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embeddings/oleObject1.bin" ContentType="application/vnd.openxmlformats-officedocument.oleObject"/>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028"/>
  <workbookPr/>
  <mc:AlternateContent xmlns:mc="http://schemas.openxmlformats.org/markup-compatibility/2006">
    <mc:Choice Requires="x15">
      <x15ac:absPath xmlns:x15ac="http://schemas.microsoft.com/office/spreadsheetml/2010/11/ac" url="C:\Users\insti\Desktop\respaldo diego\Excel Escritorio\"/>
    </mc:Choice>
  </mc:AlternateContent>
  <xr:revisionPtr revIDLastSave="0" documentId="13_ncr:1_{3A6FDB23-1099-47AF-B77D-66118F1E6407}" xr6:coauthVersionLast="47" xr6:coauthVersionMax="47" xr10:uidLastSave="{00000000-0000-0000-0000-000000000000}"/>
  <bookViews>
    <workbookView xWindow="-120" yWindow="-120" windowWidth="20730" windowHeight="11160" firstSheet="10" activeTab="14" xr2:uid="{00000000-000D-0000-FFFF-FFFF00000000}"/>
  </bookViews>
  <sheets>
    <sheet name="Introducción" sheetId="5" r:id="rId1"/>
    <sheet name="Fundamentos" sheetId="6" r:id="rId2"/>
    <sheet name="Ejercicios" sheetId="7" r:id="rId3"/>
    <sheet name="Hoja1" sheetId="16" r:id="rId4"/>
    <sheet name="Proveedores" sheetId="1" r:id="rId5"/>
    <sheet name="Servicios" sheetId="2" r:id="rId6"/>
    <sheet name="Hotel" sheetId="3" r:id="rId7"/>
    <sheet name="Factura" sheetId="4" r:id="rId8"/>
    <sheet name="Practica1" sheetId="8" r:id="rId9"/>
    <sheet name="Base Practica 1" sheetId="9" r:id="rId10"/>
    <sheet name="Practica 2" sheetId="10" r:id="rId11"/>
    <sheet name="Base Datos P2" sheetId="11" r:id="rId12"/>
    <sheet name="Base Practica 3" sheetId="12" r:id="rId13"/>
    <sheet name="Practica 3" sheetId="13" r:id="rId14"/>
    <sheet name="Practica 4" sheetId="14" r:id="rId15"/>
    <sheet name="Practica 4 Base" sheetId="15" r:id="rId16"/>
  </sheets>
  <externalReferences>
    <externalReference r:id="rId17"/>
  </externalReferences>
  <definedNames>
    <definedName name="Base1">Fundamentos!$E$6:$F$13</definedName>
    <definedName name="Base2">Ejercicios!$C$22:$F$25</definedName>
    <definedName name="base3">Ejercicios!$C$40:$H$43</definedName>
    <definedName name="Base5">Ejercicios!$C$58:$H$79</definedName>
    <definedName name="Base6">Ejercicios!$C$106:$H$111</definedName>
    <definedName name="Base7">Servicios!$A$2:$F$17</definedName>
    <definedName name="base8">Hoja1!$A$3:$Z$258</definedName>
    <definedName name="columna">Introducción!$B$25</definedName>
    <definedName name="referencia">'[1]Datos Ordenados'!$A$1:$U$3003</definedName>
    <definedName name="Tabla">Introducción!$A$6:$D$10</definedName>
    <definedName name="valor">Introducción!$D$14</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D2" i="14" l="1"/>
  <c r="F3" i="14"/>
  <c r="F4" i="14"/>
  <c r="F5" i="14"/>
  <c r="F6" i="14"/>
  <c r="F7" i="14"/>
  <c r="F8" i="14"/>
  <c r="F9" i="14"/>
  <c r="F10" i="14"/>
  <c r="F11" i="14"/>
  <c r="F12" i="14"/>
  <c r="F13" i="14"/>
  <c r="F14" i="14"/>
  <c r="F15" i="14"/>
  <c r="F16" i="14"/>
  <c r="F17" i="14"/>
  <c r="F18" i="14"/>
  <c r="F19" i="14"/>
  <c r="F20" i="14"/>
  <c r="F21" i="14"/>
  <c r="F22" i="14"/>
  <c r="F23" i="14"/>
  <c r="F24" i="14"/>
  <c r="F25" i="14"/>
  <c r="F26" i="14"/>
  <c r="F27" i="14"/>
  <c r="F28" i="14"/>
  <c r="F29" i="14"/>
  <c r="F30" i="14"/>
  <c r="F31" i="14"/>
  <c r="F32" i="14"/>
  <c r="F33" i="14"/>
  <c r="F34" i="14"/>
  <c r="F35" i="14"/>
  <c r="F36" i="14"/>
  <c r="F37" i="14"/>
  <c r="F38" i="14"/>
  <c r="F39" i="14"/>
  <c r="F40" i="14"/>
  <c r="F41" i="14"/>
  <c r="F42" i="14"/>
  <c r="F43" i="14"/>
  <c r="F44" i="14"/>
  <c r="F45" i="14"/>
  <c r="F46" i="14"/>
  <c r="F47" i="14"/>
  <c r="F48" i="14"/>
  <c r="F49" i="14"/>
  <c r="F50" i="14"/>
  <c r="F51" i="14"/>
  <c r="F52" i="14"/>
  <c r="F53" i="14"/>
  <c r="F54" i="14"/>
  <c r="F55" i="14"/>
  <c r="F56" i="14"/>
  <c r="F57" i="14"/>
  <c r="F58" i="14"/>
  <c r="F59" i="14"/>
  <c r="F60" i="14"/>
  <c r="F61" i="14"/>
  <c r="F62" i="14"/>
  <c r="F63" i="14"/>
  <c r="F64" i="14"/>
  <c r="F65" i="14"/>
  <c r="F66" i="14"/>
  <c r="F67" i="14"/>
  <c r="F68" i="14"/>
  <c r="F69" i="14"/>
  <c r="F70" i="14"/>
  <c r="F71" i="14"/>
  <c r="F72" i="14"/>
  <c r="F73" i="14"/>
  <c r="F74" i="14"/>
  <c r="F75" i="14"/>
  <c r="F76" i="14"/>
  <c r="F77" i="14"/>
  <c r="F78" i="14"/>
  <c r="F79" i="14"/>
  <c r="F80" i="14"/>
  <c r="F81" i="14"/>
  <c r="F2" i="14"/>
  <c r="E3" i="14"/>
  <c r="E4" i="14"/>
  <c r="E5" i="14"/>
  <c r="E6" i="14"/>
  <c r="E7" i="14"/>
  <c r="E8" i="14"/>
  <c r="E9" i="14"/>
  <c r="E10" i="14"/>
  <c r="E11" i="14"/>
  <c r="E12" i="14"/>
  <c r="E13" i="14"/>
  <c r="E14" i="14"/>
  <c r="E15" i="14"/>
  <c r="E16" i="14"/>
  <c r="E17" i="14"/>
  <c r="E18" i="14"/>
  <c r="E19" i="14"/>
  <c r="E20" i="14"/>
  <c r="E21" i="14"/>
  <c r="E22" i="14"/>
  <c r="E23" i="14"/>
  <c r="E24" i="14"/>
  <c r="E25" i="14"/>
  <c r="E26" i="14"/>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2" i="14"/>
  <c r="D3" i="14"/>
  <c r="D4" i="14"/>
  <c r="D5" i="14"/>
  <c r="D6" i="14"/>
  <c r="D7" i="14"/>
  <c r="D8" i="14"/>
  <c r="D9" i="14"/>
  <c r="D10"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G9" i="13"/>
  <c r="F9" i="13"/>
  <c r="E9" i="13"/>
  <c r="D9" i="13"/>
  <c r="C9" i="13"/>
  <c r="K23" i="10"/>
  <c r="I23" i="10"/>
  <c r="G23" i="10"/>
  <c r="E23" i="10"/>
  <c r="K20" i="10"/>
  <c r="I20" i="10"/>
  <c r="G20" i="10"/>
  <c r="E20" i="10"/>
  <c r="E23" i="8"/>
  <c r="E22" i="8"/>
  <c r="E21" i="8"/>
  <c r="E20" i="8"/>
  <c r="E19" i="8"/>
  <c r="E18" i="8"/>
  <c r="E17" i="8"/>
  <c r="K9" i="3"/>
  <c r="K10" i="3"/>
  <c r="K11" i="3"/>
  <c r="K12" i="3"/>
  <c r="K13" i="3"/>
  <c r="K14" i="3"/>
  <c r="K15" i="3"/>
  <c r="J9" i="3"/>
  <c r="J10" i="3"/>
  <c r="J11" i="3"/>
  <c r="J12" i="3"/>
  <c r="J13" i="3"/>
  <c r="J14" i="3"/>
  <c r="J15" i="3"/>
  <c r="I9" i="3"/>
  <c r="I10" i="3"/>
  <c r="I11" i="3"/>
  <c r="I12" i="3"/>
  <c r="I13" i="3"/>
  <c r="I14" i="3"/>
  <c r="I15" i="3"/>
  <c r="H9" i="3"/>
  <c r="H10" i="3"/>
  <c r="H11" i="3"/>
  <c r="H12" i="3"/>
  <c r="H13" i="3"/>
  <c r="H14" i="3"/>
  <c r="H15" i="3"/>
  <c r="G10" i="3"/>
  <c r="G11" i="3"/>
  <c r="G12" i="3"/>
  <c r="G13" i="3"/>
  <c r="G14" i="3"/>
  <c r="G15" i="3"/>
  <c r="G9" i="3"/>
  <c r="F9" i="3"/>
  <c r="F10" i="3"/>
  <c r="F11" i="3"/>
  <c r="F12" i="3"/>
  <c r="F13" i="3"/>
  <c r="F14" i="3"/>
  <c r="F15" i="3"/>
  <c r="E9" i="3"/>
  <c r="E10" i="3"/>
  <c r="E11" i="3"/>
  <c r="E12" i="3"/>
  <c r="E13" i="3"/>
  <c r="E14" i="3"/>
  <c r="E15" i="3"/>
  <c r="J3" i="2"/>
  <c r="J4" i="2"/>
  <c r="J5" i="2"/>
  <c r="J6" i="2"/>
  <c r="J7" i="2"/>
  <c r="J8" i="2"/>
  <c r="J9" i="2"/>
  <c r="J10" i="2"/>
  <c r="H23" i="1"/>
  <c r="D23" i="1"/>
  <c r="G23" i="1"/>
  <c r="N5" i="1"/>
  <c r="N6" i="1"/>
  <c r="N7" i="1"/>
  <c r="N8" i="1"/>
  <c r="N9" i="1"/>
  <c r="N10" i="1"/>
  <c r="N11" i="1"/>
  <c r="N12" i="1"/>
  <c r="N13" i="1"/>
  <c r="N14" i="1"/>
  <c r="N15" i="1"/>
  <c r="N16" i="1"/>
  <c r="N17" i="1"/>
  <c r="N18" i="1"/>
  <c r="N19" i="1"/>
  <c r="F5" i="1"/>
  <c r="F6" i="1"/>
  <c r="F7" i="1"/>
  <c r="F8" i="1"/>
  <c r="F9" i="1"/>
  <c r="F10" i="1"/>
  <c r="F11" i="1"/>
  <c r="F12" i="1"/>
  <c r="F13" i="1"/>
  <c r="F14" i="1"/>
  <c r="F15" i="1"/>
  <c r="F16" i="1"/>
  <c r="F17" i="1"/>
  <c r="F18" i="1"/>
  <c r="F19" i="1"/>
  <c r="E99" i="7"/>
  <c r="E100" i="7" s="1"/>
  <c r="E98" i="7"/>
  <c r="E96" i="7"/>
  <c r="E97" i="7"/>
  <c r="E95" i="7"/>
  <c r="E94" i="7"/>
  <c r="E93" i="7"/>
  <c r="G55" i="7"/>
  <c r="F55" i="7"/>
  <c r="E55" i="7"/>
  <c r="D55" i="7"/>
  <c r="D37" i="7"/>
  <c r="D36" i="7"/>
  <c r="D35" i="7"/>
  <c r="G11" i="7"/>
  <c r="D19" i="7"/>
  <c r="D15" i="7"/>
  <c r="D11" i="7"/>
  <c r="J7" i="6"/>
  <c r="B17" i="5"/>
  <c r="S3002" i="12"/>
  <c r="Q3002" i="12"/>
  <c r="O3002" i="12"/>
  <c r="M3002" i="12"/>
  <c r="K3002" i="12"/>
  <c r="I3002" i="12"/>
  <c r="T3001" i="12"/>
  <c r="T3000" i="12"/>
  <c r="T2999" i="12"/>
  <c r="T2998" i="12"/>
  <c r="T2997" i="12"/>
  <c r="T2996" i="12"/>
  <c r="T2995" i="12"/>
  <c r="T2994" i="12"/>
  <c r="T2993" i="12"/>
  <c r="T2992" i="12"/>
  <c r="T2991" i="12"/>
  <c r="T2990" i="12"/>
  <c r="T2989" i="12"/>
  <c r="T2988" i="12"/>
  <c r="T2987" i="12"/>
  <c r="T2986" i="12"/>
  <c r="T2985" i="12"/>
  <c r="T2984" i="12"/>
  <c r="T2983" i="12"/>
  <c r="T2982" i="12"/>
  <c r="T2981" i="12"/>
  <c r="T2980" i="12"/>
  <c r="T2979" i="12"/>
  <c r="T2978" i="12"/>
  <c r="T2977" i="12"/>
  <c r="T2976" i="12"/>
  <c r="T2975" i="12"/>
  <c r="T2974" i="12"/>
  <c r="T2973" i="12"/>
  <c r="T2972" i="12"/>
  <c r="T2971" i="12"/>
  <c r="T2970" i="12"/>
  <c r="T2969" i="12"/>
  <c r="T2968" i="12"/>
  <c r="T2967" i="12"/>
  <c r="T2966" i="12"/>
  <c r="T2965" i="12"/>
  <c r="T2964" i="12"/>
  <c r="T2963" i="12"/>
  <c r="T2962" i="12"/>
  <c r="T2961" i="12"/>
  <c r="T2960" i="12"/>
  <c r="T2959" i="12"/>
  <c r="T2958" i="12"/>
  <c r="T2957" i="12"/>
  <c r="T2956" i="12"/>
  <c r="T2955" i="12"/>
  <c r="T2954" i="12"/>
  <c r="T2953" i="12"/>
  <c r="T2952" i="12"/>
  <c r="T2951" i="12"/>
  <c r="T2950" i="12"/>
  <c r="T2949" i="12"/>
  <c r="T2948" i="12"/>
  <c r="T2947" i="12"/>
  <c r="T2946" i="12"/>
  <c r="T2945" i="12"/>
  <c r="T2944" i="12"/>
  <c r="T2943" i="12"/>
  <c r="T2942" i="12"/>
  <c r="T2941" i="12"/>
  <c r="T2940" i="12"/>
  <c r="T2939" i="12"/>
  <c r="T2938" i="12"/>
  <c r="T2937" i="12"/>
  <c r="T2936" i="12"/>
  <c r="T2935" i="12"/>
  <c r="T2934" i="12"/>
  <c r="T2933" i="12"/>
  <c r="T2932" i="12"/>
  <c r="T2931" i="12"/>
  <c r="T2930" i="12"/>
  <c r="T2929" i="12"/>
  <c r="T2928" i="12"/>
  <c r="T2927" i="12"/>
  <c r="T2926" i="12"/>
  <c r="T2925" i="12"/>
  <c r="T2924" i="12"/>
  <c r="T2923" i="12"/>
  <c r="T2922" i="12"/>
  <c r="T2921" i="12"/>
  <c r="T2920" i="12"/>
  <c r="T2919" i="12"/>
  <c r="T2918" i="12"/>
  <c r="T2917" i="12"/>
  <c r="T2916" i="12"/>
  <c r="T2915" i="12"/>
  <c r="T2914" i="12"/>
  <c r="T2913" i="12"/>
  <c r="T2912" i="12"/>
  <c r="T2911" i="12"/>
  <c r="T2910" i="12"/>
  <c r="T2909" i="12"/>
  <c r="T2908" i="12"/>
  <c r="T2907" i="12"/>
  <c r="T2906" i="12"/>
  <c r="T2905" i="12"/>
  <c r="T2904" i="12"/>
  <c r="T2903" i="12"/>
  <c r="T2902" i="12"/>
  <c r="T2901" i="12"/>
  <c r="T2900" i="12"/>
  <c r="T2899" i="12"/>
  <c r="T2898" i="12"/>
  <c r="T2897" i="12"/>
  <c r="T2896" i="12"/>
  <c r="T2895" i="12"/>
  <c r="T2894" i="12"/>
  <c r="T2893" i="12"/>
  <c r="T2892" i="12"/>
  <c r="T2891" i="12"/>
  <c r="T2890" i="12"/>
  <c r="T2889" i="12"/>
  <c r="T2888" i="12"/>
  <c r="T2887" i="12"/>
  <c r="T2886" i="12"/>
  <c r="T2885" i="12"/>
  <c r="T2884" i="12"/>
  <c r="T2883" i="12"/>
  <c r="T2882" i="12"/>
  <c r="T2881" i="12"/>
  <c r="T2880" i="12"/>
  <c r="T2879" i="12"/>
  <c r="T2878" i="12"/>
  <c r="T2877" i="12"/>
  <c r="T2876" i="12"/>
  <c r="T2875" i="12"/>
  <c r="T2874" i="12"/>
  <c r="T2873" i="12"/>
  <c r="T2872" i="12"/>
  <c r="T2871" i="12"/>
  <c r="T2870" i="12"/>
  <c r="T2869" i="12"/>
  <c r="T2868" i="12"/>
  <c r="T2867" i="12"/>
  <c r="T2866" i="12"/>
  <c r="T2865" i="12"/>
  <c r="T2864" i="12"/>
  <c r="T2863" i="12"/>
  <c r="T2862" i="12"/>
  <c r="T2861" i="12"/>
  <c r="T2860" i="12"/>
  <c r="T2859" i="12"/>
  <c r="T2858" i="12"/>
  <c r="T2857" i="12"/>
  <c r="T2856" i="12"/>
  <c r="T2855" i="12"/>
  <c r="T2854" i="12"/>
  <c r="T2853" i="12"/>
  <c r="T2852" i="12"/>
  <c r="T2851" i="12"/>
  <c r="T2850" i="12"/>
  <c r="T2849" i="12"/>
  <c r="T2848" i="12"/>
  <c r="T2847" i="12"/>
  <c r="T2846" i="12"/>
  <c r="T2845" i="12"/>
  <c r="T2844" i="12"/>
  <c r="T2843" i="12"/>
  <c r="T2842" i="12"/>
  <c r="T2841" i="12"/>
  <c r="T2840" i="12"/>
  <c r="T2839" i="12"/>
  <c r="T2838" i="12"/>
  <c r="T2837" i="12"/>
  <c r="T2836" i="12"/>
  <c r="T2835" i="12"/>
  <c r="T2834" i="12"/>
  <c r="T2833" i="12"/>
  <c r="T2832" i="12"/>
  <c r="T2831" i="12"/>
  <c r="T2830" i="12"/>
  <c r="T2829" i="12"/>
  <c r="T2828" i="12"/>
  <c r="T2827" i="12"/>
  <c r="T2826" i="12"/>
  <c r="T2825" i="12"/>
  <c r="T2824" i="12"/>
  <c r="T2823" i="12"/>
  <c r="T2822" i="12"/>
  <c r="T2821" i="12"/>
  <c r="T2820" i="12"/>
  <c r="T2819" i="12"/>
  <c r="T2818" i="12"/>
  <c r="T2817" i="12"/>
  <c r="T2816" i="12"/>
  <c r="T2815" i="12"/>
  <c r="T2814" i="12"/>
  <c r="T2813" i="12"/>
  <c r="T2812" i="12"/>
  <c r="T2811" i="12"/>
  <c r="T2810" i="12"/>
  <c r="T2809" i="12"/>
  <c r="T2808" i="12"/>
  <c r="T2807" i="12"/>
  <c r="T2806" i="12"/>
  <c r="T2805" i="12"/>
  <c r="T2804" i="12"/>
  <c r="T2803" i="12"/>
  <c r="T2802" i="12"/>
  <c r="T2801" i="12"/>
  <c r="T2800" i="12"/>
  <c r="T2799" i="12"/>
  <c r="T2798" i="12"/>
  <c r="T2797" i="12"/>
  <c r="T2796" i="12"/>
  <c r="T2795" i="12"/>
  <c r="T2794" i="12"/>
  <c r="T2793" i="12"/>
  <c r="T2792" i="12"/>
  <c r="T2791" i="12"/>
  <c r="T2790" i="12"/>
  <c r="T2789" i="12"/>
  <c r="T2788" i="12"/>
  <c r="T2787" i="12"/>
  <c r="T2786" i="12"/>
  <c r="T2785" i="12"/>
  <c r="T2784" i="12"/>
  <c r="T2783" i="12"/>
  <c r="T2782" i="12"/>
  <c r="T2781" i="12"/>
  <c r="T2780" i="12"/>
  <c r="T2779" i="12"/>
  <c r="T2778" i="12"/>
  <c r="T2777" i="12"/>
  <c r="T2776" i="12"/>
  <c r="T2775" i="12"/>
  <c r="T2774" i="12"/>
  <c r="T2773" i="12"/>
  <c r="T2772" i="12"/>
  <c r="T2771" i="12"/>
  <c r="T2770" i="12"/>
  <c r="T2769" i="12"/>
  <c r="T2768" i="12"/>
  <c r="T2767" i="12"/>
  <c r="T2766" i="12"/>
  <c r="T2765" i="12"/>
  <c r="T2764" i="12"/>
  <c r="T2763" i="12"/>
  <c r="T2762" i="12"/>
  <c r="T2761" i="12"/>
  <c r="T2760" i="12"/>
  <c r="T2759" i="12"/>
  <c r="T2758" i="12"/>
  <c r="T2757" i="12"/>
  <c r="T2756" i="12"/>
  <c r="T2755" i="12"/>
  <c r="T2754" i="12"/>
  <c r="T2753" i="12"/>
  <c r="T2752" i="12"/>
  <c r="T2751" i="12"/>
  <c r="T2750" i="12"/>
  <c r="T2749" i="12"/>
  <c r="T2748" i="12"/>
  <c r="T2747" i="12"/>
  <c r="T2746" i="12"/>
  <c r="T2745" i="12"/>
  <c r="T2744" i="12"/>
  <c r="T2743" i="12"/>
  <c r="T2742" i="12"/>
  <c r="T2741" i="12"/>
  <c r="T2740" i="12"/>
  <c r="T2739" i="12"/>
  <c r="T2738" i="12"/>
  <c r="T2737" i="12"/>
  <c r="T2736" i="12"/>
  <c r="T2735" i="12"/>
  <c r="T2734" i="12"/>
  <c r="T2733" i="12"/>
  <c r="T2732" i="12"/>
  <c r="T2731" i="12"/>
  <c r="T2730" i="12"/>
  <c r="T2729" i="12"/>
  <c r="T2728" i="12"/>
  <c r="T2727" i="12"/>
  <c r="T2726" i="12"/>
  <c r="T2725" i="12"/>
  <c r="T2724" i="12"/>
  <c r="T2723" i="12"/>
  <c r="T2722" i="12"/>
  <c r="T2721" i="12"/>
  <c r="T2720" i="12"/>
  <c r="T2719" i="12"/>
  <c r="T2718" i="12"/>
  <c r="T2717" i="12"/>
  <c r="T2716" i="12"/>
  <c r="T2715" i="12"/>
  <c r="T2714" i="12"/>
  <c r="T2713" i="12"/>
  <c r="T2712" i="12"/>
  <c r="T2711" i="12"/>
  <c r="T2710" i="12"/>
  <c r="T2709" i="12"/>
  <c r="T2708" i="12"/>
  <c r="T2707" i="12"/>
  <c r="T2706" i="12"/>
  <c r="T2705" i="12"/>
  <c r="T2704" i="12"/>
  <c r="T2703" i="12"/>
  <c r="T2702" i="12"/>
  <c r="T2701" i="12"/>
  <c r="T2700" i="12"/>
  <c r="T2699" i="12"/>
  <c r="T2698" i="12"/>
  <c r="T2697" i="12"/>
  <c r="T2696" i="12"/>
  <c r="T2695" i="12"/>
  <c r="T2694" i="12"/>
  <c r="T2693" i="12"/>
  <c r="T2692" i="12"/>
  <c r="T2691" i="12"/>
  <c r="T2690" i="12"/>
  <c r="T2689" i="12"/>
  <c r="T2688" i="12"/>
  <c r="T2687" i="12"/>
  <c r="T2686" i="12"/>
  <c r="T2685" i="12"/>
  <c r="T2684" i="12"/>
  <c r="T2683" i="12"/>
  <c r="T2682" i="12"/>
  <c r="T2681" i="12"/>
  <c r="T2680" i="12"/>
  <c r="T2679" i="12"/>
  <c r="T2678" i="12"/>
  <c r="T2677" i="12"/>
  <c r="T2676" i="12"/>
  <c r="T2675" i="12"/>
  <c r="T2674" i="12"/>
  <c r="T2673" i="12"/>
  <c r="T2672" i="12"/>
  <c r="T2671" i="12"/>
  <c r="T2670" i="12"/>
  <c r="T2669" i="12"/>
  <c r="T2668" i="12"/>
  <c r="T2667" i="12"/>
  <c r="T2666" i="12"/>
  <c r="T2665" i="12"/>
  <c r="T2664" i="12"/>
  <c r="T2663" i="12"/>
  <c r="T2662" i="12"/>
  <c r="T2661" i="12"/>
  <c r="T2660" i="12"/>
  <c r="T2659" i="12"/>
  <c r="T2658" i="12"/>
  <c r="T2657" i="12"/>
  <c r="T2656" i="12"/>
  <c r="T2655" i="12"/>
  <c r="T2654" i="12"/>
  <c r="T2653" i="12"/>
  <c r="T2652" i="12"/>
  <c r="T2651" i="12"/>
  <c r="T2650" i="12"/>
  <c r="T2649" i="12"/>
  <c r="T2648" i="12"/>
  <c r="T2647" i="12"/>
  <c r="T2646" i="12"/>
  <c r="T2645" i="12"/>
  <c r="T2644" i="12"/>
  <c r="T2643" i="12"/>
  <c r="T2642" i="12"/>
  <c r="T2641" i="12"/>
  <c r="T2640" i="12"/>
  <c r="T2639" i="12"/>
  <c r="T2638" i="12"/>
  <c r="T2637" i="12"/>
  <c r="T2636" i="12"/>
  <c r="T2635" i="12"/>
  <c r="T2634" i="12"/>
  <c r="T2633" i="12"/>
  <c r="T2632" i="12"/>
  <c r="T2631" i="12"/>
  <c r="T2630" i="12"/>
  <c r="T2629" i="12"/>
  <c r="T2628" i="12"/>
  <c r="T2627" i="12"/>
  <c r="T2626" i="12"/>
  <c r="T2625" i="12"/>
  <c r="T2624" i="12"/>
  <c r="T2623" i="12"/>
  <c r="T2622" i="12"/>
  <c r="T2621" i="12"/>
  <c r="T2620" i="12"/>
  <c r="T2619" i="12"/>
  <c r="T2618" i="12"/>
  <c r="T2617" i="12"/>
  <c r="T2616" i="12"/>
  <c r="T2615" i="12"/>
  <c r="T2614" i="12"/>
  <c r="T2613" i="12"/>
  <c r="T2612" i="12"/>
  <c r="T2611" i="12"/>
  <c r="T2610" i="12"/>
  <c r="T2609" i="12"/>
  <c r="T2608" i="12"/>
  <c r="T2607" i="12"/>
  <c r="T2606" i="12"/>
  <c r="T2605" i="12"/>
  <c r="T2604" i="12"/>
  <c r="T2603" i="12"/>
  <c r="T2602" i="12"/>
  <c r="T2601" i="12"/>
  <c r="T2600" i="12"/>
  <c r="T2599" i="12"/>
  <c r="T2598" i="12"/>
  <c r="T2597" i="12"/>
  <c r="T2596" i="12"/>
  <c r="T2595" i="12"/>
  <c r="T2594" i="12"/>
  <c r="T2593" i="12"/>
  <c r="T2592" i="12"/>
  <c r="T2591" i="12"/>
  <c r="T2590" i="12"/>
  <c r="T2589" i="12"/>
  <c r="T2588" i="12"/>
  <c r="T2587" i="12"/>
  <c r="T2586" i="12"/>
  <c r="T2585" i="12"/>
  <c r="T2584" i="12"/>
  <c r="T2583" i="12"/>
  <c r="T2582" i="12"/>
  <c r="T2581" i="12"/>
  <c r="T2580" i="12"/>
  <c r="T2579" i="12"/>
  <c r="T2578" i="12"/>
  <c r="T2577" i="12"/>
  <c r="T2576" i="12"/>
  <c r="T2575" i="12"/>
  <c r="T2574" i="12"/>
  <c r="T2573" i="12"/>
  <c r="T2572" i="12"/>
  <c r="T2571" i="12"/>
  <c r="T2570" i="12"/>
  <c r="T2569" i="12"/>
  <c r="T2568" i="12"/>
  <c r="T2567" i="12"/>
  <c r="T2566" i="12"/>
  <c r="T2565" i="12"/>
  <c r="T2564" i="12"/>
  <c r="T2563" i="12"/>
  <c r="T2562" i="12"/>
  <c r="T2561" i="12"/>
  <c r="T2560" i="12"/>
  <c r="T2559" i="12"/>
  <c r="T2558" i="12"/>
  <c r="T2557" i="12"/>
  <c r="T2556" i="12"/>
  <c r="T2555" i="12"/>
  <c r="T2554" i="12"/>
  <c r="T2553" i="12"/>
  <c r="T2552" i="12"/>
  <c r="T2551" i="12"/>
  <c r="T2550" i="12"/>
  <c r="T2549" i="12"/>
  <c r="T2548" i="12"/>
  <c r="T2547" i="12"/>
  <c r="T2546" i="12"/>
  <c r="T2545" i="12"/>
  <c r="T2544" i="12"/>
  <c r="T2543" i="12"/>
  <c r="T2542" i="12"/>
  <c r="T2541" i="12"/>
  <c r="T2540" i="12"/>
  <c r="T2539" i="12"/>
  <c r="T2538" i="12"/>
  <c r="T2537" i="12"/>
  <c r="T2536" i="12"/>
  <c r="T2535" i="12"/>
  <c r="T2534" i="12"/>
  <c r="T2533" i="12"/>
  <c r="T2532" i="12"/>
  <c r="T2531" i="12"/>
  <c r="T2530" i="12"/>
  <c r="T2529" i="12"/>
  <c r="T2528" i="12"/>
  <c r="T2527" i="12"/>
  <c r="T2526" i="12"/>
  <c r="T2525" i="12"/>
  <c r="T2524" i="12"/>
  <c r="T2523" i="12"/>
  <c r="T2522" i="12"/>
  <c r="T2521" i="12"/>
  <c r="T2520" i="12"/>
  <c r="T2519" i="12"/>
  <c r="T2518" i="12"/>
  <c r="T2517" i="12"/>
  <c r="T2516" i="12"/>
  <c r="T2515" i="12"/>
  <c r="T2514" i="12"/>
  <c r="T2513" i="12"/>
  <c r="T2512" i="12"/>
  <c r="T2511" i="12"/>
  <c r="T2510" i="12"/>
  <c r="T2509" i="12"/>
  <c r="T2508" i="12"/>
  <c r="T2507" i="12"/>
  <c r="T2506" i="12"/>
  <c r="T2505" i="12"/>
  <c r="T2504" i="12"/>
  <c r="T2503" i="12"/>
  <c r="T2502" i="12"/>
  <c r="T2501" i="12"/>
  <c r="T2500" i="12"/>
  <c r="T2499" i="12"/>
  <c r="T2498" i="12"/>
  <c r="T2497" i="12"/>
  <c r="T2496" i="12"/>
  <c r="T2495" i="12"/>
  <c r="T2494" i="12"/>
  <c r="T2493" i="12"/>
  <c r="T2492" i="12"/>
  <c r="T2491" i="12"/>
  <c r="T2490" i="12"/>
  <c r="T2489" i="12"/>
  <c r="T2488" i="12"/>
  <c r="T2487" i="12"/>
  <c r="T2486" i="12"/>
  <c r="T2485" i="12"/>
  <c r="T2484" i="12"/>
  <c r="T2483" i="12"/>
  <c r="T2482" i="12"/>
  <c r="T2481" i="12"/>
  <c r="T2480" i="12"/>
  <c r="T2479" i="12"/>
  <c r="T2478" i="12"/>
  <c r="T2477" i="12"/>
  <c r="T2476" i="12"/>
  <c r="T2475" i="12"/>
  <c r="T2474" i="12"/>
  <c r="T2473" i="12"/>
  <c r="T2472" i="12"/>
  <c r="T2471" i="12"/>
  <c r="T2470" i="12"/>
  <c r="T2469" i="12"/>
  <c r="T2468" i="12"/>
  <c r="T2467" i="12"/>
  <c r="T2466" i="12"/>
  <c r="T2465" i="12"/>
  <c r="T2464" i="12"/>
  <c r="T2463" i="12"/>
  <c r="T2462" i="12"/>
  <c r="T2461" i="12"/>
  <c r="T2460" i="12"/>
  <c r="T2459" i="12"/>
  <c r="T2458" i="12"/>
  <c r="T2457" i="12"/>
  <c r="T2456" i="12"/>
  <c r="T2455" i="12"/>
  <c r="T2454" i="12"/>
  <c r="T2453" i="12"/>
  <c r="T2452" i="12"/>
  <c r="T2451" i="12"/>
  <c r="T2450" i="12"/>
  <c r="T2449" i="12"/>
  <c r="T2448" i="12"/>
  <c r="T2447" i="12"/>
  <c r="T2446" i="12"/>
  <c r="T2445" i="12"/>
  <c r="T2444" i="12"/>
  <c r="T2443" i="12"/>
  <c r="T2442" i="12"/>
  <c r="T2441" i="12"/>
  <c r="T2440" i="12"/>
  <c r="T2439" i="12"/>
  <c r="T2438" i="12"/>
  <c r="T2437" i="12"/>
  <c r="T2436" i="12"/>
  <c r="T2435" i="12"/>
  <c r="T2434" i="12"/>
  <c r="T2433" i="12"/>
  <c r="T2432" i="12"/>
  <c r="T2431" i="12"/>
  <c r="T2430" i="12"/>
  <c r="T2429" i="12"/>
  <c r="T2428" i="12"/>
  <c r="T2427" i="12"/>
  <c r="T2426" i="12"/>
  <c r="T2425" i="12"/>
  <c r="T2424" i="12"/>
  <c r="T2423" i="12"/>
  <c r="T2422" i="12"/>
  <c r="T2421" i="12"/>
  <c r="T2420" i="12"/>
  <c r="T2419" i="12"/>
  <c r="T2418" i="12"/>
  <c r="T2417" i="12"/>
  <c r="T2416" i="12"/>
  <c r="T2415" i="12"/>
  <c r="T2414" i="12"/>
  <c r="T2413" i="12"/>
  <c r="T2412" i="12"/>
  <c r="T2411" i="12"/>
  <c r="T2410" i="12"/>
  <c r="T2409" i="12"/>
  <c r="T2408" i="12"/>
  <c r="T2407" i="12"/>
  <c r="T2406" i="12"/>
  <c r="T2405" i="12"/>
  <c r="T2404" i="12"/>
  <c r="T2403" i="12"/>
  <c r="T2402" i="12"/>
  <c r="T2401" i="12"/>
  <c r="T2400" i="12"/>
  <c r="T2399" i="12"/>
  <c r="T2398" i="12"/>
  <c r="T2397" i="12"/>
  <c r="T2396" i="12"/>
  <c r="T2395" i="12"/>
  <c r="T2394" i="12"/>
  <c r="T2393" i="12"/>
  <c r="T2392" i="12"/>
  <c r="T2391" i="12"/>
  <c r="T2390" i="12"/>
  <c r="T2389" i="12"/>
  <c r="T2388" i="12"/>
  <c r="T2387" i="12"/>
  <c r="T2386" i="12"/>
  <c r="T2385" i="12"/>
  <c r="T2384" i="12"/>
  <c r="T2383" i="12"/>
  <c r="T2382" i="12"/>
  <c r="T2381" i="12"/>
  <c r="T2380" i="12"/>
  <c r="T2379" i="12"/>
  <c r="T2378" i="12"/>
  <c r="T2377" i="12"/>
  <c r="T2376" i="12"/>
  <c r="T2375" i="12"/>
  <c r="T2374" i="12"/>
  <c r="T2373" i="12"/>
  <c r="T2372" i="12"/>
  <c r="T2371" i="12"/>
  <c r="T2370" i="12"/>
  <c r="T2369" i="12"/>
  <c r="T2368" i="12"/>
  <c r="T2367" i="12"/>
  <c r="T2366" i="12"/>
  <c r="T2365" i="12"/>
  <c r="T2364" i="12"/>
  <c r="T2363" i="12"/>
  <c r="T2362" i="12"/>
  <c r="T2361" i="12"/>
  <c r="T2360" i="12"/>
  <c r="T2359" i="12"/>
  <c r="T2358" i="12"/>
  <c r="T2357" i="12"/>
  <c r="T2356" i="12"/>
  <c r="T2355" i="12"/>
  <c r="T2354" i="12"/>
  <c r="T2353" i="12"/>
  <c r="T2352" i="12"/>
  <c r="T2351" i="12"/>
  <c r="T2350" i="12"/>
  <c r="T2349" i="12"/>
  <c r="T2348" i="12"/>
  <c r="T2347" i="12"/>
  <c r="T2346" i="12"/>
  <c r="T2345" i="12"/>
  <c r="T2344" i="12"/>
  <c r="T2343" i="12"/>
  <c r="T2342" i="12"/>
  <c r="T2341" i="12"/>
  <c r="T2340" i="12"/>
  <c r="T2339" i="12"/>
  <c r="T2338" i="12"/>
  <c r="T2337" i="12"/>
  <c r="T2336" i="12"/>
  <c r="T2335" i="12"/>
  <c r="T2334" i="12"/>
  <c r="T2333" i="12"/>
  <c r="T2332" i="12"/>
  <c r="T2331" i="12"/>
  <c r="T2330" i="12"/>
  <c r="T2329" i="12"/>
  <c r="T2328" i="12"/>
  <c r="T2327" i="12"/>
  <c r="T2326" i="12"/>
  <c r="T2325" i="12"/>
  <c r="T2324" i="12"/>
  <c r="T2323" i="12"/>
  <c r="T2322" i="12"/>
  <c r="T2321" i="12"/>
  <c r="T2320" i="12"/>
  <c r="T2319" i="12"/>
  <c r="T2318" i="12"/>
  <c r="T2317" i="12"/>
  <c r="T2316" i="12"/>
  <c r="T2315" i="12"/>
  <c r="T2314" i="12"/>
  <c r="T2313" i="12"/>
  <c r="T2312" i="12"/>
  <c r="T2311" i="12"/>
  <c r="T2310" i="12"/>
  <c r="T2309" i="12"/>
  <c r="T2308" i="12"/>
  <c r="T2307" i="12"/>
  <c r="T2306" i="12"/>
  <c r="T2305" i="12"/>
  <c r="T2304" i="12"/>
  <c r="T2303" i="12"/>
  <c r="T2302" i="12"/>
  <c r="T2301" i="12"/>
  <c r="T2300" i="12"/>
  <c r="T2299" i="12"/>
  <c r="T2298" i="12"/>
  <c r="T2297" i="12"/>
  <c r="T2296" i="12"/>
  <c r="T2295" i="12"/>
  <c r="T2294" i="12"/>
  <c r="T2293" i="12"/>
  <c r="T2292" i="12"/>
  <c r="T2291" i="12"/>
  <c r="T2290" i="12"/>
  <c r="T2289" i="12"/>
  <c r="T2288" i="12"/>
  <c r="T2287" i="12"/>
  <c r="T2286" i="12"/>
  <c r="T2285" i="12"/>
  <c r="T2284" i="12"/>
  <c r="T2283" i="12"/>
  <c r="T2282" i="12"/>
  <c r="T2281" i="12"/>
  <c r="T2280" i="12"/>
  <c r="T2279" i="12"/>
  <c r="T2278" i="12"/>
  <c r="T2277" i="12"/>
  <c r="T2276" i="12"/>
  <c r="T2275" i="12"/>
  <c r="T2274" i="12"/>
  <c r="T2273" i="12"/>
  <c r="T2272" i="12"/>
  <c r="T2271" i="12"/>
  <c r="T2270" i="12"/>
  <c r="T2269" i="12"/>
  <c r="T2268" i="12"/>
  <c r="T2267" i="12"/>
  <c r="T2266" i="12"/>
  <c r="T2265" i="12"/>
  <c r="T2264" i="12"/>
  <c r="T2263" i="12"/>
  <c r="T2262" i="12"/>
  <c r="T2261" i="12"/>
  <c r="T2260" i="12"/>
  <c r="T2259" i="12"/>
  <c r="T2258" i="12"/>
  <c r="T2257" i="12"/>
  <c r="T2256" i="12"/>
  <c r="T2255" i="12"/>
  <c r="T2254" i="12"/>
  <c r="T2253" i="12"/>
  <c r="T2252" i="12"/>
  <c r="T2251" i="12"/>
  <c r="T2250" i="12"/>
  <c r="T2249" i="12"/>
  <c r="T2248" i="12"/>
  <c r="T2247" i="12"/>
  <c r="T2246" i="12"/>
  <c r="T2245" i="12"/>
  <c r="T2244" i="12"/>
  <c r="T2243" i="12"/>
  <c r="T2242" i="12"/>
  <c r="T2241" i="12"/>
  <c r="T2240" i="12"/>
  <c r="T2239" i="12"/>
  <c r="T2238" i="12"/>
  <c r="T2237" i="12"/>
  <c r="T2236" i="12"/>
  <c r="T2235" i="12"/>
  <c r="T2234" i="12"/>
  <c r="T2233" i="12"/>
  <c r="T2232" i="12"/>
  <c r="T2231" i="12"/>
  <c r="T2230" i="12"/>
  <c r="T2229" i="12"/>
  <c r="T2228" i="12"/>
  <c r="T2227" i="12"/>
  <c r="T2226" i="12"/>
  <c r="T2225" i="12"/>
  <c r="T2224" i="12"/>
  <c r="T2223" i="12"/>
  <c r="T2222" i="12"/>
  <c r="T2221" i="12"/>
  <c r="T2220" i="12"/>
  <c r="T2219" i="12"/>
  <c r="T2218" i="12"/>
  <c r="T2217" i="12"/>
  <c r="T2216" i="12"/>
  <c r="T2215" i="12"/>
  <c r="T2214" i="12"/>
  <c r="T2213" i="12"/>
  <c r="T2212" i="12"/>
  <c r="T2211" i="12"/>
  <c r="T2210" i="12"/>
  <c r="T2209" i="12"/>
  <c r="T2208" i="12"/>
  <c r="T2207" i="12"/>
  <c r="T2206" i="12"/>
  <c r="T2205" i="12"/>
  <c r="T2204" i="12"/>
  <c r="T2203" i="12"/>
  <c r="T2202" i="12"/>
  <c r="T2201" i="12"/>
  <c r="T2200" i="12"/>
  <c r="T2199" i="12"/>
  <c r="T2198" i="12"/>
  <c r="T2197" i="12"/>
  <c r="T2196" i="12"/>
  <c r="T2195" i="12"/>
  <c r="T2194" i="12"/>
  <c r="T2193" i="12"/>
  <c r="T2192" i="12"/>
  <c r="T2191" i="12"/>
  <c r="T2190" i="12"/>
  <c r="T2189" i="12"/>
  <c r="T2188" i="12"/>
  <c r="T2187" i="12"/>
  <c r="T2186" i="12"/>
  <c r="T2185" i="12"/>
  <c r="T2184" i="12"/>
  <c r="T2183" i="12"/>
  <c r="T2182" i="12"/>
  <c r="T2181" i="12"/>
  <c r="T2180" i="12"/>
  <c r="T2179" i="12"/>
  <c r="T2178" i="12"/>
  <c r="T2177" i="12"/>
  <c r="T2176" i="12"/>
  <c r="T2175" i="12"/>
  <c r="T2174" i="12"/>
  <c r="T2173" i="12"/>
  <c r="T2172" i="12"/>
  <c r="T2171" i="12"/>
  <c r="T2170" i="12"/>
  <c r="T2169" i="12"/>
  <c r="T2168" i="12"/>
  <c r="T2167" i="12"/>
  <c r="T2166" i="12"/>
  <c r="T2165" i="12"/>
  <c r="T2164" i="12"/>
  <c r="T2163" i="12"/>
  <c r="T2162" i="12"/>
  <c r="T2161" i="12"/>
  <c r="T2160" i="12"/>
  <c r="T2159" i="12"/>
  <c r="T2158" i="12"/>
  <c r="T2157" i="12"/>
  <c r="T2156" i="12"/>
  <c r="T2155" i="12"/>
  <c r="T2154" i="12"/>
  <c r="T2153" i="12"/>
  <c r="T2152" i="12"/>
  <c r="T2151" i="12"/>
  <c r="T2150" i="12"/>
  <c r="T2149" i="12"/>
  <c r="T2148" i="12"/>
  <c r="T2147" i="12"/>
  <c r="T2146" i="12"/>
  <c r="T2145" i="12"/>
  <c r="T2144" i="12"/>
  <c r="T2143" i="12"/>
  <c r="T2142" i="12"/>
  <c r="T2141" i="12"/>
  <c r="T2140" i="12"/>
  <c r="T2139" i="12"/>
  <c r="T2138" i="12"/>
  <c r="T2137" i="12"/>
  <c r="T2136" i="12"/>
  <c r="T2135" i="12"/>
  <c r="T2134" i="12"/>
  <c r="T2133" i="12"/>
  <c r="T2132" i="12"/>
  <c r="T2131" i="12"/>
  <c r="T2130" i="12"/>
  <c r="T2129" i="12"/>
  <c r="T2128" i="12"/>
  <c r="T2127" i="12"/>
  <c r="T2126" i="12"/>
  <c r="T2125" i="12"/>
  <c r="T2124" i="12"/>
  <c r="T2123" i="12"/>
  <c r="T2122" i="12"/>
  <c r="T2121" i="12"/>
  <c r="T2120" i="12"/>
  <c r="T2119" i="12"/>
  <c r="T2118" i="12"/>
  <c r="T2117" i="12"/>
  <c r="T2116" i="12"/>
  <c r="T2115" i="12"/>
  <c r="T2114" i="12"/>
  <c r="T2113" i="12"/>
  <c r="T2112" i="12"/>
  <c r="T2111" i="12"/>
  <c r="T2110" i="12"/>
  <c r="T2109" i="12"/>
  <c r="T2108" i="12"/>
  <c r="T2107" i="12"/>
  <c r="T2106" i="12"/>
  <c r="T2105" i="12"/>
  <c r="T2104" i="12"/>
  <c r="T2103" i="12"/>
  <c r="T2102" i="12"/>
  <c r="T2101" i="12"/>
  <c r="T2100" i="12"/>
  <c r="T2099" i="12"/>
  <c r="T2098" i="12"/>
  <c r="T2097" i="12"/>
  <c r="T2096" i="12"/>
  <c r="T2095" i="12"/>
  <c r="T2094" i="12"/>
  <c r="T2093" i="12"/>
  <c r="T2092" i="12"/>
  <c r="T2091" i="12"/>
  <c r="T2090" i="12"/>
  <c r="T2089" i="12"/>
  <c r="T2088" i="12"/>
  <c r="T2087" i="12"/>
  <c r="T2086" i="12"/>
  <c r="T2085" i="12"/>
  <c r="T2084" i="12"/>
  <c r="T2083" i="12"/>
  <c r="T2082" i="12"/>
  <c r="T2081" i="12"/>
  <c r="T2080" i="12"/>
  <c r="T2079" i="12"/>
  <c r="T2078" i="12"/>
  <c r="T2077" i="12"/>
  <c r="T2076" i="12"/>
  <c r="T2075" i="12"/>
  <c r="T2074" i="12"/>
  <c r="T2073" i="12"/>
  <c r="T2072" i="12"/>
  <c r="T2071" i="12"/>
  <c r="T2070" i="12"/>
  <c r="T2069" i="12"/>
  <c r="T2068" i="12"/>
  <c r="T2067" i="12"/>
  <c r="T2066" i="12"/>
  <c r="T2065" i="12"/>
  <c r="T2064" i="12"/>
  <c r="T2063" i="12"/>
  <c r="T2062" i="12"/>
  <c r="T2061" i="12"/>
  <c r="T2060" i="12"/>
  <c r="T2059" i="12"/>
  <c r="T2058" i="12"/>
  <c r="T2057" i="12"/>
  <c r="T2056" i="12"/>
  <c r="T2055" i="12"/>
  <c r="T2054" i="12"/>
  <c r="T2053" i="12"/>
  <c r="T2052" i="12"/>
  <c r="T2051" i="12"/>
  <c r="T2050" i="12"/>
  <c r="T2049" i="12"/>
  <c r="T2048" i="12"/>
  <c r="T2047" i="12"/>
  <c r="T2046" i="12"/>
  <c r="T2045" i="12"/>
  <c r="T2044" i="12"/>
  <c r="T2043" i="12"/>
  <c r="T2042" i="12"/>
  <c r="T2041" i="12"/>
  <c r="T2040" i="12"/>
  <c r="T2039" i="12"/>
  <c r="T2038" i="12"/>
  <c r="T2037" i="12"/>
  <c r="T2036" i="12"/>
  <c r="T2035" i="12"/>
  <c r="T2034" i="12"/>
  <c r="T2033" i="12"/>
  <c r="T2032" i="12"/>
  <c r="T2031" i="12"/>
  <c r="T2030" i="12"/>
  <c r="T2029" i="12"/>
  <c r="T2028" i="12"/>
  <c r="T2027" i="12"/>
  <c r="T2026" i="12"/>
  <c r="T2025" i="12"/>
  <c r="T2024" i="12"/>
  <c r="T2023" i="12"/>
  <c r="T2022" i="12"/>
  <c r="T2021" i="12"/>
  <c r="T2020" i="12"/>
  <c r="T2019" i="12"/>
  <c r="T2018" i="12"/>
  <c r="T2017" i="12"/>
  <c r="T2016" i="12"/>
  <c r="T2015" i="12"/>
  <c r="T2014" i="12"/>
  <c r="T2013" i="12"/>
  <c r="T2012" i="12"/>
  <c r="T2011" i="12"/>
  <c r="T2010" i="12"/>
  <c r="T2009" i="12"/>
  <c r="T2008" i="12"/>
  <c r="T2007" i="12"/>
  <c r="T2006" i="12"/>
  <c r="T2005" i="12"/>
  <c r="T2004" i="12"/>
  <c r="T2003" i="12"/>
  <c r="T2002" i="12"/>
  <c r="T2001" i="12"/>
  <c r="T2000" i="12"/>
  <c r="T1999" i="12"/>
  <c r="T1998" i="12"/>
  <c r="T1997" i="12"/>
  <c r="T1996" i="12"/>
  <c r="T1995" i="12"/>
  <c r="T1994" i="12"/>
  <c r="T1993" i="12"/>
  <c r="T1992" i="12"/>
  <c r="T1991" i="12"/>
  <c r="T1990" i="12"/>
  <c r="T1989" i="12"/>
  <c r="T1988" i="12"/>
  <c r="T1987" i="12"/>
  <c r="T1986" i="12"/>
  <c r="T1985" i="12"/>
  <c r="T1984" i="12"/>
  <c r="T1983" i="12"/>
  <c r="T1982" i="12"/>
  <c r="T1981" i="12"/>
  <c r="T1980" i="12"/>
  <c r="T1979" i="12"/>
  <c r="T1978" i="12"/>
  <c r="T1977" i="12"/>
  <c r="T1976" i="12"/>
  <c r="T1975" i="12"/>
  <c r="T1974" i="12"/>
  <c r="T1973" i="12"/>
  <c r="T1972" i="12"/>
  <c r="T1971" i="12"/>
  <c r="T1970" i="12"/>
  <c r="T1969" i="12"/>
  <c r="T1968" i="12"/>
  <c r="T1967" i="12"/>
  <c r="T1966" i="12"/>
  <c r="T1965" i="12"/>
  <c r="T1964" i="12"/>
  <c r="T1963" i="12"/>
  <c r="T1962" i="12"/>
  <c r="T1961" i="12"/>
  <c r="T1960" i="12"/>
  <c r="T1959" i="12"/>
  <c r="T1958" i="12"/>
  <c r="T1957" i="12"/>
  <c r="T1956" i="12"/>
  <c r="T1955" i="12"/>
  <c r="T1954" i="12"/>
  <c r="T1953" i="12"/>
  <c r="T1952" i="12"/>
  <c r="T1951" i="12"/>
  <c r="T1950" i="12"/>
  <c r="T1949" i="12"/>
  <c r="T1948" i="12"/>
  <c r="T1947" i="12"/>
  <c r="T1946" i="12"/>
  <c r="T1945" i="12"/>
  <c r="T1944" i="12"/>
  <c r="T1943" i="12"/>
  <c r="T1942" i="12"/>
  <c r="T1941" i="12"/>
  <c r="T1940" i="12"/>
  <c r="T1939" i="12"/>
  <c r="T1938" i="12"/>
  <c r="T1937" i="12"/>
  <c r="T1936" i="12"/>
  <c r="T1935" i="12"/>
  <c r="T1934" i="12"/>
  <c r="T1933" i="12"/>
  <c r="T1932" i="12"/>
  <c r="T1931" i="12"/>
  <c r="T1930" i="12"/>
  <c r="T1929" i="12"/>
  <c r="T1928" i="12"/>
  <c r="T1927" i="12"/>
  <c r="T1926" i="12"/>
  <c r="T1925" i="12"/>
  <c r="T1924" i="12"/>
  <c r="T1923" i="12"/>
  <c r="T1922" i="12"/>
  <c r="T1921" i="12"/>
  <c r="T1920" i="12"/>
  <c r="T1919" i="12"/>
  <c r="T1918" i="12"/>
  <c r="T1917" i="12"/>
  <c r="T1916" i="12"/>
  <c r="T1915" i="12"/>
  <c r="T1914" i="12"/>
  <c r="T1913" i="12"/>
  <c r="T1912" i="12"/>
  <c r="T1911" i="12"/>
  <c r="T1910" i="12"/>
  <c r="T1909" i="12"/>
  <c r="T1908" i="12"/>
  <c r="T1907" i="12"/>
  <c r="T1906" i="12"/>
  <c r="T1905" i="12"/>
  <c r="T1904" i="12"/>
  <c r="T1903" i="12"/>
  <c r="T1902" i="12"/>
  <c r="T1901" i="12"/>
  <c r="T1900" i="12"/>
  <c r="T1899" i="12"/>
  <c r="T1898" i="12"/>
  <c r="T1897" i="12"/>
  <c r="T1896" i="12"/>
  <c r="T1895" i="12"/>
  <c r="T1894" i="12"/>
  <c r="T1893" i="12"/>
  <c r="T1892" i="12"/>
  <c r="T1891" i="12"/>
  <c r="T1890" i="12"/>
  <c r="T1889" i="12"/>
  <c r="T1888" i="12"/>
  <c r="T1887" i="12"/>
  <c r="T1886" i="12"/>
  <c r="T1885" i="12"/>
  <c r="T1884" i="12"/>
  <c r="T1883" i="12"/>
  <c r="T1882" i="12"/>
  <c r="T1881" i="12"/>
  <c r="T1880" i="12"/>
  <c r="T1879" i="12"/>
  <c r="T1878" i="12"/>
  <c r="T1877" i="12"/>
  <c r="T1876" i="12"/>
  <c r="T1875" i="12"/>
  <c r="T1874" i="12"/>
  <c r="T1873" i="12"/>
  <c r="T1872" i="12"/>
  <c r="T1871" i="12"/>
  <c r="T1870" i="12"/>
  <c r="T1869" i="12"/>
  <c r="T1868" i="12"/>
  <c r="T1867" i="12"/>
  <c r="T1866" i="12"/>
  <c r="T1865" i="12"/>
  <c r="T1864" i="12"/>
  <c r="T1863" i="12"/>
  <c r="T1862" i="12"/>
  <c r="T1861" i="12"/>
  <c r="T1860" i="12"/>
  <c r="T1859" i="12"/>
  <c r="T1858" i="12"/>
  <c r="T1857" i="12"/>
  <c r="T1856" i="12"/>
  <c r="T1855" i="12"/>
  <c r="T1854" i="12"/>
  <c r="T1853" i="12"/>
  <c r="T1852" i="12"/>
  <c r="T1851" i="12"/>
  <c r="T1850" i="12"/>
  <c r="T1849" i="12"/>
  <c r="T1848" i="12"/>
  <c r="T1847" i="12"/>
  <c r="T1846" i="12"/>
  <c r="T1845" i="12"/>
  <c r="T1844" i="12"/>
  <c r="T1843" i="12"/>
  <c r="T1842" i="12"/>
  <c r="T1841" i="12"/>
  <c r="T1840" i="12"/>
  <c r="T1839" i="12"/>
  <c r="T1838" i="12"/>
  <c r="T1837" i="12"/>
  <c r="T1836" i="12"/>
  <c r="T1835" i="12"/>
  <c r="T1834" i="12"/>
  <c r="T1833" i="12"/>
  <c r="T1832" i="12"/>
  <c r="T1831" i="12"/>
  <c r="T1830" i="12"/>
  <c r="T1829" i="12"/>
  <c r="T1828" i="12"/>
  <c r="T1827" i="12"/>
  <c r="T1826" i="12"/>
  <c r="T1825" i="12"/>
  <c r="T1824" i="12"/>
  <c r="T1823" i="12"/>
  <c r="T1822" i="12"/>
  <c r="T1821" i="12"/>
  <c r="T1820" i="12"/>
  <c r="T1819" i="12"/>
  <c r="T1818" i="12"/>
  <c r="T1817" i="12"/>
  <c r="T1816" i="12"/>
  <c r="T1815" i="12"/>
  <c r="T1814" i="12"/>
  <c r="T1813" i="12"/>
  <c r="T1812" i="12"/>
  <c r="T1811" i="12"/>
  <c r="T1810" i="12"/>
  <c r="T1809" i="12"/>
  <c r="T1808" i="12"/>
  <c r="T1807" i="12"/>
  <c r="T1806" i="12"/>
  <c r="T1805" i="12"/>
  <c r="T1804" i="12"/>
  <c r="T1803" i="12"/>
  <c r="T1802" i="12"/>
  <c r="T1801" i="12"/>
  <c r="T1800" i="12"/>
  <c r="T1799" i="12"/>
  <c r="T1798" i="12"/>
  <c r="T1797" i="12"/>
  <c r="T1796" i="12"/>
  <c r="T1795" i="12"/>
  <c r="T1794" i="12"/>
  <c r="T1793" i="12"/>
  <c r="T1792" i="12"/>
  <c r="T1791" i="12"/>
  <c r="T1790" i="12"/>
  <c r="T1789" i="12"/>
  <c r="T1788" i="12"/>
  <c r="T1787" i="12"/>
  <c r="T1786" i="12"/>
  <c r="T1785" i="12"/>
  <c r="T1784" i="12"/>
  <c r="T1783" i="12"/>
  <c r="T1782" i="12"/>
  <c r="T1781" i="12"/>
  <c r="T1780" i="12"/>
  <c r="T1779" i="12"/>
  <c r="T1778" i="12"/>
  <c r="T1777" i="12"/>
  <c r="T1776" i="12"/>
  <c r="T1775" i="12"/>
  <c r="T1774" i="12"/>
  <c r="T1773" i="12"/>
  <c r="T1772" i="12"/>
  <c r="T1771" i="12"/>
  <c r="T1770" i="12"/>
  <c r="T1769" i="12"/>
  <c r="T1768" i="12"/>
  <c r="T1767" i="12"/>
  <c r="T1766" i="12"/>
  <c r="T1765" i="12"/>
  <c r="T1764" i="12"/>
  <c r="T1763" i="12"/>
  <c r="T1762" i="12"/>
  <c r="T1761" i="12"/>
  <c r="T1760" i="12"/>
  <c r="T1759" i="12"/>
  <c r="T1758" i="12"/>
  <c r="T1757" i="12"/>
  <c r="T1756" i="12"/>
  <c r="T1755" i="12"/>
  <c r="T1754" i="12"/>
  <c r="T1753" i="12"/>
  <c r="T1752" i="12"/>
  <c r="T1751" i="12"/>
  <c r="T1750" i="12"/>
  <c r="T1749" i="12"/>
  <c r="T1748" i="12"/>
  <c r="T1747" i="12"/>
  <c r="T1746" i="12"/>
  <c r="T1745" i="12"/>
  <c r="T1744" i="12"/>
  <c r="T1743" i="12"/>
  <c r="T1742" i="12"/>
  <c r="T1741" i="12"/>
  <c r="T1740" i="12"/>
  <c r="T1739" i="12"/>
  <c r="T1738" i="12"/>
  <c r="T1737" i="12"/>
  <c r="T1736" i="12"/>
  <c r="T1735" i="12"/>
  <c r="T1734" i="12"/>
  <c r="T1733" i="12"/>
  <c r="T1732" i="12"/>
  <c r="T1731" i="12"/>
  <c r="T1730" i="12"/>
  <c r="T1729" i="12"/>
  <c r="T1728" i="12"/>
  <c r="T1727" i="12"/>
  <c r="T1726" i="12"/>
  <c r="T1725" i="12"/>
  <c r="T1724" i="12"/>
  <c r="T1723" i="12"/>
  <c r="T1722" i="12"/>
  <c r="T1721" i="12"/>
  <c r="T1720" i="12"/>
  <c r="T1719" i="12"/>
  <c r="T1718" i="12"/>
  <c r="T1717" i="12"/>
  <c r="T1716" i="12"/>
  <c r="T1715" i="12"/>
  <c r="T1714" i="12"/>
  <c r="T1713" i="12"/>
  <c r="T1712" i="12"/>
  <c r="T1711" i="12"/>
  <c r="T1710" i="12"/>
  <c r="T1709" i="12"/>
  <c r="T1708" i="12"/>
  <c r="T1707" i="12"/>
  <c r="T1706" i="12"/>
  <c r="T1705" i="12"/>
  <c r="T1704" i="12"/>
  <c r="T1703" i="12"/>
  <c r="T1702" i="12"/>
  <c r="T1701" i="12"/>
  <c r="T1700" i="12"/>
  <c r="T1699" i="12"/>
  <c r="T1698" i="12"/>
  <c r="T1697" i="12"/>
  <c r="T1696" i="12"/>
  <c r="T1695" i="12"/>
  <c r="T1694" i="12"/>
  <c r="T1693" i="12"/>
  <c r="T1692" i="12"/>
  <c r="T1691" i="12"/>
  <c r="T1690" i="12"/>
  <c r="T1689" i="12"/>
  <c r="T1688" i="12"/>
  <c r="T1687" i="12"/>
  <c r="T1686" i="12"/>
  <c r="T1685" i="12"/>
  <c r="T1684" i="12"/>
  <c r="T1683" i="12"/>
  <c r="T1682" i="12"/>
  <c r="T1681" i="12"/>
  <c r="T1680" i="12"/>
  <c r="T1679" i="12"/>
  <c r="T1678" i="12"/>
  <c r="T1677" i="12"/>
  <c r="T1676" i="12"/>
  <c r="T1675" i="12"/>
  <c r="T1674" i="12"/>
  <c r="T1673" i="12"/>
  <c r="T1672" i="12"/>
  <c r="T1671" i="12"/>
  <c r="T1670" i="12"/>
  <c r="T1669" i="12"/>
  <c r="T1668" i="12"/>
  <c r="T1667" i="12"/>
  <c r="T1666" i="12"/>
  <c r="T1665" i="12"/>
  <c r="T1664" i="12"/>
  <c r="T1663" i="12"/>
  <c r="T1662" i="12"/>
  <c r="T1661" i="12"/>
  <c r="T1660" i="12"/>
  <c r="T1659" i="12"/>
  <c r="T1658" i="12"/>
  <c r="T1657" i="12"/>
  <c r="T1656" i="12"/>
  <c r="T1655" i="12"/>
  <c r="T1654" i="12"/>
  <c r="T1653" i="12"/>
  <c r="T1652" i="12"/>
  <c r="T1651" i="12"/>
  <c r="T1650" i="12"/>
  <c r="T1649" i="12"/>
  <c r="T1648" i="12"/>
  <c r="T1647" i="12"/>
  <c r="T1646" i="12"/>
  <c r="T1645" i="12"/>
  <c r="T1644" i="12"/>
  <c r="T1643" i="12"/>
  <c r="T1642" i="12"/>
  <c r="T1641" i="12"/>
  <c r="T1640" i="12"/>
  <c r="T1639" i="12"/>
  <c r="T1638" i="12"/>
  <c r="T1637" i="12"/>
  <c r="T1636" i="12"/>
  <c r="T1635" i="12"/>
  <c r="T1634" i="12"/>
  <c r="T1633" i="12"/>
  <c r="T1632" i="12"/>
  <c r="T1631" i="12"/>
  <c r="T1630" i="12"/>
  <c r="T1629" i="12"/>
  <c r="T1628" i="12"/>
  <c r="T1627" i="12"/>
  <c r="T1626" i="12"/>
  <c r="T1625" i="12"/>
  <c r="T1624" i="12"/>
  <c r="T1623" i="12"/>
  <c r="T1622" i="12"/>
  <c r="T1621" i="12"/>
  <c r="T1620" i="12"/>
  <c r="T1619" i="12"/>
  <c r="T1618" i="12"/>
  <c r="T1617" i="12"/>
  <c r="T1616" i="12"/>
  <c r="T1615" i="12"/>
  <c r="T1614" i="12"/>
  <c r="T1613" i="12"/>
  <c r="T1612" i="12"/>
  <c r="T1611" i="12"/>
  <c r="T1610" i="12"/>
  <c r="T1609" i="12"/>
  <c r="T1608" i="12"/>
  <c r="T1607" i="12"/>
  <c r="T1606" i="12"/>
  <c r="T1605" i="12"/>
  <c r="T1604" i="12"/>
  <c r="T1603" i="12"/>
  <c r="T1602" i="12"/>
  <c r="T1601" i="12"/>
  <c r="T1600" i="12"/>
  <c r="T1599" i="12"/>
  <c r="T1598" i="12"/>
  <c r="T1597" i="12"/>
  <c r="T1596" i="12"/>
  <c r="T1595" i="12"/>
  <c r="T1594" i="12"/>
  <c r="T1593" i="12"/>
  <c r="T1592" i="12"/>
  <c r="T1591" i="12"/>
  <c r="T1590" i="12"/>
  <c r="T1589" i="12"/>
  <c r="T1588" i="12"/>
  <c r="T1587" i="12"/>
  <c r="T1586" i="12"/>
  <c r="T1585" i="12"/>
  <c r="T1584" i="12"/>
  <c r="T1583" i="12"/>
  <c r="T1582" i="12"/>
  <c r="T1581" i="12"/>
  <c r="T1580" i="12"/>
  <c r="T1579" i="12"/>
  <c r="T1578" i="12"/>
  <c r="T1577" i="12"/>
  <c r="T1576" i="12"/>
  <c r="T1575" i="12"/>
  <c r="T1574" i="12"/>
  <c r="T1573" i="12"/>
  <c r="T1572" i="12"/>
  <c r="T1571" i="12"/>
  <c r="T1570" i="12"/>
  <c r="T1569" i="12"/>
  <c r="T1568" i="12"/>
  <c r="T1567" i="12"/>
  <c r="T1566" i="12"/>
  <c r="T1565" i="12"/>
  <c r="T1564" i="12"/>
  <c r="T1563" i="12"/>
  <c r="T1562" i="12"/>
  <c r="T1561" i="12"/>
  <c r="T1560" i="12"/>
  <c r="T1559" i="12"/>
  <c r="T1558" i="12"/>
  <c r="T1557" i="12"/>
  <c r="T1556" i="12"/>
  <c r="T1555" i="12"/>
  <c r="T1554" i="12"/>
  <c r="T1553" i="12"/>
  <c r="T1552" i="12"/>
  <c r="T1551" i="12"/>
  <c r="T1550" i="12"/>
  <c r="T1549" i="12"/>
  <c r="T1548" i="12"/>
  <c r="T1547" i="12"/>
  <c r="T1546" i="12"/>
  <c r="T1545" i="12"/>
  <c r="T1544" i="12"/>
  <c r="T1543" i="12"/>
  <c r="T1542" i="12"/>
  <c r="T1541" i="12"/>
  <c r="T1540" i="12"/>
  <c r="T1539" i="12"/>
  <c r="T1538" i="12"/>
  <c r="T1537" i="12"/>
  <c r="T1536" i="12"/>
  <c r="T1535" i="12"/>
  <c r="T1534" i="12"/>
  <c r="T1533" i="12"/>
  <c r="T1532" i="12"/>
  <c r="T1531" i="12"/>
  <c r="T1530" i="12"/>
  <c r="T1529" i="12"/>
  <c r="T1528" i="12"/>
  <c r="T1527" i="12"/>
  <c r="T1526" i="12"/>
  <c r="T1525" i="12"/>
  <c r="T1524" i="12"/>
  <c r="T1523" i="12"/>
  <c r="T1522" i="12"/>
  <c r="T1521" i="12"/>
  <c r="T1520" i="12"/>
  <c r="T1519" i="12"/>
  <c r="T1518" i="12"/>
  <c r="T1517" i="12"/>
  <c r="T1516" i="12"/>
  <c r="T1515" i="12"/>
  <c r="T1514" i="12"/>
  <c r="T1513" i="12"/>
  <c r="T1512" i="12"/>
  <c r="T1511" i="12"/>
  <c r="T1510" i="12"/>
  <c r="T1509" i="12"/>
  <c r="T1508" i="12"/>
  <c r="T1507" i="12"/>
  <c r="T1506" i="12"/>
  <c r="T1505" i="12"/>
  <c r="T1504" i="12"/>
  <c r="T1503" i="12"/>
  <c r="T1502" i="12"/>
  <c r="T1501" i="12"/>
  <c r="T1500" i="12"/>
  <c r="T1499" i="12"/>
  <c r="T1498" i="12"/>
  <c r="T1497" i="12"/>
  <c r="T1496" i="12"/>
  <c r="T1495" i="12"/>
  <c r="T1494" i="12"/>
  <c r="T1493" i="12"/>
  <c r="T1492" i="12"/>
  <c r="T1491" i="12"/>
  <c r="T1490" i="12"/>
  <c r="T1489" i="12"/>
  <c r="T1488" i="12"/>
  <c r="T1487" i="12"/>
  <c r="T1486" i="12"/>
  <c r="T1485" i="12"/>
  <c r="T1484" i="12"/>
  <c r="T1483" i="12"/>
  <c r="T1482" i="12"/>
  <c r="T1481" i="12"/>
  <c r="T1480" i="12"/>
  <c r="T1479" i="12"/>
  <c r="T1478" i="12"/>
  <c r="T1477" i="12"/>
  <c r="T1476" i="12"/>
  <c r="T1475" i="12"/>
  <c r="T1474" i="12"/>
  <c r="T1473" i="12"/>
  <c r="T1472" i="12"/>
  <c r="T1471" i="12"/>
  <c r="T1470" i="12"/>
  <c r="T1469" i="12"/>
  <c r="T1468" i="12"/>
  <c r="T1467" i="12"/>
  <c r="T1466" i="12"/>
  <c r="T1465" i="12"/>
  <c r="T1464" i="12"/>
  <c r="T1463" i="12"/>
  <c r="T1462" i="12"/>
  <c r="T1461" i="12"/>
  <c r="T1460" i="12"/>
  <c r="T1459" i="12"/>
  <c r="T1458" i="12"/>
  <c r="T1457" i="12"/>
  <c r="T1456" i="12"/>
  <c r="T1455" i="12"/>
  <c r="T1454" i="12"/>
  <c r="T1453" i="12"/>
  <c r="T1452" i="12"/>
  <c r="T1451" i="12"/>
  <c r="T1450" i="12"/>
  <c r="T1449" i="12"/>
  <c r="T1448" i="12"/>
  <c r="T1447" i="12"/>
  <c r="T1446" i="12"/>
  <c r="T1445" i="12"/>
  <c r="T1444" i="12"/>
  <c r="T1443" i="12"/>
  <c r="T1442" i="12"/>
  <c r="T1441" i="12"/>
  <c r="T1440" i="12"/>
  <c r="T1439" i="12"/>
  <c r="T1438" i="12"/>
  <c r="T1437" i="12"/>
  <c r="T1436" i="12"/>
  <c r="T1435" i="12"/>
  <c r="T1434" i="12"/>
  <c r="T1433" i="12"/>
  <c r="T1432" i="12"/>
  <c r="T1431" i="12"/>
  <c r="T1430" i="12"/>
  <c r="T1429" i="12"/>
  <c r="T1428" i="12"/>
  <c r="T1427" i="12"/>
  <c r="T1426" i="12"/>
  <c r="T1425" i="12"/>
  <c r="T1424" i="12"/>
  <c r="T1423" i="12"/>
  <c r="T1422" i="12"/>
  <c r="T1421" i="12"/>
  <c r="T1420" i="12"/>
  <c r="T1419" i="12"/>
  <c r="T1418" i="12"/>
  <c r="T1417" i="12"/>
  <c r="T1416" i="12"/>
  <c r="T1415" i="12"/>
  <c r="T1414" i="12"/>
  <c r="T1413" i="12"/>
  <c r="T1412" i="12"/>
  <c r="T1411" i="12"/>
  <c r="T1410" i="12"/>
  <c r="T1409" i="12"/>
  <c r="T1408" i="12"/>
  <c r="T1407" i="12"/>
  <c r="T1406" i="12"/>
  <c r="T1405" i="12"/>
  <c r="T1404" i="12"/>
  <c r="T1403" i="12"/>
  <c r="T1402" i="12"/>
  <c r="T1401" i="12"/>
  <c r="T1400" i="12"/>
  <c r="T1399" i="12"/>
  <c r="T1398" i="12"/>
  <c r="T1397" i="12"/>
  <c r="T1396" i="12"/>
  <c r="T1395" i="12"/>
  <c r="T1394" i="12"/>
  <c r="T1393" i="12"/>
  <c r="T1392" i="12"/>
  <c r="T1391" i="12"/>
  <c r="T1390" i="12"/>
  <c r="T1389" i="12"/>
  <c r="T1388" i="12"/>
  <c r="T1387" i="12"/>
  <c r="T1386" i="12"/>
  <c r="T1385" i="12"/>
  <c r="T1384" i="12"/>
  <c r="T1383" i="12"/>
  <c r="T1382" i="12"/>
  <c r="T1381" i="12"/>
  <c r="T1380" i="12"/>
  <c r="T1379" i="12"/>
  <c r="T1378" i="12"/>
  <c r="T1377" i="12"/>
  <c r="T1376" i="12"/>
  <c r="T1375" i="12"/>
  <c r="T1374" i="12"/>
  <c r="T1373" i="12"/>
  <c r="T1372" i="12"/>
  <c r="T1371" i="12"/>
  <c r="T1370" i="12"/>
  <c r="T1369" i="12"/>
  <c r="T1368" i="12"/>
  <c r="T1367" i="12"/>
  <c r="T1366" i="12"/>
  <c r="T1365" i="12"/>
  <c r="T1364" i="12"/>
  <c r="T1363" i="12"/>
  <c r="T1362" i="12"/>
  <c r="T1361" i="12"/>
  <c r="T1360" i="12"/>
  <c r="T1359" i="12"/>
  <c r="T1358" i="12"/>
  <c r="T1357" i="12"/>
  <c r="T1356" i="12"/>
  <c r="T1355" i="12"/>
  <c r="T1354" i="12"/>
  <c r="T1353" i="12"/>
  <c r="T1352" i="12"/>
  <c r="T1351" i="12"/>
  <c r="T1350" i="12"/>
  <c r="T1349" i="12"/>
  <c r="T1348" i="12"/>
  <c r="T1347" i="12"/>
  <c r="T1346" i="12"/>
  <c r="T1345" i="12"/>
  <c r="T1344" i="12"/>
  <c r="T1343" i="12"/>
  <c r="T1342" i="12"/>
  <c r="T1341" i="12"/>
  <c r="T1340" i="12"/>
  <c r="T1339" i="12"/>
  <c r="T1338" i="12"/>
  <c r="T1337" i="12"/>
  <c r="T1336" i="12"/>
  <c r="T1335" i="12"/>
  <c r="T1334" i="12"/>
  <c r="T1333" i="12"/>
  <c r="T1332" i="12"/>
  <c r="T1331" i="12"/>
  <c r="T1330" i="12"/>
  <c r="T1329" i="12"/>
  <c r="T1328" i="12"/>
  <c r="T1327" i="12"/>
  <c r="T1326" i="12"/>
  <c r="T1325" i="12"/>
  <c r="T1324" i="12"/>
  <c r="T1323" i="12"/>
  <c r="T1322" i="12"/>
  <c r="T1321" i="12"/>
  <c r="T1320" i="12"/>
  <c r="T1319" i="12"/>
  <c r="T1318" i="12"/>
  <c r="T1317" i="12"/>
  <c r="T1316" i="12"/>
  <c r="T1315" i="12"/>
  <c r="T1314" i="12"/>
  <c r="T1313" i="12"/>
  <c r="T1312" i="12"/>
  <c r="T1311" i="12"/>
  <c r="T1310" i="12"/>
  <c r="T1309" i="12"/>
  <c r="T1308" i="12"/>
  <c r="T1307" i="12"/>
  <c r="T1306" i="12"/>
  <c r="T1305" i="12"/>
  <c r="T1304" i="12"/>
  <c r="T1303" i="12"/>
  <c r="T1302" i="12"/>
  <c r="T1301" i="12"/>
  <c r="T1300" i="12"/>
  <c r="T1299" i="12"/>
  <c r="T1298" i="12"/>
  <c r="T1297" i="12"/>
  <c r="T1296" i="12"/>
  <c r="T1295" i="12"/>
  <c r="T1294" i="12"/>
  <c r="T1293" i="12"/>
  <c r="T1292" i="12"/>
  <c r="T1291" i="12"/>
  <c r="T1290" i="12"/>
  <c r="T1289" i="12"/>
  <c r="T1288" i="12"/>
  <c r="T1287" i="12"/>
  <c r="T1286" i="12"/>
  <c r="T1285" i="12"/>
  <c r="T1284" i="12"/>
  <c r="T1283" i="12"/>
  <c r="T1282" i="12"/>
  <c r="T1281" i="12"/>
  <c r="T1280" i="12"/>
  <c r="T1279" i="12"/>
  <c r="T1278" i="12"/>
  <c r="T1277" i="12"/>
  <c r="T1276" i="12"/>
  <c r="T1275" i="12"/>
  <c r="T1274" i="12"/>
  <c r="T1273" i="12"/>
  <c r="T1272" i="12"/>
  <c r="T1271" i="12"/>
  <c r="T1270" i="12"/>
  <c r="T1269" i="12"/>
  <c r="T1268" i="12"/>
  <c r="T1267" i="12"/>
  <c r="T1266" i="12"/>
  <c r="T1265" i="12"/>
  <c r="T1264" i="12"/>
  <c r="T1263" i="12"/>
  <c r="T1262" i="12"/>
  <c r="T1261" i="12"/>
  <c r="T1260" i="12"/>
  <c r="T1259" i="12"/>
  <c r="T1258" i="12"/>
  <c r="T1257" i="12"/>
  <c r="T1256" i="12"/>
  <c r="T1255" i="12"/>
  <c r="T1254" i="12"/>
  <c r="T1253" i="12"/>
  <c r="T1252" i="12"/>
  <c r="T1251" i="12"/>
  <c r="T1250" i="12"/>
  <c r="T1249" i="12"/>
  <c r="T1248" i="12"/>
  <c r="T1247" i="12"/>
  <c r="T1246" i="12"/>
  <c r="T1245" i="12"/>
  <c r="T1244" i="12"/>
  <c r="T1243" i="12"/>
  <c r="T1242" i="12"/>
  <c r="T1241" i="12"/>
  <c r="T1240" i="12"/>
  <c r="T1239" i="12"/>
  <c r="T1238" i="12"/>
  <c r="T1237" i="12"/>
  <c r="T1236" i="12"/>
  <c r="T1235" i="12"/>
  <c r="T1234" i="12"/>
  <c r="T1233" i="12"/>
  <c r="T1232" i="12"/>
  <c r="T1231" i="12"/>
  <c r="T1230" i="12"/>
  <c r="T1229" i="12"/>
  <c r="T1228" i="12"/>
  <c r="T1227" i="12"/>
  <c r="T1226" i="12"/>
  <c r="T1225" i="12"/>
  <c r="T1224" i="12"/>
  <c r="T1223" i="12"/>
  <c r="T1222" i="12"/>
  <c r="T1221" i="12"/>
  <c r="T1220" i="12"/>
  <c r="T1219" i="12"/>
  <c r="T1218" i="12"/>
  <c r="T1217" i="12"/>
  <c r="T1216" i="12"/>
  <c r="T1215" i="12"/>
  <c r="T1214" i="12"/>
  <c r="T1213" i="12"/>
  <c r="T1212" i="12"/>
  <c r="T1211" i="12"/>
  <c r="T1210" i="12"/>
  <c r="T1209" i="12"/>
  <c r="T1208" i="12"/>
  <c r="T1207" i="12"/>
  <c r="T1206" i="12"/>
  <c r="T1205" i="12"/>
  <c r="T1204" i="12"/>
  <c r="T1203" i="12"/>
  <c r="T1202" i="12"/>
  <c r="T1201" i="12"/>
  <c r="T1200" i="12"/>
  <c r="T1199" i="12"/>
  <c r="T1198" i="12"/>
  <c r="T1197" i="12"/>
  <c r="T1196" i="12"/>
  <c r="T1195" i="12"/>
  <c r="T1194" i="12"/>
  <c r="T1193" i="12"/>
  <c r="T1192" i="12"/>
  <c r="T1191" i="12"/>
  <c r="T1190" i="12"/>
  <c r="T1189" i="12"/>
  <c r="T1188" i="12"/>
  <c r="T1187" i="12"/>
  <c r="T1186" i="12"/>
  <c r="T1185" i="12"/>
  <c r="T1184" i="12"/>
  <c r="T1183" i="12"/>
  <c r="T1182" i="12"/>
  <c r="T1181" i="12"/>
  <c r="T1180" i="12"/>
  <c r="T1179" i="12"/>
  <c r="T1178" i="12"/>
  <c r="T1177" i="12"/>
  <c r="T1176" i="12"/>
  <c r="T1175" i="12"/>
  <c r="T1174" i="12"/>
  <c r="T1173" i="12"/>
  <c r="T1172" i="12"/>
  <c r="T1171" i="12"/>
  <c r="T1170" i="12"/>
  <c r="T1169" i="12"/>
  <c r="T1168" i="12"/>
  <c r="T1167" i="12"/>
  <c r="T1166" i="12"/>
  <c r="T1165" i="12"/>
  <c r="T1164" i="12"/>
  <c r="T1163" i="12"/>
  <c r="T1162" i="12"/>
  <c r="T1161" i="12"/>
  <c r="T1160" i="12"/>
  <c r="T1159" i="12"/>
  <c r="T1158" i="12"/>
  <c r="T1157" i="12"/>
  <c r="T1156" i="12"/>
  <c r="T1155" i="12"/>
  <c r="T1154" i="12"/>
  <c r="T1153" i="12"/>
  <c r="T1152" i="12"/>
  <c r="T1151" i="12"/>
  <c r="T1150" i="12"/>
  <c r="T1149" i="12"/>
  <c r="T1148" i="12"/>
  <c r="T1147" i="12"/>
  <c r="T1146" i="12"/>
  <c r="T1145" i="12"/>
  <c r="T1144" i="12"/>
  <c r="T1143" i="12"/>
  <c r="T1142" i="12"/>
  <c r="T1141" i="12"/>
  <c r="T1140" i="12"/>
  <c r="T1139" i="12"/>
  <c r="T1138" i="12"/>
  <c r="T1137" i="12"/>
  <c r="T1136" i="12"/>
  <c r="T1135" i="12"/>
  <c r="T1134" i="12"/>
  <c r="T1133" i="12"/>
  <c r="T1132" i="12"/>
  <c r="T1131" i="12"/>
  <c r="T1130" i="12"/>
  <c r="T1129" i="12"/>
  <c r="T1128" i="12"/>
  <c r="T1127" i="12"/>
  <c r="T1126" i="12"/>
  <c r="T1125" i="12"/>
  <c r="T1124" i="12"/>
  <c r="T1123" i="12"/>
  <c r="T1122" i="12"/>
  <c r="T1121" i="12"/>
  <c r="T1120" i="12"/>
  <c r="T1119" i="12"/>
  <c r="T1118" i="12"/>
  <c r="T1117" i="12"/>
  <c r="T1116" i="12"/>
  <c r="T1115" i="12"/>
  <c r="T1114" i="12"/>
  <c r="T1113" i="12"/>
  <c r="T1112" i="12"/>
  <c r="T1111" i="12"/>
  <c r="T1110" i="12"/>
  <c r="T1109" i="12"/>
  <c r="T1108" i="12"/>
  <c r="T1107" i="12"/>
  <c r="T1106" i="12"/>
  <c r="T1105" i="12"/>
  <c r="T1104" i="12"/>
  <c r="T1103" i="12"/>
  <c r="T1102" i="12"/>
  <c r="T1101" i="12"/>
  <c r="T1100" i="12"/>
  <c r="T1099" i="12"/>
  <c r="T1098" i="12"/>
  <c r="T1097" i="12"/>
  <c r="T1096" i="12"/>
  <c r="T1095" i="12"/>
  <c r="T1094" i="12"/>
  <c r="T1093" i="12"/>
  <c r="T1092" i="12"/>
  <c r="T1091" i="12"/>
  <c r="T1090" i="12"/>
  <c r="T1089" i="12"/>
  <c r="T1088" i="12"/>
  <c r="T1087" i="12"/>
  <c r="T1086" i="12"/>
  <c r="T1085" i="12"/>
  <c r="T1084" i="12"/>
  <c r="T1083" i="12"/>
  <c r="T1082" i="12"/>
  <c r="T1081" i="12"/>
  <c r="T1080" i="12"/>
  <c r="T1079" i="12"/>
  <c r="T1078" i="12"/>
  <c r="T1077" i="12"/>
  <c r="T1076" i="12"/>
  <c r="T1075" i="12"/>
  <c r="T1074" i="12"/>
  <c r="T1073" i="12"/>
  <c r="T1072" i="12"/>
  <c r="T1071" i="12"/>
  <c r="T1070" i="12"/>
  <c r="T1069" i="12"/>
  <c r="T1068" i="12"/>
  <c r="T1067" i="12"/>
  <c r="T1066" i="12"/>
  <c r="T1065" i="12"/>
  <c r="T1064" i="12"/>
  <c r="T1063" i="12"/>
  <c r="T1062" i="12"/>
  <c r="T1061" i="12"/>
  <c r="T1060" i="12"/>
  <c r="T1059" i="12"/>
  <c r="T1058" i="12"/>
  <c r="T1057" i="12"/>
  <c r="T1056" i="12"/>
  <c r="T1055" i="12"/>
  <c r="T1054" i="12"/>
  <c r="T1053" i="12"/>
  <c r="T1052" i="12"/>
  <c r="T1051" i="12"/>
  <c r="T1050" i="12"/>
  <c r="T1049" i="12"/>
  <c r="T1048" i="12"/>
  <c r="T1047" i="12"/>
  <c r="T1046" i="12"/>
  <c r="T1045" i="12"/>
  <c r="T1044" i="12"/>
  <c r="T1043" i="12"/>
  <c r="T1042" i="12"/>
  <c r="T1041" i="12"/>
  <c r="T1040" i="12"/>
  <c r="T1039" i="12"/>
  <c r="T1038" i="12"/>
  <c r="T1037" i="12"/>
  <c r="T1036" i="12"/>
  <c r="T1035" i="12"/>
  <c r="T1034" i="12"/>
  <c r="T1033" i="12"/>
  <c r="T1032" i="12"/>
  <c r="T1031" i="12"/>
  <c r="T1030" i="12"/>
  <c r="T1029" i="12"/>
  <c r="T1028" i="12"/>
  <c r="T1027" i="12"/>
  <c r="T1026" i="12"/>
  <c r="T1025" i="12"/>
  <c r="T1024" i="12"/>
  <c r="T1023" i="12"/>
  <c r="T1022" i="12"/>
  <c r="T1021" i="12"/>
  <c r="T1020" i="12"/>
  <c r="T1019" i="12"/>
  <c r="T1018" i="12"/>
  <c r="T1017" i="12"/>
  <c r="T1016" i="12"/>
  <c r="T1015" i="12"/>
  <c r="T1014" i="12"/>
  <c r="T1013" i="12"/>
  <c r="T1012" i="12"/>
  <c r="T1011" i="12"/>
  <c r="T1010" i="12"/>
  <c r="T1009" i="12"/>
  <c r="T1008" i="12"/>
  <c r="T1007" i="12"/>
  <c r="T1006" i="12"/>
  <c r="T1005" i="12"/>
  <c r="T1004" i="12"/>
  <c r="T1003" i="12"/>
  <c r="T1002" i="12"/>
  <c r="T1001" i="12"/>
  <c r="T1000" i="12"/>
  <c r="T999" i="12"/>
  <c r="T998" i="12"/>
  <c r="T997" i="12"/>
  <c r="T996" i="12"/>
  <c r="T995" i="12"/>
  <c r="T994" i="12"/>
  <c r="T993" i="12"/>
  <c r="T992" i="12"/>
  <c r="T991" i="12"/>
  <c r="T990" i="12"/>
  <c r="T989" i="12"/>
  <c r="T988" i="12"/>
  <c r="T987" i="12"/>
  <c r="T986" i="12"/>
  <c r="T985" i="12"/>
  <c r="T984" i="12"/>
  <c r="T983" i="12"/>
  <c r="T982" i="12"/>
  <c r="T981" i="12"/>
  <c r="T980" i="12"/>
  <c r="T979" i="12"/>
  <c r="T978" i="12"/>
  <c r="T977" i="12"/>
  <c r="T976" i="12"/>
  <c r="T975" i="12"/>
  <c r="T974" i="12"/>
  <c r="T973" i="12"/>
  <c r="T972" i="12"/>
  <c r="T971" i="12"/>
  <c r="T970" i="12"/>
  <c r="T969" i="12"/>
  <c r="T968" i="12"/>
  <c r="T967" i="12"/>
  <c r="T966" i="12"/>
  <c r="T965" i="12"/>
  <c r="T964" i="12"/>
  <c r="T963" i="12"/>
  <c r="T962" i="12"/>
  <c r="T961" i="12"/>
  <c r="T960" i="12"/>
  <c r="T959" i="12"/>
  <c r="T958" i="12"/>
  <c r="T957" i="12"/>
  <c r="T956" i="12"/>
  <c r="T955" i="12"/>
  <c r="T954" i="12"/>
  <c r="T953" i="12"/>
  <c r="T952" i="12"/>
  <c r="T951" i="12"/>
  <c r="T950" i="12"/>
  <c r="T949" i="12"/>
  <c r="T948" i="12"/>
  <c r="T947" i="12"/>
  <c r="T946" i="12"/>
  <c r="T945" i="12"/>
  <c r="T944" i="12"/>
  <c r="T943" i="12"/>
  <c r="T942" i="12"/>
  <c r="T941" i="12"/>
  <c r="T940" i="12"/>
  <c r="T939" i="12"/>
  <c r="T938" i="12"/>
  <c r="T937" i="12"/>
  <c r="T936" i="12"/>
  <c r="T935" i="12"/>
  <c r="T934" i="12"/>
  <c r="T933" i="12"/>
  <c r="T932" i="12"/>
  <c r="T931" i="12"/>
  <c r="T930" i="12"/>
  <c r="T929" i="12"/>
  <c r="T928" i="12"/>
  <c r="T927" i="12"/>
  <c r="T926" i="12"/>
  <c r="T925" i="12"/>
  <c r="T924" i="12"/>
  <c r="T923" i="12"/>
  <c r="T922" i="12"/>
  <c r="T921" i="12"/>
  <c r="T920" i="12"/>
  <c r="T919" i="12"/>
  <c r="T918" i="12"/>
  <c r="T917" i="12"/>
  <c r="T916" i="12"/>
  <c r="T915" i="12"/>
  <c r="T914" i="12"/>
  <c r="T913" i="12"/>
  <c r="T912" i="12"/>
  <c r="T911" i="12"/>
  <c r="T910" i="12"/>
  <c r="T909" i="12"/>
  <c r="T908" i="12"/>
  <c r="T907" i="12"/>
  <c r="T906" i="12"/>
  <c r="T905" i="12"/>
  <c r="T904" i="12"/>
  <c r="T903" i="12"/>
  <c r="T902" i="12"/>
  <c r="T901" i="12"/>
  <c r="T900" i="12"/>
  <c r="T899" i="12"/>
  <c r="T898" i="12"/>
  <c r="T897" i="12"/>
  <c r="T896" i="12"/>
  <c r="T895" i="12"/>
  <c r="T894" i="12"/>
  <c r="T893" i="12"/>
  <c r="T892" i="12"/>
  <c r="T891" i="12"/>
  <c r="T890" i="12"/>
  <c r="T889" i="12"/>
  <c r="T888" i="12"/>
  <c r="T887" i="12"/>
  <c r="T886" i="12"/>
  <c r="T885" i="12"/>
  <c r="T884" i="12"/>
  <c r="T883" i="12"/>
  <c r="T882" i="12"/>
  <c r="T881" i="12"/>
  <c r="T880" i="12"/>
  <c r="T879" i="12"/>
  <c r="T878" i="12"/>
  <c r="T877" i="12"/>
  <c r="T876" i="12"/>
  <c r="T875" i="12"/>
  <c r="T874" i="12"/>
  <c r="T873" i="12"/>
  <c r="T872" i="12"/>
  <c r="T871" i="12"/>
  <c r="T870" i="12"/>
  <c r="T869" i="12"/>
  <c r="T868" i="12"/>
  <c r="T867" i="12"/>
  <c r="T866" i="12"/>
  <c r="T865" i="12"/>
  <c r="T864" i="12"/>
  <c r="T863" i="12"/>
  <c r="T862" i="12"/>
  <c r="T861" i="12"/>
  <c r="T860" i="12"/>
  <c r="T859" i="12"/>
  <c r="T858" i="12"/>
  <c r="T857" i="12"/>
  <c r="T856" i="12"/>
  <c r="T855" i="12"/>
  <c r="T854" i="12"/>
  <c r="T853" i="12"/>
  <c r="T852" i="12"/>
  <c r="T851" i="12"/>
  <c r="T850" i="12"/>
  <c r="T849" i="12"/>
  <c r="T848" i="12"/>
  <c r="T847" i="12"/>
  <c r="T846" i="12"/>
  <c r="T845" i="12"/>
  <c r="T844" i="12"/>
  <c r="T843" i="12"/>
  <c r="T842" i="12"/>
  <c r="T841" i="12"/>
  <c r="T840" i="12"/>
  <c r="T839" i="12"/>
  <c r="T838" i="12"/>
  <c r="T837" i="12"/>
  <c r="T836" i="12"/>
  <c r="T835" i="12"/>
  <c r="T834" i="12"/>
  <c r="T833" i="12"/>
  <c r="T832" i="12"/>
  <c r="T831" i="12"/>
  <c r="T830" i="12"/>
  <c r="T829" i="12"/>
  <c r="T828" i="12"/>
  <c r="T827" i="12"/>
  <c r="T826" i="12"/>
  <c r="T825" i="12"/>
  <c r="T824" i="12"/>
  <c r="T823" i="12"/>
  <c r="T822" i="12"/>
  <c r="T821" i="12"/>
  <c r="T820" i="12"/>
  <c r="T819" i="12"/>
  <c r="T818" i="12"/>
  <c r="T817" i="12"/>
  <c r="T816" i="12"/>
  <c r="T815" i="12"/>
  <c r="T814" i="12"/>
  <c r="T813" i="12"/>
  <c r="T812" i="12"/>
  <c r="T811" i="12"/>
  <c r="T810" i="12"/>
  <c r="T809" i="12"/>
  <c r="T808" i="12"/>
  <c r="T807" i="12"/>
  <c r="T806" i="12"/>
  <c r="T805" i="12"/>
  <c r="T804" i="12"/>
  <c r="T803" i="12"/>
  <c r="T802" i="12"/>
  <c r="T801" i="12"/>
  <c r="T800" i="12"/>
  <c r="T799" i="12"/>
  <c r="T798" i="12"/>
  <c r="T797" i="12"/>
  <c r="T796" i="12"/>
  <c r="T795" i="12"/>
  <c r="T794" i="12"/>
  <c r="T793" i="12"/>
  <c r="T792" i="12"/>
  <c r="T791" i="12"/>
  <c r="T790" i="12"/>
  <c r="T789" i="12"/>
  <c r="T788" i="12"/>
  <c r="T787" i="12"/>
  <c r="T786" i="12"/>
  <c r="T785" i="12"/>
  <c r="T784" i="12"/>
  <c r="T783" i="12"/>
  <c r="T782" i="12"/>
  <c r="T781" i="12"/>
  <c r="T780" i="12"/>
  <c r="T779" i="12"/>
  <c r="T778" i="12"/>
  <c r="T777" i="12"/>
  <c r="T776" i="12"/>
  <c r="T775" i="12"/>
  <c r="T774" i="12"/>
  <c r="T773" i="12"/>
  <c r="T772" i="12"/>
  <c r="T771" i="12"/>
  <c r="T770" i="12"/>
  <c r="T769" i="12"/>
  <c r="T768" i="12"/>
  <c r="T767" i="12"/>
  <c r="T766" i="12"/>
  <c r="T765" i="12"/>
  <c r="T764" i="12"/>
  <c r="T763" i="12"/>
  <c r="T762" i="12"/>
  <c r="T761" i="12"/>
  <c r="T760" i="12"/>
  <c r="T759" i="12"/>
  <c r="T758" i="12"/>
  <c r="T757" i="12"/>
  <c r="T756" i="12"/>
  <c r="T755" i="12"/>
  <c r="T754" i="12"/>
  <c r="T753" i="12"/>
  <c r="T752" i="12"/>
  <c r="T751" i="12"/>
  <c r="T750" i="12"/>
  <c r="T749" i="12"/>
  <c r="T748" i="12"/>
  <c r="T747" i="12"/>
  <c r="T746" i="12"/>
  <c r="T745" i="12"/>
  <c r="T744" i="12"/>
  <c r="T743" i="12"/>
  <c r="T742" i="12"/>
  <c r="T741" i="12"/>
  <c r="T740" i="12"/>
  <c r="T739" i="12"/>
  <c r="T738" i="12"/>
  <c r="T737" i="12"/>
  <c r="T736" i="12"/>
  <c r="T735" i="12"/>
  <c r="T734" i="12"/>
  <c r="T733" i="12"/>
  <c r="T732" i="12"/>
  <c r="T731" i="12"/>
  <c r="T730" i="12"/>
  <c r="T729" i="12"/>
  <c r="T728" i="12"/>
  <c r="T727" i="12"/>
  <c r="T726" i="12"/>
  <c r="T725" i="12"/>
  <c r="T724" i="12"/>
  <c r="T723" i="12"/>
  <c r="T722" i="12"/>
  <c r="T721" i="12"/>
  <c r="T720" i="12"/>
  <c r="T719" i="12"/>
  <c r="T718" i="12"/>
  <c r="T717" i="12"/>
  <c r="T716" i="12"/>
  <c r="T715" i="12"/>
  <c r="T714" i="12"/>
  <c r="T713" i="12"/>
  <c r="T712" i="12"/>
  <c r="T711" i="12"/>
  <c r="T710" i="12"/>
  <c r="T709" i="12"/>
  <c r="T708" i="12"/>
  <c r="T707" i="12"/>
  <c r="T706" i="12"/>
  <c r="T705" i="12"/>
  <c r="T704" i="12"/>
  <c r="T703" i="12"/>
  <c r="T702" i="12"/>
  <c r="T701" i="12"/>
  <c r="T700" i="12"/>
  <c r="T699" i="12"/>
  <c r="T698" i="12"/>
  <c r="T697" i="12"/>
  <c r="T696" i="12"/>
  <c r="T695" i="12"/>
  <c r="T694" i="12"/>
  <c r="T693" i="12"/>
  <c r="T692" i="12"/>
  <c r="T691" i="12"/>
  <c r="T690" i="12"/>
  <c r="T689" i="12"/>
  <c r="T688" i="12"/>
  <c r="T687" i="12"/>
  <c r="T686" i="12"/>
  <c r="T685" i="12"/>
  <c r="T684" i="12"/>
  <c r="T683" i="12"/>
  <c r="T682" i="12"/>
  <c r="T681" i="12"/>
  <c r="T680" i="12"/>
  <c r="T679" i="12"/>
  <c r="T678" i="12"/>
  <c r="T677" i="12"/>
  <c r="T676" i="12"/>
  <c r="T675" i="12"/>
  <c r="T674" i="12"/>
  <c r="T673" i="12"/>
  <c r="T672" i="12"/>
  <c r="T671" i="12"/>
  <c r="T670" i="12"/>
  <c r="T669" i="12"/>
  <c r="T668" i="12"/>
  <c r="T667" i="12"/>
  <c r="T666" i="12"/>
  <c r="T665" i="12"/>
  <c r="T664" i="12"/>
  <c r="T663" i="12"/>
  <c r="T662" i="12"/>
  <c r="T661" i="12"/>
  <c r="T660" i="12"/>
  <c r="T659" i="12"/>
  <c r="T658" i="12"/>
  <c r="T657" i="12"/>
  <c r="T656" i="12"/>
  <c r="T655" i="12"/>
  <c r="T654" i="12"/>
  <c r="T653" i="12"/>
  <c r="T652" i="12"/>
  <c r="T651" i="12"/>
  <c r="T650" i="12"/>
  <c r="T649" i="12"/>
  <c r="T648" i="12"/>
  <c r="T647" i="12"/>
  <c r="T646" i="12"/>
  <c r="T645" i="12"/>
  <c r="T644" i="12"/>
  <c r="T643" i="12"/>
  <c r="T642" i="12"/>
  <c r="T641" i="12"/>
  <c r="T640" i="12"/>
  <c r="T639" i="12"/>
  <c r="T638" i="12"/>
  <c r="T637" i="12"/>
  <c r="T636" i="12"/>
  <c r="T635" i="12"/>
  <c r="T634" i="12"/>
  <c r="T633" i="12"/>
  <c r="T632" i="12"/>
  <c r="T631" i="12"/>
  <c r="T630" i="12"/>
  <c r="T629" i="12"/>
  <c r="T628" i="12"/>
  <c r="T627" i="12"/>
  <c r="T626" i="12"/>
  <c r="T625" i="12"/>
  <c r="T624" i="12"/>
  <c r="T623" i="12"/>
  <c r="T622" i="12"/>
  <c r="T621" i="12"/>
  <c r="T620" i="12"/>
  <c r="T619" i="12"/>
  <c r="T618" i="12"/>
  <c r="T617" i="12"/>
  <c r="T616" i="12"/>
  <c r="T615" i="12"/>
  <c r="T614" i="12"/>
  <c r="T613" i="12"/>
  <c r="T612" i="12"/>
  <c r="T611" i="12"/>
  <c r="T610" i="12"/>
  <c r="T609" i="12"/>
  <c r="T608" i="12"/>
  <c r="T607" i="12"/>
  <c r="T606" i="12"/>
  <c r="T605" i="12"/>
  <c r="T604" i="12"/>
  <c r="T603" i="12"/>
  <c r="T602" i="12"/>
  <c r="T601" i="12"/>
  <c r="T600" i="12"/>
  <c r="T599" i="12"/>
  <c r="T598" i="12"/>
  <c r="T597" i="12"/>
  <c r="T596" i="12"/>
  <c r="T595" i="12"/>
  <c r="T594" i="12"/>
  <c r="T593" i="12"/>
  <c r="T592" i="12"/>
  <c r="T591" i="12"/>
  <c r="T590" i="12"/>
  <c r="T589" i="12"/>
  <c r="T588" i="12"/>
  <c r="T587" i="12"/>
  <c r="T586" i="12"/>
  <c r="T585" i="12"/>
  <c r="T584" i="12"/>
  <c r="T583" i="12"/>
  <c r="T582" i="12"/>
  <c r="T581" i="12"/>
  <c r="T580" i="12"/>
  <c r="T579" i="12"/>
  <c r="T578" i="12"/>
  <c r="T577" i="12"/>
  <c r="T576" i="12"/>
  <c r="T575" i="12"/>
  <c r="T574" i="12"/>
  <c r="T573" i="12"/>
  <c r="T572" i="12"/>
  <c r="T571" i="12"/>
  <c r="T570" i="12"/>
  <c r="T569" i="12"/>
  <c r="T568" i="12"/>
  <c r="T567" i="12"/>
  <c r="T566" i="12"/>
  <c r="T565" i="12"/>
  <c r="T564" i="12"/>
  <c r="T563" i="12"/>
  <c r="T562" i="12"/>
  <c r="T561" i="12"/>
  <c r="T560" i="12"/>
  <c r="T559" i="12"/>
  <c r="T558" i="12"/>
  <c r="T557" i="12"/>
  <c r="T556" i="12"/>
  <c r="T555" i="12"/>
  <c r="T554" i="12"/>
  <c r="T553" i="12"/>
  <c r="T552" i="12"/>
  <c r="T551" i="12"/>
  <c r="T550" i="12"/>
  <c r="T549" i="12"/>
  <c r="T548" i="12"/>
  <c r="T547" i="12"/>
  <c r="T546" i="12"/>
  <c r="T545" i="12"/>
  <c r="T544" i="12"/>
  <c r="T543" i="12"/>
  <c r="T542" i="12"/>
  <c r="T541" i="12"/>
  <c r="T540" i="12"/>
  <c r="T539" i="12"/>
  <c r="T538" i="12"/>
  <c r="T537" i="12"/>
  <c r="T536" i="12"/>
  <c r="T535" i="12"/>
  <c r="T534" i="12"/>
  <c r="T533" i="12"/>
  <c r="T532" i="12"/>
  <c r="T531" i="12"/>
  <c r="T530" i="12"/>
  <c r="T529" i="12"/>
  <c r="T528" i="12"/>
  <c r="T527" i="12"/>
  <c r="T526" i="12"/>
  <c r="T525" i="12"/>
  <c r="T524" i="12"/>
  <c r="T523" i="12"/>
  <c r="T522" i="12"/>
  <c r="T521" i="12"/>
  <c r="T520" i="12"/>
  <c r="T519" i="12"/>
  <c r="T518" i="12"/>
  <c r="T517" i="12"/>
  <c r="T516" i="12"/>
  <c r="T515" i="12"/>
  <c r="T514" i="12"/>
  <c r="T513" i="12"/>
  <c r="T512" i="12"/>
  <c r="T511" i="12"/>
  <c r="T510" i="12"/>
  <c r="T509" i="12"/>
  <c r="T508" i="12"/>
  <c r="T507" i="12"/>
  <c r="T506" i="12"/>
  <c r="T505" i="12"/>
  <c r="T504" i="12"/>
  <c r="T503" i="12"/>
  <c r="T502" i="12"/>
  <c r="T501" i="12"/>
  <c r="T500" i="12"/>
  <c r="T499" i="12"/>
  <c r="T498" i="12"/>
  <c r="T497" i="12"/>
  <c r="T496" i="12"/>
  <c r="T495" i="12"/>
  <c r="T494" i="12"/>
  <c r="T493" i="12"/>
  <c r="T492" i="12"/>
  <c r="T491" i="12"/>
  <c r="T490" i="12"/>
  <c r="T489" i="12"/>
  <c r="T488" i="12"/>
  <c r="T487" i="12"/>
  <c r="T486" i="12"/>
  <c r="T485" i="12"/>
  <c r="T484" i="12"/>
  <c r="T483" i="12"/>
  <c r="T482" i="12"/>
  <c r="T481" i="12"/>
  <c r="T480" i="12"/>
  <c r="T479" i="12"/>
  <c r="T478" i="12"/>
  <c r="T477" i="12"/>
  <c r="T476" i="12"/>
  <c r="T475" i="12"/>
  <c r="T474" i="12"/>
  <c r="T473" i="12"/>
  <c r="T472" i="12"/>
  <c r="T471" i="12"/>
  <c r="T470" i="12"/>
  <c r="T469" i="12"/>
  <c r="T468" i="12"/>
  <c r="T467" i="12"/>
  <c r="T466" i="12"/>
  <c r="T465" i="12"/>
  <c r="T464" i="12"/>
  <c r="T463" i="12"/>
  <c r="T462" i="12"/>
  <c r="T461" i="12"/>
  <c r="T460" i="12"/>
  <c r="T459" i="12"/>
  <c r="T458" i="12"/>
  <c r="T457" i="12"/>
  <c r="T456" i="12"/>
  <c r="T455" i="12"/>
  <c r="T454" i="12"/>
  <c r="T453" i="12"/>
  <c r="T452" i="12"/>
  <c r="T451" i="12"/>
  <c r="T450" i="12"/>
  <c r="T449" i="12"/>
  <c r="T448" i="12"/>
  <c r="T447" i="12"/>
  <c r="T446" i="12"/>
  <c r="T445" i="12"/>
  <c r="T444" i="12"/>
  <c r="T443" i="12"/>
  <c r="T442" i="12"/>
  <c r="T441" i="12"/>
  <c r="T440" i="12"/>
  <c r="T439" i="12"/>
  <c r="T438" i="12"/>
  <c r="T437" i="12"/>
  <c r="T436" i="12"/>
  <c r="T435" i="12"/>
  <c r="T434" i="12"/>
  <c r="T433" i="12"/>
  <c r="T432" i="12"/>
  <c r="T431" i="12"/>
  <c r="T430" i="12"/>
  <c r="T429" i="12"/>
  <c r="T428" i="12"/>
  <c r="T427" i="12"/>
  <c r="T426" i="12"/>
  <c r="T425" i="12"/>
  <c r="T424" i="12"/>
  <c r="T423" i="12"/>
  <c r="T422" i="12"/>
  <c r="T421" i="12"/>
  <c r="T420" i="12"/>
  <c r="T419" i="12"/>
  <c r="T418" i="12"/>
  <c r="T417" i="12"/>
  <c r="T416" i="12"/>
  <c r="T415" i="12"/>
  <c r="T414" i="12"/>
  <c r="T413" i="12"/>
  <c r="T412" i="12"/>
  <c r="T411" i="12"/>
  <c r="T410" i="12"/>
  <c r="T409" i="12"/>
  <c r="T408" i="12"/>
  <c r="T407" i="12"/>
  <c r="T406" i="12"/>
  <c r="T405" i="12"/>
  <c r="T404" i="12"/>
  <c r="T403" i="12"/>
  <c r="T402" i="12"/>
  <c r="T401" i="12"/>
  <c r="T400" i="12"/>
  <c r="T399" i="12"/>
  <c r="T398" i="12"/>
  <c r="T397" i="12"/>
  <c r="T396" i="12"/>
  <c r="T395" i="12"/>
  <c r="T394" i="12"/>
  <c r="T393" i="12"/>
  <c r="T392" i="12"/>
  <c r="T391" i="12"/>
  <c r="T390" i="12"/>
  <c r="T389" i="12"/>
  <c r="T388" i="12"/>
  <c r="T387" i="12"/>
  <c r="T386" i="12"/>
  <c r="T385" i="12"/>
  <c r="T384" i="12"/>
  <c r="T383" i="12"/>
  <c r="T382" i="12"/>
  <c r="T381" i="12"/>
  <c r="T380" i="12"/>
  <c r="T379" i="12"/>
  <c r="T378" i="12"/>
  <c r="T377" i="12"/>
  <c r="T376" i="12"/>
  <c r="T375" i="12"/>
  <c r="T374" i="12"/>
  <c r="T373" i="12"/>
  <c r="T372" i="12"/>
  <c r="T371" i="12"/>
  <c r="T370" i="12"/>
  <c r="T369" i="12"/>
  <c r="T368" i="12"/>
  <c r="T367" i="12"/>
  <c r="T366" i="12"/>
  <c r="T365" i="12"/>
  <c r="T364" i="12"/>
  <c r="T363" i="12"/>
  <c r="T362" i="12"/>
  <c r="T361" i="12"/>
  <c r="T360" i="12"/>
  <c r="T359" i="12"/>
  <c r="T358" i="12"/>
  <c r="T357" i="12"/>
  <c r="T356" i="12"/>
  <c r="T355" i="12"/>
  <c r="T354" i="12"/>
  <c r="T353" i="12"/>
  <c r="T352" i="12"/>
  <c r="T351" i="12"/>
  <c r="T350" i="12"/>
  <c r="T349" i="12"/>
  <c r="T348" i="12"/>
  <c r="T347" i="12"/>
  <c r="T346" i="12"/>
  <c r="T345" i="12"/>
  <c r="T344" i="12"/>
  <c r="T343" i="12"/>
  <c r="T342" i="12"/>
  <c r="T341" i="12"/>
  <c r="T340" i="12"/>
  <c r="T339" i="12"/>
  <c r="T338" i="12"/>
  <c r="T337" i="12"/>
  <c r="T336" i="12"/>
  <c r="T335" i="12"/>
  <c r="T334" i="12"/>
  <c r="T333" i="12"/>
  <c r="T332" i="12"/>
  <c r="T331" i="12"/>
  <c r="T330" i="12"/>
  <c r="T329" i="12"/>
  <c r="T328" i="12"/>
  <c r="T327" i="12"/>
  <c r="T326" i="12"/>
  <c r="T325" i="12"/>
  <c r="T324" i="12"/>
  <c r="T323" i="12"/>
  <c r="T322" i="12"/>
  <c r="T321" i="12"/>
  <c r="T320" i="12"/>
  <c r="T319" i="12"/>
  <c r="T318" i="12"/>
  <c r="T317" i="12"/>
  <c r="T316" i="12"/>
  <c r="T315" i="12"/>
  <c r="T314" i="12"/>
  <c r="T313" i="12"/>
  <c r="T312" i="12"/>
  <c r="T311" i="12"/>
  <c r="T310" i="12"/>
  <c r="T309" i="12"/>
  <c r="T308" i="12"/>
  <c r="T307" i="12"/>
  <c r="T306" i="12"/>
  <c r="T305" i="12"/>
  <c r="T304" i="12"/>
  <c r="T303" i="12"/>
  <c r="T302" i="12"/>
  <c r="T301" i="12"/>
  <c r="T300" i="12"/>
  <c r="T299" i="12"/>
  <c r="T298" i="12"/>
  <c r="T297" i="12"/>
  <c r="T296" i="12"/>
  <c r="T295" i="12"/>
  <c r="T294" i="12"/>
  <c r="T293" i="12"/>
  <c r="T292" i="12"/>
  <c r="T291" i="12"/>
  <c r="T290" i="12"/>
  <c r="T289" i="12"/>
  <c r="T288" i="12"/>
  <c r="T287" i="12"/>
  <c r="T286" i="12"/>
  <c r="T285" i="12"/>
  <c r="T284" i="12"/>
  <c r="T283" i="12"/>
  <c r="T282" i="12"/>
  <c r="T281" i="12"/>
  <c r="T280" i="12"/>
  <c r="T279" i="12"/>
  <c r="T278" i="12"/>
  <c r="T277" i="12"/>
  <c r="T276" i="12"/>
  <c r="T275" i="12"/>
  <c r="T274" i="12"/>
  <c r="T273" i="12"/>
  <c r="T272" i="12"/>
  <c r="T271" i="12"/>
  <c r="T270" i="12"/>
  <c r="T269" i="12"/>
  <c r="T268" i="12"/>
  <c r="T267" i="12"/>
  <c r="T266" i="12"/>
  <c r="T265" i="12"/>
  <c r="T264" i="12"/>
  <c r="T263" i="12"/>
  <c r="T262" i="12"/>
  <c r="T261" i="12"/>
  <c r="T260" i="12"/>
  <c r="T259" i="12"/>
  <c r="T258" i="12"/>
  <c r="T257" i="12"/>
  <c r="T256" i="12"/>
  <c r="T255" i="12"/>
  <c r="T254" i="12"/>
  <c r="T253" i="12"/>
  <c r="T252" i="12"/>
  <c r="T251" i="12"/>
  <c r="T250" i="12"/>
  <c r="T249" i="12"/>
  <c r="T248" i="12"/>
  <c r="T247" i="12"/>
  <c r="T246" i="12"/>
  <c r="T245" i="12"/>
  <c r="T244" i="12"/>
  <c r="T243" i="12"/>
  <c r="T242" i="12"/>
  <c r="T241" i="12"/>
  <c r="T240" i="12"/>
  <c r="T239" i="12"/>
  <c r="T238" i="12"/>
  <c r="T237" i="12"/>
  <c r="T236" i="12"/>
  <c r="T235" i="12"/>
  <c r="T234" i="12"/>
  <c r="T233" i="12"/>
  <c r="T232" i="12"/>
  <c r="T231" i="12"/>
  <c r="T230" i="12"/>
  <c r="T229" i="12"/>
  <c r="T228" i="12"/>
  <c r="T227" i="12"/>
  <c r="T226" i="12"/>
  <c r="T225" i="12"/>
  <c r="T224" i="12"/>
  <c r="T223" i="12"/>
  <c r="T222" i="12"/>
  <c r="T221" i="12"/>
  <c r="T220" i="12"/>
  <c r="T219" i="12"/>
  <c r="T218" i="12"/>
  <c r="T217" i="12"/>
  <c r="T216" i="12"/>
  <c r="T215" i="12"/>
  <c r="T214" i="12"/>
  <c r="T213" i="12"/>
  <c r="T212" i="12"/>
  <c r="T211" i="12"/>
  <c r="T210" i="12"/>
  <c r="T209" i="12"/>
  <c r="T208" i="12"/>
  <c r="T207" i="12"/>
  <c r="T206" i="12"/>
  <c r="T205" i="12"/>
  <c r="T204" i="12"/>
  <c r="T203" i="12"/>
  <c r="T202" i="12"/>
  <c r="T201" i="12"/>
  <c r="T200" i="12"/>
  <c r="T199" i="12"/>
  <c r="T198" i="12"/>
  <c r="T197" i="12"/>
  <c r="T196" i="12"/>
  <c r="T195" i="12"/>
  <c r="T194" i="12"/>
  <c r="T193" i="12"/>
  <c r="T192" i="12"/>
  <c r="T191" i="12"/>
  <c r="T190" i="12"/>
  <c r="T189" i="12"/>
  <c r="T188" i="12"/>
  <c r="T187" i="12"/>
  <c r="T186" i="12"/>
  <c r="T185" i="12"/>
  <c r="T184" i="12"/>
  <c r="T183" i="12"/>
  <c r="T182" i="12"/>
  <c r="T181" i="12"/>
  <c r="T180" i="12"/>
  <c r="T179" i="12"/>
  <c r="T178" i="12"/>
  <c r="T177" i="12"/>
  <c r="T176" i="12"/>
  <c r="T175" i="12"/>
  <c r="T174" i="12"/>
  <c r="T173" i="12"/>
  <c r="T172" i="12"/>
  <c r="T171" i="12"/>
  <c r="T170" i="12"/>
  <c r="T169" i="12"/>
  <c r="T168" i="12"/>
  <c r="T167" i="12"/>
  <c r="T166" i="12"/>
  <c r="T165" i="12"/>
  <c r="T164" i="12"/>
  <c r="T163" i="12"/>
  <c r="T162" i="12"/>
  <c r="T161" i="12"/>
  <c r="T160" i="12"/>
  <c r="T159" i="12"/>
  <c r="T158" i="12"/>
  <c r="T157" i="12"/>
  <c r="T156" i="12"/>
  <c r="T155" i="12"/>
  <c r="T154" i="12"/>
  <c r="T153" i="12"/>
  <c r="T152" i="12"/>
  <c r="T151" i="12"/>
  <c r="T150" i="12"/>
  <c r="T149" i="12"/>
  <c r="T148" i="12"/>
  <c r="T147" i="12"/>
  <c r="T146" i="12"/>
  <c r="T145" i="12"/>
  <c r="T144" i="12"/>
  <c r="T143" i="12"/>
  <c r="T142" i="12"/>
  <c r="T141" i="12"/>
  <c r="T140" i="12"/>
  <c r="T139" i="12"/>
  <c r="T138" i="12"/>
  <c r="T137" i="12"/>
  <c r="T136" i="12"/>
  <c r="T135" i="12"/>
  <c r="T134" i="12"/>
  <c r="T133" i="12"/>
  <c r="T132" i="12"/>
  <c r="T131" i="12"/>
  <c r="T130" i="12"/>
  <c r="T129" i="12"/>
  <c r="T128" i="12"/>
  <c r="T127" i="12"/>
  <c r="T126" i="12"/>
  <c r="T125" i="12"/>
  <c r="T124" i="12"/>
  <c r="T123" i="12"/>
  <c r="T122" i="12"/>
  <c r="T121" i="12"/>
  <c r="T120" i="12"/>
  <c r="T119" i="12"/>
  <c r="T118" i="12"/>
  <c r="T117" i="12"/>
  <c r="T116" i="12"/>
  <c r="T115" i="12"/>
  <c r="T114" i="12"/>
  <c r="T113" i="12"/>
  <c r="T112" i="12"/>
  <c r="T111" i="12"/>
  <c r="T110" i="12"/>
  <c r="T109" i="12"/>
  <c r="T108" i="12"/>
  <c r="T107" i="12"/>
  <c r="T106" i="12"/>
  <c r="T105" i="12"/>
  <c r="T104" i="12"/>
  <c r="T103" i="12"/>
  <c r="T102" i="12"/>
  <c r="T101" i="12"/>
  <c r="T100" i="12"/>
  <c r="T99" i="12"/>
  <c r="T98" i="12"/>
  <c r="T97" i="12"/>
  <c r="T96" i="12"/>
  <c r="T95" i="12"/>
  <c r="T94" i="12"/>
  <c r="T93" i="12"/>
  <c r="T92" i="12"/>
  <c r="T91" i="12"/>
  <c r="T90" i="12"/>
  <c r="T89" i="12"/>
  <c r="T88" i="12"/>
  <c r="T87" i="12"/>
  <c r="T86" i="12"/>
  <c r="T85" i="12"/>
  <c r="T84" i="12"/>
  <c r="T83" i="12"/>
  <c r="T82" i="12"/>
  <c r="T81" i="12"/>
  <c r="T80" i="12"/>
  <c r="T79" i="12"/>
  <c r="T78" i="12"/>
  <c r="T77" i="12"/>
  <c r="T76" i="12"/>
  <c r="T75" i="12"/>
  <c r="T74" i="12"/>
  <c r="T73" i="12"/>
  <c r="T72" i="12"/>
  <c r="T71" i="12"/>
  <c r="T70" i="12"/>
  <c r="T69" i="12"/>
  <c r="T68" i="12"/>
  <c r="T67" i="12"/>
  <c r="T66" i="12"/>
  <c r="T65" i="12"/>
  <c r="T64" i="12"/>
  <c r="T63" i="12"/>
  <c r="T62" i="12"/>
  <c r="T61" i="12"/>
  <c r="T60" i="12"/>
  <c r="T59" i="12"/>
  <c r="T58" i="12"/>
  <c r="T57" i="12"/>
  <c r="T56" i="12"/>
  <c r="T55" i="12"/>
  <c r="T54" i="12"/>
  <c r="T53" i="12"/>
  <c r="T52" i="12"/>
  <c r="T51" i="12"/>
  <c r="T50" i="12"/>
  <c r="T49" i="12"/>
  <c r="T48" i="12"/>
  <c r="T47" i="12"/>
  <c r="T46" i="12"/>
  <c r="T45" i="12"/>
  <c r="T44" i="12"/>
  <c r="T43" i="12"/>
  <c r="T42" i="12"/>
  <c r="T41" i="12"/>
  <c r="T40" i="12"/>
  <c r="T39" i="12"/>
  <c r="T38" i="12"/>
  <c r="T37" i="12"/>
  <c r="T36" i="12"/>
  <c r="T35" i="12"/>
  <c r="T34" i="12"/>
  <c r="T33" i="12"/>
  <c r="T32" i="12"/>
  <c r="T31" i="12"/>
  <c r="T30" i="12"/>
  <c r="T29" i="12"/>
  <c r="T28" i="12"/>
  <c r="T27" i="12"/>
  <c r="T26" i="12"/>
  <c r="T25" i="12"/>
  <c r="T24" i="12"/>
  <c r="T23" i="12"/>
  <c r="T22" i="12"/>
  <c r="T21" i="12"/>
  <c r="T20" i="12"/>
  <c r="T19" i="12"/>
  <c r="T18" i="12"/>
  <c r="T17" i="12"/>
  <c r="T16" i="12"/>
  <c r="T15" i="12"/>
  <c r="T14" i="12"/>
  <c r="T13" i="12"/>
  <c r="T12" i="12"/>
  <c r="T11" i="12"/>
  <c r="T10" i="12"/>
  <c r="T9" i="12"/>
  <c r="T8" i="12"/>
  <c r="T7" i="12"/>
  <c r="T6" i="12"/>
  <c r="T5" i="12"/>
  <c r="T4" i="12"/>
  <c r="T3" i="12"/>
  <c r="T2" i="12"/>
  <c r="C12" i="4" l="1"/>
  <c r="C11" i="4"/>
  <c r="C10" i="4"/>
  <c r="C9" i="4"/>
  <c r="C8" i="4"/>
  <c r="F7" i="4"/>
  <c r="F14" i="4" s="1"/>
  <c r="F16" i="4" s="1"/>
  <c r="E7" i="4"/>
  <c r="C7"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Gabo</author>
  </authors>
  <commentList>
    <comment ref="E8" authorId="0" shapeId="0" xr:uid="{00000000-0006-0000-0500-000001000000}">
      <text>
        <r>
          <rPr>
            <sz val="9"/>
            <color indexed="81"/>
            <rFont val="Tahoma"/>
            <family val="2"/>
          </rPr>
          <t xml:space="preserve">Si la cantidad de huspedes es 1  la cantidad de dias * tarifa individual , si es 2  la cantidad de dias * tarifa doble si es 3  cantidad de dias * tarifa familiar.
</t>
        </r>
      </text>
    </comment>
    <comment ref="F8" authorId="0" shapeId="0" xr:uid="{00000000-0006-0000-0500-000002000000}">
      <text>
        <r>
          <rPr>
            <b/>
            <sz val="9"/>
            <color indexed="81"/>
            <rFont val="Tahoma"/>
            <family val="2"/>
          </rPr>
          <t>El precion sin iva * el Iva</t>
        </r>
        <r>
          <rPr>
            <sz val="9"/>
            <color indexed="81"/>
            <rFont val="Tahoma"/>
            <family val="2"/>
          </rPr>
          <t xml:space="preserve">
</t>
        </r>
      </text>
    </comment>
    <comment ref="G8" authorId="0" shapeId="0" xr:uid="{00000000-0006-0000-0500-000003000000}">
      <text>
        <r>
          <rPr>
            <b/>
            <sz val="9"/>
            <color indexed="81"/>
            <rFont val="Tahoma"/>
            <family val="2"/>
          </rPr>
          <t xml:space="preserve">Precio sin iva  mas el iva </t>
        </r>
        <r>
          <rPr>
            <sz val="9"/>
            <color indexed="81"/>
            <rFont val="Tahoma"/>
            <family val="2"/>
          </rPr>
          <t xml:space="preserve">
</t>
        </r>
      </text>
    </comment>
    <comment ref="H8" authorId="0" shapeId="0" xr:uid="{00000000-0006-0000-0500-000004000000}">
      <text>
        <r>
          <rPr>
            <b/>
            <sz val="9"/>
            <color indexed="81"/>
            <rFont val="Tahoma"/>
            <family val="2"/>
          </rPr>
          <t>Utiliza la funcion buscar V o consulta V y la Tabla descuentos  Valor buscado: Codigo de Cliente</t>
        </r>
        <r>
          <rPr>
            <sz val="9"/>
            <color indexed="81"/>
            <rFont val="Tahoma"/>
            <family val="2"/>
          </rPr>
          <t xml:space="preserve">
</t>
        </r>
      </text>
    </comment>
    <comment ref="J8" authorId="0" shapeId="0" xr:uid="{00000000-0006-0000-0500-000005000000}">
      <text>
        <r>
          <rPr>
            <b/>
            <sz val="9"/>
            <color indexed="81"/>
            <rFont val="Tahoma"/>
            <family val="2"/>
          </rPr>
          <t>Precio con Iva menos el precio del descuento</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William Chávez</author>
    <author>PROGRAMATICA</author>
    <author>Programatica</author>
    <author>ELIAS</author>
    <author>César</author>
  </authors>
  <commentList>
    <comment ref="C3" authorId="0" shapeId="0" xr:uid="{00000000-0006-0000-0600-000001000000}">
      <text>
        <r>
          <rPr>
            <b/>
            <sz val="8"/>
            <color indexed="81"/>
            <rFont val="Tahoma"/>
            <family val="2"/>
          </rPr>
          <t>Insertar la fecha actual</t>
        </r>
      </text>
    </comment>
    <comment ref="F3" authorId="1" shapeId="0" xr:uid="{00000000-0006-0000-0600-000002000000}">
      <text>
        <r>
          <rPr>
            <b/>
            <sz val="8"/>
            <color indexed="81"/>
            <rFont val="Tahoma"/>
            <family val="2"/>
          </rPr>
          <t>Ingresar la funcion que muestre un numero comprendido hasta 100</t>
        </r>
      </text>
    </comment>
    <comment ref="H3" authorId="0" shapeId="0" xr:uid="{00000000-0006-0000-0600-000003000000}">
      <text>
        <r>
          <rPr>
            <b/>
            <sz val="8"/>
            <color indexed="81"/>
            <rFont val="Tahoma"/>
            <family val="2"/>
          </rPr>
          <t>Los precios incluyen IGV, debe usar la fórmula Total/1.18</t>
        </r>
      </text>
    </comment>
    <comment ref="C4" authorId="2" shapeId="0" xr:uid="{00000000-0006-0000-0600-000004000000}">
      <text>
        <r>
          <rPr>
            <b/>
            <sz val="8"/>
            <color indexed="81"/>
            <rFont val="Tahoma"/>
            <family val="2"/>
          </rPr>
          <t>Ingresar su Apellido y Nombre</t>
        </r>
      </text>
    </comment>
    <comment ref="B6" authorId="0" shapeId="0" xr:uid="{00000000-0006-0000-0600-000005000000}">
      <text>
        <r>
          <rPr>
            <b/>
            <sz val="8"/>
            <color indexed="81"/>
            <rFont val="Tahoma"/>
            <family val="2"/>
          </rPr>
          <t>Ingresar un codigo de acuerdo a los codigos de la lista de precios</t>
        </r>
      </text>
    </comment>
    <comment ref="C6" authorId="0" shapeId="0" xr:uid="{00000000-0006-0000-0600-000006000000}">
      <text>
        <r>
          <rPr>
            <b/>
            <sz val="8"/>
            <color indexed="81"/>
            <rFont val="Tahoma"/>
            <family val="2"/>
          </rPr>
          <t>Se debe mostrar la descripcion según el codigo que ingreso</t>
        </r>
      </text>
    </comment>
    <comment ref="E6" authorId="0" shapeId="0" xr:uid="{00000000-0006-0000-0600-000007000000}">
      <text>
        <r>
          <rPr>
            <b/>
            <sz val="8"/>
            <color indexed="81"/>
            <rFont val="Tahoma"/>
            <family val="2"/>
          </rPr>
          <t>Se debe mostrar el precio según el codigo que ingreso</t>
        </r>
      </text>
    </comment>
    <comment ref="C7" authorId="3" shapeId="0" xr:uid="{00000000-0006-0000-0600-000008000000}">
      <text>
        <r>
          <rPr>
            <b/>
            <sz val="9"/>
            <color indexed="81"/>
            <rFont val="Tahoma"/>
            <family val="2"/>
          </rPr>
          <t>=SI(B7="";"";BUSCARV(B7;$H$4:$J$19;2;FALSO))</t>
        </r>
      </text>
    </comment>
    <comment ref="E7" authorId="3" shapeId="0" xr:uid="{00000000-0006-0000-0600-000009000000}">
      <text>
        <r>
          <rPr>
            <b/>
            <sz val="9"/>
            <color indexed="81"/>
            <rFont val="Tahoma"/>
            <family val="2"/>
          </rPr>
          <t>=SI(B7="";"";BUSCARV(B7;$H$4:$J$19;2;FALSO))</t>
        </r>
      </text>
    </comment>
    <comment ref="F7" authorId="3" shapeId="0" xr:uid="{00000000-0006-0000-0600-00000A000000}">
      <text>
        <r>
          <rPr>
            <b/>
            <sz val="9"/>
            <color indexed="81"/>
            <rFont val="Tahoma"/>
            <family val="2"/>
          </rPr>
          <t>=SI(B7="";"";D7*E7)</t>
        </r>
      </text>
    </comment>
    <comment ref="F15" authorId="4" shapeId="0" xr:uid="{00000000-0006-0000-0600-00000B000000}">
      <text>
        <r>
          <rPr>
            <b/>
            <sz val="8"/>
            <color indexed="81"/>
            <rFont val="Tahoma"/>
            <family val="2"/>
          </rPr>
          <t>subtotal * 19%</t>
        </r>
      </text>
    </comment>
    <comment ref="F16" authorId="4" shapeId="0" xr:uid="{00000000-0006-0000-0600-00000C000000}">
      <text>
        <r>
          <rPr>
            <b/>
            <sz val="8"/>
            <color indexed="81"/>
            <rFont val="Tahoma"/>
            <family val="2"/>
          </rPr>
          <t>=SI(F14&lt;=50;F14*3%;SI(F14&lt;=100;F14*5%;SI(F14&lt;=151;F14*8%;SI(F14&lt;=251;F14*10%;F14*15%))))</t>
        </r>
      </text>
    </comment>
  </commentList>
</comments>
</file>

<file path=xl/sharedStrings.xml><?xml version="1.0" encoding="utf-8"?>
<sst xmlns="http://schemas.openxmlformats.org/spreadsheetml/2006/main" count="22326" uniqueCount="4857">
  <si>
    <t>Estrato socioeconómico</t>
  </si>
  <si>
    <t>Servicios</t>
  </si>
  <si>
    <t>Campana</t>
  </si>
  <si>
    <t>Calentador tiro natural</t>
  </si>
  <si>
    <t>Calentador tiro forzado</t>
  </si>
  <si>
    <t>Calentador acumulación</t>
  </si>
  <si>
    <t>Estufa</t>
  </si>
  <si>
    <t>Horno a gas</t>
  </si>
  <si>
    <t>Horno electrico</t>
  </si>
  <si>
    <t>Horno mixto</t>
  </si>
  <si>
    <t>Chimenea</t>
  </si>
  <si>
    <t>BBQ</t>
  </si>
  <si>
    <t>Calefactor</t>
  </si>
  <si>
    <t>Secadora carga frontal</t>
  </si>
  <si>
    <t>Secadora torres</t>
  </si>
  <si>
    <t>Modicación redes gas residencial</t>
  </si>
  <si>
    <t>Modificación redes gas industrial</t>
  </si>
  <si>
    <t>Estrato</t>
  </si>
  <si>
    <t>Valor</t>
  </si>
  <si>
    <t xml:space="preserve">Descuentos  </t>
  </si>
  <si>
    <t xml:space="preserve">Tarifa </t>
  </si>
  <si>
    <t>Dólar</t>
  </si>
  <si>
    <t>Codigo</t>
  </si>
  <si>
    <t>Tipo de Cliente</t>
  </si>
  <si>
    <t>Cantidad a Descontar</t>
  </si>
  <si>
    <t>Cantidad de husepedes</t>
  </si>
  <si>
    <t>Tipo</t>
  </si>
  <si>
    <t>Costo</t>
  </si>
  <si>
    <t>N</t>
  </si>
  <si>
    <t>Normal</t>
  </si>
  <si>
    <t xml:space="preserve">Individual </t>
  </si>
  <si>
    <t>E</t>
  </si>
  <si>
    <t>Empresa</t>
  </si>
  <si>
    <t xml:space="preserve">Doble </t>
  </si>
  <si>
    <t>Iva</t>
  </si>
  <si>
    <t>F</t>
  </si>
  <si>
    <t>Frecuente</t>
  </si>
  <si>
    <t xml:space="preserve">Familiar </t>
  </si>
  <si>
    <t xml:space="preserve">Habitacion </t>
  </si>
  <si>
    <t xml:space="preserve">Cantidad de Huespedes </t>
  </si>
  <si>
    <t xml:space="preserve">Codigo de Cliente </t>
  </si>
  <si>
    <t xml:space="preserve">No de Dias </t>
  </si>
  <si>
    <t xml:space="preserve">Precio sin Iva </t>
  </si>
  <si>
    <t>IVA</t>
  </si>
  <si>
    <t xml:space="preserve">Precio con Iva </t>
  </si>
  <si>
    <t>Cantidad a descontar</t>
  </si>
  <si>
    <t>Precio con Descuento</t>
  </si>
  <si>
    <t xml:space="preserve">Precio Final </t>
  </si>
  <si>
    <t>Precio en dolares</t>
  </si>
  <si>
    <t>h502</t>
  </si>
  <si>
    <t>h402</t>
  </si>
  <si>
    <t>h109</t>
  </si>
  <si>
    <t>h206</t>
  </si>
  <si>
    <t>h112</t>
  </si>
  <si>
    <t>h110</t>
  </si>
  <si>
    <t>h421</t>
  </si>
  <si>
    <t>Referencia</t>
  </si>
  <si>
    <t>Producto</t>
  </si>
  <si>
    <t>Unidadades</t>
  </si>
  <si>
    <t>Stock</t>
  </si>
  <si>
    <t>Color</t>
  </si>
  <si>
    <t>Proveedor</t>
  </si>
  <si>
    <t>Departamento</t>
  </si>
  <si>
    <t>Salarios</t>
  </si>
  <si>
    <t>R001</t>
  </si>
  <si>
    <t>Guante</t>
  </si>
  <si>
    <t>R003</t>
  </si>
  <si>
    <t>Amarillo</t>
  </si>
  <si>
    <t>Calcetines</t>
  </si>
  <si>
    <t>Ropajes S.L.</t>
  </si>
  <si>
    <t>A_dept</t>
  </si>
  <si>
    <t>R002</t>
  </si>
  <si>
    <t>Gafas</t>
  </si>
  <si>
    <t>R010</t>
  </si>
  <si>
    <t>Camisa</t>
  </si>
  <si>
    <t>Ateliere S.A.</t>
  </si>
  <si>
    <t>B_dept</t>
  </si>
  <si>
    <t>Gorra</t>
  </si>
  <si>
    <t>R012</t>
  </si>
  <si>
    <t>Azúl</t>
  </si>
  <si>
    <t>Camiseta</t>
  </si>
  <si>
    <t>C_dept</t>
  </si>
  <si>
    <t>R004</t>
  </si>
  <si>
    <t>Blanco</t>
  </si>
  <si>
    <t>Camisón</t>
  </si>
  <si>
    <t>D_dept</t>
  </si>
  <si>
    <t>R005</t>
  </si>
  <si>
    <t>Sudadera</t>
  </si>
  <si>
    <t>R014</t>
  </si>
  <si>
    <t>Chaqueta</t>
  </si>
  <si>
    <t>R006</t>
  </si>
  <si>
    <t>Gorro</t>
  </si>
  <si>
    <t>Gris</t>
  </si>
  <si>
    <t>Falda</t>
  </si>
  <si>
    <t>R007</t>
  </si>
  <si>
    <t>R008</t>
  </si>
  <si>
    <t>Unidades</t>
  </si>
  <si>
    <t>Pantalones</t>
  </si>
  <si>
    <t>Rojo</t>
  </si>
  <si>
    <t>Bajo</t>
  </si>
  <si>
    <t>R009</t>
  </si>
  <si>
    <t>Jersey</t>
  </si>
  <si>
    <t>R011</t>
  </si>
  <si>
    <t>Pañuelo</t>
  </si>
  <si>
    <t>R013</t>
  </si>
  <si>
    <t>Medio</t>
  </si>
  <si>
    <t>Verde</t>
  </si>
  <si>
    <t>Pijama</t>
  </si>
  <si>
    <t>R015</t>
  </si>
  <si>
    <t>Alto</t>
  </si>
  <si>
    <t>R.U.C.      110681289909</t>
  </si>
  <si>
    <t>FACTURA</t>
  </si>
  <si>
    <t>Fecha</t>
  </si>
  <si>
    <t>Nº</t>
  </si>
  <si>
    <t>Lista de Precios</t>
  </si>
  <si>
    <t>Cliente</t>
  </si>
  <si>
    <t>Código</t>
  </si>
  <si>
    <t>Descripcion</t>
  </si>
  <si>
    <t>Precio</t>
  </si>
  <si>
    <t>Oferta 1 pollo + ¼ c/papas</t>
  </si>
  <si>
    <t>Cant.</t>
  </si>
  <si>
    <t>Total</t>
  </si>
  <si>
    <t>1 pollo c/papas</t>
  </si>
  <si>
    <t>1/2 pollo c/papas</t>
  </si>
  <si>
    <t>1/4 pollo c/papas</t>
  </si>
  <si>
    <t>Porcion de Papas</t>
  </si>
  <si>
    <t>Te o café</t>
  </si>
  <si>
    <t>Ensalada</t>
  </si>
  <si>
    <t>Guarnicion</t>
  </si>
  <si>
    <t>Gaseosa</t>
  </si>
  <si>
    <t>Sub-Total</t>
  </si>
  <si>
    <t>Gaseosa Familiar</t>
  </si>
  <si>
    <t>Igv</t>
  </si>
  <si>
    <t>Cerveza Bremen</t>
  </si>
  <si>
    <t>Descuento</t>
  </si>
  <si>
    <t>Cerveza Cusqueña</t>
  </si>
  <si>
    <t>Jarra de sangria</t>
  </si>
  <si>
    <t>Jarra de sangria grande</t>
  </si>
  <si>
    <t>Helados</t>
  </si>
  <si>
    <t>Lista de Descuentos</t>
  </si>
  <si>
    <t>SubTotal</t>
  </si>
  <si>
    <t>% Dscto</t>
  </si>
  <si>
    <t>entre 50</t>
  </si>
  <si>
    <t>entre100</t>
  </si>
  <si>
    <t>entre 151</t>
  </si>
  <si>
    <t>entre 251</t>
  </si>
  <si>
    <t>más de</t>
  </si>
  <si>
    <t>Buscar valores comparándolos con la primera columna</t>
  </si>
  <si>
    <t>Función:</t>
  </si>
  <si>
    <t>BUSCARV(valor;tabla;columna;ordenado)</t>
  </si>
  <si>
    <t>Columna de búsqueda</t>
  </si>
  <si>
    <t>a1</t>
  </si>
  <si>
    <t>b1</t>
  </si>
  <si>
    <t>c1</t>
  </si>
  <si>
    <t>a2</t>
  </si>
  <si>
    <t>b2</t>
  </si>
  <si>
    <t>c2</t>
  </si>
  <si>
    <t>a3</t>
  </si>
  <si>
    <t>b3</t>
  </si>
  <si>
    <t>c3</t>
  </si>
  <si>
    <t>a4</t>
  </si>
  <si>
    <t>b4</t>
  </si>
  <si>
    <t>c4</t>
  </si>
  <si>
    <t>a5</t>
  </si>
  <si>
    <t>b5</t>
  </si>
  <si>
    <t>c5</t>
  </si>
  <si>
    <t>Tabla= Rango A6:D10</t>
  </si>
  <si>
    <t>Valor= D14</t>
  </si>
  <si>
    <t>Columna=B25</t>
  </si>
  <si>
    <t>Valor a buscar en la columna de búsqueda:</t>
  </si>
  <si>
    <t>En la columna 1:</t>
  </si>
  <si>
    <t>Resultado:</t>
  </si>
  <si>
    <t>En la columna 2:</t>
  </si>
  <si>
    <t>En la columna 3:</t>
  </si>
  <si>
    <t>En la columna:</t>
  </si>
  <si>
    <t>Ejemplos:</t>
  </si>
  <si>
    <r>
      <t xml:space="preserve">En la siguiente tabla se encuentran en la columna </t>
    </r>
    <r>
      <rPr>
        <b/>
        <sz val="11"/>
        <color theme="1"/>
        <rFont val="Calibri"/>
        <family val="2"/>
        <scheme val="minor"/>
      </rPr>
      <t>E</t>
    </r>
    <r>
      <rPr>
        <sz val="11"/>
        <color theme="1"/>
        <rFont val="Calibri"/>
        <family val="2"/>
        <scheme val="minor"/>
      </rPr>
      <t xml:space="preserve"> los nombres de algunas personas y en la columna </t>
    </r>
    <r>
      <rPr>
        <b/>
        <sz val="11"/>
        <color theme="1"/>
        <rFont val="Calibri"/>
        <family val="2"/>
        <scheme val="minor"/>
      </rPr>
      <t>F</t>
    </r>
    <r>
      <rPr>
        <sz val="11"/>
        <color theme="1"/>
        <rFont val="Calibri"/>
        <family val="2"/>
        <scheme val="minor"/>
      </rPr>
      <t xml:space="preserve"> sus números telefónicos. De esta manera, la función BUSCARV hará la búsqueda del valor de la celda </t>
    </r>
    <r>
      <rPr>
        <b/>
        <sz val="11"/>
        <color theme="1"/>
        <rFont val="Calibri"/>
        <family val="2"/>
        <scheme val="minor"/>
      </rPr>
      <t>J28</t>
    </r>
    <r>
      <rPr>
        <sz val="11"/>
        <color theme="1"/>
        <rFont val="Calibri"/>
        <family val="2"/>
        <scheme val="minor"/>
      </rPr>
      <t xml:space="preserve"> sobre los valores del rango </t>
    </r>
    <r>
      <rPr>
        <b/>
        <sz val="11"/>
        <color theme="1"/>
        <rFont val="Calibri"/>
        <family val="2"/>
        <scheme val="minor"/>
      </rPr>
      <t>E29:F35</t>
    </r>
    <r>
      <rPr>
        <sz val="11"/>
        <color theme="1"/>
        <rFont val="Calibri"/>
        <family val="2"/>
        <scheme val="minor"/>
      </rPr>
      <t xml:space="preserve"> y como resultado nos devolverá la celda de la columna </t>
    </r>
    <r>
      <rPr>
        <b/>
        <sz val="11"/>
        <color theme="1"/>
        <rFont val="Calibri"/>
        <family val="2"/>
        <scheme val="minor"/>
      </rPr>
      <t>F29:F35</t>
    </r>
    <r>
      <rPr>
        <sz val="11"/>
        <color theme="1"/>
        <rFont val="Calibri"/>
        <family val="2"/>
        <scheme val="minor"/>
      </rPr>
      <t xml:space="preserve"> que le corresponda. Observa el resultado de la función recién descrita:</t>
    </r>
  </si>
  <si>
    <t>Nombre</t>
  </si>
  <si>
    <t>Teléfono</t>
  </si>
  <si>
    <t>Paulina</t>
  </si>
  <si>
    <t>Camila</t>
  </si>
  <si>
    <t>546-212-121</t>
  </si>
  <si>
    <t>Juliana</t>
  </si>
  <si>
    <t>600-541-125</t>
  </si>
  <si>
    <t>Andrea</t>
  </si>
  <si>
    <t>602-111-254</t>
  </si>
  <si>
    <t>602-120-214</t>
  </si>
  <si>
    <t>Cristian</t>
  </si>
  <si>
    <t>602-412-052</t>
  </si>
  <si>
    <t>Liliana</t>
  </si>
  <si>
    <t>610-025-001</t>
  </si>
  <si>
    <t>Daniel</t>
  </si>
  <si>
    <t>621-114-452</t>
  </si>
  <si>
    <t>Errores comunes al usar la función BUSCARV</t>
  </si>
  <si>
    <t>Si la columna llave no tiene valores únicos para cada fila, entonces la función BUSCARV regresará el primer resultado encontrado que concuerde con el valor buscado.
Si especificamos un indicador de columna mayor al número de columnas de la tabla obtendremos un error de tipo #¡REF!
Si colocamos el indicador de columna igual a cero la función BUSCARV regresará un error de tipo #¡VALOR!
Si configuramos la función BUSCARV para realizar una búsqueda exacta, pero no encuentra el valor buscado, entonces la función regresará un error de tipo #N/A.</t>
  </si>
  <si>
    <t>TRABAJO INDIVIDUAL</t>
  </si>
  <si>
    <t>Ejercicio 1:</t>
  </si>
  <si>
    <t>Busca el Apellido de Diego</t>
  </si>
  <si>
    <t>NOMBRE</t>
  </si>
  <si>
    <t>APELLIDO</t>
  </si>
  <si>
    <t>DIEGO</t>
  </si>
  <si>
    <t>Busca el sueldo de Juan</t>
  </si>
  <si>
    <t>SUELDO</t>
  </si>
  <si>
    <t>JUAN</t>
  </si>
  <si>
    <t>Busca la comuna en que vive Diego</t>
  </si>
  <si>
    <t>COMUNA</t>
  </si>
  <si>
    <t>PEDRO</t>
  </si>
  <si>
    <t>BRAVO</t>
  </si>
  <si>
    <t>NORTE</t>
  </si>
  <si>
    <t>ASTENGO</t>
  </si>
  <si>
    <t>CUMANDAY</t>
  </si>
  <si>
    <t>ARAYA</t>
  </si>
  <si>
    <t>ATARDECERES</t>
  </si>
  <si>
    <t>Ejercicio 2:</t>
  </si>
  <si>
    <t>Usa la función más apropiada para buscar los datos que se detallan a continuación:</t>
  </si>
  <si>
    <t>RUT</t>
  </si>
  <si>
    <t>1011-2</t>
  </si>
  <si>
    <t>CARGO</t>
  </si>
  <si>
    <t>1234-5</t>
  </si>
  <si>
    <t>6789-1</t>
  </si>
  <si>
    <t>9834-6</t>
  </si>
  <si>
    <t>5694-8</t>
  </si>
  <si>
    <t>PEREIRA</t>
  </si>
  <si>
    <t>CAUDILLO</t>
  </si>
  <si>
    <t>HURTADO</t>
  </si>
  <si>
    <t>FABRE</t>
  </si>
  <si>
    <t>LATORRE</t>
  </si>
  <si>
    <t>NANCY</t>
  </si>
  <si>
    <t>JOSE LUIS</t>
  </si>
  <si>
    <t>YVONNE</t>
  </si>
  <si>
    <t>JULIAN</t>
  </si>
  <si>
    <t>JEANNINE</t>
  </si>
  <si>
    <t>ASISTENTE</t>
  </si>
  <si>
    <t>AUXILIAR</t>
  </si>
  <si>
    <t>ALMACENISTA</t>
  </si>
  <si>
    <t>SECRETARIO</t>
  </si>
  <si>
    <t>Ejercicio 3:</t>
  </si>
  <si>
    <r>
      <t xml:space="preserve">Al digitar el código del empleado en la celda </t>
    </r>
    <r>
      <rPr>
        <b/>
        <sz val="11"/>
        <color theme="1"/>
        <rFont val="Calibri"/>
        <family val="2"/>
        <scheme val="minor"/>
      </rPr>
      <t>C55</t>
    </r>
    <r>
      <rPr>
        <sz val="11"/>
        <color theme="1"/>
        <rFont val="Calibri"/>
        <family val="2"/>
        <scheme val="minor"/>
      </rPr>
      <t>, deberá mostrarse su nombre, dirección, sueldo y año de ingresos.</t>
    </r>
  </si>
  <si>
    <r>
      <rPr>
        <b/>
        <sz val="11"/>
        <color theme="0"/>
        <rFont val="Calibri"/>
        <family val="2"/>
        <scheme val="minor"/>
      </rPr>
      <t>INVESTIGACIÓN:</t>
    </r>
    <r>
      <rPr>
        <sz val="11"/>
        <color theme="0"/>
        <rFont val="Calibri"/>
        <family val="2"/>
        <scheme val="minor"/>
      </rPr>
      <t xml:space="preserve"> Prueba qué sucede al digitar un código que no existe. Luego consulta cómo darle solución al error que encontrarás y ponlo en práctica en todas las búsquedas de información que hagas con BUSCARV y BUSCARH.</t>
    </r>
  </si>
  <si>
    <t>Dirección</t>
  </si>
  <si>
    <t>Sueldo</t>
  </si>
  <si>
    <t>Año de Ingreso</t>
  </si>
  <si>
    <t>A-118</t>
  </si>
  <si>
    <t>Fecha de Ingreso</t>
  </si>
  <si>
    <t>A-100</t>
  </si>
  <si>
    <t>Carine Schmitt</t>
  </si>
  <si>
    <t>Alameda 234</t>
  </si>
  <si>
    <t>A-101</t>
  </si>
  <si>
    <t>Maria Larsson</t>
  </si>
  <si>
    <t>Brasil 34</t>
  </si>
  <si>
    <t>A-102</t>
  </si>
  <si>
    <t>Diego Roel</t>
  </si>
  <si>
    <t>Matucana 2390</t>
  </si>
  <si>
    <t>A-103</t>
  </si>
  <si>
    <t>Martín Sommer</t>
  </si>
  <si>
    <t>Bolma 235</t>
  </si>
  <si>
    <t>A-104</t>
  </si>
  <si>
    <t>José Pedro Freyre</t>
  </si>
  <si>
    <t>Providencia 1030</t>
  </si>
  <si>
    <t>A-105</t>
  </si>
  <si>
    <t>Pedro Afonso</t>
  </si>
  <si>
    <t>San Pablo 1674</t>
  </si>
  <si>
    <t>A-106</t>
  </si>
  <si>
    <t>Patricio Simpson</t>
  </si>
  <si>
    <t>Las Rejas 2341</t>
  </si>
  <si>
    <t>A-107</t>
  </si>
  <si>
    <t>Victoria Ashworth</t>
  </si>
  <si>
    <t>Balmaceda 23 E</t>
  </si>
  <si>
    <t>A-108</t>
  </si>
  <si>
    <t>Eduardo Saavedra</t>
  </si>
  <si>
    <t>Marte 3451</t>
  </si>
  <si>
    <t>A-109</t>
  </si>
  <si>
    <t>Christina Berglund</t>
  </si>
  <si>
    <t>Lizt 6677</t>
  </si>
  <si>
    <t>A-110</t>
  </si>
  <si>
    <t>Sven Ottlieb</t>
  </si>
  <si>
    <t>Plaza Castilla 1234</t>
  </si>
  <si>
    <t>A-111</t>
  </si>
  <si>
    <t>Elizabeth Lincoln</t>
  </si>
  <si>
    <t>Sn. Javier 4566</t>
  </si>
  <si>
    <t>A-112</t>
  </si>
  <si>
    <t>Roland Mendel</t>
  </si>
  <si>
    <t>Moby Dick 345</t>
  </si>
  <si>
    <t>A-113</t>
  </si>
  <si>
    <t>Ann Devon</t>
  </si>
  <si>
    <t>Sn Javier 477</t>
  </si>
  <si>
    <t>A-114</t>
  </si>
  <si>
    <t>André Fonseca</t>
  </si>
  <si>
    <t>J.S. El Cano 4560</t>
  </si>
  <si>
    <t>A-115</t>
  </si>
  <si>
    <t>Janine Labrune</t>
  </si>
  <si>
    <t>Galera 14</t>
  </si>
  <si>
    <t>A-116</t>
  </si>
  <si>
    <t>Maria Anders</t>
  </si>
  <si>
    <t>Obere Str. 57</t>
  </si>
  <si>
    <t>A-117</t>
  </si>
  <si>
    <t>Frédérique Citeaux</t>
  </si>
  <si>
    <t>San Mateo  2315</t>
  </si>
  <si>
    <t>Thomas Hardy</t>
  </si>
  <si>
    <t>Mataderos  2312</t>
  </si>
  <si>
    <t>A-119</t>
  </si>
  <si>
    <t>Martine Rancé</t>
  </si>
  <si>
    <t>120 Hanover Sq.</t>
  </si>
  <si>
    <t>A-120</t>
  </si>
  <si>
    <t>Ana Trujillo</t>
  </si>
  <si>
    <t>Berguvsvägen  8</t>
  </si>
  <si>
    <t>Ejercicio 4:</t>
  </si>
  <si>
    <r>
      <t xml:space="preserve">Al digitar el código del producto en el cuadro </t>
    </r>
    <r>
      <rPr>
        <b/>
        <sz val="11"/>
        <color theme="1"/>
        <rFont val="Calibri"/>
        <family val="2"/>
        <scheme val="minor"/>
      </rPr>
      <t>CONSULTA DE PRODUCTOS</t>
    </r>
    <r>
      <rPr>
        <sz val="11"/>
        <color theme="1"/>
        <rFont val="Calibri"/>
        <family val="2"/>
        <scheme val="minor"/>
      </rPr>
      <t xml:space="preserve">, deben aparecer los datos respectivos. Ten en cuenta que en la celda </t>
    </r>
    <r>
      <rPr>
        <b/>
        <sz val="11"/>
        <color theme="1"/>
        <rFont val="Calibri"/>
        <family val="2"/>
        <scheme val="minor"/>
      </rPr>
      <t>TOTAL</t>
    </r>
    <r>
      <rPr>
        <sz val="11"/>
        <color theme="1"/>
        <rFont val="Calibri"/>
        <family val="2"/>
        <scheme val="minor"/>
      </rPr>
      <t xml:space="preserve"> debe mostrarse el producto de las celdas </t>
    </r>
    <r>
      <rPr>
        <b/>
        <sz val="11"/>
        <color theme="1"/>
        <rFont val="Calibri"/>
        <family val="2"/>
        <scheme val="minor"/>
      </rPr>
      <t>CANTIDAD</t>
    </r>
    <r>
      <rPr>
        <sz val="11"/>
        <color theme="1"/>
        <rFont val="Calibri"/>
        <family val="2"/>
        <scheme val="minor"/>
      </rPr>
      <t xml:space="preserve"> y </t>
    </r>
    <r>
      <rPr>
        <b/>
        <sz val="11"/>
        <color theme="1"/>
        <rFont val="Calibri"/>
        <family val="2"/>
        <scheme val="minor"/>
      </rPr>
      <t>PRECIO</t>
    </r>
    <r>
      <rPr>
        <sz val="11"/>
        <color theme="1"/>
        <rFont val="Calibri"/>
        <family val="2"/>
        <scheme val="minor"/>
      </rPr>
      <t xml:space="preserve"> y en la celda </t>
    </r>
    <r>
      <rPr>
        <b/>
        <sz val="11"/>
        <color theme="1"/>
        <rFont val="Calibri"/>
        <family val="2"/>
        <scheme val="minor"/>
      </rPr>
      <t xml:space="preserve">IVA-19% </t>
    </r>
    <r>
      <rPr>
        <sz val="11"/>
        <color theme="1"/>
        <rFont val="Calibri"/>
        <family val="2"/>
        <scheme val="minor"/>
      </rPr>
      <t xml:space="preserve">debes calcular el iva sobre la celda </t>
    </r>
    <r>
      <rPr>
        <b/>
        <sz val="11"/>
        <color theme="1"/>
        <rFont val="Calibri"/>
        <family val="2"/>
        <scheme val="minor"/>
      </rPr>
      <t>TOTAL</t>
    </r>
    <r>
      <rPr>
        <sz val="11"/>
        <color theme="1"/>
        <rFont val="Calibri"/>
        <family val="2"/>
        <scheme val="minor"/>
      </rPr>
      <t xml:space="preserve">. El </t>
    </r>
    <r>
      <rPr>
        <b/>
        <sz val="11"/>
        <color theme="1"/>
        <rFont val="Calibri"/>
        <family val="2"/>
        <scheme val="minor"/>
      </rPr>
      <t>NETO</t>
    </r>
    <r>
      <rPr>
        <sz val="11"/>
        <color theme="1"/>
        <rFont val="Calibri"/>
        <family val="2"/>
        <scheme val="minor"/>
      </rPr>
      <t xml:space="preserve"> será la sumatoria de las celdas </t>
    </r>
    <r>
      <rPr>
        <b/>
        <sz val="11"/>
        <color theme="1"/>
        <rFont val="Calibri"/>
        <family val="2"/>
        <scheme val="minor"/>
      </rPr>
      <t>TOTAL</t>
    </r>
    <r>
      <rPr>
        <sz val="11"/>
        <color theme="1"/>
        <rFont val="Calibri"/>
        <family val="2"/>
        <scheme val="minor"/>
      </rPr>
      <t xml:space="preserve"> e </t>
    </r>
    <r>
      <rPr>
        <b/>
        <sz val="11"/>
        <color theme="1"/>
        <rFont val="Calibri"/>
        <family val="2"/>
        <scheme val="minor"/>
      </rPr>
      <t>IVA</t>
    </r>
    <r>
      <rPr>
        <sz val="11"/>
        <color theme="1"/>
        <rFont val="Calibri"/>
        <family val="2"/>
        <scheme val="minor"/>
      </rPr>
      <t>.</t>
    </r>
  </si>
  <si>
    <t>CONSULTA DE PRODUCTOS</t>
  </si>
  <si>
    <t>CODIGO</t>
  </si>
  <si>
    <t>P03</t>
  </si>
  <si>
    <t>PRODUCTO</t>
  </si>
  <si>
    <t>TIENDA</t>
  </si>
  <si>
    <t>MARCA</t>
  </si>
  <si>
    <t>CANTIDAD</t>
  </si>
  <si>
    <t>PRECIO</t>
  </si>
  <si>
    <t>TOTAL</t>
  </si>
  <si>
    <t>IVA - 19%</t>
  </si>
  <si>
    <t>NETO</t>
  </si>
  <si>
    <t>TIENDA DE ACCESORIOS DE PC</t>
  </si>
  <si>
    <t>P01</t>
  </si>
  <si>
    <t>P02</t>
  </si>
  <si>
    <t>P04</t>
  </si>
  <si>
    <t>P05</t>
  </si>
  <si>
    <t>Computadora</t>
  </si>
  <si>
    <t>Impresora</t>
  </si>
  <si>
    <t>Lectora</t>
  </si>
  <si>
    <t>Escanner</t>
  </si>
  <si>
    <t>Plotter</t>
  </si>
  <si>
    <t>Marca</t>
  </si>
  <si>
    <t>IMB</t>
  </si>
  <si>
    <t>SAMSUNG</t>
  </si>
  <si>
    <t>SONY</t>
  </si>
  <si>
    <t>DELL</t>
  </si>
  <si>
    <t>TOSHIBA</t>
  </si>
  <si>
    <t>Tienda</t>
  </si>
  <si>
    <t>Cosapi</t>
  </si>
  <si>
    <t>Leafar</t>
  </si>
  <si>
    <t>Compuplaza</t>
  </si>
  <si>
    <t>Malvinas</t>
  </si>
  <si>
    <t>Infordata</t>
  </si>
  <si>
    <t>Cantidad</t>
  </si>
  <si>
    <t>TRABAJO EN EQUIPO</t>
  </si>
  <si>
    <t>AGENCIA DE VIAJES</t>
  </si>
  <si>
    <t>Información de Reservas y Embarques</t>
  </si>
  <si>
    <t>Cédula Cliente</t>
  </si>
  <si>
    <t>Nombre Completo</t>
  </si>
  <si>
    <t>Barco Deseado</t>
  </si>
  <si>
    <t>A</t>
  </si>
  <si>
    <t>Días que dura el viaje</t>
  </si>
  <si>
    <t>C</t>
  </si>
  <si>
    <t>¿Hizo reservación?</t>
  </si>
  <si>
    <t>B</t>
  </si>
  <si>
    <t>Fecha de reservación</t>
  </si>
  <si>
    <t>Dinero consignado</t>
  </si>
  <si>
    <t>Costo del viaje por persona</t>
  </si>
  <si>
    <t>¿Puede embarcar?</t>
  </si>
  <si>
    <t>¿Derecho a Snacks?</t>
  </si>
  <si>
    <t>INSTRUCCIONES</t>
  </si>
  <si>
    <r>
      <t xml:space="preserve">La información necesaria para completar la tabla </t>
    </r>
    <r>
      <rPr>
        <b/>
        <i/>
        <sz val="10"/>
        <color indexed="8"/>
        <rFont val="Arial"/>
        <family val="2"/>
      </rPr>
      <t xml:space="preserve">Información de Reservas y Embarques </t>
    </r>
    <r>
      <rPr>
        <sz val="10"/>
        <color indexed="8"/>
        <rFont val="Arial"/>
        <family val="2"/>
      </rPr>
      <t xml:space="preserve">se encuentra en la hoja </t>
    </r>
    <r>
      <rPr>
        <b/>
        <i/>
        <sz val="10"/>
        <color indexed="8"/>
        <rFont val="Arial"/>
        <family val="2"/>
      </rPr>
      <t>Tablas Aplicación</t>
    </r>
    <r>
      <rPr>
        <sz val="10"/>
        <color indexed="8"/>
        <rFont val="Arial"/>
        <family val="2"/>
      </rPr>
      <t xml:space="preserve">
Al escribir la cédula de ciudanía de alguno de los clientes, se debe actualizar inmediatamente la información </t>
    </r>
    <r>
      <rPr>
        <b/>
        <i/>
        <sz val="10"/>
        <color indexed="8"/>
        <rFont val="Arial"/>
        <family val="2"/>
      </rPr>
      <t>Nombre Completo, Barco Deseado, Días que dura el viaje, ¿Hizo reservación?, Fecha de reservación, Dinero consignado y Costo del viaje por persona.</t>
    </r>
    <r>
      <rPr>
        <sz val="10"/>
        <color indexed="8"/>
        <rFont val="Arial"/>
        <family val="2"/>
      </rPr>
      <t xml:space="preserve">
En la celda </t>
    </r>
    <r>
      <rPr>
        <b/>
        <i/>
        <sz val="10"/>
        <color indexed="8"/>
        <rFont val="Arial"/>
        <family val="2"/>
      </rPr>
      <t xml:space="preserve">¿Puede embarcar? </t>
    </r>
    <r>
      <rPr>
        <sz val="10"/>
        <color indexed="8"/>
        <rFont val="Arial"/>
        <family val="2"/>
      </rPr>
      <t xml:space="preserve">debe aparecer </t>
    </r>
    <r>
      <rPr>
        <b/>
        <i/>
        <sz val="10"/>
        <color indexed="8"/>
        <rFont val="Arial"/>
        <family val="2"/>
      </rPr>
      <t>SI</t>
    </r>
    <r>
      <rPr>
        <sz val="10"/>
        <color indexed="8"/>
        <rFont val="Arial"/>
        <family val="2"/>
      </rPr>
      <t xml:space="preserve"> en caso de que el cliente haya hecho reservación y que el dinero consignado por él sea mayor o igual al costo del viaje, en el caso contrario debe aparecer </t>
    </r>
    <r>
      <rPr>
        <b/>
        <i/>
        <sz val="10"/>
        <color indexed="8"/>
        <rFont val="Arial"/>
        <family val="2"/>
      </rPr>
      <t>NO</t>
    </r>
    <r>
      <rPr>
        <sz val="10"/>
        <color indexed="8"/>
        <rFont val="Arial"/>
        <family val="2"/>
      </rPr>
      <t xml:space="preserve">.
En la celda </t>
    </r>
    <r>
      <rPr>
        <b/>
        <i/>
        <sz val="10"/>
        <color indexed="8"/>
        <rFont val="Arial"/>
        <family val="2"/>
      </rPr>
      <t>¿Derecho a Snacks?</t>
    </r>
    <r>
      <rPr>
        <sz val="10"/>
        <color indexed="8"/>
        <rFont val="Arial"/>
        <family val="2"/>
      </rPr>
      <t xml:space="preserve"> debe aparecer </t>
    </r>
    <r>
      <rPr>
        <b/>
        <i/>
        <sz val="10"/>
        <color indexed="8"/>
        <rFont val="Arial"/>
        <family val="2"/>
      </rPr>
      <t>SI</t>
    </r>
    <r>
      <rPr>
        <sz val="10"/>
        <color indexed="8"/>
        <rFont val="Arial"/>
        <family val="2"/>
      </rPr>
      <t xml:space="preserve"> en caso de que el cliente haya hecho la reservación sólo en las fechas especificadas en la tabla </t>
    </r>
    <r>
      <rPr>
        <b/>
        <i/>
        <sz val="10"/>
        <color indexed="8"/>
        <rFont val="Arial"/>
        <family val="2"/>
      </rPr>
      <t xml:space="preserve">Fechas para derecho a Snacks </t>
    </r>
    <r>
      <rPr>
        <sz val="10"/>
        <color indexed="8"/>
        <rFont val="Arial"/>
        <family val="2"/>
      </rPr>
      <t xml:space="preserve">de la hoja </t>
    </r>
    <r>
      <rPr>
        <b/>
        <i/>
        <sz val="10"/>
        <color indexed="8"/>
        <rFont val="Arial"/>
        <family val="2"/>
      </rPr>
      <t>Tablas Aplicación</t>
    </r>
    <r>
      <rPr>
        <sz val="10"/>
        <color indexed="8"/>
        <rFont val="Arial"/>
        <family val="2"/>
      </rPr>
      <t xml:space="preserve">, en caso contrario debe aparecer </t>
    </r>
    <r>
      <rPr>
        <b/>
        <i/>
        <sz val="10"/>
        <color indexed="8"/>
        <rFont val="Arial"/>
        <family val="2"/>
      </rPr>
      <t>NO</t>
    </r>
    <r>
      <rPr>
        <sz val="10"/>
        <color indexed="8"/>
        <rFont val="Arial"/>
        <family val="2"/>
      </rPr>
      <t xml:space="preserve">.
</t>
    </r>
  </si>
  <si>
    <t>Información de Clientes</t>
  </si>
  <si>
    <t>Hizo reservación</t>
  </si>
  <si>
    <t>Fecha reservación</t>
  </si>
  <si>
    <t>GRAJALES GAMALIEL</t>
  </si>
  <si>
    <t>SI</t>
  </si>
  <si>
    <t>Sun Princess</t>
  </si>
  <si>
    <t>CASTAÑO LUZ</t>
  </si>
  <si>
    <t>NO</t>
  </si>
  <si>
    <t>Ocean Princess</t>
  </si>
  <si>
    <t>CARDONA AMPARO</t>
  </si>
  <si>
    <t>PARRA ALEJANDRA</t>
  </si>
  <si>
    <t>QUINTERO ANA LUZ</t>
  </si>
  <si>
    <t>JIMENEZ ANA</t>
  </si>
  <si>
    <t>ZAPATA CECILIA</t>
  </si>
  <si>
    <t>CASTRILLON MARYORI</t>
  </si>
  <si>
    <t>ARIAS JORGE IVAN</t>
  </si>
  <si>
    <t>CASTRILLON OSCAR</t>
  </si>
  <si>
    <t>Catálogo de Barcos y Precios</t>
  </si>
  <si>
    <t>Barco</t>
  </si>
  <si>
    <t>Duración del viaje en días</t>
  </si>
  <si>
    <t>Fechas para derecho a Snacks</t>
  </si>
  <si>
    <t>TRABAJO PARA HACER EN COMPAÑÍA DE TU FAMILIA</t>
  </si>
  <si>
    <t>DISTRIBUIDORES AUTORIZADOS</t>
  </si>
  <si>
    <t>Formulario de Consulta de Clientes</t>
  </si>
  <si>
    <t>Apellido</t>
  </si>
  <si>
    <t>País</t>
  </si>
  <si>
    <r>
      <t xml:space="preserve">La información necesaria para completar el </t>
    </r>
    <r>
      <rPr>
        <b/>
        <i/>
        <sz val="10"/>
        <color indexed="8"/>
        <rFont val="Arial"/>
        <family val="2"/>
      </rPr>
      <t xml:space="preserve">Formulario de Consulta de Clientes </t>
    </r>
    <r>
      <rPr>
        <sz val="10"/>
        <color indexed="8"/>
        <rFont val="Arial"/>
        <family val="2"/>
      </rPr>
      <t xml:space="preserve">se encuentra en la hoja </t>
    </r>
    <r>
      <rPr>
        <b/>
        <i/>
        <sz val="10"/>
        <color indexed="8"/>
        <rFont val="Arial"/>
        <family val="2"/>
      </rPr>
      <t>Tablas Ampliación.</t>
    </r>
    <r>
      <rPr>
        <sz val="10"/>
        <color indexed="8"/>
        <rFont val="Arial"/>
        <family val="2"/>
      </rPr>
      <t xml:space="preserve">
Al escribir el </t>
    </r>
    <r>
      <rPr>
        <b/>
        <i/>
        <sz val="10"/>
        <color indexed="8"/>
        <rFont val="Arial"/>
        <family val="2"/>
      </rPr>
      <t>Código</t>
    </r>
    <r>
      <rPr>
        <sz val="10"/>
        <color indexed="8"/>
        <rFont val="Arial"/>
        <family val="2"/>
      </rPr>
      <t xml:space="preserve">de alguno de los clientes, se debe actualizar inmediatamente la información </t>
    </r>
    <r>
      <rPr>
        <b/>
        <i/>
        <sz val="10"/>
        <color indexed="8"/>
        <rFont val="Arial"/>
        <family val="2"/>
      </rPr>
      <t xml:space="preserve">Nombre, Apellido, Fecha de Ingreso, Sueldo, País, Empresa, Departamento </t>
    </r>
    <r>
      <rPr>
        <i/>
        <sz val="10"/>
        <color indexed="8"/>
        <rFont val="Arial"/>
        <family val="2"/>
      </rPr>
      <t>y</t>
    </r>
    <r>
      <rPr>
        <b/>
        <i/>
        <sz val="10"/>
        <color indexed="8"/>
        <rFont val="Arial"/>
        <family val="2"/>
      </rPr>
      <t xml:space="preserve"> Teléfono.</t>
    </r>
    <r>
      <rPr>
        <sz val="10"/>
        <color indexed="8"/>
        <rFont val="Arial"/>
        <family val="2"/>
      </rPr>
      <t xml:space="preserve">
</t>
    </r>
  </si>
  <si>
    <t>Listado de Clientes</t>
  </si>
  <si>
    <t>A-123</t>
  </si>
  <si>
    <t>A-126</t>
  </si>
  <si>
    <t>A-138</t>
  </si>
  <si>
    <t>A-143</t>
  </si>
  <si>
    <t>A-151</t>
  </si>
  <si>
    <t>A-155</t>
  </si>
  <si>
    <t>A-162</t>
  </si>
  <si>
    <t>A-153</t>
  </si>
  <si>
    <t>A-163</t>
  </si>
  <si>
    <t>A-158</t>
  </si>
  <si>
    <t>A-149</t>
  </si>
  <si>
    <t>Sven</t>
  </si>
  <si>
    <t>Maria</t>
  </si>
  <si>
    <t>Hanna</t>
  </si>
  <si>
    <t>Peter</t>
  </si>
  <si>
    <t>Philip</t>
  </si>
  <si>
    <t>Renate</t>
  </si>
  <si>
    <t>Alexander</t>
  </si>
  <si>
    <t>Henriette</t>
  </si>
  <si>
    <t>Horst</t>
  </si>
  <si>
    <t>Patricio</t>
  </si>
  <si>
    <t>Yvonne</t>
  </si>
  <si>
    <t>Sergio</t>
  </si>
  <si>
    <t>Roland</t>
  </si>
  <si>
    <t>Georg</t>
  </si>
  <si>
    <t>Catherine</t>
  </si>
  <si>
    <t>Pedro</t>
  </si>
  <si>
    <t>Ottlieb</t>
  </si>
  <si>
    <t>Anders</t>
  </si>
  <si>
    <t>Moos</t>
  </si>
  <si>
    <t>Franken</t>
  </si>
  <si>
    <t>Cramer</t>
  </si>
  <si>
    <t>Messner</t>
  </si>
  <si>
    <t>Feuer</t>
  </si>
  <si>
    <t>Pfalzheim</t>
  </si>
  <si>
    <t>Kloss</t>
  </si>
  <si>
    <t>Simpson</t>
  </si>
  <si>
    <t>Moncada</t>
  </si>
  <si>
    <t>Gutiérrez</t>
  </si>
  <si>
    <t>Mendel</t>
  </si>
  <si>
    <t>Pipps</t>
  </si>
  <si>
    <t>Dewey</t>
  </si>
  <si>
    <t>Afonso</t>
  </si>
  <si>
    <t>Castilla 1234</t>
  </si>
  <si>
    <t>C/ Araquil, 67</t>
  </si>
  <si>
    <t>Fauntleroy Circus</t>
  </si>
  <si>
    <t>Calle del Rosal 4</t>
  </si>
  <si>
    <t>Americanas 12.890</t>
  </si>
  <si>
    <t>203, Rue desFrancs</t>
  </si>
  <si>
    <t>Verkoop 22</t>
  </si>
  <si>
    <t>148 Chasseur</t>
  </si>
  <si>
    <t xml:space="preserve">471 Serangoon </t>
  </si>
  <si>
    <t>Constitución 2222</t>
  </si>
  <si>
    <t>2960 Rue St. Laurent</t>
  </si>
  <si>
    <t>3400 - 8th Avenue</t>
  </si>
  <si>
    <t>Bavaria</t>
  </si>
  <si>
    <t>ETB</t>
  </si>
  <si>
    <t>Claro</t>
  </si>
  <si>
    <t>Anglohispano</t>
  </si>
  <si>
    <t>Argos</t>
  </si>
  <si>
    <t>Coestrellas</t>
  </si>
  <si>
    <t>Ibérica</t>
  </si>
  <si>
    <t>Henaos Ltda</t>
  </si>
  <si>
    <t>Becaros</t>
  </si>
  <si>
    <t>Rovesa Ltda</t>
  </si>
  <si>
    <t>Abarcol</t>
  </si>
  <si>
    <t>Surtitodo</t>
  </si>
  <si>
    <t>Éxito</t>
  </si>
  <si>
    <t>Olímpica</t>
  </si>
  <si>
    <t>Alcaldía</t>
  </si>
  <si>
    <t>Cimpac Ltda</t>
  </si>
  <si>
    <t>Alemania</t>
  </si>
  <si>
    <t>Argentina</t>
  </si>
  <si>
    <t>Austria</t>
  </si>
  <si>
    <t>Bélgica</t>
  </si>
  <si>
    <t>Brasil</t>
  </si>
  <si>
    <t>Ingeniería</t>
  </si>
  <si>
    <t>Diseño</t>
  </si>
  <si>
    <t>Gerencia</t>
  </si>
  <si>
    <t>Mercadeo</t>
  </si>
  <si>
    <t>Contabilidad</t>
  </si>
  <si>
    <t>30/09/2004</t>
  </si>
  <si>
    <t>30/06/2005</t>
  </si>
  <si>
    <t>31/12/1998</t>
  </si>
  <si>
    <t>31/08/1998</t>
  </si>
  <si>
    <t>30/10/2003</t>
  </si>
  <si>
    <t>30/11/1996</t>
  </si>
  <si>
    <t>31/08/2000</t>
  </si>
  <si>
    <t>31/12/1999</t>
  </si>
  <si>
    <t>31/12/2002</t>
  </si>
  <si>
    <t>31/12/2005</t>
  </si>
  <si>
    <t>31/12/2001</t>
  </si>
  <si>
    <t>31/03/2007</t>
  </si>
  <si>
    <t>05/10/1999</t>
  </si>
  <si>
    <t>05/11/2000</t>
  </si>
  <si>
    <t>NIT</t>
  </si>
  <si>
    <t>RAZÓN SOCIAL</t>
  </si>
  <si>
    <t>DOMICILIO</t>
  </si>
  <si>
    <t>DEPARTAMENTO</t>
  </si>
  <si>
    <t>ESTADO</t>
  </si>
  <si>
    <t>SITUACIÓN</t>
  </si>
  <si>
    <t>SECTOR ECONOMICO</t>
  </si>
  <si>
    <t>PUESTO POR ACTIVOS</t>
  </si>
  <si>
    <t xml:space="preserve">ACTIVOS      Miles $                                   </t>
  </si>
  <si>
    <t>PUESTO POR PATRIMONIO</t>
  </si>
  <si>
    <t>PATRIMONIO    Miles $</t>
  </si>
  <si>
    <t>PUESTO POR INGRESOS OPERACIONALES</t>
  </si>
  <si>
    <t xml:space="preserve">INGRESOS OPERACIONALES   Miles $                      </t>
  </si>
  <si>
    <t>PUESTO POR UTILIDAD BRUTA</t>
  </si>
  <si>
    <t xml:space="preserve">UTILIDAD BRUTA        Miles $                               </t>
  </si>
  <si>
    <t>PUESTO POR UTILIDAD OPERACIONAL</t>
  </si>
  <si>
    <t xml:space="preserve">UTILIDAD OPERACIONAL     Miles $                         </t>
  </si>
  <si>
    <t>PUESTO POR UTILIDAD NETA</t>
  </si>
  <si>
    <t xml:space="preserve">UTILIDAD NETA      Miles $                          </t>
  </si>
  <si>
    <t>TOTAL PUESTOS</t>
  </si>
  <si>
    <t>PUESTO EN LIDERAGO</t>
  </si>
  <si>
    <t xml:space="preserve">SURAMERICANA DE INVERSIONES S.A. SURAMERICANA                         </t>
  </si>
  <si>
    <t xml:space="preserve">MEDELLIN                  </t>
  </si>
  <si>
    <t xml:space="preserve">ANTIOQUIA                 </t>
  </si>
  <si>
    <t>EXENTA</t>
  </si>
  <si>
    <t>VIGILADA POR LA SUPERINTENDENCIA FINANCIERA DE COL</t>
  </si>
  <si>
    <t>ACTIVIDADES DIVERSAS DE INVERSION Y SERVICIOS</t>
  </si>
  <si>
    <t xml:space="preserve">BAVARIA S A                                                           </t>
  </si>
  <si>
    <t xml:space="preserve">BOGOTA D.C.               </t>
  </si>
  <si>
    <t xml:space="preserve">BEBIDAS                                      </t>
  </si>
  <si>
    <t xml:space="preserve">CEMENTOS ARGOS S.A                                                    </t>
  </si>
  <si>
    <t>FABRICACION DE PRODUCTOS DE CEMENTO, HORMIGON</t>
  </si>
  <si>
    <t xml:space="preserve">COMPANIA DE CEMENTO ARGOS S A                                         </t>
  </si>
  <si>
    <t xml:space="preserve">COMUNICACION CELULAR S A  COMCEL S A                                  </t>
  </si>
  <si>
    <t xml:space="preserve">TELEFONIA Y REDES                            </t>
  </si>
  <si>
    <t xml:space="preserve">GRUPO AVAL ACCIONES Y VALORES S A                                     </t>
  </si>
  <si>
    <t xml:space="preserve">CERROMATOSO SA                                                        </t>
  </si>
  <si>
    <t>VIGILANCIA</t>
  </si>
  <si>
    <t>ACTIVA</t>
  </si>
  <si>
    <t xml:space="preserve">INDUSTRIAS METALICAS BASICAS                 </t>
  </si>
  <si>
    <t xml:space="preserve">PORTAFOLIO DE INVERSIONES SURAMERICANA S                              </t>
  </si>
  <si>
    <t xml:space="preserve">COMPAÑIA NACIONAL DE CHOCOLATES S A                                   </t>
  </si>
  <si>
    <t xml:space="preserve">PRODUCTOS ALIMENTICIOS                       </t>
  </si>
  <si>
    <t xml:space="preserve">ALMACENES EXITO S A                                                   </t>
  </si>
  <si>
    <t xml:space="preserve">ENVIGADO                  </t>
  </si>
  <si>
    <t xml:space="preserve">COMERCIO AL POR MENOR                        </t>
  </si>
  <si>
    <t xml:space="preserve">ADMINEGOCIOS &amp; CIA S C A                                              </t>
  </si>
  <si>
    <t xml:space="preserve">ACTIUNIDOS S.A.                                                       </t>
  </si>
  <si>
    <t xml:space="preserve">AMOV COLOMBIA S.A.                                                    </t>
  </si>
  <si>
    <t xml:space="preserve">COMPAÑIA COLOMBIANA DE INVERSIONES S A                                </t>
  </si>
  <si>
    <t xml:space="preserve">INVERSIONES EN SEGURO Y SEGURIDAD SOCIAL SURAMERICANA                 </t>
  </si>
  <si>
    <t xml:space="preserve">INPROICO S. A.                                                        </t>
  </si>
  <si>
    <t xml:space="preserve">CARBONES DEL CERREJON LLC                                             </t>
  </si>
  <si>
    <t xml:space="preserve">CARBON Y DERIVADOS                           </t>
  </si>
  <si>
    <t xml:space="preserve">SOSACOL S. A.                                                         </t>
  </si>
  <si>
    <t xml:space="preserve">DRUMMOND LTD                                                          </t>
  </si>
  <si>
    <t xml:space="preserve">CERREJON ZONA NORTE S A                                               </t>
  </si>
  <si>
    <t xml:space="preserve">EL ZUQUE S.A.                                                         </t>
  </si>
  <si>
    <t xml:space="preserve">GRANDES SUPERFICIES DE COLOMBIA S A                                   </t>
  </si>
  <si>
    <t xml:space="preserve">CARTON DE COLOMBIA S A                                                </t>
  </si>
  <si>
    <t xml:space="preserve">YUMBO                     </t>
  </si>
  <si>
    <t xml:space="preserve">VALLE                     </t>
  </si>
  <si>
    <t xml:space="preserve">FABRICACION DE PAPEL, CARTON Y DERIVADOS     </t>
  </si>
  <si>
    <t xml:space="preserve">CARVAJAL INTERNACIONAL S. A.                                          </t>
  </si>
  <si>
    <t xml:space="preserve">CALI                      </t>
  </si>
  <si>
    <t xml:space="preserve">MERCANTIL COLPATRIA S.A.                                              </t>
  </si>
  <si>
    <t xml:space="preserve">CARBE PARKLAKE S C A                                                  </t>
  </si>
  <si>
    <t xml:space="preserve">CERVECERIA LEONA S A                                                  </t>
  </si>
  <si>
    <t xml:space="preserve">TOCANCIPA                 </t>
  </si>
  <si>
    <t xml:space="preserve">CUNDINAMARCA              </t>
  </si>
  <si>
    <t xml:space="preserve">VALORES NACIONALES S.A.                                               </t>
  </si>
  <si>
    <t xml:space="preserve">SOCINEG S.A.                                                          </t>
  </si>
  <si>
    <t xml:space="preserve">GENERAL MOTORS-COLMOTORES S A                                         </t>
  </si>
  <si>
    <t xml:space="preserve">COMERCIO DE VEHICULOS Y ACTIVIDADES CONEXAS  </t>
  </si>
  <si>
    <t xml:space="preserve">CARULLA VIVERO S A                                                    </t>
  </si>
  <si>
    <t xml:space="preserve">BP EXPLORATION COMPANY COLOMBIA LIMITED                               </t>
  </si>
  <si>
    <t>EXTRACCION DE PETROLEO CRUDO Y DE GAS NATURAL</t>
  </si>
  <si>
    <t xml:space="preserve">COLOMBIANA KIMBERLY COLPAPEL S. A.                                    </t>
  </si>
  <si>
    <t xml:space="preserve">AMALFI S A                                                            </t>
  </si>
  <si>
    <t xml:space="preserve">ACERIAS PAZ DEL RIO S A EN ACUERDO DE REESTRUCTURACION                </t>
  </si>
  <si>
    <t xml:space="preserve">ORGANIZACIÓN TERPEL S.A.                                              </t>
  </si>
  <si>
    <t xml:space="preserve">COMERCIO AL POR MAYOR                        </t>
  </si>
  <si>
    <t xml:space="preserve">INGENIO DEL CAUCA S A                                                 </t>
  </si>
  <si>
    <t xml:space="preserve">AMINVERSIONES S.A.                                                    </t>
  </si>
  <si>
    <t xml:space="preserve">INVERSIONES GAMESA S.A.                                               </t>
  </si>
  <si>
    <t xml:space="preserve">PRODUCTORA DE PAPELES S.A. PROPAL                                     </t>
  </si>
  <si>
    <t>FABRICA DE HILADOS Y TEJIDOS DEL HATO S A FABRICATO EN ACUERDO DE REES</t>
  </si>
  <si>
    <t xml:space="preserve">BELLO                     </t>
  </si>
  <si>
    <t>FABRICACION DE TELAS Y ACTIVIDADES RELACIONAD</t>
  </si>
  <si>
    <t xml:space="preserve">EXXONMOBIL DE COLOMBIA S.A.                                           </t>
  </si>
  <si>
    <t xml:space="preserve">INDUSTRIA NACIONAL DE GASEOSAS S A                                    </t>
  </si>
  <si>
    <t xml:space="preserve">SERVINSA OAL S.A.                                                     </t>
  </si>
  <si>
    <t xml:space="preserve">CHEVRON PETROLEUM COMPANY                                             </t>
  </si>
  <si>
    <t xml:space="preserve">INVERSIONES E INDUSTRIA S A                                           </t>
  </si>
  <si>
    <t xml:space="preserve">GASEOSAS POSADA TOBON S.A.                                            </t>
  </si>
  <si>
    <t xml:space="preserve">CEMEX COLOMBIA S.A.                                                   </t>
  </si>
  <si>
    <t xml:space="preserve">COMPAÑIA COLOMBIANA DE TEJIDOS S A EN ACUERDO DE REESTRUCTURACION     </t>
  </si>
  <si>
    <t xml:space="preserve">ITAGUI                    </t>
  </si>
  <si>
    <t xml:space="preserve">OCCIDENTAL ANDINA LLC                                                 </t>
  </si>
  <si>
    <t xml:space="preserve">CERVECERIA UNION S.A                                                  </t>
  </si>
  <si>
    <t xml:space="preserve">PRODUCTOS FAMILIA S A                                                 </t>
  </si>
  <si>
    <t xml:space="preserve">SUPERTIENDAS Y DROGUERIAS OLIMPICA  S. A.                             </t>
  </si>
  <si>
    <t xml:space="preserve">BARRANQUILLA              </t>
  </si>
  <si>
    <t xml:space="preserve">ATLANTICO                 </t>
  </si>
  <si>
    <t xml:space="preserve">OCCIDENTAL DE COLOMBIA INC                                            </t>
  </si>
  <si>
    <t xml:space="preserve">PETROBRAS COLOMBIA LIMITED                                            </t>
  </si>
  <si>
    <t xml:space="preserve">HOCOL S.A.                                                            </t>
  </si>
  <si>
    <t xml:space="preserve">CRISTALERIA PELDAR S.A                                                </t>
  </si>
  <si>
    <t xml:space="preserve">FABRICACION DE VIDRIO Y PRODUCTOS DE VIDRIO  </t>
  </si>
  <si>
    <t xml:space="preserve">CENTRAL DE INVERSIONES S A                                            </t>
  </si>
  <si>
    <t xml:space="preserve">COMPAÑIA COLOMBIANA DE CERAMICAS S A                                  </t>
  </si>
  <si>
    <t xml:space="preserve">OTRAS ACTIVIDADES DE SERVISIOS COMUNITARIOS, </t>
  </si>
  <si>
    <t xml:space="preserve">ALMACNES LA 14 S.A.                                                   </t>
  </si>
  <si>
    <t xml:space="preserve">ANTIOQUE¥A DE INVERSIONES S.A.                                        </t>
  </si>
  <si>
    <t xml:space="preserve">SOCIEDADES BOLIVAR S. A.                                              </t>
  </si>
  <si>
    <t xml:space="preserve">INVERSIONES MUNDIAL S A                                               </t>
  </si>
  <si>
    <t xml:space="preserve">TEPMA B.V.                                                            </t>
  </si>
  <si>
    <t xml:space="preserve">TRANSGAS DE OCCIDENTE S.A.                                            </t>
  </si>
  <si>
    <t xml:space="preserve">TRANSPORTE POR TUBERIA                       </t>
  </si>
  <si>
    <t xml:space="preserve">CARACOL TELEVISION S A                                                </t>
  </si>
  <si>
    <t xml:space="preserve">RADIO Y TELEVISION                           </t>
  </si>
  <si>
    <t xml:space="preserve">ENKA DE COLOMBIA S A                                                  </t>
  </si>
  <si>
    <t xml:space="preserve">PRODUCTOS QUIMICOS                           </t>
  </si>
  <si>
    <t xml:space="preserve">COMPAÑIA NACIONAL DE CHOCOLATES S.A.                                  </t>
  </si>
  <si>
    <t xml:space="preserve">COLOMBIANA DE COMERCIO S A                                            </t>
  </si>
  <si>
    <t xml:space="preserve">RCN TELEVISION S A                                                    </t>
  </si>
  <si>
    <t xml:space="preserve">NESTLE DE COLOMBIA S A                                                </t>
  </si>
  <si>
    <t xml:space="preserve">OTRAS INDUSTRIAS MANUFACTURERAS              </t>
  </si>
  <si>
    <t xml:space="preserve">INVERSIONES MANUELITA S A                                             </t>
  </si>
  <si>
    <t xml:space="preserve">PALMIRA                   </t>
  </si>
  <si>
    <t xml:space="preserve">COMPAÑIA DE GALLETAS NOEL S A                                         </t>
  </si>
  <si>
    <t xml:space="preserve">ORGANIZACION CORONA S.A                                               </t>
  </si>
  <si>
    <t xml:space="preserve">BESMIT S.A.                                                           </t>
  </si>
  <si>
    <t xml:space="preserve">SOCIEDAD DE FABRICACION DE AUTOMOTORES S A SOFASA                     </t>
  </si>
  <si>
    <t xml:space="preserve">CHIA                      </t>
  </si>
  <si>
    <t>FABRICACION DE VEHICULOS AUTOMOTORES Y SUS PA</t>
  </si>
  <si>
    <t xml:space="preserve">PETROQUIMICA COLOMBIANA S A                                           </t>
  </si>
  <si>
    <t xml:space="preserve">CARTAGENA                 </t>
  </si>
  <si>
    <t xml:space="preserve">BOLIVAR                   </t>
  </si>
  <si>
    <t xml:space="preserve">TECNOQUIMICAS S. A.                                                   </t>
  </si>
  <si>
    <t xml:space="preserve">CASA EDITORIAL EL TIEMPO S.A.                                         </t>
  </si>
  <si>
    <t xml:space="preserve">OTRAS ACTIVIDADES EMPRESARIALES              </t>
  </si>
  <si>
    <t xml:space="preserve">MANUELITA S A                                                         </t>
  </si>
  <si>
    <t xml:space="preserve">CARVAJAL S.A.                                                         </t>
  </si>
  <si>
    <t xml:space="preserve">ACTIVIDADES INMOBILIARIAS                    </t>
  </si>
  <si>
    <t xml:space="preserve">PRODUCTOS DE COLOMBIA S.A.                                            </t>
  </si>
  <si>
    <t xml:space="preserve">FUNDACION SOCIAL                                                      </t>
  </si>
  <si>
    <t xml:space="preserve">LABORATORIOS BAXTER S.A. (SUCURSAL DE SOCIEDAD EXTRANJERA)            </t>
  </si>
  <si>
    <t xml:space="preserve">DIACO S. A.                                                           </t>
  </si>
  <si>
    <t xml:space="preserve">ALPINA PRODUCTOS ALIMENTICIOS S A                                     </t>
  </si>
  <si>
    <t xml:space="preserve">BIOFILM S.A.                                                          </t>
  </si>
  <si>
    <t xml:space="preserve">PRODUCTORA TABACALERA DE COLOMBIA S A                                 </t>
  </si>
  <si>
    <t xml:space="preserve">TABACO                                       </t>
  </si>
  <si>
    <t xml:space="preserve">INGENIO PROVIDENCIA S.A.                                              </t>
  </si>
  <si>
    <t xml:space="preserve">COLOMBINA S A                                                         </t>
  </si>
  <si>
    <t xml:space="preserve">CARBONES DE LA JAGUA S A                                              </t>
  </si>
  <si>
    <t xml:space="preserve">INGENIO LA CABANA S A                                                 </t>
  </si>
  <si>
    <t xml:space="preserve">GENERAL DE EQUIPOS DE COLOMBIA S A                                    </t>
  </si>
  <si>
    <t xml:space="preserve">HARINERA DEL VALLE S.A.                                               </t>
  </si>
  <si>
    <t xml:space="preserve">UNILEVER ANDINA COLOMBIA LIMITADA                                     </t>
  </si>
  <si>
    <t xml:space="preserve">BELSTAR S.A.                                                          </t>
  </si>
  <si>
    <t xml:space="preserve">INDUSTRIA COLOMBIANA DE CAFE S A                                      </t>
  </si>
  <si>
    <t xml:space="preserve">COLGATE PALMOLIVE COMPA¥IA                                            </t>
  </si>
  <si>
    <t xml:space="preserve">COMPAÑIA SURAMERICANA DE CONSTRUCCIONES S A                           </t>
  </si>
  <si>
    <t xml:space="preserve">CABLES DE ENERGIA Y DE TELECOMUNICACIONES S.A.                        </t>
  </si>
  <si>
    <t xml:space="preserve">INDUSTRIA METALMECANICA DERIVADA             </t>
  </si>
  <si>
    <t xml:space="preserve">MONOMEROS COLOMBO VENEZOLANOS S A EMA                                 </t>
  </si>
  <si>
    <t xml:space="preserve">COMPAÑIA DE INVERSIONES LA MERCED S A                                 </t>
  </si>
  <si>
    <t xml:space="preserve">HERAGA S.A.                                                           </t>
  </si>
  <si>
    <t xml:space="preserve">INDUSTRIA DE ALIMENTOS ZENU S.A                                       </t>
  </si>
  <si>
    <t xml:space="preserve">C I UNION DE BANANEROS DE URABA S A                                   </t>
  </si>
  <si>
    <t xml:space="preserve">SOCIEDAD DE INVERSIONES EN ENERGIA S A                                </t>
  </si>
  <si>
    <t xml:space="preserve">MAYAGUEZ S A                                                          </t>
  </si>
  <si>
    <t xml:space="preserve">AGRICOLA CON PREDOMINIO EXPORTADOR           </t>
  </si>
  <si>
    <t xml:space="preserve">COMPAÑIA COLOMBIANA AUTOMOTRIZ S A                                    </t>
  </si>
  <si>
    <t xml:space="preserve">SODIMAC COLOMBIA S A                                                  </t>
  </si>
  <si>
    <t xml:space="preserve">PROMA S.A.                                                            </t>
  </si>
  <si>
    <t xml:space="preserve">CARCAFE LTDA C.I.                                                     </t>
  </si>
  <si>
    <t xml:space="preserve">DOW QUIMICA DE COLOMBIA S A                                           </t>
  </si>
  <si>
    <t xml:space="preserve">CABRERA                   </t>
  </si>
  <si>
    <t xml:space="preserve">ACERIAS DE COLOMBIA S A ACESCO                                        </t>
  </si>
  <si>
    <t xml:space="preserve">INVERSORA ANAGRAMA INVERANAGRAMA S.A.                                 </t>
  </si>
  <si>
    <t xml:space="preserve">PRIMEINDU S.A.                                                        </t>
  </si>
  <si>
    <t xml:space="preserve">MANSAROVAR ENERGY COLOMBIA LTD                                        </t>
  </si>
  <si>
    <t xml:space="preserve">CSS CONSTRUCTORES S.A.                                                </t>
  </si>
  <si>
    <t xml:space="preserve">CONSTRUCCION DE OBRAS CIVILES                </t>
  </si>
  <si>
    <t xml:space="preserve">MANUFACTURAS ELIOT S.A.                                               </t>
  </si>
  <si>
    <t>FABRICACION DE OTROS PRODUCTOS CON MATERIALES</t>
  </si>
  <si>
    <t xml:space="preserve">UNIVERSIDAD PONTIFICIA BOLIVARIANA                                    </t>
  </si>
  <si>
    <t xml:space="preserve">EDUCACION                                    </t>
  </si>
  <si>
    <t xml:space="preserve">GASEOSAS LUX S A                                                      </t>
  </si>
  <si>
    <t xml:space="preserve">SIEMENS S.A.                                                          </t>
  </si>
  <si>
    <t xml:space="preserve">FABRICACION DE MAQUINARIA Y EQUIPO           </t>
  </si>
  <si>
    <t xml:space="preserve">PRIMEOTHER LTDA                                                       </t>
  </si>
  <si>
    <t xml:space="preserve">REFORESTADORA ANDINA S.A.                                             </t>
  </si>
  <si>
    <t xml:space="preserve">SILVICULTURA Y ACTIVIDADES RELACIONADAS      </t>
  </si>
  <si>
    <t xml:space="preserve">COMPAÑIA PINTUCO S A                                                  </t>
  </si>
  <si>
    <t xml:space="preserve">COMPAÑIA COLOMBIANA DE TABACO S A                                     </t>
  </si>
  <si>
    <t xml:space="preserve">INVERSIONES DE GASES DE COLOMBIA S A  INVERCOLSA                      </t>
  </si>
  <si>
    <t>CONTROL</t>
  </si>
  <si>
    <t xml:space="preserve">PETROMINERALES COLOMBIA LTD SUCURSAL COLOMBIA                         </t>
  </si>
  <si>
    <t xml:space="preserve">TUBOS DEL CARIBE LTDA                                                 </t>
  </si>
  <si>
    <t xml:space="preserve">TURBACO                   </t>
  </si>
  <si>
    <t xml:space="preserve">GOODYEAR DE COLOMBIA S A                                              </t>
  </si>
  <si>
    <t xml:space="preserve">PRODUCTOS DE CAUCHO                          </t>
  </si>
  <si>
    <t xml:space="preserve">BP SANTIAGO OIL COMPANY                                               </t>
  </si>
  <si>
    <t xml:space="preserve">PAVCO S A                                                             </t>
  </si>
  <si>
    <t xml:space="preserve">PRODUCTOS DE PLASTICO                        </t>
  </si>
  <si>
    <t xml:space="preserve">PRIMEMEDIA S.A.                                                       </t>
  </si>
  <si>
    <t xml:space="preserve">RADIO CADENA NACIONAL S.A.                                            </t>
  </si>
  <si>
    <t xml:space="preserve">VESTIMUNDO S A                                                        </t>
  </si>
  <si>
    <t xml:space="preserve">FABRICACION DE PRENDAS DE VESTIR             </t>
  </si>
  <si>
    <t xml:space="preserve">EPM INVERSIONES S.A.                                                  </t>
  </si>
  <si>
    <t xml:space="preserve">FABRICA NACIONAL DE AUTOPARTES S.A.                                   </t>
  </si>
  <si>
    <t>FABRICACION DE OTROS MEDIOS DE TRANSPORTE Y S</t>
  </si>
  <si>
    <t xml:space="preserve">INDUSTRIAS HACEB S.A.                                                 </t>
  </si>
  <si>
    <t xml:space="preserve">COPACABANA                </t>
  </si>
  <si>
    <t xml:space="preserve">CARTONES AMERICA S A                                                  </t>
  </si>
  <si>
    <t xml:space="preserve">SUCESORES DE JOSE JESUS RESTREPO Y CIA S.A                            </t>
  </si>
  <si>
    <t xml:space="preserve">MANIZALES                 </t>
  </si>
  <si>
    <t xml:space="preserve">CALDAS                    </t>
  </si>
  <si>
    <t xml:space="preserve">HOLCIM  (COLOMBIA) S.A.                                               </t>
  </si>
  <si>
    <t xml:space="preserve">USAQUEN                   </t>
  </si>
  <si>
    <t xml:space="preserve">CONSTRUCTORA  COLPATRIA S.A                                           </t>
  </si>
  <si>
    <t xml:space="preserve">CONSTRUCCION DE OBRAS RESIDENCIALES          </t>
  </si>
  <si>
    <t xml:space="preserve">COMERCIALIZADORA INTERNACIONAL DE AZUCARES Y MIELES S.A.              </t>
  </si>
  <si>
    <t xml:space="preserve">CASTILLA INDUSTRIAL S.A.                                              </t>
  </si>
  <si>
    <t>INSPECCIÓN</t>
  </si>
  <si>
    <t xml:space="preserve">PROCTER &amp; GAMBLE COLOMBIA LTDA                                        </t>
  </si>
  <si>
    <t xml:space="preserve">PAPELES DEL CAUCA S A                                                 </t>
  </si>
  <si>
    <t xml:space="preserve">PUERTO TEJADA             </t>
  </si>
  <si>
    <t xml:space="preserve">CAUCA                     </t>
  </si>
  <si>
    <t xml:space="preserve">ORGANIZACION DE INGENIERIA INTERNACIONAL S.A.                         </t>
  </si>
  <si>
    <t xml:space="preserve">RIOPAILA INDUSTRIAL S.A.                                              </t>
  </si>
  <si>
    <t xml:space="preserve">JOHNSON &amp; JOHNSON DE COLOMBIA S.A.                                    </t>
  </si>
  <si>
    <t xml:space="preserve">PETROBRAS INTERNATIONAL BRASPETRO B V                                 </t>
  </si>
  <si>
    <t xml:space="preserve">INVERSANTAMONICA S. A.                                                </t>
  </si>
  <si>
    <t xml:space="preserve">AVON COLOMBIA LTDA                                                    </t>
  </si>
  <si>
    <t xml:space="preserve">FRITO LAY COLOMBIA LTDA                                               </t>
  </si>
  <si>
    <t xml:space="preserve">CUSEZAR S A                                                           </t>
  </si>
  <si>
    <t xml:space="preserve">SCHLUMBERGER SURENCO S A                                              </t>
  </si>
  <si>
    <t xml:space="preserve">DERIVADOS DEL PETROLEO Y GAS                 </t>
  </si>
  <si>
    <t xml:space="preserve">ABONOS COLOMBIANOS S A                                                </t>
  </si>
  <si>
    <t xml:space="preserve">FAMILIA DEL PACIFICO LIMITADA                                         </t>
  </si>
  <si>
    <t xml:space="preserve">CALOTO                    </t>
  </si>
  <si>
    <t xml:space="preserve">ABBOTT LABORATORIES DE COLOMBIA S A                                   </t>
  </si>
  <si>
    <t xml:space="preserve">PAVIMENTOS COLOMBIA S.A                                               </t>
  </si>
  <si>
    <t xml:space="preserve">META PETROLEUM LTD                                                    </t>
  </si>
  <si>
    <t xml:space="preserve">ESTACION TERMINAL DE DISTRIBUCION DE PRODUCTOS DE PETROLEO DE BGA     </t>
  </si>
  <si>
    <t xml:space="preserve">BUCARAMANGA               </t>
  </si>
  <si>
    <t xml:space="preserve">SANTANDER                 </t>
  </si>
  <si>
    <t xml:space="preserve">BAYER CROPSCIENCE S. A.                                               </t>
  </si>
  <si>
    <t xml:space="preserve">PIZANO S A EN ACUERDO DE REESTRUCTURACION                             </t>
  </si>
  <si>
    <t>ACUERDO DE REESTRUCTURACION</t>
  </si>
  <si>
    <t>PREPARACION DE MADERA Y ELABORACION DE PRODUC</t>
  </si>
  <si>
    <t xml:space="preserve">CADBURY ADAMS COLOMBIA S.A.                                           </t>
  </si>
  <si>
    <t>CENTRAGAS TRANSPORTADORA DE GAS DE LA REGION CENTRAL DE ENRON DEVELOPM</t>
  </si>
  <si>
    <t xml:space="preserve">SUCROMILES S.A.                                                       </t>
  </si>
  <si>
    <t xml:space="preserve">SIDERURGICA DEL NORTE SIDUNOR S.A.                                    </t>
  </si>
  <si>
    <t xml:space="preserve">MOLINOS ROA S A                                                       </t>
  </si>
  <si>
    <t xml:space="preserve">TELMEX COLOMBIA S. A.                                                 </t>
  </si>
  <si>
    <t xml:space="preserve">MALTERIA TROPICAL S  A                                                </t>
  </si>
  <si>
    <t xml:space="preserve">SANOFI - AVENTIS PHARMA S A                                           </t>
  </si>
  <si>
    <t xml:space="preserve">HYUNDAI COLOMBIA AUTOMOTRIZ S A                                       </t>
  </si>
  <si>
    <t xml:space="preserve">DISTRIBUIDORA NISSAN S A                                              </t>
  </si>
  <si>
    <t xml:space="preserve">SOLLA S.A.                                                            </t>
  </si>
  <si>
    <t xml:space="preserve">PRIDE COLOMBIA SERVICES                                               </t>
  </si>
  <si>
    <t xml:space="preserve">CHAR HERMANOS LIMITADA                                                </t>
  </si>
  <si>
    <t xml:space="preserve">INDUSTRIAS DEL MAIZ S.A. CORN PRODUCTS ANDINA                         </t>
  </si>
  <si>
    <t xml:space="preserve">CARLOS SARMIENTO L.&amp; CIA. INGENIO SANCARLOS S.A.                      </t>
  </si>
  <si>
    <t xml:space="preserve">CONSTRUCTORA MELENDEZ S A EN ACUERDO DE REESTRUCTURACION              </t>
  </si>
  <si>
    <t xml:space="preserve">GASEOSAS COLOMBIANAS S A                                              </t>
  </si>
  <si>
    <t xml:space="preserve">GAS NATURAL COMPRIMIDO S A                                            </t>
  </si>
  <si>
    <t xml:space="preserve">PROTELA S A                                                           </t>
  </si>
  <si>
    <t xml:space="preserve">TECNOSUR S.A.                                                         </t>
  </si>
  <si>
    <t xml:space="preserve">SANTANDER DE QUILICHAO    </t>
  </si>
  <si>
    <t xml:space="preserve">CINE COLOMBIA S A                                                     </t>
  </si>
  <si>
    <t xml:space="preserve">QUALA S.A.                                                            </t>
  </si>
  <si>
    <t xml:space="preserve">CORPORACION DE ACERO CORPACERO S.A.                                   </t>
  </si>
  <si>
    <t xml:space="preserve">CONFECCIONES LEONISA S.A.                                             </t>
  </si>
  <si>
    <t xml:space="preserve">METROCONCRETO S. A.                                                   </t>
  </si>
  <si>
    <t xml:space="preserve">DIDA COLOMBIANA S.A. DIDACOL S.A.                                     </t>
  </si>
  <si>
    <t xml:space="preserve">ALFAGRES S A                                                          </t>
  </si>
  <si>
    <t>FABRICACION DE PRODUCTOS MINERALES NO METALIC</t>
  </si>
  <si>
    <t xml:space="preserve">HUPECOL L CARA CARA  LL C                                             </t>
  </si>
  <si>
    <t xml:space="preserve">JAPIO GARCES &amp; CIA S C A                                              </t>
  </si>
  <si>
    <t xml:space="preserve">FABRICA DE CALCETINES CRYSTAL S A                                     </t>
  </si>
  <si>
    <t xml:space="preserve">SABANETA                  </t>
  </si>
  <si>
    <t xml:space="preserve">INVERSEGOVIA S.A.                                                     </t>
  </si>
  <si>
    <t xml:space="preserve">INVERSIONES DEL NORDESTE Y CIA S. C. A.                               </t>
  </si>
  <si>
    <t xml:space="preserve">CUCUTA                    </t>
  </si>
  <si>
    <t xml:space="preserve">NORTE DE SANTANDER        </t>
  </si>
  <si>
    <t xml:space="preserve">PROYECTOS DE INFRAESTRUCTURA S A                                      </t>
  </si>
  <si>
    <t xml:space="preserve">MAC S.A.                                                              </t>
  </si>
  <si>
    <t xml:space="preserve">GLAXOSMITHKLINE COLOMBIA S A                                          </t>
  </si>
  <si>
    <t xml:space="preserve">LADRILLERA SANTA FE S A                                               </t>
  </si>
  <si>
    <t xml:space="preserve">SUZUKI MOTOR DE COLOMBIA S.A.                                         </t>
  </si>
  <si>
    <t xml:space="preserve">PEREIRA                   </t>
  </si>
  <si>
    <t xml:space="preserve">RISARALDA                 </t>
  </si>
  <si>
    <t xml:space="preserve">INGENIO CENTRAL CASTILLA S A                                          </t>
  </si>
  <si>
    <t xml:space="preserve">CONTEGRAL S.A.                                                        </t>
  </si>
  <si>
    <t xml:space="preserve">INVERSORA 2010 S A                                                    </t>
  </si>
  <si>
    <t xml:space="preserve">CONCONCRETO S.A.                                                      </t>
  </si>
  <si>
    <t xml:space="preserve">INGENIO RISARALDA S.A                                                 </t>
  </si>
  <si>
    <t xml:space="preserve">CONSTRUCTORA BOLIVAR BOGOTA S A                                       </t>
  </si>
  <si>
    <t xml:space="preserve">TERPEL DEL CENTRO S A                                                 </t>
  </si>
  <si>
    <t xml:space="preserve">COMPAÑIA SURAMERICANA DE ARRENDAMIENTO OPERATIVO S A                  </t>
  </si>
  <si>
    <t xml:space="preserve">FERRASA S A                                                           </t>
  </si>
  <si>
    <t xml:space="preserve">LABORATORIOS GENERICOS FARMACEUTICOS S A                              </t>
  </si>
  <si>
    <t xml:space="preserve">CELULOSA Y PAPEL DE COLOMBIA S A                                      </t>
  </si>
  <si>
    <t xml:space="preserve">LAFAYETTE S.A.                                                        </t>
  </si>
  <si>
    <t xml:space="preserve">MABE COLOMBIA S.A.                                                    </t>
  </si>
  <si>
    <t xml:space="preserve">DOW AGROSCIENCES DE COLOMBIA S.A.                                     </t>
  </si>
  <si>
    <t xml:space="preserve">PFIZER S.A.                                                           </t>
  </si>
  <si>
    <t xml:space="preserve">BRINSA S A                                                            </t>
  </si>
  <si>
    <t xml:space="preserve">CAJICA                    </t>
  </si>
  <si>
    <t xml:space="preserve">COMPAÑIA DE MEDICINA PREPAGADA COLSANITAS S.A.                        </t>
  </si>
  <si>
    <t xml:space="preserve">SERVICIOS SOCIALES Y DE SALUD                </t>
  </si>
  <si>
    <t xml:space="preserve">ALUMINIO NACIONAL S.A.                                                </t>
  </si>
  <si>
    <t xml:space="preserve">AGA FANO FABRICA NACIONAL DE OXIGENO S A                              </t>
  </si>
  <si>
    <t xml:space="preserve">METROTEL REDES S.A.                                                   </t>
  </si>
  <si>
    <t xml:space="preserve">EMTELCO S A                                                           </t>
  </si>
  <si>
    <t xml:space="preserve">CLINICA COLSANITAS S A                                                </t>
  </si>
  <si>
    <t xml:space="preserve">COMPA¥IA INVERSIONES GVCS S.A.                                        </t>
  </si>
  <si>
    <t xml:space="preserve">SCHERING COLOMBIANA S.A                                               </t>
  </si>
  <si>
    <t xml:space="preserve">CHAID NEME HERMANOS S A                                               </t>
  </si>
  <si>
    <t xml:space="preserve">TECNIAGRO S.A.                                                        </t>
  </si>
  <si>
    <t xml:space="preserve">OXIGENOS DE COLOMBIA LTDA.                                            </t>
  </si>
  <si>
    <t xml:space="preserve">FRIGORIFICO SUIZO S A                                                 </t>
  </si>
  <si>
    <t xml:space="preserve">CARVAJAL EMPAQUES S.A.                                                </t>
  </si>
  <si>
    <t>EDITORIAL E IMPRESION (SIN INCLUIR PUBLICACIO</t>
  </si>
  <si>
    <t xml:space="preserve">NEXEN PETROLEUM COLOMBIA LIMITED                                      </t>
  </si>
  <si>
    <t xml:space="preserve">PROCAPS S.A.                                                          </t>
  </si>
  <si>
    <t xml:space="preserve">BAYER S A                                                             </t>
  </si>
  <si>
    <t xml:space="preserve">GUAJIRA GAS SERVICES INC.                                             </t>
  </si>
  <si>
    <t xml:space="preserve">INDUSTRIAS ARFEL S.A.                                                 </t>
  </si>
  <si>
    <t xml:space="preserve">CEMEX CONCRETOS DE COLOMBIA S.A.                                      </t>
  </si>
  <si>
    <t xml:space="preserve">VALORES Y CONTRATOS S.A. VALORCON S.A.                                </t>
  </si>
  <si>
    <t xml:space="preserve">DETERGENTES S A                                                       </t>
  </si>
  <si>
    <t xml:space="preserve">DAIMLERCHRYSLER COLOMBIA S A                                          </t>
  </si>
  <si>
    <t xml:space="preserve">URBE CAPITAL S.A.                                                     </t>
  </si>
  <si>
    <t xml:space="preserve">MULTIDIMENSIONALES S.A.                                               </t>
  </si>
  <si>
    <t xml:space="preserve">INGENIO RIOPAILA S A                                                  </t>
  </si>
  <si>
    <t xml:space="preserve">PRODUCTOS ROCHE S A                                                   </t>
  </si>
  <si>
    <t xml:space="preserve">PANAMERICANA LIBRERIA Y PAPELERIA S A                                 </t>
  </si>
  <si>
    <t xml:space="preserve">TEXTILIA LTDA                                                         </t>
  </si>
  <si>
    <t xml:space="preserve">INTERNEXA S. A.                                                       </t>
  </si>
  <si>
    <t xml:space="preserve">ELECTRICAS DE MEDELLIN LTDA                                           </t>
  </si>
  <si>
    <t xml:space="preserve">ROSALES S A                                                           </t>
  </si>
  <si>
    <t xml:space="preserve">ANHIDRIDOS Y DERIVADOS DE COLOMBIA S A                                </t>
  </si>
  <si>
    <t xml:space="preserve">GRASAS S.A                                                            </t>
  </si>
  <si>
    <t xml:space="preserve">BUGA                      </t>
  </si>
  <si>
    <t xml:space="preserve">HEWLETT PACKARD COLOMBIA LTDA                                         </t>
  </si>
  <si>
    <t xml:space="preserve">COOMEVA ENTIDAD PROMOTORA DE SALUD S.A. COOMEVA EP                    </t>
  </si>
  <si>
    <t xml:space="preserve">F E S A  S. A.                                                        </t>
  </si>
  <si>
    <t xml:space="preserve">MINEROS DE ANTIOQUIA S A                                              </t>
  </si>
  <si>
    <t xml:space="preserve">EXTRACCION Y EXPLOTACION DE OTROS MINERALES  </t>
  </si>
  <si>
    <t xml:space="preserve">HOTELES ESTELAR S.A.                                                  </t>
  </si>
  <si>
    <t xml:space="preserve">ALOJAMIENTO                                  </t>
  </si>
  <si>
    <t xml:space="preserve">CONALVIAS S A                                                         </t>
  </si>
  <si>
    <t xml:space="preserve">INDUSTRIA COLOMBIANA DE MOTOCICLETAS YAMAHA S A                       </t>
  </si>
  <si>
    <t xml:space="preserve">LA ESTRELLA               </t>
  </si>
  <si>
    <t xml:space="preserve">GENFAR S.A.                                                           </t>
  </si>
  <si>
    <t xml:space="preserve">MINCIVIL S.A.                                                         </t>
  </si>
  <si>
    <t xml:space="preserve">FORD MOTOR DE COLOMBIA SUCURSAL                                       </t>
  </si>
  <si>
    <t xml:space="preserve">INGENIO PICHICHI S.A.                                                 </t>
  </si>
  <si>
    <t xml:space="preserve">INVERSIONES PINAMAR S A                                               </t>
  </si>
  <si>
    <t xml:space="preserve">COMERCIAL INTERNACIONAL DE EQUIPOS Y MAQUINARIA S A                   </t>
  </si>
  <si>
    <t xml:space="preserve">YAZAKI CIEMEL S,A                                                     </t>
  </si>
  <si>
    <t xml:space="preserve">CORPORACION DE ABASTOS DE BOGOTA S A  CORABASTOS                      </t>
  </si>
  <si>
    <t xml:space="preserve">CORPORACION DE FERIAS Y EXPOSICIONES S A                              </t>
  </si>
  <si>
    <t xml:space="preserve">CLOROX DE COLOMBIA S A                                                </t>
  </si>
  <si>
    <t xml:space="preserve">CHALLENGER  S A                                                       </t>
  </si>
  <si>
    <t xml:space="preserve">FINANZAUTO FACTORING S.A.                                             </t>
  </si>
  <si>
    <t xml:space="preserve">MARVAL S.A.                                                           </t>
  </si>
  <si>
    <t xml:space="preserve">PUBLICAR S A                                                          </t>
  </si>
  <si>
    <t xml:space="preserve">MASERING LTDA                                                         </t>
  </si>
  <si>
    <t xml:space="preserve">W-L LLC                                                               </t>
  </si>
  <si>
    <t xml:space="preserve">THOMAS GREG &amp; SONS LIMITED (GUERNSEY) LTDA                            </t>
  </si>
  <si>
    <t xml:space="preserve">INVERSORA 2005 S.A.                                                   </t>
  </si>
  <si>
    <t xml:space="preserve">CARBOQUIMICA S A                                                      </t>
  </si>
  <si>
    <t xml:space="preserve">LAMITECH S A                                                          </t>
  </si>
  <si>
    <t xml:space="preserve">C. I.RACAFE &amp; CIA. S.C.A.                                             </t>
  </si>
  <si>
    <t xml:space="preserve">HARKEN DE COLOMBIA LIMITED                                            </t>
  </si>
  <si>
    <t xml:space="preserve">INVERSIONES LAURELCO S A                                              </t>
  </si>
  <si>
    <t xml:space="preserve">INVERSIONES CERALCO S A                                               </t>
  </si>
  <si>
    <t xml:space="preserve">NABORS DRILLING INTERNATIONAL LTD BERMUDA                             </t>
  </si>
  <si>
    <t xml:space="preserve">ETICOS SERRANO GOMEZ LTDA                                             </t>
  </si>
  <si>
    <t xml:space="preserve">SCHERING PLOUGH S A                                                   </t>
  </si>
  <si>
    <t xml:space="preserve">INVERSORA 2015 S.A.                                                   </t>
  </si>
  <si>
    <t xml:space="preserve">CACHARRERIA MUNDIAL S A                                               </t>
  </si>
  <si>
    <t xml:space="preserve">SOCIEDAD DE COMERCIALIZACION INTERNACIONAL COLTEJER S.A.              </t>
  </si>
  <si>
    <t xml:space="preserve">SYNGENTA S A                                                          </t>
  </si>
  <si>
    <t xml:space="preserve">SONY CORPORATION OF PANAMA S.A. SUCURSAL COLOMBIA                     </t>
  </si>
  <si>
    <t xml:space="preserve">COMERCIAL CAMACHO GOMEZ S.A.                                          </t>
  </si>
  <si>
    <t xml:space="preserve">INVERSORA 2020 S.A.                                                   </t>
  </si>
  <si>
    <t xml:space="preserve">TABLEMAC S.A. EN ACUERDO DE REESTRUCTURACION                          </t>
  </si>
  <si>
    <t xml:space="preserve">FABRICAS UNIDAS DE ACEITES Y GRASAS VEGETALES S.A.                    </t>
  </si>
  <si>
    <t xml:space="preserve">INGENIEROS CONSTRUCTORES E INTERVENTORES ICEIN S.A.                   </t>
  </si>
  <si>
    <t xml:space="preserve">INVERSIONES TIMON S. A.                                               </t>
  </si>
  <si>
    <t xml:space="preserve">GASES INDUSTRIALES DE COLOMBIA S.A.                                   </t>
  </si>
  <si>
    <t xml:space="preserve">INDUSTRIAS METALURGICAS UNIDAS S A                                    </t>
  </si>
  <si>
    <t xml:space="preserve">NOVARTIS DE COLOMBIA S A                                              </t>
  </si>
  <si>
    <t xml:space="preserve">CARBONE RODRIGUEZ Y CIA S.C.A.                                        </t>
  </si>
  <si>
    <t xml:space="preserve">DUPONT DE COLOMBIA S.A.                                               </t>
  </si>
  <si>
    <t xml:space="preserve">REMBRANDT  S.A.                                                       </t>
  </si>
  <si>
    <t xml:space="preserve">PANAMERICANA FORMAS E IMPRESOS S A                                    </t>
  </si>
  <si>
    <t xml:space="preserve">MEALS, MERCADEO DE ALIMENTOS DE COLOMBIA S.A.                         </t>
  </si>
  <si>
    <t xml:space="preserve">METRODISTRITO SA                                                      </t>
  </si>
  <si>
    <t xml:space="preserve">TERPEL SUR S A                                                        </t>
  </si>
  <si>
    <t xml:space="preserve">NEIVA                     </t>
  </si>
  <si>
    <t xml:space="preserve">HUILA                     </t>
  </si>
  <si>
    <t xml:space="preserve">DISTRIBUIDORA LOS COCHES LA SABANA S.A                                </t>
  </si>
  <si>
    <t xml:space="preserve">P V C GERFOR S A                                                      </t>
  </si>
  <si>
    <t xml:space="preserve">URBANIZADORA MARIN VALENCIA S.A.                                      </t>
  </si>
  <si>
    <t xml:space="preserve">PRODUCTOS ALIMENTICIOS DORIA S A                                      </t>
  </si>
  <si>
    <t xml:space="preserve">MOSQUERA                  </t>
  </si>
  <si>
    <t xml:space="preserve">PROCENTER S.A.                                                        </t>
  </si>
  <si>
    <t xml:space="preserve">BIMBO DE COLOMBIA S A                                                 </t>
  </si>
  <si>
    <t xml:space="preserve">TENJO                     </t>
  </si>
  <si>
    <t xml:space="preserve">LABORATORIO FRANCO COLOMBIANO LAFRANCOL S.A                           </t>
  </si>
  <si>
    <t xml:space="preserve">INVERSORA 2025 S A                                                    </t>
  </si>
  <si>
    <t xml:space="preserve">COMERTEX S.A.                                                         </t>
  </si>
  <si>
    <t xml:space="preserve">GIRON                     </t>
  </si>
  <si>
    <t xml:space="preserve">PRODUCTOS NATURALES DE LA SABANA S A                                  </t>
  </si>
  <si>
    <t xml:space="preserve">CONSORCIO MINERO UNIDO S.A.                                           </t>
  </si>
  <si>
    <t xml:space="preserve">IMEXTAL 82 S.A.                                                       </t>
  </si>
  <si>
    <t xml:space="preserve">FLEXO SPRING S. A.                                                    </t>
  </si>
  <si>
    <t xml:space="preserve">CARACOL PRIMERA CADENA RADIAL COLOMBIANA S A                          </t>
  </si>
  <si>
    <t xml:space="preserve">INDUSTRIAL AGRARIA LA PALMA S A INDUPALMA                             </t>
  </si>
  <si>
    <t xml:space="preserve">ALMACENES FLAMINGO S A                                                </t>
  </si>
  <si>
    <t xml:space="preserve">HSC &amp; CIA S.A.                                                        </t>
  </si>
  <si>
    <t xml:space="preserve">INVERSIONES ZARATE GUTIERREZ Y CIA S.C.S.                             </t>
  </si>
  <si>
    <t xml:space="preserve">INDUSTRIAS FORESTALES DOÑA MARIA S.A.                                 </t>
  </si>
  <si>
    <t xml:space="preserve">SOCIEDAD EXPORTADORA DE CAFE DE LAS COOPERATIVAS DE CAFICULTORES S.A. </t>
  </si>
  <si>
    <t xml:space="preserve">METROKIA S.A                                                          </t>
  </si>
  <si>
    <t>PLANTA TERMINAL DE DISTRIBUCION DE  PRODUCTOS DEL PETROLEO ANTIOQUIA S</t>
  </si>
  <si>
    <t xml:space="preserve">PERENCO COLOMBIA LIMITED                                              </t>
  </si>
  <si>
    <t xml:space="preserve">C I YUMBO S A                                                         </t>
  </si>
  <si>
    <t xml:space="preserve">SIDERURGICA DEL PACIFICO S A                                          </t>
  </si>
  <si>
    <t xml:space="preserve">LUMINEX S A                                                           </t>
  </si>
  <si>
    <t xml:space="preserve">MANUELITA INTERNACIONAL S A                                           </t>
  </si>
  <si>
    <t xml:space="preserve">AVIDESA MAC POLLO S.A.                                                </t>
  </si>
  <si>
    <t xml:space="preserve">ACTIVIDADES PECUARIAS Y DE CAZA              </t>
  </si>
  <si>
    <t xml:space="preserve">UNION DE CABLEOPERADORES DEL CENTRO CABLECENTRO S.A.                  </t>
  </si>
  <si>
    <t xml:space="preserve">VALORES DIACO S A                                                     </t>
  </si>
  <si>
    <t xml:space="preserve">COMPAÑIA DE EMPAQUES S A                                              </t>
  </si>
  <si>
    <t xml:space="preserve">CONSTRUCCIONES EL CONDOR S.A                                          </t>
  </si>
  <si>
    <t xml:space="preserve">ADECUACION DE OBRAS DE CONSTRUCCION          </t>
  </si>
  <si>
    <t xml:space="preserve">CRISTAR S.A.                                                          </t>
  </si>
  <si>
    <t xml:space="preserve">PREFABRICACION DE PARTICIONES DE OFICINA S.A.                         </t>
  </si>
  <si>
    <t xml:space="preserve">BONLAM ANDINA LTDA                                                    </t>
  </si>
  <si>
    <t xml:space="preserve">URBANIZADORA DAVID PUYANA S.A.                                        </t>
  </si>
  <si>
    <t xml:space="preserve">FLORIDABLANCA             </t>
  </si>
  <si>
    <t xml:space="preserve">INVERSIONES CARRON S A                                                </t>
  </si>
  <si>
    <t xml:space="preserve">FOTO DEL ORIENTE LTDA.                                                </t>
  </si>
  <si>
    <t xml:space="preserve">SAMKAS INTERNATIONAL E.U.                                             </t>
  </si>
  <si>
    <t xml:space="preserve">SANTA MARTA               </t>
  </si>
  <si>
    <t xml:space="preserve">MAGDALENA                 </t>
  </si>
  <si>
    <t xml:space="preserve">SUMINISTROS DE COLOMBIA S.A.                                          </t>
  </si>
  <si>
    <t xml:space="preserve">BRENNTAG COLOMBIA S. A.                                               </t>
  </si>
  <si>
    <t xml:space="preserve">ALIMENTOS FINCA S A                                                   </t>
  </si>
  <si>
    <t xml:space="preserve">COEXITO S.A.                                                          </t>
  </si>
  <si>
    <t xml:space="preserve">HALLIBURTON LATIN AMERICA S A                                         </t>
  </si>
  <si>
    <t xml:space="preserve">INVERSIONES QUEBRADA SECA EDER S.C.S                                  </t>
  </si>
  <si>
    <t xml:space="preserve">QUIMICA INTERNACIONAL S A                                             </t>
  </si>
  <si>
    <t xml:space="preserve">MOLINO SANTA MARTA S.A.                                               </t>
  </si>
  <si>
    <t xml:space="preserve">INVERSIONES ROA V. SOLANO S. EN C.                                    </t>
  </si>
  <si>
    <t xml:space="preserve">COMPAÑIA NACIONAL DE LEVADURAS LEVAPAN S A                            </t>
  </si>
  <si>
    <t xml:space="preserve">AUTOTECNICA COLOMBIANA S.A.                                           </t>
  </si>
  <si>
    <t xml:space="preserve">INMOBILIARIA R T M LTDA                                               </t>
  </si>
  <si>
    <t xml:space="preserve">PROCESADORA DE LECHES S A                                             </t>
  </si>
  <si>
    <t xml:space="preserve">SIDERURGICA NACIONAL SIDENAL S.A.                                     </t>
  </si>
  <si>
    <t xml:space="preserve">PRODUCTOS DERIVADOS DE LA SAL S A -                                   </t>
  </si>
  <si>
    <t xml:space="preserve">PAPELES Y CARTONES S.A                                                </t>
  </si>
  <si>
    <t>SOCIEDAD DE EXPLORACIÓN Y EXPLOTACIÓN  PETROLERA S A SUCURSAL COLOMBIA</t>
  </si>
  <si>
    <t xml:space="preserve">COMESTIBLES LA ROSA S A                                               </t>
  </si>
  <si>
    <t xml:space="preserve">PETROTESTING COLOMBIA S.A                                             </t>
  </si>
  <si>
    <t xml:space="preserve">TINTAS S.A.                                                           </t>
  </si>
  <si>
    <t xml:space="preserve">EMBOTELLADORA ROMAN S.A.                                              </t>
  </si>
  <si>
    <t xml:space="preserve">PROCTER &amp; GAMBLE INDUSTRIAL COLOMBIA LTDA                             </t>
  </si>
  <si>
    <t xml:space="preserve">INGENIEROS TORO &amp; CIA. S.A.                                           </t>
  </si>
  <si>
    <t xml:space="preserve">PRODUCTOS QUIMICOS PANAMERICANOS S.A.                                 </t>
  </si>
  <si>
    <t xml:space="preserve">GASEOSAS HIPINTO S.A.                                                 </t>
  </si>
  <si>
    <t xml:space="preserve">PERMODA S A                                                           </t>
  </si>
  <si>
    <t xml:space="preserve">PRINTER COLOMBIANA S.A.                                               </t>
  </si>
  <si>
    <t xml:space="preserve">CASA TORO S A                                                         </t>
  </si>
  <si>
    <t xml:space="preserve">CEPSA COLOMBIA S A                                                    </t>
  </si>
  <si>
    <t xml:space="preserve">MOLINO FLORHUILA S A                                                  </t>
  </si>
  <si>
    <t xml:space="preserve">FILMTEX S A                                                           </t>
  </si>
  <si>
    <t xml:space="preserve">GRIFFIN DE COLOMBIA S.A.                                              </t>
  </si>
  <si>
    <t xml:space="preserve">BASF QUIMICA COLOMBIANA S A                                           </t>
  </si>
  <si>
    <t xml:space="preserve">SANFORD COLOMBIA  S A                                                 </t>
  </si>
  <si>
    <t xml:space="preserve">EUROCERAMICA S.A.                                                     </t>
  </si>
  <si>
    <t xml:space="preserve">PRODUCTORA DE CABLES LTDA C I                                         </t>
  </si>
  <si>
    <t xml:space="preserve">PROQUINAL S A                                                         </t>
  </si>
  <si>
    <t xml:space="preserve">EL COLOMBIANO S.A Y CIA. S.C.A                                        </t>
  </si>
  <si>
    <t xml:space="preserve">PUBLICACIONES PERIODICAS                     </t>
  </si>
  <si>
    <t xml:space="preserve">UNION ELECTRICA S.A.                                                  </t>
  </si>
  <si>
    <t xml:space="preserve">PRODUCTOS RAMO S A                                                    </t>
  </si>
  <si>
    <t xml:space="preserve">PRODUCTORA DE JUGOS S.A.                                              </t>
  </si>
  <si>
    <t xml:space="preserve">TULUA                     </t>
  </si>
  <si>
    <t xml:space="preserve">C.I. FARMACAPSULAS S.A.                                               </t>
  </si>
  <si>
    <t xml:space="preserve">MERCK S.A.                                                            </t>
  </si>
  <si>
    <t xml:space="preserve">PETROSANTANDER (COLOMBIA) INC                                         </t>
  </si>
  <si>
    <t xml:space="preserve">LAMINADOS ANDINOS S.A.                                                </t>
  </si>
  <si>
    <t xml:space="preserve">JGB S.A.                                                              </t>
  </si>
  <si>
    <t xml:space="preserve">PIMPOLLO S.A.                                                         </t>
  </si>
  <si>
    <t xml:space="preserve">PLASTICOS RIMAX LIMITADA RIMAX                                        </t>
  </si>
  <si>
    <t xml:space="preserve">NALSANI  S.A.                                                         </t>
  </si>
  <si>
    <t>CURTIEMBRE Y MANUFACTURAS DE CUERO DIFERENTES</t>
  </si>
  <si>
    <t xml:space="preserve">YAZAKI CIEMEL F T Z LTDA                                              </t>
  </si>
  <si>
    <t xml:space="preserve">FEDCO S.A                                                             </t>
  </si>
  <si>
    <t xml:space="preserve">COMESTIBLES ALDOR S.A.                                                </t>
  </si>
  <si>
    <t xml:space="preserve">HILANDERIAS UNIVERSAL S.A. UNIHILO                                    </t>
  </si>
  <si>
    <t xml:space="preserve">LABORATORIOS WYETH INC                                                </t>
  </si>
  <si>
    <t xml:space="preserve">VALORES SIMESA S.A.                                                   </t>
  </si>
  <si>
    <t xml:space="preserve">PLASTILENE S A                                                        </t>
  </si>
  <si>
    <t xml:space="preserve">SOACHA                    </t>
  </si>
  <si>
    <t xml:space="preserve">LABORATORIOS LA SANTE  S.A.                                           </t>
  </si>
  <si>
    <t>CHEVYPLAN S.A. SOCIEDAD ADMINISTRADORA DE PLANES DE AUTOFINANCIAMIENTO</t>
  </si>
  <si>
    <t xml:space="preserve">COMPAÑIA AGRICOLA COLOMBIANA LTDA &amp; CIA S.C.A.                        </t>
  </si>
  <si>
    <t xml:space="preserve">ALMACENES MAXIMO S.A                                                  </t>
  </si>
  <si>
    <t xml:space="preserve">TETRA PAK LTDA                                                        </t>
  </si>
  <si>
    <t xml:space="preserve">ORGANIZACION SOLARTE Y CIA. S.C.A.                                    </t>
  </si>
  <si>
    <t xml:space="preserve">THOMAS GREG AND SONS DE COLOMBIA S.A.                                 </t>
  </si>
  <si>
    <t xml:space="preserve">PRODUCTOS AUTOADHESIVOS ARCLAD S.A.                                   </t>
  </si>
  <si>
    <t xml:space="preserve">3M COLOMBIA S A                                                       </t>
  </si>
  <si>
    <t xml:space="preserve">CHAIM PEISACH Y CIA HILANDERIA FONTIBON S A                           </t>
  </si>
  <si>
    <t xml:space="preserve">BOEHRINGER INGELHEIM S A                                              </t>
  </si>
  <si>
    <t xml:space="preserve">INDUSTRIA DE EJES Y TRANSMISIONES S.A.                                </t>
  </si>
  <si>
    <t xml:space="preserve">YANBAL DE COLOMBIA S A                                                </t>
  </si>
  <si>
    <t xml:space="preserve">FACATATIVA                </t>
  </si>
  <si>
    <t xml:space="preserve">ORGANIZACION PAJONALES S.A.                                           </t>
  </si>
  <si>
    <t xml:space="preserve">IBAGUE                    </t>
  </si>
  <si>
    <t xml:space="preserve">TOLIMA                    </t>
  </si>
  <si>
    <t xml:space="preserve">COMPAÑIA DE PROMOCIONES INTERNACIONALES DE SERVICIOS DE SALUD S A     </t>
  </si>
  <si>
    <t xml:space="preserve">EMPRESA COLOMBIANA DE PRODUCTOS VETERINARIOS S.A                      </t>
  </si>
  <si>
    <t xml:space="preserve">BAKER HUGHES DE COLOMBIA                                              </t>
  </si>
  <si>
    <t xml:space="preserve">COMPAÑIA  COLOMBIANA DE EMPAQUES BATES S A                            </t>
  </si>
  <si>
    <t xml:space="preserve">HENKEL COLOMBIANA S. A.                                               </t>
  </si>
  <si>
    <t xml:space="preserve">EMPAQUES INDUSTRIALES COLOMBIANOS S.A.                                </t>
  </si>
  <si>
    <t xml:space="preserve">SOLEDAD                   </t>
  </si>
  <si>
    <t xml:space="preserve">CERAMICA ITALIA S.A                                                   </t>
  </si>
  <si>
    <t xml:space="preserve">HOTEL SAN DIEGO S A                                                   </t>
  </si>
  <si>
    <t xml:space="preserve">SAXON SERVICES DE PANAMA SA SUCURSAL COLOMBIA                         </t>
  </si>
  <si>
    <t xml:space="preserve">REPRESENTACIONES CONTINENTAL S.A.                                     </t>
  </si>
  <si>
    <t xml:space="preserve">WHITEWATER INVERSIONES LTDA                                           </t>
  </si>
  <si>
    <t xml:space="preserve">CARTAGENA II S.A.                                                     </t>
  </si>
  <si>
    <t xml:space="preserve">VASQUEZ MERCHAN Y COMPA€IA S. EN C.                                   </t>
  </si>
  <si>
    <t xml:space="preserve">INVERSIONES BREMBO S.A.                                               </t>
  </si>
  <si>
    <t xml:space="preserve">VIGILANCIA </t>
  </si>
  <si>
    <t xml:space="preserve">ESTUDIOS PROYECTOS E INVERSIONES DE LOS ANDES S.A.                    </t>
  </si>
  <si>
    <t xml:space="preserve">FAJOBE S.A..                                                          </t>
  </si>
  <si>
    <t xml:space="preserve">MINIPAK S.A.                                                          </t>
  </si>
  <si>
    <t xml:space="preserve">EDUARDO LONDONO E HIJOS SUCESORES S A                                 </t>
  </si>
  <si>
    <t xml:space="preserve">IROTAMA S.A.                                                          </t>
  </si>
  <si>
    <t xml:space="preserve">CONSTRUCOES E COMERCIO CAMARGO CORREA S.A. SUCURSAL COLOMBIA          </t>
  </si>
  <si>
    <t xml:space="preserve">TERMOTECNICA COINDUSTRIAL S A                                         </t>
  </si>
  <si>
    <t xml:space="preserve">TORRECAFE AGUILA ROJA &amp; CIA. S.A.                                     </t>
  </si>
  <si>
    <t xml:space="preserve">INCOLBESTOS S.A.                                                      </t>
  </si>
  <si>
    <t xml:space="preserve">WHIRLPOOL COLOMBIA S.A.                                               </t>
  </si>
  <si>
    <t xml:space="preserve">COMERCIALIZADORA INTERNACIONAL EXPOFARO S.A                           </t>
  </si>
  <si>
    <t xml:space="preserve">PROCESADORA DE ARROZ S.A.                                             </t>
  </si>
  <si>
    <t xml:space="preserve">SAN MARTIN                </t>
  </si>
  <si>
    <t xml:space="preserve">META                      </t>
  </si>
  <si>
    <t xml:space="preserve">PROMOTORA MEDICA LAS AMERICAS S A                                     </t>
  </si>
  <si>
    <t xml:space="preserve">PRODUCTORA DE GELATINA S A                                            </t>
  </si>
  <si>
    <t xml:space="preserve">CABOT COLOMBIANA S.A.                                                 </t>
  </si>
  <si>
    <t xml:space="preserve">TECNOGLASS S A                                                        </t>
  </si>
  <si>
    <t xml:space="preserve">DISTRIBUIDORA TOYOTA LTDA                                             </t>
  </si>
  <si>
    <t xml:space="preserve">BRIO DE COLOMBIA S A                                                  </t>
  </si>
  <si>
    <t xml:space="preserve">AMTEX S.A.                                                            </t>
  </si>
  <si>
    <t xml:space="preserve">IMOCOM S A                                                            </t>
  </si>
  <si>
    <t xml:space="preserve">INVERSIONES TORRE LAGUNA S.A.                                         </t>
  </si>
  <si>
    <t xml:space="preserve">GESTA S.A. Y CIA S.C.A.                                               </t>
  </si>
  <si>
    <t xml:space="preserve">TERPEL DE LA SABANA S A                                               </t>
  </si>
  <si>
    <t xml:space="preserve">SOCKS Y TEXTILES INDUSTRIALES SOTINSA S.A.                            </t>
  </si>
  <si>
    <t xml:space="preserve">RIONEGRO                  </t>
  </si>
  <si>
    <t xml:space="preserve">WEATHERFORD COLOMBIA LIMITED                                          </t>
  </si>
  <si>
    <t xml:space="preserve">COMPAÑIA IBEROAMERICANA DE PLASTICOS S A                              </t>
  </si>
  <si>
    <t xml:space="preserve">ASEA BROWN BOVERI LTDA                                                </t>
  </si>
  <si>
    <t xml:space="preserve">PLASTICOS ESPECIALES S.A.                                             </t>
  </si>
  <si>
    <t xml:space="preserve">FIBREXA LIMITADA                                                      </t>
  </si>
  <si>
    <t xml:space="preserve">INDUSTRIAS CANNON DE COLOMBIA S.A.                                    </t>
  </si>
  <si>
    <t xml:space="preserve">ACEITES MANUELITA S.A.                                                </t>
  </si>
  <si>
    <t xml:space="preserve">CELLSTAR DE COLOMBIA LTDA                                             </t>
  </si>
  <si>
    <t xml:space="preserve">ACERIAS DE CALDAS S.A.                                                </t>
  </si>
  <si>
    <t xml:space="preserve">TENNIS S.A                                                            </t>
  </si>
  <si>
    <t xml:space="preserve">TERPEL DEL OCCIDENTE S.A.                                             </t>
  </si>
  <si>
    <t xml:space="preserve">CONSTRUCCIONES PIJAO LTDA                                             </t>
  </si>
  <si>
    <t xml:space="preserve">INDUSTRIA PRODUCTORA DE ARROZ LIMITADA                                </t>
  </si>
  <si>
    <t xml:space="preserve">EQUIPO UNIVERSAL S A EN ACUERDO DE REESTRUCTURACION                   </t>
  </si>
  <si>
    <t xml:space="preserve">WYETH CONSUMER HEALTCHCAR LTD                                         </t>
  </si>
  <si>
    <t xml:space="preserve">INVERSIONES GIOVANELLI EDER S EN C                                    </t>
  </si>
  <si>
    <t xml:space="preserve">OMNILIFE DE COLOMBIA LTDA..                                           </t>
  </si>
  <si>
    <t xml:space="preserve">IMPRESORA DEL SUR S.A.                                                </t>
  </si>
  <si>
    <t xml:space="preserve">CROWN COLOMBIANA S.A.                                                 </t>
  </si>
  <si>
    <t xml:space="preserve">TETHYS PETROLEUM COMPANY LIMITED                                      </t>
  </si>
  <si>
    <t xml:space="preserve">PEPSI COLA COLOMBIA LTDA                                              </t>
  </si>
  <si>
    <t xml:space="preserve">DESARROLLADOS ZAMBRANO EDER Y CIA S.C.A.                              </t>
  </si>
  <si>
    <t xml:space="preserve">INDUSTRIAS ESTRA S A                                                  </t>
  </si>
  <si>
    <t xml:space="preserve">COMPAÑIA HOTELERA DE CARTAGENA DE INDIAS S.A.                         </t>
  </si>
  <si>
    <t xml:space="preserve">VEHICULOS ROLL ROYDA S.A.                                             </t>
  </si>
  <si>
    <t xml:space="preserve">OSPINAS Y CIA S A                                                     </t>
  </si>
  <si>
    <t xml:space="preserve">H A BICICLETAS S.A.                                                   </t>
  </si>
  <si>
    <t xml:space="preserve">INDUSTRIAS COLOMBIA S.A.                                              </t>
  </si>
  <si>
    <t xml:space="preserve">PRODUCTION TESTING SERVICES COLOMBIA LTDA P.T.S. COLOMBIA LTDA        </t>
  </si>
  <si>
    <t xml:space="preserve">CONTINENTE S A                                                        </t>
  </si>
  <si>
    <t xml:space="preserve">PRIMATELA S.A.                                                        </t>
  </si>
  <si>
    <t xml:space="preserve">EMBOTELLADORA DE SANTANDER S.A.                                       </t>
  </si>
  <si>
    <t>ANONIMA</t>
  </si>
  <si>
    <t>Total activos igual o superior a 30.000 salarios minimos legales mensuales (Incluye las Soc. Unipersonales)</t>
  </si>
  <si>
    <t xml:space="preserve">C I TECNICAS BALTIME DE COLOMBIA S A                                  </t>
  </si>
  <si>
    <t xml:space="preserve">ARQUITECTOS E INGENIEROS ASOCIADOS S.A.                               </t>
  </si>
  <si>
    <t xml:space="preserve">AUDIFARMA S.A.                                                        </t>
  </si>
  <si>
    <t xml:space="preserve">SI S.A.                                                               </t>
  </si>
  <si>
    <t xml:space="preserve">PRODENVASES CROWN S A                                                 </t>
  </si>
  <si>
    <t xml:space="preserve">PROMIGAS TELECOMUNICACIONES S A                                       </t>
  </si>
  <si>
    <t xml:space="preserve">INVERSIONES MOLANO Y CIA S C S                                        </t>
  </si>
  <si>
    <t xml:space="preserve">BJ SERVICES COMPANY S A                                               </t>
  </si>
  <si>
    <t xml:space="preserve">AGROBETANIA S.A.                                                      </t>
  </si>
  <si>
    <t xml:space="preserve">CHANEME COMERCIAL S.A.                                                </t>
  </si>
  <si>
    <t xml:space="preserve">COMERCIO DE COMBUSTIBLES Y LUBRICANTES       </t>
  </si>
  <si>
    <t xml:space="preserve">REFORESTADORA EL GUASIMO S A                                          </t>
  </si>
  <si>
    <t xml:space="preserve">SOCIEDAD COLOMBIANA DE INVERSIONES COMERCIALES S.A.                   </t>
  </si>
  <si>
    <t xml:space="preserve">KELLOGG DE COLOMBIA S.A.                                              </t>
  </si>
  <si>
    <t xml:space="preserve">CONSTRUCTORA FERNANDO MAZUERA S.A.                                    </t>
  </si>
  <si>
    <t xml:space="preserve">INDUSTRIAS DE ENVASES S.A.                                            </t>
  </si>
  <si>
    <t xml:space="preserve">CONSTRUCCIONES ARRECIFE S.A.                                          </t>
  </si>
  <si>
    <t xml:space="preserve">ARQUITECTURA Y CONCRETO S A                                           </t>
  </si>
  <si>
    <t xml:space="preserve">AGROPECUARIA LATINOAMERICANA S.A.                                     </t>
  </si>
  <si>
    <t xml:space="preserve">INTEROIL COLOMBIA EXPLORATION AND PRODUCTION                          </t>
  </si>
  <si>
    <t xml:space="preserve">CREDIVALORES S.A.                                                     </t>
  </si>
  <si>
    <t xml:space="preserve">COLOMBIT S A                                                          </t>
  </si>
  <si>
    <t xml:space="preserve">BRITISH AMERICAN TOBACCO (SOUTH AMERICA) LIMITED                      </t>
  </si>
  <si>
    <t xml:space="preserve">HUNTSMAN COLOMBIA LTDA                                                </t>
  </si>
  <si>
    <t xml:space="preserve">VALORES COPACABANA S.A.                                               </t>
  </si>
  <si>
    <t xml:space="preserve">C I FLORES IPANEMA S A                                                </t>
  </si>
  <si>
    <t xml:space="preserve">DISTRIBUIDORA RAYCO LIMITADA                                          </t>
  </si>
  <si>
    <t xml:space="preserve">EL PAIS S.A.                                                          </t>
  </si>
  <si>
    <t xml:space="preserve">INGENIO CARMELITA S.A.                                                </t>
  </si>
  <si>
    <t xml:space="preserve">C.I. SUPER DE ALIMENTOS S A                                           </t>
  </si>
  <si>
    <t xml:space="preserve">THOMAS GREG Y SONS TRANSPORTADORA DE VALORES S A                      </t>
  </si>
  <si>
    <t xml:space="preserve">TRANSPORTE TERRESTRE DE CARGA                </t>
  </si>
  <si>
    <t xml:space="preserve">PROFICOL S A                                                          </t>
  </si>
  <si>
    <t xml:space="preserve">PRICOL ALIMENTOS S A                                                  </t>
  </si>
  <si>
    <t xml:space="preserve">PROMOTORA DE HOTELES MEDELLIN S A                                     </t>
  </si>
  <si>
    <t xml:space="preserve">GRUPO CONDOR INVERSIONES S.A.                                         </t>
  </si>
  <si>
    <t xml:space="preserve">INGENIEROS CONTRATISTAS ASOCIADOS S.A.                                </t>
  </si>
  <si>
    <t xml:space="preserve">AMARILLO S.A                                                          </t>
  </si>
  <si>
    <t xml:space="preserve">VALLECILLA B VALLECILLA M &amp; CIA S.C.A. CARVAL DE COLOMBIA             </t>
  </si>
  <si>
    <t xml:space="preserve">C I CARTAGENERA DE ACUACULTURA S A                                    </t>
  </si>
  <si>
    <t>PESCA, PISICULTURA Y ACTIVIDADES RELACIONADAS</t>
  </si>
  <si>
    <t xml:space="preserve">ADOTEX S.A.                                                           </t>
  </si>
  <si>
    <t xml:space="preserve">PLASTIQUIMICA S A                                                     </t>
  </si>
  <si>
    <t xml:space="preserve">SIDERURGICA DEL OCCIDENTE S.A.                                        </t>
  </si>
  <si>
    <t xml:space="preserve">NEC DE COLOMBIA S.A.                                                  </t>
  </si>
  <si>
    <t xml:space="preserve">N HURTADO Y CIA S A                                                   </t>
  </si>
  <si>
    <t xml:space="preserve">ITALCOL DE OCCIDENTE LIMITADA                                         </t>
  </si>
  <si>
    <t xml:space="preserve">CONSTRUCTORA BOLIVAR CALI S.A.                                        </t>
  </si>
  <si>
    <t xml:space="preserve">TECNOLOGIA INMOBILIARIA  S.A.                                         </t>
  </si>
  <si>
    <t xml:space="preserve">CONSTRUCORP S A                                                       </t>
  </si>
  <si>
    <t xml:space="preserve">INVERACTIVA S A                                                       </t>
  </si>
  <si>
    <t xml:space="preserve">KAPPA RESOURCES COLOMBIA LTD                                          </t>
  </si>
  <si>
    <t xml:space="preserve">HOTEL SANTA CLARA S A EN ACUERDO DE REESTRUCTURACION                  </t>
  </si>
  <si>
    <t xml:space="preserve">FARMASANITAS LTDA                                                     </t>
  </si>
  <si>
    <t xml:space="preserve">MERCADOS DE FAMILIA S A                                               </t>
  </si>
  <si>
    <t xml:space="preserve">AC NIELSEN DE COLOMBIA LTDA                                           </t>
  </si>
  <si>
    <t xml:space="preserve">ANDINA TRIM S.A.                                                      </t>
  </si>
  <si>
    <t xml:space="preserve">COLOMBIANA DE HILADOS LTD                                             </t>
  </si>
  <si>
    <t xml:space="preserve">ESFERD ANDINA S.A.                                                    </t>
  </si>
  <si>
    <t xml:space="preserve">CLARIANT COLOMBIA S.A.                                                </t>
  </si>
  <si>
    <t xml:space="preserve">CREDITITULOS S A                                                      </t>
  </si>
  <si>
    <t xml:space="preserve">COATS CADENA S A                                                      </t>
  </si>
  <si>
    <t xml:space="preserve">PARMALAT COLOMBIA LTDA                                                </t>
  </si>
  <si>
    <t xml:space="preserve">COMPAÑIA MANUFACTURERA MANISOL S A                                    </t>
  </si>
  <si>
    <t>MANUFACTURA DE CALZADO Y PRODUCTOS RELACIONAD</t>
  </si>
  <si>
    <t xml:space="preserve">AMCOR PET PACKAGING DE COLOMBIA S.A.                                  </t>
  </si>
  <si>
    <t xml:space="preserve">SUPERPOLO S A                                                         </t>
  </si>
  <si>
    <t xml:space="preserve">PROYECTOS E INVERSIONES ZF S.A.                                       </t>
  </si>
  <si>
    <t xml:space="preserve">LATINO S.A.                                                           </t>
  </si>
  <si>
    <t xml:space="preserve">LOCERIA COLOMBIANA S A                                                </t>
  </si>
  <si>
    <t xml:space="preserve">S L I COLOMBIA S A                                                    </t>
  </si>
  <si>
    <t xml:space="preserve">SCHRADER CAMARGO INGENIEROS ASOCIADOS S A                             </t>
  </si>
  <si>
    <t xml:space="preserve">NUBIOLA COLOMBIA PIGMENTOS S.A.                                       </t>
  </si>
  <si>
    <t xml:space="preserve">ODINSA PROYECTOS E INVERSIONES S.A.                                   </t>
  </si>
  <si>
    <t xml:space="preserve">ETERNIT COLOMBIANA S A                                                </t>
  </si>
  <si>
    <t xml:space="preserve">COMPAÑIA GENERAL DE ACEROS S A                                        </t>
  </si>
  <si>
    <t xml:space="preserve">CENTRO DE MECANIZADOS DEL CAUCA S.A.                                  </t>
  </si>
  <si>
    <t xml:space="preserve">MIRANDA                   </t>
  </si>
  <si>
    <t xml:space="preserve">CREDISERVICIOS S.A.                                                   </t>
  </si>
  <si>
    <t xml:space="preserve">EQUIRENT S.A.                                                         </t>
  </si>
  <si>
    <t xml:space="preserve">PARKER DRILLING COMPANY INTERNATIONAL LIMITED                         </t>
  </si>
  <si>
    <t xml:space="preserve">MICROPLAST ANTONIO PALACIO &amp; COMPAÑIA. S.A.                           </t>
  </si>
  <si>
    <t xml:space="preserve">COSA COLOMBIA S.A.                                                    </t>
  </si>
  <si>
    <t xml:space="preserve">ECOFERTIL S.A.                                                        </t>
  </si>
  <si>
    <t xml:space="preserve">INVERSIONES ALVALENA S.A.                                             </t>
  </si>
  <si>
    <t xml:space="preserve">DISTRIBUIDORA AVICOLA S.A.                                            </t>
  </si>
  <si>
    <t xml:space="preserve">C.I. EMPRESA EXPORTADORA COLOMBIANA DE CAFE LTDA                      </t>
  </si>
  <si>
    <t xml:space="preserve">GALVIS RAMIREZ Y CIA S.A.                                             </t>
  </si>
  <si>
    <t xml:space="preserve">CONINSA  RAMON H. S.A.                                                </t>
  </si>
  <si>
    <t xml:space="preserve">MOTORES Y MAQUINAS S A                                                </t>
  </si>
  <si>
    <t xml:space="preserve">GRASAS Y ACEITES VEGETALES S.A.                                       </t>
  </si>
  <si>
    <t xml:space="preserve">COLOMBINA DEL CAUCA S.A.                                              </t>
  </si>
  <si>
    <t xml:space="preserve">PRODUCTORA DE TEXTILES DE TOCANCIPA S.A.                              </t>
  </si>
  <si>
    <t xml:space="preserve">GASEOSAS DE CORDOBA S A                                               </t>
  </si>
  <si>
    <t xml:space="preserve">MONTERIA                  </t>
  </si>
  <si>
    <t xml:space="preserve">CORDOBA                   </t>
  </si>
  <si>
    <t xml:space="preserve">DISTRIBUIDORA CRISTAL S.A.                                            </t>
  </si>
  <si>
    <t xml:space="preserve">FACOL S.A.                                                            </t>
  </si>
  <si>
    <t xml:space="preserve">DISTRIBUIDORA MAPLE DE COLOMBIA LIMITADA                              </t>
  </si>
  <si>
    <t xml:space="preserve">COMPAÑIA INDUSTRIAL DE PRODUCTOS AGROPECUARIOS CIPA S A               </t>
  </si>
  <si>
    <t xml:space="preserve">CARO Y CIA AGROPISCICOLA CAROLINA S C A                               </t>
  </si>
  <si>
    <t xml:space="preserve">FIRMENICH S A                                                         </t>
  </si>
  <si>
    <t xml:space="preserve">INVERSIONES LA BASTILLA S. A.                                         </t>
  </si>
  <si>
    <t xml:space="preserve">DIAGEO COLOMBIA S A                                                   </t>
  </si>
  <si>
    <t xml:space="preserve">AREVA  T&amp;D S.A                                                        </t>
  </si>
  <si>
    <t xml:space="preserve">MELCO DE COLOMBIA LTDA                                                </t>
  </si>
  <si>
    <t xml:space="preserve">SCHNEIDER ELECTRIC DE COLOMBIA S.A.                                   </t>
  </si>
  <si>
    <t xml:space="preserve">SAGEM DEFENSA Y SEGURIDAD SUCURSAL C/BIA                              </t>
  </si>
  <si>
    <t xml:space="preserve">SOLUCIONES INMOBILIARIAS M S S A                                      </t>
  </si>
  <si>
    <t xml:space="preserve">CONSTRUCCIONES CIVILES S A                                            </t>
  </si>
  <si>
    <t xml:space="preserve">STUDIO F INTERNATIONAL FASHION CORPORATION S.A                        </t>
  </si>
  <si>
    <t xml:space="preserve">STANTON Y CIA S A                                                     </t>
  </si>
  <si>
    <t xml:space="preserve">SIKA COLOMBIA S A                                                     </t>
  </si>
  <si>
    <t xml:space="preserve">GROUPE SEB COLOMBIA S A                                               </t>
  </si>
  <si>
    <t xml:space="preserve">C.I. COMPA¥IA CAFETERA AGRICOLA DE SANTANDER S.A.                     </t>
  </si>
  <si>
    <t xml:space="preserve">COLOMBIANA DE INCUBACION  S. A.                                       </t>
  </si>
  <si>
    <t xml:space="preserve">CASTRO TCHERASSI S A EN ACUERDO DE REESTRUCTURACION                   </t>
  </si>
  <si>
    <t xml:space="preserve">GRUPO HOTELERO MAR Y SOL S.A                                          </t>
  </si>
  <si>
    <t xml:space="preserve">INVERSIONES URAPANES S A                                              </t>
  </si>
  <si>
    <t xml:space="preserve">CAMPOLLO S.A.                                                         </t>
  </si>
  <si>
    <t xml:space="preserve">EDITORIAL NORMA S.A                                                   </t>
  </si>
  <si>
    <t xml:space="preserve">EMPRESA COLOMBIANA DE CABLES S A EN ACUERDO DE REESTRUCTURACION       </t>
  </si>
  <si>
    <t xml:space="preserve">R T I ESTUDIOS S A                                                    </t>
  </si>
  <si>
    <t xml:space="preserve">INDUSTRIAS PRINTEX S.A.                                               </t>
  </si>
  <si>
    <t xml:space="preserve">LA TEBAIDA                </t>
  </si>
  <si>
    <t xml:space="preserve">QUINDIO                   </t>
  </si>
  <si>
    <t xml:space="preserve">INDUSTRIAS VANYPLAS SA                                                </t>
  </si>
  <si>
    <t xml:space="preserve">RAYOVAC - VARTA S.A.                                                  </t>
  </si>
  <si>
    <t xml:space="preserve">ANTIOQUEÑA DE NEGOCIOS LTDA                                           </t>
  </si>
  <si>
    <t xml:space="preserve">LA CAMPANA SERVICIOS DE ACERO S. A.                                   </t>
  </si>
  <si>
    <t xml:space="preserve">MANUFACTURAS DE CEMENTO S A                                           </t>
  </si>
  <si>
    <t xml:space="preserve">COTA                      </t>
  </si>
  <si>
    <t xml:space="preserve">COCA COLA SERVICIOS DE COLOMBIA S A                                   </t>
  </si>
  <si>
    <t xml:space="preserve">PALMAS OLEAGINOSAS BUCARELIA S A                                      </t>
  </si>
  <si>
    <t xml:space="preserve">LEGIS EDITORES S.A.                                                   </t>
  </si>
  <si>
    <t xml:space="preserve">D VINNI LTDA.                                                         </t>
  </si>
  <si>
    <t xml:space="preserve">JOTACORTES Y CIA S EN C                                               </t>
  </si>
  <si>
    <t xml:space="preserve">CURTIEMBRES DE ITAGUI S A                                             </t>
  </si>
  <si>
    <t xml:space="preserve">COMPUTEC S A                                                          </t>
  </si>
  <si>
    <t xml:space="preserve">ACTIVIDADES DE INFORMATICA                   </t>
  </si>
  <si>
    <t xml:space="preserve">ALIMENTOS CONCENTRADOS DEL CARIBE S.A.                                </t>
  </si>
  <si>
    <t xml:space="preserve">GRAN TIERRA ENERGY COLOMBIA LTD                                       </t>
  </si>
  <si>
    <t xml:space="preserve">GILPA IMPRESORES S.A                                                  </t>
  </si>
  <si>
    <t xml:space="preserve">DESARROLLOS INDUSTRIALES S.A.                                         </t>
  </si>
  <si>
    <t xml:space="preserve">GYJ FERRETERIAS S.A.                                                  </t>
  </si>
  <si>
    <t xml:space="preserve">INVEQUIMICA S.A.-INVESA                                               </t>
  </si>
  <si>
    <t xml:space="preserve">CAMAGUEY S.A.                                                         </t>
  </si>
  <si>
    <t xml:space="preserve">LABORATORIOS CHALVER DE COLOMBIA S.A.                                 </t>
  </si>
  <si>
    <t xml:space="preserve">INVERSIONES Y CONSTRUCCIONES 79 LTDA                                  </t>
  </si>
  <si>
    <t xml:space="preserve">C.I. AYURA S.A.                                                       </t>
  </si>
  <si>
    <t xml:space="preserve">PAEZ FONNEGRA INVERSIONES Y CIA S.C.A                                 </t>
  </si>
  <si>
    <t xml:space="preserve">ALAMBRES Y MALLAS S.A.                                                </t>
  </si>
  <si>
    <t xml:space="preserve">VITRO COLOMBIA S. A.                                                  </t>
  </si>
  <si>
    <t xml:space="preserve">CONCENTRADOS S.A.                                                     </t>
  </si>
  <si>
    <t xml:space="preserve">UNISYS DE COLOMBIA S A                                                </t>
  </si>
  <si>
    <t xml:space="preserve">CONSTRUVIS S.A.                                                       </t>
  </si>
  <si>
    <t xml:space="preserve">INDUSTRIAS LEHNER S.A.                                                </t>
  </si>
  <si>
    <t xml:space="preserve">LITOPLAS S.A.                                                         </t>
  </si>
  <si>
    <t xml:space="preserve">PROCOPAL S.A.                                                         </t>
  </si>
  <si>
    <t xml:space="preserve">ENERGIA INTEGRAL ANDINA S.A                                           </t>
  </si>
  <si>
    <t xml:space="preserve">COMERCIALIZADORA COLOMBIANA DE CARBON S.A. C.I.                       </t>
  </si>
  <si>
    <t xml:space="preserve">DISTRIBUCIONES AXA S.A.                                               </t>
  </si>
  <si>
    <t xml:space="preserve">HUAWEI TECHNOLOGIES COLOMBIA S.A.                                     </t>
  </si>
  <si>
    <t xml:space="preserve">PROMOTORA APARTAMENTOS DANN S A                                       </t>
  </si>
  <si>
    <t xml:space="preserve">FLOWTITE ANDERCOL S.A.                                                </t>
  </si>
  <si>
    <t xml:space="preserve">GELCO S.A.                                                            </t>
  </si>
  <si>
    <t xml:space="preserve">ELECTROMANUFACTURAS S A                                               </t>
  </si>
  <si>
    <t xml:space="preserve">GRUPO PICHUCHO R.E.HOLGUIN S.C.A.                                     </t>
  </si>
  <si>
    <t xml:space="preserve">CARBONES DE LOS ANDES S A                                             </t>
  </si>
  <si>
    <t xml:space="preserve">FROSST LABORATORIES INC                                               </t>
  </si>
  <si>
    <t xml:space="preserve">MECANICOS ASOCIADOS S.A.                                              </t>
  </si>
  <si>
    <t xml:space="preserve">SAINT GOBAIN DE COLOMBIA S.A.                                         </t>
  </si>
  <si>
    <t xml:space="preserve">PHILIPS COLOMBIANA DE COMERCIALIZACIÒN S.A.                           </t>
  </si>
  <si>
    <t xml:space="preserve">CONTINENTAL AUTOMOTORA S A                                            </t>
  </si>
  <si>
    <t xml:space="preserve">CONCENTRADOS CRESTA ROJA S A                                          </t>
  </si>
  <si>
    <t xml:space="preserve">PROFICOL ANDINA B V  SUCURSAL COLOMBIA                                </t>
  </si>
  <si>
    <t xml:space="preserve">NESTLE PURINA PET CARE DE COLOMBIANA S A                              </t>
  </si>
  <si>
    <t xml:space="preserve">ORACLE COLOMBIA LIMITADA                                              </t>
  </si>
  <si>
    <t xml:space="preserve">GASEOSAS  DEL LLANO  S.A                                              </t>
  </si>
  <si>
    <t xml:space="preserve">VILLAVICENCIO             </t>
  </si>
  <si>
    <t xml:space="preserve">ASTORGA S.A.                                                          </t>
  </si>
  <si>
    <t xml:space="preserve">MODA SOFISTICADA LTDA.                                                </t>
  </si>
  <si>
    <t xml:space="preserve">EMPRESA METALMECANICA DE ALUMINIO S.A.                                </t>
  </si>
  <si>
    <t xml:space="preserve">CONSTRUCTORA LOS HAYUELOS S.A.                                        </t>
  </si>
  <si>
    <t xml:space="preserve">INMOBILIARIA SREDNI Y CO S.C.                                         </t>
  </si>
  <si>
    <t xml:space="preserve">INVERSIONES HOLGUIN HURTADO S A                                       </t>
  </si>
  <si>
    <t xml:space="preserve">INVISTA COLOMBIA SA                                                   </t>
  </si>
  <si>
    <t xml:space="preserve">RODRIGUEZ FRANCO Y CIA S C S ORGANIZACION NACIONAL DE COMERCIO ONLY   </t>
  </si>
  <si>
    <t xml:space="preserve">CAMILO ALBERTO MEJIA Y CIA S A                                        </t>
  </si>
  <si>
    <t xml:space="preserve">INTERQUIM S.A                                                         </t>
  </si>
  <si>
    <t xml:space="preserve">C.I. J.GUTIERREZ Y CIA S.A.                                           </t>
  </si>
  <si>
    <t xml:space="preserve">CONSORCIO METALURGICO NACIONAL LTDA.                                  </t>
  </si>
  <si>
    <t xml:space="preserve">INVERSIONES DANA S.A.                                                 </t>
  </si>
  <si>
    <t xml:space="preserve">EMPRESA DE REFRACTARIOS COLOMBIANOS S A                               </t>
  </si>
  <si>
    <t xml:space="preserve">RICA RONDO INDUSTRIA NACIONAL DE ALIMENTOS S.A.                       </t>
  </si>
  <si>
    <t xml:space="preserve">PRODUCTOS EL CID S.A                                                  </t>
  </si>
  <si>
    <t xml:space="preserve">ESPACIOS INMOBILIARIOS S.A.                                           </t>
  </si>
  <si>
    <t xml:space="preserve">AGRICOLA SANTAMARIA S.A.                                              </t>
  </si>
  <si>
    <t xml:space="preserve">LEO BURNETT COLOMBIANA S A                                            </t>
  </si>
  <si>
    <t xml:space="preserve">PASSIFLORA COLOMBIANA S.A.                                            </t>
  </si>
  <si>
    <t xml:space="preserve">CHINCHINA                 </t>
  </si>
  <si>
    <t xml:space="preserve">INGENIEROS CONSTRUCTORES TECNOLOGIA Y EQUIPOS LTDA                    </t>
  </si>
  <si>
    <t xml:space="preserve">MOLDES MEDELLIN LTDA                                                  </t>
  </si>
  <si>
    <t xml:space="preserve">CIT GLOBAL VENDOR SERVICES S.A.                                       </t>
  </si>
  <si>
    <t xml:space="preserve">MERCANTIL GALERAZAMBA Y CIA S.C.A.                                    </t>
  </si>
  <si>
    <t xml:space="preserve">LA GALERIA Y CIA S A                                                  </t>
  </si>
  <si>
    <t xml:space="preserve">LA MARAVILLA S A                                                      </t>
  </si>
  <si>
    <t xml:space="preserve">ARME S.A.                                                             </t>
  </si>
  <si>
    <t xml:space="preserve">SOLUCIONES URBANAS S.A.                                               </t>
  </si>
  <si>
    <t xml:space="preserve">VIDRIERIA FENICIA S A                                                 </t>
  </si>
  <si>
    <t xml:space="preserve">PEDRO DOMECQ COLOMBIA S A                                             </t>
  </si>
  <si>
    <t xml:space="preserve">S.P. EXPLANACIONES S.A.                                               </t>
  </si>
  <si>
    <t xml:space="preserve">IMPRESISTEM S A                                                       </t>
  </si>
  <si>
    <t xml:space="preserve">TABACOS RUBIOS DE COLOMBIA S.A.                                       </t>
  </si>
  <si>
    <t xml:space="preserve">OTROS SECTORES AGRICOLAS                     </t>
  </si>
  <si>
    <t xml:space="preserve">GRANITOS Y MARMOLES S A                                               </t>
  </si>
  <si>
    <t xml:space="preserve">SYMRISE LTDA                                                          </t>
  </si>
  <si>
    <t xml:space="preserve">PEPSI COLA PANAMERICANA  LLC                                          </t>
  </si>
  <si>
    <t xml:space="preserve">TRANSEJES TRANSMISIONES HOMOCINETICAS DE COLOMBIA S A                 </t>
  </si>
  <si>
    <t xml:space="preserve">WOOD GROUP COLOMBIA S.A.                                              </t>
  </si>
  <si>
    <t xml:space="preserve">MEDIA PLANNING COLOMBIA S A                                           </t>
  </si>
  <si>
    <t xml:space="preserve">ELI LILLY INTERAMERICA INC                                            </t>
  </si>
  <si>
    <t xml:space="preserve">MULTIENLACE S A                                                       </t>
  </si>
  <si>
    <t xml:space="preserve">PROVEEDORA DE INSUMOS S A                                             </t>
  </si>
  <si>
    <t xml:space="preserve">ARCESA S A                                                            </t>
  </si>
  <si>
    <t xml:space="preserve">CONSULTORIA COLOMBIANA S A                                            </t>
  </si>
  <si>
    <t xml:space="preserve">D H L EXPRESS COLOMBIA LTDA                                           </t>
  </si>
  <si>
    <t xml:space="preserve">TRANSPORTE AEREO                             </t>
  </si>
  <si>
    <t xml:space="preserve">PLANTACIONES UNIPALMA DE LOS LLANOS S.A.                              </t>
  </si>
  <si>
    <t xml:space="preserve">PAVIMENTAR S.A.                                                       </t>
  </si>
  <si>
    <t xml:space="preserve">CLINICA DEL COUNTRY  S.A.                                             </t>
  </si>
  <si>
    <t xml:space="preserve">RECKITT BENCKISER COLOMBIA S.A.                                       </t>
  </si>
  <si>
    <t xml:space="preserve">TERMINAL DE DISTRIBUCION DE PRODUCTOS DE PETROLEO DEL NORTE S.A.      </t>
  </si>
  <si>
    <t xml:space="preserve">FINESA S A                                                            </t>
  </si>
  <si>
    <t xml:space="preserve">COLOMBIANA DE MOLDEADOS S.A.                                          </t>
  </si>
  <si>
    <t xml:space="preserve">YUNDECITO S.A.                                                        </t>
  </si>
  <si>
    <t xml:space="preserve">CONGELADOS AGRICOLAS S.A. - CONGELAGRO S.A.                           </t>
  </si>
  <si>
    <t xml:space="preserve">MOTORES DEL VALLE                                                     </t>
  </si>
  <si>
    <t xml:space="preserve">GASES DE BOYACA Y SANTANDER S.A.                                      </t>
  </si>
  <si>
    <t xml:space="preserve">INVERSIONES INDAURA LTDA. Y CIA SCA                                   </t>
  </si>
  <si>
    <t xml:space="preserve">HACIENDA SAN JOSE S.A.                                                </t>
  </si>
  <si>
    <t xml:space="preserve">CONMIL S.A.                                                           </t>
  </si>
  <si>
    <t xml:space="preserve">EMPRESA COLOMBIANA DE SOPLADO E INYECCION ECSI S.A.                   </t>
  </si>
  <si>
    <t xml:space="preserve">LABORATORIOS RECAMIER LTDA                                            </t>
  </si>
  <si>
    <t xml:space="preserve">THE ELITE FLOWER LTDA C. I.                                           </t>
  </si>
  <si>
    <t xml:space="preserve">BRISTOL MYERS SQUIBB DE COLOMBIA S.A.                                 </t>
  </si>
  <si>
    <t xml:space="preserve">SAINC INGENIEROS CONSTRUCTORES S.A.                                   </t>
  </si>
  <si>
    <t xml:space="preserve">METECNO DE COLOMBIA S A                                               </t>
  </si>
  <si>
    <t xml:space="preserve">INGENIO MARIA LUISA S A                                               </t>
  </si>
  <si>
    <t xml:space="preserve">PROMOTORA DE INVERSIONES RUITOQUE S.A.                                </t>
  </si>
  <si>
    <t xml:space="preserve">C.I. DISAN S.A                                                        </t>
  </si>
  <si>
    <t xml:space="preserve">CONCRETOS Y ASFALTOS S A CONASFALTOS                                  </t>
  </si>
  <si>
    <t xml:space="preserve">PRODUCTORA DE ABRASIVOS LTDA                                          </t>
  </si>
  <si>
    <t xml:space="preserve">OMNILIFE MANUFACTURA DE COLOMBIA LTDA                                 </t>
  </si>
  <si>
    <t xml:space="preserve">OLEOFLORES LIMITADA                                                   </t>
  </si>
  <si>
    <t xml:space="preserve">ALIANZA MAYORISTA S.A.                                                </t>
  </si>
  <si>
    <t xml:space="preserve">ALPICAL S.A.                                                          </t>
  </si>
  <si>
    <t xml:space="preserve">INVERSIONES SINSONTE CORREA LONDOÑO S.C.A.                            </t>
  </si>
  <si>
    <t xml:space="preserve">CELTA S A                                                             </t>
  </si>
  <si>
    <t xml:space="preserve">CI GRODCO S EN CA INGENIEROS CIVILES                                  </t>
  </si>
  <si>
    <t xml:space="preserve">COMPA¥IA NACIONAL DE ALIMENTOS LTDA CONAL                             </t>
  </si>
  <si>
    <t xml:space="preserve">MOLINOS DEL ATLANTICO S. A.                                           </t>
  </si>
  <si>
    <t xml:space="preserve">BECTON DICKINSON DE COLOMBIA LTDA                                     </t>
  </si>
  <si>
    <t xml:space="preserve">GRASYPLAST S.A.                                                       </t>
  </si>
  <si>
    <t xml:space="preserve">STAR CITY GAMING LTDA.                                                </t>
  </si>
  <si>
    <t xml:space="preserve">INMOBILIARIA E INVERSIONES ASA S.A.                                   </t>
  </si>
  <si>
    <t xml:space="preserve">C.I. HERMECO S.A.                                                     </t>
  </si>
  <si>
    <t xml:space="preserve">MUEBLES Y ALMACENAMIENTO TECNICO CARVAJAL S.A.                        </t>
  </si>
  <si>
    <t>INGENIERIA SERVICIOS MONTAJES Y CONSTRUCCION DE OLEODUCTOS DE COLOMBIA</t>
  </si>
  <si>
    <t xml:space="preserve">CONSTRUCTORA LIMONAR S.A.                                             </t>
  </si>
  <si>
    <t xml:space="preserve">COLOMBIANA FLEXOGRAFICA DE PLASTICOS S.A.                             </t>
  </si>
  <si>
    <t xml:space="preserve">INDUSTRIAS METALICAS ASOCIADAS IMAL S A                               </t>
  </si>
  <si>
    <t xml:space="preserve">MANUFACTURERA MUNDIAL FARMACEUTICA SUCURSAL COLOMBIA                  </t>
  </si>
  <si>
    <t xml:space="preserve">GASEOSAS DEL  HUILA S A                                               </t>
  </si>
  <si>
    <t xml:space="preserve">ACCION S.A.                                                           </t>
  </si>
  <si>
    <t xml:space="preserve">FIBERGLASS COLOMBIA S A                                               </t>
  </si>
  <si>
    <t xml:space="preserve">C.I. DUGOTEX S.A.                                                     </t>
  </si>
  <si>
    <t xml:space="preserve">MNV  S. A.                                                            </t>
  </si>
  <si>
    <t xml:space="preserve">SINCELEJO                 </t>
  </si>
  <si>
    <t xml:space="preserve">SUCRE                     </t>
  </si>
  <si>
    <t xml:space="preserve">BRIGHTPOINT DE COLOMBIA INC SUCURSAL COLOMBIANA                       </t>
  </si>
  <si>
    <t xml:space="preserve">S C JOHNSON Y SON COLOMBIANA S A                                      </t>
  </si>
  <si>
    <t xml:space="preserve">NON PLUS ULTRA S A                                                    </t>
  </si>
  <si>
    <t xml:space="preserve">BIOTOSCANA FARMA S..A                                                 </t>
  </si>
  <si>
    <t xml:space="preserve">CICON S.A.                                                            </t>
  </si>
  <si>
    <t xml:space="preserve">DISICO S.A                                                            </t>
  </si>
  <si>
    <t xml:space="preserve">LANDERS Y CIA S A                                                     </t>
  </si>
  <si>
    <t xml:space="preserve">FRIGORIFICO DEL SUR S.A.                                              </t>
  </si>
  <si>
    <t xml:space="preserve">GASEOSAS DE DUITAMA S.A.                                              </t>
  </si>
  <si>
    <t xml:space="preserve">TUNJA                     </t>
  </si>
  <si>
    <t xml:space="preserve">BOYACA                    </t>
  </si>
  <si>
    <t xml:space="preserve">SONOCO DE COLOMBIA LTDA                                               </t>
  </si>
  <si>
    <t xml:space="preserve">REDES ELECTRICAS S.A.                                                 </t>
  </si>
  <si>
    <t xml:space="preserve">ELECTROJAPONESA S.A.                                                  </t>
  </si>
  <si>
    <t xml:space="preserve">TOLEDO TEXTILES Y MANUFACTURAS S A EN ACUERDO DE REESTRUCTURACION     </t>
  </si>
  <si>
    <t xml:space="preserve">CIPLAS S A                                                            </t>
  </si>
  <si>
    <t xml:space="preserve">CALZATODO S.A.                                                        </t>
  </si>
  <si>
    <t xml:space="preserve">AVERY DENNISON COLOMBIA S.A.                                          </t>
  </si>
  <si>
    <t xml:space="preserve">PUBLICACIONES SEMANA S.A.                                             </t>
  </si>
  <si>
    <t xml:space="preserve">COMERCIAL INDUSTRIAL NACIONAL S.A.                                    </t>
  </si>
  <si>
    <t xml:space="preserve">FRIGORIFICO CONTINENTAL S.A                                           </t>
  </si>
  <si>
    <t xml:space="preserve">COMERCIALIZADORA INTERNACIONAL INVERMEC S.A.                          </t>
  </si>
  <si>
    <t xml:space="preserve">FRIOMIX DEL CAUCA S.A.                                                </t>
  </si>
  <si>
    <t xml:space="preserve">DISTRACOM Y CIA. LTDA.                                                </t>
  </si>
  <si>
    <t xml:space="preserve">ALICO S.A                                                             </t>
  </si>
  <si>
    <t xml:space="preserve">INDUSTRIAS PUROPOLLO S.A.                                             </t>
  </si>
  <si>
    <t xml:space="preserve">MALAMBO                   </t>
  </si>
  <si>
    <t xml:space="preserve">CUEROS VELEZ S.A.                                                     </t>
  </si>
  <si>
    <t xml:space="preserve">UNION DE ARROCEROS  S.A.                                              </t>
  </si>
  <si>
    <t xml:space="preserve">COLPISA MOTRIZ S A                                                    </t>
  </si>
  <si>
    <t xml:space="preserve">INDUSTRIAS E INVERSIONES EL CARMEN S.A.                               </t>
  </si>
  <si>
    <t xml:space="preserve">PRODUCTORES DE ENVASES FARMACEUTICOS S A PROENFAR S A                 </t>
  </si>
  <si>
    <t xml:space="preserve">AUTOGERMANA S.A.                                                      </t>
  </si>
  <si>
    <t xml:space="preserve">I C PREFABRICADOS S A                                                 </t>
  </si>
  <si>
    <t xml:space="preserve">LOS TRES ELEFANTES S A                                                </t>
  </si>
  <si>
    <t xml:space="preserve">PELICULAS EXTRUIDAS S.A.                                              </t>
  </si>
  <si>
    <t xml:space="preserve">INVERSIONES ALCABAMA S.A.                                             </t>
  </si>
  <si>
    <t xml:space="preserve">GYPTEC S.A.                                                           </t>
  </si>
  <si>
    <t xml:space="preserve">AMERICAN PIPE AND CONSTRUCTION INTERNATIONAL                          </t>
  </si>
  <si>
    <t xml:space="preserve">INITIATIVE MEDIA COLOMBIA S A                                         </t>
  </si>
  <si>
    <t xml:space="preserve">PALACIO DE EXPOSICIONES Y CONVENCIONES DE MEDELLIN S.A.               </t>
  </si>
  <si>
    <t xml:space="preserve">CORRUGADOS DEL DARIEN S A                                             </t>
  </si>
  <si>
    <t xml:space="preserve">APARTADO                  </t>
  </si>
  <si>
    <t xml:space="preserve">INVERSIONES MAJAGUAL Y CIA S EN C                                     </t>
  </si>
  <si>
    <t xml:space="preserve">MCCANN ERICKSON CORPORATION S A                                       </t>
  </si>
  <si>
    <t xml:space="preserve">TERMINALES DE TRANSPORTE DE MEDELLIN S A                              </t>
  </si>
  <si>
    <t>ALMACENAMIENTO Y OTRAS ACTIVIDADES RELACIONAD</t>
  </si>
  <si>
    <t xml:space="preserve">BALTRA LTDA                                                           </t>
  </si>
  <si>
    <t xml:space="preserve">EMERGENCIA MEDICA INTEGRAL - EMI AN                                   </t>
  </si>
  <si>
    <t xml:space="preserve">INTALPEL S A                                                          </t>
  </si>
  <si>
    <t xml:space="preserve">PLASTICOS DESECHABLES DE COLOMBIA S A                                 </t>
  </si>
  <si>
    <t xml:space="preserve">INGENIERIA CONSTRUCCION Y EQUIPOS S.A.                                </t>
  </si>
  <si>
    <t xml:space="preserve">PRIMSA S.A                                                            </t>
  </si>
  <si>
    <t xml:space="preserve">TEJIDOS DE PUNTO LINDALANA S.A                                        </t>
  </si>
  <si>
    <t xml:space="preserve">AGUILAR CONSTRUCCIONES S.A. EN ACUERDO DE REESTRUCTURACION            </t>
  </si>
  <si>
    <t xml:space="preserve">LIQUIDO CARBONICO COLOMBIANA S A                                      </t>
  </si>
  <si>
    <t xml:space="preserve">EMPRESA DE DESARROLLO URBANO DE BOLIVAR EDURBE S.A.                   </t>
  </si>
  <si>
    <t xml:space="preserve">RADIO TELEVISION INTERAMERICANA S A                                   </t>
  </si>
  <si>
    <t xml:space="preserve">GRANT GEOPHYSICAL INC                                                 </t>
  </si>
  <si>
    <t xml:space="preserve">SATURDE S.A.                                                          </t>
  </si>
  <si>
    <t xml:space="preserve">CI SOCIEDAD INDUSTRIAL DE GRASAS VEGETALES S A                        </t>
  </si>
  <si>
    <t xml:space="preserve">HOTEL DANN CARLTON MEDELLIN S.A.                                      </t>
  </si>
  <si>
    <t xml:space="preserve">FOODEX S.A.                                                           </t>
  </si>
  <si>
    <t xml:space="preserve">FABRICA DE BOLSAS DE PAPEL UNIBOL S.A.                                </t>
  </si>
  <si>
    <t xml:space="preserve">INTERNACIONAL DE VEHICULOS LTDA.                                      </t>
  </si>
  <si>
    <t xml:space="preserve">WORLD FASHION S.A.                                                    </t>
  </si>
  <si>
    <t xml:space="preserve">INDEPENDENCE DRILLING S.A.                                            </t>
  </si>
  <si>
    <t xml:space="preserve">FONANDES SA                                                           </t>
  </si>
  <si>
    <t xml:space="preserve">ADMINISTRADORA DE INVERSIONES S.A.                                    </t>
  </si>
  <si>
    <t xml:space="preserve">EFICACIA S.A.                                                         </t>
  </si>
  <si>
    <t xml:space="preserve">AUTOLARTE S A                                                         </t>
  </si>
  <si>
    <t xml:space="preserve">EQUIPAMENTOS URBANOS NACIONALES DE COLOMBIA  S.A.                     </t>
  </si>
  <si>
    <t xml:space="preserve">PROCESADORA Y DISTRIBUIDORA DE PAPELES S.A.                           </t>
  </si>
  <si>
    <t xml:space="preserve">MANUFACTURAS DE ALUMINIO MADEAL S.A.                                  </t>
  </si>
  <si>
    <t xml:space="preserve">DISTRIBUIDORA DE TEXTILES Y CONFECCIONES S A DIDETEXCO                </t>
  </si>
  <si>
    <t xml:space="preserve">PANASONIC DE COLOMBIA S.A.                                            </t>
  </si>
  <si>
    <t xml:space="preserve">ETERNA S.A.                                                           </t>
  </si>
  <si>
    <t xml:space="preserve"> E-BUSINESS DISTRIBUTION COLOMBIA S.A                                 </t>
  </si>
  <si>
    <t xml:space="preserve">EMPRESAS DE NARIÑO LTDA.                                              </t>
  </si>
  <si>
    <t xml:space="preserve">PASTO                     </t>
  </si>
  <si>
    <t xml:space="preserve">NARINO                    </t>
  </si>
  <si>
    <t xml:space="preserve">INVERCARDENAS S.A.                                                    </t>
  </si>
  <si>
    <t xml:space="preserve">INDUSTRIAS SPRING S A                                                 </t>
  </si>
  <si>
    <t xml:space="preserve">POLLOS EL BUCANERO S.A.                                               </t>
  </si>
  <si>
    <t xml:space="preserve">GUAICARAMO S.A.                                                       </t>
  </si>
  <si>
    <t xml:space="preserve">LABORATORIOS BUSSIE S.A.                                              </t>
  </si>
  <si>
    <t xml:space="preserve">VERGEL Y CASTELLANOS INGENIEROS ASOCIADOS VYC S.A.                    </t>
  </si>
  <si>
    <t xml:space="preserve">LADRILLERA MELENDEZ S.A.                                              </t>
  </si>
  <si>
    <t xml:space="preserve">N C R COLOMBIA LIMITADA                                               </t>
  </si>
  <si>
    <t xml:space="preserve">ESTUDIO DE MODA S.A.                                                  </t>
  </si>
  <si>
    <t xml:space="preserve">ENCAJES S.A COLOMBIA                                                  </t>
  </si>
  <si>
    <t xml:space="preserve">SUPERTEX S.A.                                                         </t>
  </si>
  <si>
    <t xml:space="preserve">MATTEL COLOMBIA S A                                                   </t>
  </si>
  <si>
    <t xml:space="preserve">VENUS COLOMBIANA S A                                                  </t>
  </si>
  <si>
    <t xml:space="preserve">ALIMENTOS DERIVADOS DE LA CAÑA S A                                    </t>
  </si>
  <si>
    <t xml:space="preserve">SCANDINAVIA PHARMA LTDA.                                              </t>
  </si>
  <si>
    <t xml:space="preserve">ATENTO COLOMBIA S.A.                                                  </t>
  </si>
  <si>
    <t xml:space="preserve">LUIS EDUARDO CAICEDO S A LEC S A                                      </t>
  </si>
  <si>
    <t xml:space="preserve">DISTRIBUIDORA DE VINOS Y LICORES S A                                  </t>
  </si>
  <si>
    <t xml:space="preserve">INVERSIONES IRAGORRI HOLGUIN S.A.                                     </t>
  </si>
  <si>
    <t xml:space="preserve">CONQUIMICA S.A.                                                       </t>
  </si>
  <si>
    <t xml:space="preserve">CONSTRUCTORA URBANA SAN RAFAEL S.A                                    </t>
  </si>
  <si>
    <t xml:space="preserve">SODEXHO COLOMBIA S.A.                                                 </t>
  </si>
  <si>
    <t xml:space="preserve">EXPENDIO DE ALIMENTOS Y BEBIDAS              </t>
  </si>
  <si>
    <t xml:space="preserve">EL HERALDO LTDA                                                       </t>
  </si>
  <si>
    <t xml:space="preserve">M-I OVERSEAS LIMITED                                                  </t>
  </si>
  <si>
    <t xml:space="preserve">LUZ DARY PELAEZ E HIJOS Y CIA S EN C S                                </t>
  </si>
  <si>
    <t xml:space="preserve">GRUPO ALIMENTARIO DEL ATLANTICO S A                                   </t>
  </si>
  <si>
    <t xml:space="preserve">AVENIR S.A.                                                           </t>
  </si>
  <si>
    <t xml:space="preserve">ROPSOHN THERAPEUTICS LTDA                                             </t>
  </si>
  <si>
    <t xml:space="preserve">AGOFER S. A.                                                          </t>
  </si>
  <si>
    <t xml:space="preserve">HOTELES ROYAL S.A.                                                    </t>
  </si>
  <si>
    <t xml:space="preserve">ELECTROCONTROL S.A.                                                   </t>
  </si>
  <si>
    <t xml:space="preserve">TYCO HEALTHCARE COLOMBIA S. A.                                        </t>
  </si>
  <si>
    <t xml:space="preserve">HADA S.A.                                                             </t>
  </si>
  <si>
    <t xml:space="preserve">MELEXA S.A.                                                           </t>
  </si>
  <si>
    <t xml:space="preserve">SOLARTE NARVAEZ CONSTRUCCIONES LTDA                                   </t>
  </si>
  <si>
    <t xml:space="preserve">INDUSTRIA DE ELECTRODOMESTICOS S.A. INDUSEL S.A.                      </t>
  </si>
  <si>
    <t xml:space="preserve">CELSA S.A.                                                            </t>
  </si>
  <si>
    <t xml:space="preserve">ARAKI S A                                                             </t>
  </si>
  <si>
    <t xml:space="preserve">INVERSIONES VALIN LTDA. Y CIA. S.C.A.                                 </t>
  </si>
  <si>
    <t xml:space="preserve">SYNTHES COLOMBIA S.A.                                                 </t>
  </si>
  <si>
    <t xml:space="preserve">AUTOMOTRIZ INTERAMERICANA S.A.                                        </t>
  </si>
  <si>
    <t xml:space="preserve">SED INTERNATIONAL DE COLOMBIA LTDA                                    </t>
  </si>
  <si>
    <t xml:space="preserve">MARPAC S.A.                                                           </t>
  </si>
  <si>
    <t xml:space="preserve">ANTIOQUENA DE PORCINOS LTDA                                           </t>
  </si>
  <si>
    <t xml:space="preserve">CONSTRUCTORA GAMATELO S.A.                                            </t>
  </si>
  <si>
    <t xml:space="preserve">PRODUCTORA Y COMERCIALIZADORA ODONTOLOGICA NEW STETIC S.A.            </t>
  </si>
  <si>
    <t xml:space="preserve">GUARNE                    </t>
  </si>
  <si>
    <t xml:space="preserve">INDUSTRIAS E INVERSIONES CID C.I. S.A.                                </t>
  </si>
  <si>
    <t xml:space="preserve">EXPRESO BOLIVARIANO S A EN ACUERDO DE REESTRUCTURACION                </t>
  </si>
  <si>
    <t xml:space="preserve">AMOYA UNO S.A.                                                        </t>
  </si>
  <si>
    <t xml:space="preserve">CUMMINS DE LOS ANDES S.A.                                             </t>
  </si>
  <si>
    <t xml:space="preserve">HELMERICH &amp; PAYNE COLOMBIA DRILLING CO                                </t>
  </si>
  <si>
    <t xml:space="preserve">INVERSIONES SIRO LTDA                                                 </t>
  </si>
  <si>
    <t xml:space="preserve">VITROFARMA S.A.                                                       </t>
  </si>
  <si>
    <t xml:space="preserve">INVERSIONES HERRERA CURE S. EN C. S.                                  </t>
  </si>
  <si>
    <t xml:space="preserve">COPACKING COLOMBIANA S.A.                                             </t>
  </si>
  <si>
    <t xml:space="preserve">AUTO UNION SA                                                         </t>
  </si>
  <si>
    <t xml:space="preserve">GASEOSAS MARIQUITA S.A.                                               </t>
  </si>
  <si>
    <t xml:space="preserve">MARIQUITA                 </t>
  </si>
  <si>
    <t xml:space="preserve">DIENES Y COMPANIA LTDA.                                               </t>
  </si>
  <si>
    <t xml:space="preserve">HOGIER GARTNER &amp; CIA S.A.                                             </t>
  </si>
  <si>
    <t xml:space="preserve">TUVACOL S.A.                                                          </t>
  </si>
  <si>
    <t xml:space="preserve">DAGA S.A.                                                             </t>
  </si>
  <si>
    <t xml:space="preserve">HIDELPA PAIS DEL HIERRO S A                                           </t>
  </si>
  <si>
    <t xml:space="preserve">INVERSIONES ATITE NIETOS AYA S.A.                                     </t>
  </si>
  <si>
    <t xml:space="preserve">DESARROLLO DE NEGOCIOS S. A.                                          </t>
  </si>
  <si>
    <t xml:space="preserve">HERNANDEZ GOMEZ CONSTRUCTORA S.A.                                     </t>
  </si>
  <si>
    <t xml:space="preserve">INVERSIONES TALARAME LTDA Y CIA SCA                                   </t>
  </si>
  <si>
    <t xml:space="preserve">CASS CONSTRUCTORES &amp; CIA. S.C.A.                                      </t>
  </si>
  <si>
    <t xml:space="preserve">INVERSIONES EL PICACHO S.A.                                           </t>
  </si>
  <si>
    <t xml:space="preserve">SIERRASO S.A. SIERRA SOCIEDAD ANONIMA                                 </t>
  </si>
  <si>
    <t xml:space="preserve">MINDSHARE DE COLOMBIA LTDA                                            </t>
  </si>
  <si>
    <t xml:space="preserve">T.M.  S.A.                                                            </t>
  </si>
  <si>
    <t xml:space="preserve">CABLEVISION E U                                                       </t>
  </si>
  <si>
    <t xml:space="preserve">CONSTRUCTORA ALPES S A                                                </t>
  </si>
  <si>
    <t xml:space="preserve">C.I. ENERGIA SOLAR S.A. ES WINDOWS                                    </t>
  </si>
  <si>
    <t>CONCORDATO</t>
  </si>
  <si>
    <t xml:space="preserve">PALMEIRAS S.A.                                                        </t>
  </si>
  <si>
    <t xml:space="preserve">B BRAUN MEDICAL S A                                                   </t>
  </si>
  <si>
    <t xml:space="preserve">INVERSIONES TECNICAS S.A. INVERTESA                                   </t>
  </si>
  <si>
    <t xml:space="preserve">ESCOBAR Y ARIAS S.A.                                                  </t>
  </si>
  <si>
    <t xml:space="preserve">LERIDA                    </t>
  </si>
  <si>
    <t xml:space="preserve">BANANERAS DE URABA S.A                                                </t>
  </si>
  <si>
    <t xml:space="preserve">ADIDAS COLOMBIA LIMITADA                                              </t>
  </si>
  <si>
    <t xml:space="preserve">HERRAMIENTAS AGRICOLAS S.A.                                           </t>
  </si>
  <si>
    <t xml:space="preserve">MEYAN S.A.                                                            </t>
  </si>
  <si>
    <t xml:space="preserve">C.I COMPA¥IA DE INVERSIONES TEXTILES S.A                              </t>
  </si>
  <si>
    <t xml:space="preserve">UNDEMOR S.A.                                                          </t>
  </si>
  <si>
    <t xml:space="preserve">EMPRESA COLOMBIANA DE CLAVOS S.A.                                     </t>
  </si>
  <si>
    <t xml:space="preserve">COLOMBIANA DE LICITACIONES Y CONSESIONES LIMITADA                     </t>
  </si>
  <si>
    <t xml:space="preserve">ESPUMADOS S. A.                                                       </t>
  </si>
  <si>
    <t xml:space="preserve">MONTECZ  S.A.                                                         </t>
  </si>
  <si>
    <t xml:space="preserve">INDUSTRIA DE CORTE Y CONFECCION S.A                                   </t>
  </si>
  <si>
    <t xml:space="preserve">CYRGO S.A                                                             </t>
  </si>
  <si>
    <t xml:space="preserve">NALCO DE COLOMBIA  LIMITADA                                           </t>
  </si>
  <si>
    <t xml:space="preserve">AUTONIZA LTDA                                                         </t>
  </si>
  <si>
    <t xml:space="preserve">MEGA PROYECTOS DE ILUMINACIONES DE COLOMBIA S.A.                      </t>
  </si>
  <si>
    <t xml:space="preserve">COMERCIALES INTEGRADOS S.A.                                           </t>
  </si>
  <si>
    <t xml:space="preserve">CENTRAL TUMACO S.A.                                                   </t>
  </si>
  <si>
    <t xml:space="preserve">BOCACOLINA S.A.                                                       </t>
  </si>
  <si>
    <t xml:space="preserve">TELEDATOS S.A.                                                        </t>
  </si>
  <si>
    <t xml:space="preserve">LUCTA GRANCOLOMBIANA S.A.                                             </t>
  </si>
  <si>
    <t xml:space="preserve">C. Y  P. DEL R. S.A.                                                  </t>
  </si>
  <si>
    <t xml:space="preserve">DOS QUEBRADAS             </t>
  </si>
  <si>
    <t xml:space="preserve">PLASTICOS FLEXIBLES LTDA                                              </t>
  </si>
  <si>
    <t xml:space="preserve">INTEGRACION DE LA INGENIERIA QUIMICA MECANICA Y AFINES S.A.           </t>
  </si>
  <si>
    <t xml:space="preserve">HACIENDA LA CABAÑA S.A.                                               </t>
  </si>
  <si>
    <t xml:space="preserve">MANRIQUE Y MANRIQUE Y CIA S C A                                       </t>
  </si>
  <si>
    <t xml:space="preserve">GASEOSAS DEL VALLE DEL CAUCA S.A.                                     </t>
  </si>
  <si>
    <t xml:space="preserve">CASA BRITANICA S.A                                                    </t>
  </si>
  <si>
    <t xml:space="preserve">ALVAREZ Y COLLINS S.A.                                                </t>
  </si>
  <si>
    <t xml:space="preserve">IMA INDUSTRIA DE ARTICULOS DE MADERA S A                              </t>
  </si>
  <si>
    <t xml:space="preserve">C I QUIMICA COMERCIAL ANDINA S A                                      </t>
  </si>
  <si>
    <t xml:space="preserve">ORGANIZACION RADIAL OLIMPICA S A                                      </t>
  </si>
  <si>
    <t xml:space="preserve">FABRICA DE TEXTILES TEXTRAMA S.A.                                     </t>
  </si>
  <si>
    <t xml:space="preserve">RITCHI S.A.                                                           </t>
  </si>
  <si>
    <t xml:space="preserve">SUN MICROSYSTEMS DE COLOMBIA S.A..                                    </t>
  </si>
  <si>
    <t xml:space="preserve">INDUSTRIA COLOMBO ANDINA INCA S.A                                     </t>
  </si>
  <si>
    <t xml:space="preserve">LITO PRINT LTDA                                                       </t>
  </si>
  <si>
    <t xml:space="preserve">COMPAÑIAS DELIMA S A                                                  </t>
  </si>
  <si>
    <t xml:space="preserve">CENTRAL SICARARE S A                                                  </t>
  </si>
  <si>
    <t xml:space="preserve">GASEOSAS LA FRONTERA S.A.                                             </t>
  </si>
  <si>
    <t xml:space="preserve">ALCANTARA ASOCIADOS S A                                               </t>
  </si>
  <si>
    <t xml:space="preserve">PRODUCTORA NACIONAL AVICOLA S.A.                                      </t>
  </si>
  <si>
    <t xml:space="preserve">YOTOCO                    </t>
  </si>
  <si>
    <t xml:space="preserve">FERRETERIA ESPANOLA Y CIA LTDA                                        </t>
  </si>
  <si>
    <t xml:space="preserve">ELECTRO PORCELANA GAMMA S A                                           </t>
  </si>
  <si>
    <t xml:space="preserve">ALMACEN B.C S.A                                                       </t>
  </si>
  <si>
    <t xml:space="preserve">INDUSTRIA COLOMBIANA DE CONFECCIONES S.A. INCOCO                      </t>
  </si>
  <si>
    <t xml:space="preserve">KENWORTH DE LA MONTA¥A S.A.                                           </t>
  </si>
  <si>
    <t xml:space="preserve">PIZANTEX S.A.                                                         </t>
  </si>
  <si>
    <t xml:space="preserve">COMERCIAL G Y J S.A.                                                  </t>
  </si>
  <si>
    <t xml:space="preserve">INTECPLAST - INYECCION TECNICA DE PLASTICOS S A                       </t>
  </si>
  <si>
    <t xml:space="preserve">DIEBOLD COLOMBIA S A                                                  </t>
  </si>
  <si>
    <t xml:space="preserve">DESARROLLOS INDUSTRIALES DEL CAUCA S.A.                               </t>
  </si>
  <si>
    <t xml:space="preserve">DELOITTE &amp; TOUCHE LTDA.                                               </t>
  </si>
  <si>
    <t xml:space="preserve">BUSCAR DE COLOMBIA S.A                                                </t>
  </si>
  <si>
    <t xml:space="preserve">DUQUESA S A                                                           </t>
  </si>
  <si>
    <t xml:space="preserve">COMPA¥IA DE SERVICIOS Y ADMINISTRACION S A SERDAN                     </t>
  </si>
  <si>
    <t xml:space="preserve">BLACK Y DECKER DE COLOMBIA S.A.                                       </t>
  </si>
  <si>
    <t xml:space="preserve">MOLINOS BARRANQUILLITA S.A.                                           </t>
  </si>
  <si>
    <t xml:space="preserve">GAS KPITAL GR S.A.                                                    </t>
  </si>
  <si>
    <t xml:space="preserve">HORNOS NACIONALES S A EN ACUERDO DE REESTRUCTURACION                  </t>
  </si>
  <si>
    <t xml:space="preserve">SOGAMOSO                  </t>
  </si>
  <si>
    <t xml:space="preserve">COMPAÑIA NACIONAL DE INVERSIONES LTDA                                 </t>
  </si>
  <si>
    <t xml:space="preserve">COMWARE S.A.                                                          </t>
  </si>
  <si>
    <t xml:space="preserve">CADENA SOLUCIONES EN IMPRESION Y MARKETING S.A                        </t>
  </si>
  <si>
    <t xml:space="preserve">FORMACOL S.A.                                                         </t>
  </si>
  <si>
    <t xml:space="preserve">DISEÑO URBANO EL ARTE DE CONSTRUIR S A                                </t>
  </si>
  <si>
    <t xml:space="preserve">COMERCIALIZADORA DE COLECCIONES S.A.                                  </t>
  </si>
  <si>
    <t xml:space="preserve">CREPES Y WAFFLES S.A                                                  </t>
  </si>
  <si>
    <t xml:space="preserve">H.B. FULLER COLOMBIA LTDA                                             </t>
  </si>
  <si>
    <t xml:space="preserve">LABORATORIOS SYNTHESIS LTDA Y CIA S C A                               </t>
  </si>
  <si>
    <t xml:space="preserve">V D EL MUNDO A SUS PIES S.A.                                          </t>
  </si>
  <si>
    <t xml:space="preserve">INDUSTRIAL FARMACEUTICA UNION DE VERTICES DE TECNOFARMA S.A.          </t>
  </si>
  <si>
    <t xml:space="preserve">GRAVILLERA ALBANIA S.A.                                               </t>
  </si>
  <si>
    <t xml:space="preserve">LABORATORIOS CALIFORNIA S.A.                                          </t>
  </si>
  <si>
    <t xml:space="preserve">SAUTO S.A.                                                            </t>
  </si>
  <si>
    <t xml:space="preserve">JEN S.A                                                               </t>
  </si>
  <si>
    <t xml:space="preserve">COMERCIALIZADORA INTERNACIONAL SANTANDEREANA DE ACEITES S.A           </t>
  </si>
  <si>
    <t xml:space="preserve">TENORIO SERNA Y CIA. S. EN C.S.                                       </t>
  </si>
  <si>
    <t xml:space="preserve">FABRICA DE TORNILLOS GUTEMBERTO S A                                   </t>
  </si>
  <si>
    <t xml:space="preserve">VINOS DE LA CORTE S.A.                                                </t>
  </si>
  <si>
    <t xml:space="preserve">PRENSA MODERNA IMPRESORES S.A.                                        </t>
  </si>
  <si>
    <t xml:space="preserve">C I ACEPALMA S A                                                      </t>
  </si>
  <si>
    <t xml:space="preserve">ALDIA S.A.                                                            </t>
  </si>
  <si>
    <t xml:space="preserve">DESTILADOS Y SOLVENTES S A                                            </t>
  </si>
  <si>
    <t xml:space="preserve">PARKO SERVICES S.A.                                                   </t>
  </si>
  <si>
    <t xml:space="preserve">PELAEZ HERMANOS S.A.                                                  </t>
  </si>
  <si>
    <t xml:space="preserve">GOMEZ HOYOS Y CIA S. C. A.                                            </t>
  </si>
  <si>
    <t xml:space="preserve">INDUSTRIA DE REFRIGERACION COMERCIAL INDUFRIAL S.A.                   </t>
  </si>
  <si>
    <t xml:space="preserve">AGFA GEVAERT COLOMBIA LIMITADA                                        </t>
  </si>
  <si>
    <t xml:space="preserve">EDUCAR EDITORES S A EN ACUERDO DE REESTRUCTURACION                    </t>
  </si>
  <si>
    <t xml:space="preserve">PIRELLI DE COLOMBIA S.A.                                              </t>
  </si>
  <si>
    <t xml:space="preserve">TECNOLOGIA EN CUBRIMIENTO S A                                         </t>
  </si>
  <si>
    <t xml:space="preserve">JARDIN PLAZA S.A.                                                     </t>
  </si>
  <si>
    <t xml:space="preserve">TABORDA VELEZ Y CIA S EN C                                            </t>
  </si>
  <si>
    <t xml:space="preserve">PLASTICOS GERFOR S A                                                  </t>
  </si>
  <si>
    <t xml:space="preserve">GRUPO FARMA DE COLOMBIA S.A.                                          </t>
  </si>
  <si>
    <t xml:space="preserve">SEMPERTEX DE COLOMBIA S.A.                                            </t>
  </si>
  <si>
    <t xml:space="preserve">INVERSORA BOLIVARIANA DE GAS S.A.                                     </t>
  </si>
  <si>
    <t xml:space="preserve">YOKOMOTOR S.A.                                                        </t>
  </si>
  <si>
    <t xml:space="preserve">AVICOLA NACIONAL S.A.                                                 </t>
  </si>
  <si>
    <t xml:space="preserve">PROMIGAS SERVICIOS INTEGRADOS S.A                                     </t>
  </si>
  <si>
    <t xml:space="preserve">LABORATORIOS LAVERLAM S.A.                                            </t>
  </si>
  <si>
    <t xml:space="preserve">RAFAEL DEL CASTILLO Y CIA S.A.                                        </t>
  </si>
  <si>
    <t xml:space="preserve">CONSTRUNOVA S.A.                                                      </t>
  </si>
  <si>
    <t xml:space="preserve">C I MUNDO METAL S A                                                   </t>
  </si>
  <si>
    <t xml:space="preserve">CIEMCO LTDA CIA INDUSTRIAL ELECTROMECANICA CIEMEL Y CIA S.C.A.        </t>
  </si>
  <si>
    <t xml:space="preserve">SINCLAIR S.A.                                                         </t>
  </si>
  <si>
    <t xml:space="preserve">ESPUMAS PLASTICAS S A                                                 </t>
  </si>
  <si>
    <t xml:space="preserve">COMPAÑIA INTERNACIONAL DE ALIMENTOS S A                               </t>
  </si>
  <si>
    <t xml:space="preserve">PALMAS DEL CESAR S.A.                                                 </t>
  </si>
  <si>
    <t xml:space="preserve">INVERSORA TRACTOUAZ S.A.                                              </t>
  </si>
  <si>
    <t xml:space="preserve">FABRICA TEXTIL DE LOS ANDES S.A                                       </t>
  </si>
  <si>
    <t xml:space="preserve">CAR HYUNDAI S.A.                                                      </t>
  </si>
  <si>
    <t xml:space="preserve">LINDA LTDA Y CIA S C A                                                </t>
  </si>
  <si>
    <t xml:space="preserve">CASA DE LA VALVULA LTDA                                               </t>
  </si>
  <si>
    <t xml:space="preserve">AGROINDUSTRIALES DEL TOLIMA S.A.                                      </t>
  </si>
  <si>
    <t xml:space="preserve">AGRO GRAIN S.A.                                                       </t>
  </si>
  <si>
    <t xml:space="preserve">PACKING S.A                                                           </t>
  </si>
  <si>
    <t xml:space="preserve">CENTRO AUTOMOTOR DIESEL S A                                           </t>
  </si>
  <si>
    <t xml:space="preserve">ACEROS BOYACA Y PROCESOS S A                                          </t>
  </si>
  <si>
    <t xml:space="preserve">COMPAÑIA DE SERVICIOS S A                                             </t>
  </si>
  <si>
    <t xml:space="preserve">EVE DISTRIBUCIONES S.A                                                </t>
  </si>
  <si>
    <t xml:space="preserve">EVEREADY DE COLOMBIA S.A.                                             </t>
  </si>
  <si>
    <t xml:space="preserve">TAPAS ALBERT LTDA                                                     </t>
  </si>
  <si>
    <t xml:space="preserve">CREDIMAPFRE S.A.                                                      </t>
  </si>
  <si>
    <t xml:space="preserve">STILOTEX S.A                                                          </t>
  </si>
  <si>
    <t xml:space="preserve">PALMAS DE TUMACO S.A.                                                 </t>
  </si>
  <si>
    <t xml:space="preserve">MCKINSEY Y COMPANY COLOMBIA INC.                                      </t>
  </si>
  <si>
    <t xml:space="preserve">COMPAÑIA ENVASADORA DEL ATLANTICO LTDA                                </t>
  </si>
  <si>
    <t xml:space="preserve">PLASTICOS VANDUX DE COLOMBIA S.A.                                     </t>
  </si>
  <si>
    <t xml:space="preserve">INVERKRUK S.A.                                                        </t>
  </si>
  <si>
    <t xml:space="preserve">INVERSORA CINERA S A                                                  </t>
  </si>
  <si>
    <t xml:space="preserve">COLDECOM LTDA                                                         </t>
  </si>
  <si>
    <t xml:space="preserve">SOCIEDAD DE INVERSIONES DE LA COSTA PACIFICA S.A.                     </t>
  </si>
  <si>
    <t xml:space="preserve">ALCIDES AREVALO S.A.                                                  </t>
  </si>
  <si>
    <t xml:space="preserve">UNION TEXTIL - EUROTRANS S.A.                                         </t>
  </si>
  <si>
    <t xml:space="preserve">SISMOGRAFIA Y PETROLEOS DE COLOMBIA S A SISMOPETROL DE COLOM          </t>
  </si>
  <si>
    <t xml:space="preserve">CONCESIONES COLOMBIANAS S.A                                           </t>
  </si>
  <si>
    <t xml:space="preserve">LAMYFLEX S.A.                                                         </t>
  </si>
  <si>
    <t xml:space="preserve">MODANOVA SA                                                           </t>
  </si>
  <si>
    <t xml:space="preserve">GENERAL PIPE SERVICE INCORPORATED                                     </t>
  </si>
  <si>
    <t xml:space="preserve">COMERCIALIZADORA INTERNACIONAL CULTIVOS MIRAMONTE S.A                 </t>
  </si>
  <si>
    <t xml:space="preserve">LA CEJA                   </t>
  </si>
  <si>
    <t xml:space="preserve">OCCIDENTAL DE EMPAQUES S.A.                                           </t>
  </si>
  <si>
    <t xml:space="preserve">INVERSIONES COMPAS S.A.                                               </t>
  </si>
  <si>
    <t xml:space="preserve">DURESPO S A                                                           </t>
  </si>
  <si>
    <t xml:space="preserve">HOSPIRA LTDA                                                          </t>
  </si>
  <si>
    <t xml:space="preserve">INDUSTRIAS CENO S.A.                                                  </t>
  </si>
  <si>
    <t xml:space="preserve">NIETO VERA S.A.                                                       </t>
  </si>
  <si>
    <t xml:space="preserve">DISTRIBUCIONES PASTOR JULIO DELGADO Y CIA. LIMITADA                   </t>
  </si>
  <si>
    <t xml:space="preserve">STOP S A                                                              </t>
  </si>
  <si>
    <t xml:space="preserve">CARTONERA NACIONAL S.A.                                               </t>
  </si>
  <si>
    <t xml:space="preserve">H L INGENIEROS S A                                                    </t>
  </si>
  <si>
    <t xml:space="preserve">COMPOUNDING AND MASTERBATCHING INDUSTRY LIMITADA COMAI LTDA           </t>
  </si>
  <si>
    <t xml:space="preserve">T V CABLE PROMISION S A                                               </t>
  </si>
  <si>
    <t xml:space="preserve">TYCO ELECTRONICS COLOMBIA LTDA                                        </t>
  </si>
  <si>
    <t xml:space="preserve">DISMACOR S.A.                                                         </t>
  </si>
  <si>
    <t xml:space="preserve">MAXIMO EXPORTADORES DE CAFE S.A. C.I.                                 </t>
  </si>
  <si>
    <t xml:space="preserve">LEN IMPORTACIONES LTDA.                                               </t>
  </si>
  <si>
    <t xml:space="preserve">PELPAK S.A.                                                           </t>
  </si>
  <si>
    <t xml:space="preserve">ABRASIVOS DE COLOMBIA S.A.                                            </t>
  </si>
  <si>
    <t xml:space="preserve">GIRARDOTA                 </t>
  </si>
  <si>
    <t xml:space="preserve">METAZA S A                                                            </t>
  </si>
  <si>
    <t xml:space="preserve">ESPUMLATEX S.A                                                        </t>
  </si>
  <si>
    <t xml:space="preserve">NEXSYS DE COLOMBIA S.A.                                               </t>
  </si>
  <si>
    <t xml:space="preserve">TEXCOMERCIAL S A                                                      </t>
  </si>
  <si>
    <t xml:space="preserve">PRODUCTOS QUIMICOS ANDINOS S.A  P.Q.A  S.A                            </t>
  </si>
  <si>
    <t xml:space="preserve">ESPUMADOS DEL LITORAL S.A.                                            </t>
  </si>
  <si>
    <t xml:space="preserve">AUTOMARKET LIMITET                                                    </t>
  </si>
  <si>
    <t xml:space="preserve">INDUSTRIAS PLASTICAS DEL CARIBE S. A.                                 </t>
  </si>
  <si>
    <t xml:space="preserve">RIDUCO S.A.                                                           </t>
  </si>
  <si>
    <t xml:space="preserve">CI.TRANSPORTADORA.S.A.                                                </t>
  </si>
  <si>
    <t xml:space="preserve">COLOMBIANA DE FRENOS S A COFRE                                        </t>
  </si>
  <si>
    <t xml:space="preserve">HILOS DE MOSQUERA S A                                                 </t>
  </si>
  <si>
    <t xml:space="preserve">ASTRAZENECA COLOMBIA S A                                              </t>
  </si>
  <si>
    <t xml:space="preserve">MAZAL GROUP S.A.                                                      </t>
  </si>
  <si>
    <t xml:space="preserve">INDUSTRIA QUIMICA ANDINA Y CIA.S.A.                                   </t>
  </si>
  <si>
    <t xml:space="preserve">IMPLEMENTOS,MAQUINARIA Y EQUIPOS DE COLOMBIA SOCIEDAD ANONIMA         </t>
  </si>
  <si>
    <t xml:space="preserve">INVERSIONES FERBIENES S.A.                                            </t>
  </si>
  <si>
    <t xml:space="preserve">COMESTIBLES ITALO S.A.                                                </t>
  </si>
  <si>
    <t xml:space="preserve">TINTORERIA ASITEX LTDA                                                </t>
  </si>
  <si>
    <t xml:space="preserve">HOTELES BOGOTA PLAZA S.A.                                             </t>
  </si>
  <si>
    <t xml:space="preserve">TIPIEL S.A.                                                           </t>
  </si>
  <si>
    <t xml:space="preserve">GRUNENTHAL COLOMBIANA S A                                             </t>
  </si>
  <si>
    <t xml:space="preserve">INVERSIONES BALSORA S. A.                                             </t>
  </si>
  <si>
    <t xml:space="preserve">VALORES MANUELITA  E U                                                </t>
  </si>
  <si>
    <t xml:space="preserve">CORPORACION DE TAXIS DE COLOMBIA S.A. CORPOTAXIS D.C. S.A.            </t>
  </si>
  <si>
    <t xml:space="preserve">COLOMBIANA DE NO TEJIDOS Y ACOLCHADOS S.A.                            </t>
  </si>
  <si>
    <t xml:space="preserve">LIBRERIA NACIONAL S A                                                 </t>
  </si>
  <si>
    <t xml:space="preserve">GEOFISICA SISTEMAS Y SOLUCIONES LTDA                                  </t>
  </si>
  <si>
    <t xml:space="preserve">TECNICAS AMERICANAS DE ESTUDIO PARA COLOMBIA S.A                      </t>
  </si>
  <si>
    <t xml:space="preserve">CONTAC CENTER AMERICAS S. A.                                          </t>
  </si>
  <si>
    <t xml:space="preserve">ARYSTA LIFESCIENCE COLOMBIA S A                                       </t>
  </si>
  <si>
    <t xml:space="preserve">DANARANJO S A EN ACUERDO DE REESTRUCTURACION                          </t>
  </si>
  <si>
    <t xml:space="preserve">BATERIAS WILLARD S.A.                                                 </t>
  </si>
  <si>
    <t xml:space="preserve">EKRO DISTRIBUCIONES S A                                               </t>
  </si>
  <si>
    <t xml:space="preserve">ALTIPAL BOGOTA LTDA                                                   </t>
  </si>
  <si>
    <t xml:space="preserve">CENTRAL DE HIERROS LTDA                                               </t>
  </si>
  <si>
    <t xml:space="preserve">FABRICA DE ESPECIAS Y PRODUCTOS EL REY S.A.                           </t>
  </si>
  <si>
    <t xml:space="preserve">IMCOLMEDICA S. A.                                                     </t>
  </si>
  <si>
    <t xml:space="preserve">TAMBORES DE COLOMBIA S.A.                                             </t>
  </si>
  <si>
    <t xml:space="preserve">CARIBE MOTOR DE MEDELLIN S.A.                                         </t>
  </si>
  <si>
    <t xml:space="preserve">AGROPECUARIA DE COMERCIO LTDA                                         </t>
  </si>
  <si>
    <t xml:space="preserve">GENERAL METALICA S.A.                                                 </t>
  </si>
  <si>
    <t xml:space="preserve">FINOTEX S.A                                                           </t>
  </si>
  <si>
    <t xml:space="preserve">FRUTALES LAS LAJAS S.A.                                               </t>
  </si>
  <si>
    <t xml:space="preserve">HP FINANCIAL SERVICES COLOMBIA LLC                                    </t>
  </si>
  <si>
    <t xml:space="preserve">UNIMAQ S A                                                            </t>
  </si>
  <si>
    <t xml:space="preserve">PROMOTORA MONTECARLO VIAS S.A.                                        </t>
  </si>
  <si>
    <t xml:space="preserve">TUBOSCOPE BRANDT DE COLOMBIA                                          </t>
  </si>
  <si>
    <t xml:space="preserve">DISTRIBUIDORA DE CONFITES S.A.                                        </t>
  </si>
  <si>
    <t xml:space="preserve">HILAT S.A.                                                            </t>
  </si>
  <si>
    <t xml:space="preserve">ALIMENTOS DEL VALLE S A                                               </t>
  </si>
  <si>
    <t xml:space="preserve">IDECAMPO S.A.                                                         </t>
  </si>
  <si>
    <t xml:space="preserve">AGROINDUSTRIAL MOLINO SONORA A.P. S.A.                                </t>
  </si>
  <si>
    <t xml:space="preserve">PROMOTORA APOTEMA S.A.                                                </t>
  </si>
  <si>
    <t xml:space="preserve">DESCA COLOMBIA S. A.                                                  </t>
  </si>
  <si>
    <t xml:space="preserve">DISTRIBUIDORA JORGE MARIO URIBE G.  S.A.                              </t>
  </si>
  <si>
    <t xml:space="preserve">PARQUE AGROPECUARIO DE LA SABANA S.A.                                 </t>
  </si>
  <si>
    <t xml:space="preserve">SOCODA S.A.                                                           </t>
  </si>
  <si>
    <t xml:space="preserve">LABORATORIOS LEGRAND S.A                                              </t>
  </si>
  <si>
    <t xml:space="preserve">MOLINO EL LOBO S.A.                                                   </t>
  </si>
  <si>
    <t xml:space="preserve">PALMAS OLEAGINOSAS DEL MAGDALENA LTDA.                                </t>
  </si>
  <si>
    <t xml:space="preserve">BELLEZA EXPRESS S.A.                                                  </t>
  </si>
  <si>
    <t xml:space="preserve">PALMAR DEL ORIENTE S A                                                </t>
  </si>
  <si>
    <t xml:space="preserve">AVAYA COMMNUNICATION DE COLOMBIA S.A.                                 </t>
  </si>
  <si>
    <t xml:space="preserve">DYNA Y CIA S A                                                        </t>
  </si>
  <si>
    <t xml:space="preserve">SYX FOOTWEAR S.A.                                                     </t>
  </si>
  <si>
    <t xml:space="preserve">POLYBAN INTERNACIONAL S.A.                                            </t>
  </si>
  <si>
    <t xml:space="preserve">MASISA COLOMBIA S.A.                                                  </t>
  </si>
  <si>
    <t xml:space="preserve">HOTEL DE PEREIRA S.A.                                                 </t>
  </si>
  <si>
    <t xml:space="preserve">INMOBILIARIA HEVIOS S.A.                                              </t>
  </si>
  <si>
    <t xml:space="preserve">TEJIDOS SINTETICOS DE COLOMBIA S.A.                                   </t>
  </si>
  <si>
    <t xml:space="preserve">I.R.C.C. LIMITADA INDUSTRIA DE RESTAURANTES CASUALES  LTDA            </t>
  </si>
  <si>
    <t xml:space="preserve">LABORATORIOS RETY DE COLOMBIA S.A.                                    </t>
  </si>
  <si>
    <t xml:space="preserve">SANAUTOS S.A.                                                         </t>
  </si>
  <si>
    <t xml:space="preserve">C.I. CARBOCOQUE S.A.                                                  </t>
  </si>
  <si>
    <t xml:space="preserve">HUNTER DOUGLAS DE COLOMBIA S A                                        </t>
  </si>
  <si>
    <t xml:space="preserve">COMERCIALIZADORA INTERNACIONAL  MILPA S. A..                          </t>
  </si>
  <si>
    <t xml:space="preserve">TRAMITES Y COBRANZAS S A                                              </t>
  </si>
  <si>
    <t xml:space="preserve">SIEMENS ENTERPRISE COMMUNICATIONS LTDA.                               </t>
  </si>
  <si>
    <t xml:space="preserve">BRANCH OF MICROSOFT COLOMBIA INC                                      </t>
  </si>
  <si>
    <t xml:space="preserve">INVERSIONES AGA S A                                                   </t>
  </si>
  <si>
    <t xml:space="preserve">UNIKIA S. A.                                                          </t>
  </si>
  <si>
    <t xml:space="preserve">ALMACEN RODAMIENTOS S.A.                                              </t>
  </si>
  <si>
    <t xml:space="preserve">CONSTRUCCIONES ISARCO S.A.                                            </t>
  </si>
  <si>
    <t xml:space="preserve">MEJIA Y CIA S.A.                                                      </t>
  </si>
  <si>
    <t xml:space="preserve">COMPAÑIA AGRICOLA CAUCANA S A                                         </t>
  </si>
  <si>
    <t xml:space="preserve">AUTOMOTORA NACIONAL S A                                               </t>
  </si>
  <si>
    <t xml:space="preserve">FRESKALECHE S.A.                                                      </t>
  </si>
  <si>
    <t xml:space="preserve">INDUSTRIA COLOMBIANA DE LACTEOS LIMITADA INCOLACTEOS LIMITADA         </t>
  </si>
  <si>
    <t xml:space="preserve">INVERSIONES LIBRA S.A                                                 </t>
  </si>
  <si>
    <t xml:space="preserve">MANUFACTURAS SILICEAS LTDA.                                           </t>
  </si>
  <si>
    <t xml:space="preserve">AYCO LTDA                                                             </t>
  </si>
  <si>
    <t xml:space="preserve">FORMALETAS S A                                                        </t>
  </si>
  <si>
    <t xml:space="preserve">ROMARCO S A                                                           </t>
  </si>
  <si>
    <t xml:space="preserve">APPLICA DE COLOMBIA LTDA                                              </t>
  </si>
  <si>
    <t xml:space="preserve">VENTAS Y MARCAS LTDA                                                  </t>
  </si>
  <si>
    <t xml:space="preserve">SOCIEDAD DE COMERCIALIZACION INTERNACIONAL FORMAS INTIMAS S.A.        </t>
  </si>
  <si>
    <t xml:space="preserve">PIC COLOMBIA S A                                                      </t>
  </si>
  <si>
    <t xml:space="preserve">SUBARU DE COLOMBIA S.A.                                               </t>
  </si>
  <si>
    <t xml:space="preserve">AVIMOL S.A.                                                           </t>
  </si>
  <si>
    <t xml:space="preserve">ESGAMO LTDA. INGENIEROS CONSTRUCTORES                                 </t>
  </si>
  <si>
    <t xml:space="preserve">C I VANOIL S.A.                                                       </t>
  </si>
  <si>
    <t xml:space="preserve">GREIF COLOMBIA S.A.                                                   </t>
  </si>
  <si>
    <t xml:space="preserve">CAUCA GRANDE S.A                                                      </t>
  </si>
  <si>
    <t xml:space="preserve">GLOBAL GARLIC S.A.                                                    </t>
  </si>
  <si>
    <t xml:space="preserve">CONVERTIDORA DE PAPEL DEL CAUCA S.A.                                  </t>
  </si>
  <si>
    <t xml:space="preserve">RESORTES HERCULES S.A.                                                </t>
  </si>
  <si>
    <t xml:space="preserve">OBIPROSA COLOMBIA  S. A.                                              </t>
  </si>
  <si>
    <t xml:space="preserve">DANNY VENTA DIRECTA S A                                               </t>
  </si>
  <si>
    <t xml:space="preserve">ENGATIVA                  </t>
  </si>
  <si>
    <t xml:space="preserve">PROCINAL BOGOTA LIMITADA                                              </t>
  </si>
  <si>
    <t xml:space="preserve">EMPRESA ANDINA DE HERRAMIENTAS S. A.                                  </t>
  </si>
  <si>
    <t xml:space="preserve">TRANSLAGO LTDA.                                                       </t>
  </si>
  <si>
    <t xml:space="preserve">CASALIMPIA S.A.                                                       </t>
  </si>
  <si>
    <t xml:space="preserve">PLASTICOS FOREMOL S.A.                                                </t>
  </si>
  <si>
    <t xml:space="preserve">PLASTICOS DIENES S A                                                  </t>
  </si>
  <si>
    <t xml:space="preserve">STEPAN COLOMBIANA DE QUIMICOS S.A.                                    </t>
  </si>
  <si>
    <t xml:space="preserve">SUAREZ Y SILVA LTDA. INGENIEROS CONTRATISTAS                          </t>
  </si>
  <si>
    <t xml:space="preserve">SISTEMAS INTEGRALES DE INFORMATICA S.A. SISA S.A.                     </t>
  </si>
  <si>
    <t xml:space="preserve">KIA PLAZA S.A.                                                        </t>
  </si>
  <si>
    <t xml:space="preserve">IMPORTADORA FOTOMORIZ S A                                             </t>
  </si>
  <si>
    <t xml:space="preserve">ARENA COMUNICATIONS COLOMBIA S. A.                                    </t>
  </si>
  <si>
    <t xml:space="preserve">MINEROS NACIONALES S.A.                                               </t>
  </si>
  <si>
    <t xml:space="preserve">GRUPO KALA S A                                                        </t>
  </si>
  <si>
    <t xml:space="preserve">RICOH COLOMBIA S A.                                                   </t>
  </si>
  <si>
    <t xml:space="preserve">AUTOPACIFICO LTDA                                                     </t>
  </si>
  <si>
    <t xml:space="preserve">JARAMILLO MORA S.A.                                                   </t>
  </si>
  <si>
    <t xml:space="preserve">INDUSTRIA COLOMBIANA DE TAPAS S.A. INCOLTAPAS S.A.                    </t>
  </si>
  <si>
    <t xml:space="preserve">OPEN SYSTEMS LTDA.                                                    </t>
  </si>
  <si>
    <t xml:space="preserve">MEICO S.A.                                                            </t>
  </si>
  <si>
    <t xml:space="preserve">FONDO GANADERO DEL CENTRO S.A.                                        </t>
  </si>
  <si>
    <t>INDUSTRIA COL. DE ELECTRONICOS Y ELECTRODOMESTICOS EN ACUERDO DE REEST</t>
  </si>
  <si>
    <t xml:space="preserve">FUNZA                     </t>
  </si>
  <si>
    <t xml:space="preserve">PONCE DE LEON Y ASOCIADOS S.A.INGENIEROS CONSULTORES                  </t>
  </si>
  <si>
    <t xml:space="preserve">VIVIENDAS PLANIFICADAS S A                                            </t>
  </si>
  <si>
    <t xml:space="preserve">TURISMO HANSA S A                                                     </t>
  </si>
  <si>
    <t xml:space="preserve">SAN ANDRES                </t>
  </si>
  <si>
    <t xml:space="preserve">SAN ANDRES Y PROVIDENCIA  </t>
  </si>
  <si>
    <t xml:space="preserve">PRECOCIDOS DEL ORIENTE SA                                             </t>
  </si>
  <si>
    <t xml:space="preserve">CONIX S.A.                                                            </t>
  </si>
  <si>
    <t xml:space="preserve">ESCOBAR Y MARTINEZ S A E &amp; M S A                                      </t>
  </si>
  <si>
    <t xml:space="preserve">RX S A                                                                </t>
  </si>
  <si>
    <t xml:space="preserve">INVERSIONES WALKIRIA S.A.                                             </t>
  </si>
  <si>
    <t xml:space="preserve">LATINOAMERICANA DE CONSTRUCCIONES S.A.                                </t>
  </si>
  <si>
    <t xml:space="preserve">ORIENTE S.A.                                                          </t>
  </si>
  <si>
    <t xml:space="preserve">DECORCERAMICA S.A.                                                    </t>
  </si>
  <si>
    <t xml:space="preserve">SANTILLANA AGUILAR ALTEA TAURUS ALFAGUARA S A                         </t>
  </si>
  <si>
    <t xml:space="preserve">COMPANIA AMERICANA DE MULTISERVICIOS LTDA                             </t>
  </si>
  <si>
    <t xml:space="preserve">ROYAL ANDINA S.A.                                                     </t>
  </si>
  <si>
    <t xml:space="preserve">SOUTHEAST INVESTMENT CORPORATION                                      </t>
  </si>
  <si>
    <t xml:space="preserve">INGENIERIA DE VIAS S. A.                                              </t>
  </si>
  <si>
    <t xml:space="preserve">VALORA S.A.                                                           </t>
  </si>
  <si>
    <t xml:space="preserve">POLLO ANDINO LIMITADA EN CONCORDATO                                   </t>
  </si>
  <si>
    <t xml:space="preserve">INDUSTRIAS METALICAS SUDAMERICANAS S.A.                               </t>
  </si>
  <si>
    <t xml:space="preserve">DESARROLLOS CAMPESINOS S.A.                                           </t>
  </si>
  <si>
    <t xml:space="preserve">COMERCIALIZADORA INTERNACIONAL ANTILLANA S.A.                         </t>
  </si>
  <si>
    <t xml:space="preserve">DYNO NOBEL COLOMBIA S.A                                               </t>
  </si>
  <si>
    <t xml:space="preserve">SUDESPENSA DE GRANOS BARRAGAN S. A.                                   </t>
  </si>
  <si>
    <t xml:space="preserve">EQUIPO DE SERVICIOS PETROLEROS LTDA                                   </t>
  </si>
  <si>
    <t xml:space="preserve">GRUPO OP GRAFICAS S.A.                                                </t>
  </si>
  <si>
    <t xml:space="preserve">ENVASES PUROS INTERNATIONAL PAPER LTDA                                </t>
  </si>
  <si>
    <t xml:space="preserve">ENERGIA Y POTENCIA SA.                                                </t>
  </si>
  <si>
    <t xml:space="preserve">POLLOS SAVICOL S. A.                                                  </t>
  </si>
  <si>
    <t xml:space="preserve">ACEITES S.A.                                                          </t>
  </si>
  <si>
    <t xml:space="preserve">COLSERVICE S A                                                        </t>
  </si>
  <si>
    <t xml:space="preserve">COMERCIALIZADORA SANTANDER S A                                        </t>
  </si>
  <si>
    <t xml:space="preserve">TEXDORAL S.A.  Y/O  V&amp;B  TEXTIL S.A.                                  </t>
  </si>
  <si>
    <t xml:space="preserve">TRIMCO S.A.                                                           </t>
  </si>
  <si>
    <t xml:space="preserve">COMERCIALIZADORA LLANTAS UNIDAS S A                                   </t>
  </si>
  <si>
    <t xml:space="preserve">TEXTURA S. A.                                                         </t>
  </si>
  <si>
    <t xml:space="preserve">POLLOSAN S.A                                                          </t>
  </si>
  <si>
    <t xml:space="preserve">IGNACIO GOMEZ Y CIA IHM S.A.-IGNACIO GOMEZ IHM S.A.                   </t>
  </si>
  <si>
    <t xml:space="preserve">PETROLEOS DEL MILENIO C I S A                                         </t>
  </si>
  <si>
    <t xml:space="preserve">CORTEACEROS S.A                                                       </t>
  </si>
  <si>
    <t xml:space="preserve">CENTRO ACEROS S.A.                                                    </t>
  </si>
  <si>
    <t xml:space="preserve">IMPORTADORA CALI LTDA                                                 </t>
  </si>
  <si>
    <t xml:space="preserve">MIRACANA INMOBILIARIA QUILICHAO S A &amp; CIA S C A                       </t>
  </si>
  <si>
    <t xml:space="preserve">CINEMARK COLOMBIA S A                                                 </t>
  </si>
  <si>
    <t xml:space="preserve">A. PARRA Y CIA S EN C                                                 </t>
  </si>
  <si>
    <t xml:space="preserve">INVERSIONES MORAVIA S.A                                               </t>
  </si>
  <si>
    <t xml:space="preserve">AZUL K S A                                                            </t>
  </si>
  <si>
    <t xml:space="preserve">AGROAVICOLA SAN MARINO LTDA                                           </t>
  </si>
  <si>
    <t xml:space="preserve">COMESTIBLES RICOS LTDA.                                               </t>
  </si>
  <si>
    <t xml:space="preserve">EPSON COLOMBIA LTDA                                                   </t>
  </si>
  <si>
    <t xml:space="preserve">LAMINACION DE COLOMBIA S.A.                                           </t>
  </si>
  <si>
    <t xml:space="preserve">AGROPESQUERA INDUSTRIAL BAHIA CUPICA LIMITADA    C.I.                 </t>
  </si>
  <si>
    <t xml:space="preserve">BUENAVENTURA              </t>
  </si>
  <si>
    <t xml:space="preserve">CONSTRUCTORA CARLOS COLLINS S.A.                                      </t>
  </si>
  <si>
    <t xml:space="preserve">INDUSTRIA COLOMBIANA DE ALIMENTOS S.A.                                </t>
  </si>
  <si>
    <t xml:space="preserve">AGROPECUARIA VELEZ Y CIA S.C.A.                                       </t>
  </si>
  <si>
    <t xml:space="preserve">MARCALI S A                                                           </t>
  </si>
  <si>
    <t xml:space="preserve">ALPLA COLOMBIA LTDA                                                   </t>
  </si>
  <si>
    <t xml:space="preserve">WINCHESTER OIL AND GAS S.A.                                           </t>
  </si>
  <si>
    <t xml:space="preserve">PLASTICOS TRUHER S.A.                                                 </t>
  </si>
  <si>
    <t xml:space="preserve">SUTEX S.A.                                                            </t>
  </si>
  <si>
    <t xml:space="preserve">C D SYSTEMS DE COLOMBIA S A                                           </t>
  </si>
  <si>
    <t xml:space="preserve">CROMAS S.A.                                                           </t>
  </si>
  <si>
    <t xml:space="preserve">BBB EQUIPOS TOPOGRAFICOS LTDA.                                        </t>
  </si>
  <si>
    <t xml:space="preserve">SERVINCLUIDOS LTDA                                                    </t>
  </si>
  <si>
    <t xml:space="preserve">RONDA  S.A.                                                           </t>
  </si>
  <si>
    <t xml:space="preserve">MEGAPROYECTOS S.A.                                                    </t>
  </si>
  <si>
    <t xml:space="preserve">CINTALAST S A                                                         </t>
  </si>
  <si>
    <t xml:space="preserve">GASEOSAS DE BARRANCABERMEJA S.A.                                      </t>
  </si>
  <si>
    <t xml:space="preserve">BARRANCABERMEJA           </t>
  </si>
  <si>
    <t xml:space="preserve">CENTRO TEXTIL S.A. CENTEX                                             </t>
  </si>
  <si>
    <t xml:space="preserve">ACEROS CORTADOS S A                                                   </t>
  </si>
  <si>
    <t xml:space="preserve">LOWE-SSPM S.A.                                                        </t>
  </si>
  <si>
    <t xml:space="preserve">INDUSTRIA DE ALUMINIO INDIA LTDA                                      </t>
  </si>
  <si>
    <t xml:space="preserve">PRODUCTO PARA EL HOGAR Y LA DECORACION TEXKASA LTDA.                  </t>
  </si>
  <si>
    <t xml:space="preserve">CONSERVAS CALIFORNIA S. A.                                            </t>
  </si>
  <si>
    <t xml:space="preserve">SULFOQUIMICA S A                                                      </t>
  </si>
  <si>
    <t xml:space="preserve">SMITH INTERNATIONAL SOUTH AMERICA INC                                 </t>
  </si>
  <si>
    <t xml:space="preserve">EXPOJOM S.A.                                                          </t>
  </si>
  <si>
    <t xml:space="preserve">GRANOS PIRAQUIVE SA                                                   </t>
  </si>
  <si>
    <t xml:space="preserve">LABORATORIO INTERNACIONAL DE COLOMBIA S.A.                            </t>
  </si>
  <si>
    <t xml:space="preserve">FERRETERIA REINA S.A.                                                 </t>
  </si>
  <si>
    <t xml:space="preserve">INTERNACIONAL DE NEGOCIOS S.A.                                        </t>
  </si>
  <si>
    <t xml:space="preserve">EXCO COLOMBIANA S A. - EN CONCORDATO                                  </t>
  </si>
  <si>
    <t xml:space="preserve">FRIGORIFICO DEL SINU S.A                                              </t>
  </si>
  <si>
    <t xml:space="preserve">PEARSON EDUCACION DE COLOMBIA LTDA                                    </t>
  </si>
  <si>
    <t xml:space="preserve">PREMEX S.A.                                                           </t>
  </si>
  <si>
    <t xml:space="preserve">NEGOCIOS VARIOS S.A.                                                  </t>
  </si>
  <si>
    <t xml:space="preserve">ERAZO VALENCIA Y CIA S EN C                                           </t>
  </si>
  <si>
    <t xml:space="preserve">INDUSTRIA DE PRODUCTOS ALIMENTICIOS DEL CAUCA S.A.                    </t>
  </si>
  <si>
    <t xml:space="preserve">ESPUMAS DEL VALLE LTDA                                                </t>
  </si>
  <si>
    <t xml:space="preserve">INMUEBLES COMERCIALES S.A.                                            </t>
  </si>
  <si>
    <t xml:space="preserve">CASA MOTOR LTDA                                                       </t>
  </si>
  <si>
    <t xml:space="preserve">STEWART &amp; STEVENSON DE LAS AMERICAS COLOMBIA LTDA                     </t>
  </si>
  <si>
    <t xml:space="preserve">BALANCEADOS DEL CAUCA S.A.                                            </t>
  </si>
  <si>
    <t xml:space="preserve">C.I. EXPORTADORA INTERAMERICAN COAL COLOMBIA S.A.                     </t>
  </si>
  <si>
    <t xml:space="preserve">CUMMINS API S.A.                                                      </t>
  </si>
  <si>
    <t xml:space="preserve">ECHAVARRIA Y COMPANIA LTDA                                            </t>
  </si>
  <si>
    <t xml:space="preserve">GASEOSAS  NARIÑO S.A.                                                 </t>
  </si>
  <si>
    <t xml:space="preserve">UNION COMERCIAL ROPTIE S A                                            </t>
  </si>
  <si>
    <t xml:space="preserve">PROMOTORA HOTEL DANN CARLTON BARRANQUILLA S.A                         </t>
  </si>
  <si>
    <t xml:space="preserve">AVANCE TEXTIL AVANTEX S.A.                                            </t>
  </si>
  <si>
    <t xml:space="preserve">URBANIZADORA SANTAFE DE BOGOTA - URBANSA S.A.                         </t>
  </si>
  <si>
    <t xml:space="preserve">ESGEM WORLDWIDE CORPORATION SUCURSAL COLOMBIA                         </t>
  </si>
  <si>
    <t xml:space="preserve">CIT COLOMBIANA S.A. -CITCOL                                           </t>
  </si>
  <si>
    <t xml:space="preserve">LABORATORIOS INCOBRA S A                                              </t>
  </si>
  <si>
    <t xml:space="preserve">STERLING DE COLOMBIA S A                                              </t>
  </si>
  <si>
    <t xml:space="preserve">C.I. BRAYTEX S.A.                                                     </t>
  </si>
  <si>
    <t xml:space="preserve">MATERIALES DE COLOMBIA S A                                            </t>
  </si>
  <si>
    <t xml:space="preserve">SOCIEDAD INDUSTRIAL METAL ELECTRICA S A                               </t>
  </si>
  <si>
    <t xml:space="preserve">COMODIN S.A                                                           </t>
  </si>
  <si>
    <t xml:space="preserve">INDUSTRIA DE VARIEDADES TEXTILES S.A                                  </t>
  </si>
  <si>
    <t xml:space="preserve">PREVER S.A.                                                           </t>
  </si>
  <si>
    <t xml:space="preserve">GENERAL MEDICA DE COLOMBIA S. A.                                      </t>
  </si>
  <si>
    <t xml:space="preserve">FRIGORIFICO VIJAGUAL S.A.                                             </t>
  </si>
  <si>
    <t xml:space="preserve">COMPAÑIA FOSFORERA COLOMBIANA S A                                     </t>
  </si>
  <si>
    <t xml:space="preserve">CENTRO UNICO DE PROCESAMIENTO DE LA INFORMACION COMERCIAL DE ASEO SA  </t>
  </si>
  <si>
    <t xml:space="preserve">ITELCA LTDA                                                           </t>
  </si>
  <si>
    <t xml:space="preserve">KANGUROID LTDA.                                                       </t>
  </si>
  <si>
    <t xml:space="preserve">LABORATORIOS DE COSMETICOS VOGUE S A EN ACUERDO DE REESTRUCTURACION   </t>
  </si>
  <si>
    <t xml:space="preserve">LAURA S.A                                                             </t>
  </si>
  <si>
    <t xml:space="preserve">COL  WAGEN S.A                                                        </t>
  </si>
  <si>
    <t xml:space="preserve">DATECSA S.A.                                                          </t>
  </si>
  <si>
    <t xml:space="preserve">SOBERANA S.A.                                                         </t>
  </si>
  <si>
    <t xml:space="preserve">ALFONSO PALACIO ARIZTIZABAL Y CIA S EN C                              </t>
  </si>
  <si>
    <t xml:space="preserve">DOBLE A INGENIERIA  S. A.                                             </t>
  </si>
  <si>
    <t xml:space="preserve">TANN COLOMBIANA S.A.                                                  </t>
  </si>
  <si>
    <t xml:space="preserve">MERCANTIL DE BELLEZA S.A.                                             </t>
  </si>
  <si>
    <t xml:space="preserve">TANIA S.A                                                             </t>
  </si>
  <si>
    <t xml:space="preserve">PANAMERICANA EDITORIAL LIMITADA                                       </t>
  </si>
  <si>
    <t xml:space="preserve">METROVIA S.A.                                                         </t>
  </si>
  <si>
    <t xml:space="preserve">PAVIMENTOS UNIVERSAL S. A.                                            </t>
  </si>
  <si>
    <t xml:space="preserve">SANTA REYES S.A                                                       </t>
  </si>
  <si>
    <t xml:space="preserve">COMPAÑIA PROMOTORA DE INVERSIONES DEL CAFE S.A.                       </t>
  </si>
  <si>
    <t xml:space="preserve">PRODUCTORA DE INSUMOS AGROPECUARIOS SOMEX S.A.                        </t>
  </si>
  <si>
    <t xml:space="preserve">RESFORESTADORA DEL CAUCA S.A.                                         </t>
  </si>
  <si>
    <t xml:space="preserve">POPAYAN                   </t>
  </si>
  <si>
    <t xml:space="preserve">QUIRURGIL  S. A.                                                      </t>
  </si>
  <si>
    <t xml:space="preserve">METALMECANICAS DEL SUR S.A.                                           </t>
  </si>
  <si>
    <t xml:space="preserve">MEXICHER COLOMBIA S. A.                                               </t>
  </si>
  <si>
    <t xml:space="preserve">EDUARDO L. GERLEIN S.A.                                               </t>
  </si>
  <si>
    <t xml:space="preserve">COLOMBIANA DE EXTRUSION S.A.                                          </t>
  </si>
  <si>
    <t xml:space="preserve">MARKETING PERSONAL S.A                                                </t>
  </si>
  <si>
    <t xml:space="preserve">INDUSTRIAS DE COBRE Y ALUMINIO S.A                                    </t>
  </si>
  <si>
    <t xml:space="preserve">RASCHELTEX LTDA                                                       </t>
  </si>
  <si>
    <t xml:space="preserve">OSTER DE COLOMBIA LTDA                                                </t>
  </si>
  <si>
    <t xml:space="preserve">GRUPO C B C  S A                                                      </t>
  </si>
  <si>
    <t xml:space="preserve">LABORATORIOS ECAR S.A.                                                </t>
  </si>
  <si>
    <t xml:space="preserve">ASIC S.A                                                              </t>
  </si>
  <si>
    <t xml:space="preserve">SURTIOFICINAS LIMITADA                                                </t>
  </si>
  <si>
    <t xml:space="preserve">SYNAPSIS COLOMBIA LTDA                                                </t>
  </si>
  <si>
    <t xml:space="preserve">CONSTRUVIAS DE COLOMBIA S.A.                                          </t>
  </si>
  <si>
    <t xml:space="preserve">CONCESION VIAL DE CARTAGENA S.A.                                      </t>
  </si>
  <si>
    <t xml:space="preserve">EDITORIAL TELEVISA COLOMBIA S A                                       </t>
  </si>
  <si>
    <t xml:space="preserve">PERFILAMOS DEL CAUCA S A                                              </t>
  </si>
  <si>
    <t xml:space="preserve">COMERCIALIZADORA MARDEN LTDA                                          </t>
  </si>
  <si>
    <t xml:space="preserve">COMERCIALIZADORA DE CONFECCIONES Y TEXTILES S.A.                      </t>
  </si>
  <si>
    <t xml:space="preserve">DISTRIBUIDORA  KIRAMAR S.A.                                           </t>
  </si>
  <si>
    <t xml:space="preserve">TRIADA EMA S.A. SUCURSAL COLOMBIA                                     </t>
  </si>
  <si>
    <t xml:space="preserve">TEXTRON S.A.                                                          </t>
  </si>
  <si>
    <t xml:space="preserve">LEDAKON S.A.                                                          </t>
  </si>
  <si>
    <t xml:space="preserve">INDUPOLLO S. A.                                                       </t>
  </si>
  <si>
    <t xml:space="preserve">CREDIGANE ELECTRODOMESTICOS S.A                                       </t>
  </si>
  <si>
    <t xml:space="preserve">MERCALLANTAS S.A                                                      </t>
  </si>
  <si>
    <t xml:space="preserve">JANSSEN CILAG S.A.                                                    </t>
  </si>
  <si>
    <t xml:space="preserve">ZAFARCO INDUSTRIAL S A                                                </t>
  </si>
  <si>
    <t xml:space="preserve">FLORA S.A                                                             </t>
  </si>
  <si>
    <t xml:space="preserve">DROSAN LIMITADA                                                       </t>
  </si>
  <si>
    <t xml:space="preserve">MEDIAEDGE CIA LTDA                                                    </t>
  </si>
  <si>
    <t xml:space="preserve">MICRODENIER S.A.                                                      </t>
  </si>
  <si>
    <t xml:space="preserve">SOCIEDAD HOTELERA CIEN INTERNACIONAL S A                              </t>
  </si>
  <si>
    <t xml:space="preserve">ACCENTURE LIMITADA                                                    </t>
  </si>
  <si>
    <t xml:space="preserve">CERRADURAS DE COLOMBIA S.A.                                           </t>
  </si>
  <si>
    <t xml:space="preserve">INDAC COLOMBIA LTDA                                                   </t>
  </si>
  <si>
    <t xml:space="preserve">CONCENTRADOS DEL NORTE S.A                                            </t>
  </si>
  <si>
    <t xml:space="preserve">ESPUMAS MEDELLIN S.A.                                                 </t>
  </si>
  <si>
    <t xml:space="preserve">COMPAÑIA DEL HOTEL NUTIBARA S A EN ACUERDO DE REESTRUCTURACION        </t>
  </si>
  <si>
    <t xml:space="preserve">SEMILLAS VALLE S.A                                                    </t>
  </si>
  <si>
    <t xml:space="preserve">MARPICO S A                                                           </t>
  </si>
  <si>
    <t xml:space="preserve">COMERCIALIZADORA LAS TELAS S.A.                                       </t>
  </si>
  <si>
    <t xml:space="preserve">FEPCO ZONA FRANCA S.A.                                                </t>
  </si>
  <si>
    <t xml:space="preserve">AGAVAL S.A.                                                           </t>
  </si>
  <si>
    <t xml:space="preserve">REPRESENTANTES MOBILIARIOS E INMOBILIARIOS S.A.                       </t>
  </si>
  <si>
    <t xml:space="preserve">COMERCIALIZADORA INTERNACIONAL DE LLANTAS S.A.                        </t>
  </si>
  <si>
    <t xml:space="preserve">ACTIVOS S.A.                                                          </t>
  </si>
  <si>
    <t xml:space="preserve">DISTRIBUIDORA SUPER 80 S.A.                                           </t>
  </si>
  <si>
    <t xml:space="preserve">BARNES DE COLOMBIA S A                                                </t>
  </si>
  <si>
    <t xml:space="preserve">LAGOBO DISTRIBUCIONES S.A. L.G.B. S.A.                                </t>
  </si>
  <si>
    <t xml:space="preserve">CONSTRUCCIONES FUTURA 2.000 S A                                       </t>
  </si>
  <si>
    <t xml:space="preserve">COMERCIALIZADORA INTERNACIONAL CASA IBA¥EZ S.A.                       </t>
  </si>
  <si>
    <t xml:space="preserve">C I FLORES LA FRAGANCIA LTDA                                          </t>
  </si>
  <si>
    <t xml:space="preserve">HERNANDO HEREDIA ARQUITECTOS LTDA.                                    </t>
  </si>
  <si>
    <t xml:space="preserve">BONEM S A                                                             </t>
  </si>
  <si>
    <t xml:space="preserve">COMPAóIA AUTOMOTRIZ DIESEL S.A. CODIESEL S.A.                         </t>
  </si>
  <si>
    <t xml:space="preserve">HIERROS AUTOMAR LIMITADA                                              </t>
  </si>
  <si>
    <t xml:space="preserve">ARROCERA LA ESMERALDA SA                                              </t>
  </si>
  <si>
    <t xml:space="preserve">JAMUNDI                   </t>
  </si>
  <si>
    <t xml:space="preserve">ST. JUDE MEDICAL COLOMBIA LTDA                                        </t>
  </si>
  <si>
    <t xml:space="preserve">PRODUSA S.A.                                                          </t>
  </si>
  <si>
    <t xml:space="preserve">CEDSA S.A.                                                            </t>
  </si>
  <si>
    <t xml:space="preserve">DORFAN S A                                                            </t>
  </si>
  <si>
    <t xml:space="preserve">BIOCHEM FARMACEUTICA DE COLOMBIA LTDA.                                </t>
  </si>
  <si>
    <t xml:space="preserve">TERRAFRANCO S.A.                                                      </t>
  </si>
  <si>
    <t xml:space="preserve">METALES Y OXIDOS S.A.                                                 </t>
  </si>
  <si>
    <t xml:space="preserve">INDUSTRIAS  BASICAS DE CALDAS  S.A.                                   </t>
  </si>
  <si>
    <t xml:space="preserve">CINASCAR DE COLOMBIA S.A.                                             </t>
  </si>
  <si>
    <t xml:space="preserve">ORTIZ REY INGENIEROS S.A.                                             </t>
  </si>
  <si>
    <t xml:space="preserve">AGREGADOS Y MEZCLAS CACHIBI S.A                                       </t>
  </si>
  <si>
    <t xml:space="preserve">COMERCIALIZADORA INTERNACIONAL COBRES DE COLOMBIA LTDA                </t>
  </si>
  <si>
    <t xml:space="preserve">INVERSIONES SECTOR SALUD S.A.                                         </t>
  </si>
  <si>
    <t xml:space="preserve">SCHOTT ENVASES FARMACEUTICOS S.A.                                     </t>
  </si>
  <si>
    <t xml:space="preserve">GRAPAS Y PUNTILLAS EL CABALLO LIMITADA                                </t>
  </si>
  <si>
    <t xml:space="preserve">INDUSTRIA DE HARINAS TULUA LIMITADA                                   </t>
  </si>
  <si>
    <t xml:space="preserve">ACEROS INDUSTRIALES S.A.                                              </t>
  </si>
  <si>
    <t xml:space="preserve">SIDA S.A.                                                             </t>
  </si>
  <si>
    <t xml:space="preserve">COMERCIALIZADORA KAYSSER C.K. S.A.                                    </t>
  </si>
  <si>
    <t xml:space="preserve">NOPCO COLOMBIANA S A.                                                 </t>
  </si>
  <si>
    <t xml:space="preserve">J. WALTER THOMPSON COLOMBIA LTDA.                                     </t>
  </si>
  <si>
    <t xml:space="preserve">YOUNG &amp; RUBICAM BRANDS LTDA                                           </t>
  </si>
  <si>
    <t xml:space="preserve">P D COLOMBIA S A                                                      </t>
  </si>
  <si>
    <t xml:space="preserve">C I FLORES LAS PALMAS LTDA                                            </t>
  </si>
  <si>
    <t xml:space="preserve">GRANOS Y CEREALES DE COLOMBIA S.A.                                    </t>
  </si>
  <si>
    <t xml:space="preserve">ENERGIZAR S.A.                                                        </t>
  </si>
  <si>
    <t xml:space="preserve">FRISBY S.A.                                                           </t>
  </si>
  <si>
    <t xml:space="preserve">INDUSTRIAS IVOR S.A. CASA INGLESA                                     </t>
  </si>
  <si>
    <t xml:space="preserve">FERRETERIA MULTIALAMBRES LTDA                                         </t>
  </si>
  <si>
    <t>ANTIOQUEÑA DE AUTOMOTORES Y REPUESTOS S A EN ACUERDO DE REESTRUCTURACI</t>
  </si>
  <si>
    <t xml:space="preserve">ROCHEM BIOCARE COLOMBIA S.A.                                          </t>
  </si>
  <si>
    <t xml:space="preserve">NTS NATIONAL TRUCK SERVICE S,A,                                       </t>
  </si>
  <si>
    <t xml:space="preserve">MUNDIAL DE TORNILLOS S. A.                                            </t>
  </si>
  <si>
    <t xml:space="preserve">INVERAGRO S.A                                                         </t>
  </si>
  <si>
    <t xml:space="preserve">INDUSTRIAS SAFRA S.A.                                                 </t>
  </si>
  <si>
    <t xml:space="preserve">INDUSTRIAS PARTMO SA                                                  </t>
  </si>
  <si>
    <t xml:space="preserve">COMPAÑIA MANUFACTURERA DE PAN COMAPAN S A                             </t>
  </si>
  <si>
    <t xml:space="preserve">BUNDY COLOMBIA S A                                                    </t>
  </si>
  <si>
    <t xml:space="preserve">PRECISION ENERGY  SERVICES COLOMBIA                                   </t>
  </si>
  <si>
    <t xml:space="preserve">CENTRO ACEROS DEL CARIBE LTDA                                         </t>
  </si>
  <si>
    <t xml:space="preserve">PROVECOL ANTIOQUIA S.A                                                </t>
  </si>
  <si>
    <t xml:space="preserve">DISTRIBUIDOR Y CONSECIONARIO DE CARROS DISTRICARS LTDA                </t>
  </si>
  <si>
    <t xml:space="preserve">HOMCOL CAYMAN INC                                                     </t>
  </si>
  <si>
    <t xml:space="preserve">MARQUILLAS S.A.                                                       </t>
  </si>
  <si>
    <t xml:space="preserve">ELIAS ACOSTA Y CIA. S. EN C.                                          </t>
  </si>
  <si>
    <t xml:space="preserve">GUIRNALDAS S.A.                                                       </t>
  </si>
  <si>
    <t xml:space="preserve">ACEROS BOEHLER DE COLOMBIA S.A.                                       </t>
  </si>
  <si>
    <t xml:space="preserve">BARPEN INTERNATIONAL S.A.                                             </t>
  </si>
  <si>
    <t xml:space="preserve">SUMINISTROS INDUSTRIALES SUIN S.A.                                    </t>
  </si>
  <si>
    <t xml:space="preserve">PALMERAS DE PUERTO WILCHES S.A                                        </t>
  </si>
  <si>
    <t xml:space="preserve">VEHICULOS DE LA COSTA S.A.                                            </t>
  </si>
  <si>
    <t xml:space="preserve">MCGRAW HILL INTERAMERICANA S.A.                                       </t>
  </si>
  <si>
    <t xml:space="preserve">G. BARCO S.A.                                                         </t>
  </si>
  <si>
    <t xml:space="preserve">SOLETANCHE BACHY CIMAS S A                                            </t>
  </si>
  <si>
    <t xml:space="preserve">TUBOS DE OCCIDENTE S A                                                </t>
  </si>
  <si>
    <t xml:space="preserve">S G S COLOMBIA S A                                                    </t>
  </si>
  <si>
    <t xml:space="preserve">GRIFFITH COLOMBIA S A                                                 </t>
  </si>
  <si>
    <t xml:space="preserve">MARINILLA                 </t>
  </si>
  <si>
    <t xml:space="preserve">CEREALES DEL LLANO S.A                                                </t>
  </si>
  <si>
    <t xml:space="preserve">COMERCIALIZADORA S Y E Y CIA S.A.                                     </t>
  </si>
  <si>
    <t xml:space="preserve">DISTRIBUIDORA CORDOBA LIMITADA                                        </t>
  </si>
  <si>
    <t xml:space="preserve">COMERCIALIZADORA BALDINI S.A.                                         </t>
  </si>
  <si>
    <t xml:space="preserve">EDITORA DEL MAR S A                                                   </t>
  </si>
  <si>
    <t xml:space="preserve">TORHEFE S.A.                                                          </t>
  </si>
  <si>
    <t xml:space="preserve">FRIGORIFICO GUADALUPE S A                                             </t>
  </si>
  <si>
    <t xml:space="preserve">FUNDICIONES UNIVERSO S A                                              </t>
  </si>
  <si>
    <t xml:space="preserve">PROVEEDORA DE PAPELES ANDINA S. A.                                    </t>
  </si>
  <si>
    <t xml:space="preserve">JOHN URIBE E HIJOS S.A.                                               </t>
  </si>
  <si>
    <t xml:space="preserve">PRODUCTOS LACTEOS ROBIN HOOD S.A.                                     </t>
  </si>
  <si>
    <t xml:space="preserve">ZAMORA EDITORES LIMITADA                                              </t>
  </si>
  <si>
    <t xml:space="preserve">GASEOSAS DE URABA S A                                                 </t>
  </si>
  <si>
    <t xml:space="preserve">CHIGORODO                 </t>
  </si>
  <si>
    <t xml:space="preserve">DRO SERVICIO LTDA                                                     </t>
  </si>
  <si>
    <t xml:space="preserve">DIESEL ANDINO S.A                                                     </t>
  </si>
  <si>
    <t xml:space="preserve">PAREMOS  S.A.                                                         </t>
  </si>
  <si>
    <t xml:space="preserve">BAM S.A.                                                              </t>
  </si>
  <si>
    <t xml:space="preserve">AVICOLA EL MADRONO S A                                                </t>
  </si>
  <si>
    <t xml:space="preserve">COMERCIALIZADORA INTERNACIONAL TRILLADORA DE CAFE POPAYAN S.A.        </t>
  </si>
  <si>
    <t xml:space="preserve">PARRA ARANGO Y CIA S.A.                                               </t>
  </si>
  <si>
    <t xml:space="preserve">COMESTIBLES DAN S.A                                                   </t>
  </si>
  <si>
    <t xml:space="preserve">CONEXCEL S A                                                          </t>
  </si>
  <si>
    <t xml:space="preserve">INGENIEROS CONSULTORES CIVILES Y ELECTRICOS S A                       </t>
  </si>
  <si>
    <t xml:space="preserve">COLCONSTRUC LTDA                                                      </t>
  </si>
  <si>
    <t xml:space="preserve">RETO CONSTRUCCIONES S.A.                                              </t>
  </si>
  <si>
    <t xml:space="preserve">ROY ALPHA S.A.                                                        </t>
  </si>
  <si>
    <t xml:space="preserve">AMERICANA DE CURTIDOS LTDA Y CIA SCA                                  </t>
  </si>
  <si>
    <t xml:space="preserve">SANTA ROSA DE CABAL       </t>
  </si>
  <si>
    <t xml:space="preserve">ZIGMA COLOMBIA PETROLEUM SERVICES                                     </t>
  </si>
  <si>
    <t xml:space="preserve">AUTOMOTORES LA FLORESTA S.A.                                          </t>
  </si>
  <si>
    <t xml:space="preserve">DISTRIBUIDORA MAYORISTA DE AUTOMOVILES MADIAUTOS LTDA                 </t>
  </si>
  <si>
    <t xml:space="preserve">ENTREHOGAR S A                                                        </t>
  </si>
  <si>
    <t xml:space="preserve">SERVIHOSP LTDA                                                        </t>
  </si>
  <si>
    <t xml:space="preserve">RANCHO HERMOSO SA                                                     </t>
  </si>
  <si>
    <t xml:space="preserve">PRODUCTORA DE CAJAS S.A.                                              </t>
  </si>
  <si>
    <t xml:space="preserve">INDUSTRIA DE MUEBLES DEL VALLE S.A. INVAL S.A.                        </t>
  </si>
  <si>
    <t xml:space="preserve">AGROPECUARIA SAN FERNANDO S A                                         </t>
  </si>
  <si>
    <t xml:space="preserve">AMAGA                     </t>
  </si>
  <si>
    <t xml:space="preserve">CROPTECH S. A.                                                        </t>
  </si>
  <si>
    <t xml:space="preserve">SURTIQUIMICOS LTDA.                                                   </t>
  </si>
  <si>
    <t xml:space="preserve">PRODUCCIONES GENERALES S.A.                                           </t>
  </si>
  <si>
    <t xml:space="preserve">FABRICA DE CAFE LA BASTILLA S.A.                                      </t>
  </si>
  <si>
    <t xml:space="preserve">WESCO S.A.                                                            </t>
  </si>
  <si>
    <t xml:space="preserve">STARCOM WORLDWIDE COLOMBIA S.A.                                       </t>
  </si>
  <si>
    <t xml:space="preserve">INNOVATEQ S.A.                                                        </t>
  </si>
  <si>
    <t xml:space="preserve">ZAFARCO COMERCIAL S.A.                                                </t>
  </si>
  <si>
    <t xml:space="preserve">INVERSIONES EQUIPOS Y SERVICIOS S A                                   </t>
  </si>
  <si>
    <t xml:space="preserve">SOCIEDAD TELEVISION DE ANTIOQUIA LTDA.                                </t>
  </si>
  <si>
    <t xml:space="preserve">TERMINALES AUTOMOTRICES S A                                           </t>
  </si>
  <si>
    <t xml:space="preserve">ACERO ESTRUCTURAL DE COLOMBIA S.A.                                    </t>
  </si>
  <si>
    <t xml:space="preserve">PAE COLOMBIA LTDA                                                     </t>
  </si>
  <si>
    <t xml:space="preserve">FONTIBON                  </t>
  </si>
  <si>
    <t xml:space="preserve">CORPORACION PLASTICA S.A                                              </t>
  </si>
  <si>
    <t xml:space="preserve"> R. DORON &amp; CIA. S.C.A.                                               </t>
  </si>
  <si>
    <t xml:space="preserve">TAPISOL S.A.                                                          </t>
  </si>
  <si>
    <t xml:space="preserve">BOSA                      </t>
  </si>
  <si>
    <t xml:space="preserve">PROCESADORA DE ARROZ MONTECARLO LTDA                                  </t>
  </si>
  <si>
    <t xml:space="preserve">PLANAUTOS S.A.                                                        </t>
  </si>
  <si>
    <t xml:space="preserve">ESTILO INGENIERIA S.A                                                 </t>
  </si>
  <si>
    <t xml:space="preserve">DANISCO COLOMBIA LIMITADA                                             </t>
  </si>
  <si>
    <t xml:space="preserve">INDUSTRIAL TAYLOR LTDA                                                </t>
  </si>
  <si>
    <t xml:space="preserve">SOCIEDAD CONCESIONARIA Y OPERADORA DE VIAS Y PEAJES 2004 S.A.         </t>
  </si>
  <si>
    <t xml:space="preserve">INAVES FUENTERRABIA S.A.                                              </t>
  </si>
  <si>
    <t xml:space="preserve">GASEOSAS DEL CESAR S A                                                </t>
  </si>
  <si>
    <t xml:space="preserve">VALLEDUPAR                </t>
  </si>
  <si>
    <t xml:space="preserve">CESAR                     </t>
  </si>
  <si>
    <t xml:space="preserve">NERA AMERICA LATINA LTDA SUCURSAL COLOMBIA                            </t>
  </si>
  <si>
    <t xml:space="preserve">CONSTRUCCIONES VELEZ Y ASOCIADOS S.A.                                 </t>
  </si>
  <si>
    <t xml:space="preserve">MULTIPROYECTOS S A EN ACUERDO DE REESTRUCTURACION                     </t>
  </si>
  <si>
    <t xml:space="preserve">INDUSTRIA SUPERIOR DE ARTEFACTOS S.A.                                 </t>
  </si>
  <si>
    <t xml:space="preserve">INDUSTRIA MOLINERA DE CALDAS S A                                      </t>
  </si>
  <si>
    <t xml:space="preserve">INDUSTRIAS FULLER PINTO S.A                                           </t>
  </si>
  <si>
    <t xml:space="preserve">THYSSENKRUPP ELEVADORES S.A                                           </t>
  </si>
  <si>
    <t xml:space="preserve">PROMOTORA DE DIVERSION S.A.                                           </t>
  </si>
  <si>
    <t xml:space="preserve">INVERSIONES AGROPECUARIAS DOIMA S.A.                                  </t>
  </si>
  <si>
    <t xml:space="preserve">FABRICA NACIONAL DE GRASAS S.A.                                       </t>
  </si>
  <si>
    <t xml:space="preserve">PANAMERICANA DE ALIMENTOS S.A                                         </t>
  </si>
  <si>
    <t xml:space="preserve">COUNTRY MOTORS S.A.                                                   </t>
  </si>
  <si>
    <t xml:space="preserve">COMPAÑIA COLOMBIANA DE QUIMICOS S.A.                                  </t>
  </si>
  <si>
    <t xml:space="preserve">SEMEK S A EN ACUERDO DE REESTRUCTURACION                              </t>
  </si>
  <si>
    <t xml:space="preserve">IMPOFER IMPORTADORA DE FERRETERIA LTDA                                </t>
  </si>
  <si>
    <t xml:space="preserve">ANDES INTERNATIONAL TOOLING LTDA                                      </t>
  </si>
  <si>
    <t xml:space="preserve">MAQUINARIA INGENIERIA Y CONSTRUCCIONES S.A.EN ACUERDO DE REESTRI      </t>
  </si>
  <si>
    <t xml:space="preserve">BEISBOL DE COLOMBIA SCA                                               </t>
  </si>
  <si>
    <t xml:space="preserve">RATTAN HOLDING S.A.                                                   </t>
  </si>
  <si>
    <t xml:space="preserve">ARMADOS Y MALLAS DE COLOMBIA S.A                                      </t>
  </si>
  <si>
    <t xml:space="preserve">INVERMAS S.A.                                                         </t>
  </si>
  <si>
    <t xml:space="preserve">OPTIPRODUCTOS LTDA                                                    </t>
  </si>
  <si>
    <t xml:space="preserve">TECNACRIL LTDA                                                        </t>
  </si>
  <si>
    <t xml:space="preserve">CONFITECOL S.A.                                                       </t>
  </si>
  <si>
    <t xml:space="preserve">PALMAR SANTA ELENA S.A.                                               </t>
  </si>
  <si>
    <t xml:space="preserve">ENCHAPADOS DE COLOMBIA S A EN ACUERDO DE REESTRUCTURACION             </t>
  </si>
  <si>
    <t xml:space="preserve">AGENCIA DE AUTOMOVILES S A                                            </t>
  </si>
  <si>
    <t xml:space="preserve">CENTRAL PAPELERA LTDA                                                 </t>
  </si>
  <si>
    <t xml:space="preserve">FRIGORIFICOS DE LA COSTA S. A.                                        </t>
  </si>
  <si>
    <t xml:space="preserve">C.I. FUNDICION ESCOBAR S.A.                                           </t>
  </si>
  <si>
    <t xml:space="preserve">NORCONTROL COLOMBIA LTDA                                              </t>
  </si>
  <si>
    <t xml:space="preserve">COLMAQUINAS S A                                                       </t>
  </si>
  <si>
    <t xml:space="preserve">AGROINDUSTRIAS DEL SUR DEL CESAR LTDA. Y CIA.S.C.A.                   </t>
  </si>
  <si>
    <t xml:space="preserve">PROCIBERNETICA S.A.                                                   </t>
  </si>
  <si>
    <t xml:space="preserve">SERVICIOS INDUSTRIALES TECNICOS S.A.                                  </t>
  </si>
  <si>
    <t xml:space="preserve">DINAMICA CONSTRUCCIONES S.A.                                          </t>
  </si>
  <si>
    <t xml:space="preserve">INDUSTRIAS INCA  S.A.                                                 </t>
  </si>
  <si>
    <t xml:space="preserve">UNION DE DROGUISTAS DE LOS SANTANDERES S.A.                           </t>
  </si>
  <si>
    <t xml:space="preserve">TUVINIL DE COLOMBIA S A EN ACUERDO DE REESTRUCTURACION                </t>
  </si>
  <si>
    <t xml:space="preserve">EMPRESAR. S.A.                                                        </t>
  </si>
  <si>
    <t xml:space="preserve">FORERO MOLINA Y CIA S. EN C.                                          </t>
  </si>
  <si>
    <t xml:space="preserve">EDITORA GEMINIS LTDA                                                  </t>
  </si>
  <si>
    <t xml:space="preserve">HANOVER COMPRESSION LIMITED PARTNERSHIP  SUCURSAL COLOMBIA            </t>
  </si>
  <si>
    <t xml:space="preserve">EMPAQUETADURAS Y EMPAQUES S.A.                                        </t>
  </si>
  <si>
    <t xml:space="preserve">SERVICREDITO S A                                                      </t>
  </si>
  <si>
    <t xml:space="preserve">SEMILLAS ARROYAVE S.A.                                                </t>
  </si>
  <si>
    <t xml:space="preserve">APOYO P.O.P LTDA                                                      </t>
  </si>
  <si>
    <t xml:space="preserve">TEKNO S A                                                             </t>
  </si>
  <si>
    <t xml:space="preserve">INVERSIONES IDERNA S.A. - EN CONCORDATO                               </t>
  </si>
  <si>
    <t xml:space="preserve">IMAGE QUALITY OUTSOURCING S.A.                                        </t>
  </si>
  <si>
    <t xml:space="preserve">AGROINTEGRAL ANDINA S.A.                                              </t>
  </si>
  <si>
    <t xml:space="preserve">INDUSTRIA TEXTIL COLOMBIANA LIMITADA                                  </t>
  </si>
  <si>
    <t xml:space="preserve">INFRAESTRUCTURA CONCESIONADA S.A.                                     </t>
  </si>
  <si>
    <t xml:space="preserve">INDUSTRIA MERCADEO Y COLOR S.A                                        </t>
  </si>
  <si>
    <t xml:space="preserve">INDUSTRIA PAPELERA INDUGEVI S.A.                                      </t>
  </si>
  <si>
    <t xml:space="preserve">PROMOTORA DE BELLEZA E U                                              </t>
  </si>
  <si>
    <t xml:space="preserve">LITOEMPAQUES S.A.                                                     </t>
  </si>
  <si>
    <t xml:space="preserve">GABRIEL DE COLOMBIA S A                                               </t>
  </si>
  <si>
    <t xml:space="preserve">BURICA S.A.                                                           </t>
  </si>
  <si>
    <t xml:space="preserve">FRACO FABRICA COLOMBIANA DE REPUESTOS AUTOMOTORES  S A                </t>
  </si>
  <si>
    <t xml:space="preserve">HILANDERIAS BOGOTA S A                                                </t>
  </si>
  <si>
    <t xml:space="preserve">QUIMICA BASICA COLOMBIANA S.A.                                        </t>
  </si>
  <si>
    <t xml:space="preserve">FERRICENTROS S.A.                                                     </t>
  </si>
  <si>
    <t xml:space="preserve">COSTAVISION S.A.                                                      </t>
  </si>
  <si>
    <t xml:space="preserve">MANUFACTURAS TERMINADAS S.A. MANTESA                                  </t>
  </si>
  <si>
    <t xml:space="preserve">JORGE CORTES MORA Y CIA LTDA                                          </t>
  </si>
  <si>
    <t xml:space="preserve">INTERNACIONAL MARCALI S.A.                                            </t>
  </si>
  <si>
    <t xml:space="preserve">HMV INGENIEROS LTDA                                                   </t>
  </si>
  <si>
    <t xml:space="preserve">AGROINDUSTRIA UVE S.A.                                                </t>
  </si>
  <si>
    <t xml:space="preserve">C.I CONFECCIONES BALALAIKA S.A                                        </t>
  </si>
  <si>
    <t xml:space="preserve">HIGH LIGHTS S. A.                                                     </t>
  </si>
  <si>
    <t xml:space="preserve">FENIX CONSTRUCCIONES S.A.                                             </t>
  </si>
  <si>
    <t xml:space="preserve">COLOMBIANA DE CUEROS S.A. COMERCIALIZADORA  INTERNACIONAL             </t>
  </si>
  <si>
    <t xml:space="preserve">INVERSIONES ARISTIZABAL MESA Y CIA LTDA                               </t>
  </si>
  <si>
    <t xml:space="preserve">BIOCOMBUSTIBLES S.A.                                                  </t>
  </si>
  <si>
    <t xml:space="preserve">COMPAÑIA COLOMBIANA METALMECANICA COLMESA S.A                         </t>
  </si>
  <si>
    <t xml:space="preserve">FRIGORIFICO SAN MARTIN DE PORRES LTDA                                 </t>
  </si>
  <si>
    <t xml:space="preserve">COMERCIALIZADORA DEL LLANO LTDA                                       </t>
  </si>
  <si>
    <t xml:space="preserve">FERRETERIA MAPA S.A.                                                  </t>
  </si>
  <si>
    <t xml:space="preserve">INDUSTRIAS REAL S.A                                                   </t>
  </si>
  <si>
    <t xml:space="preserve">MAC DEL PACIFICO S.A.                                                 </t>
  </si>
  <si>
    <t xml:space="preserve">VAROSA ENERGY LIMITADA                                                </t>
  </si>
  <si>
    <t xml:space="preserve">AUTO CAPITAL S.A                                                      </t>
  </si>
  <si>
    <t xml:space="preserve">INTERGRUPO S.A.                                                       </t>
  </si>
  <si>
    <t xml:space="preserve">AMAREY NOVA MEDICAL S.A.                                              </t>
  </si>
  <si>
    <t xml:space="preserve">CROPSA  LTDA                                                          </t>
  </si>
  <si>
    <t xml:space="preserve">GIVAUDAN COLOMBIA S.A.                                                </t>
  </si>
  <si>
    <t xml:space="preserve">INDUSTRIAS ELECTROMECANICAS MAGNETRON S.A.                            </t>
  </si>
  <si>
    <t xml:space="preserve">COVAL COMERCIAL S A                                                   </t>
  </si>
  <si>
    <t xml:space="preserve">A G P DE COLOMBIA S A                                                 </t>
  </si>
  <si>
    <t xml:space="preserve">ALLERGAN DE COLOMBIA S A                                              </t>
  </si>
  <si>
    <t xml:space="preserve">COMERCIALIZADORA INTERNACIONAL ITOCHU COLOMBIA S.A.                   </t>
  </si>
  <si>
    <t xml:space="preserve">INDUSTRIAS CRUZ HERMANOS LTDA                                         </t>
  </si>
  <si>
    <t xml:space="preserve">COMERCIALIZADORA FRANIG LTDA                                          </t>
  </si>
  <si>
    <t xml:space="preserve">ALLERS  S.A.                                                          </t>
  </si>
  <si>
    <t xml:space="preserve">SOCIEDAD DE COMERCIALIZACION INTERNACIONAL KERACOL S.A.               </t>
  </si>
  <si>
    <t xml:space="preserve">INVERSIONES ARROZ CARIBE S.A.                                         </t>
  </si>
  <si>
    <t xml:space="preserve">COLOMBIANA DE BEBIDAS Y ENVASADOS S.A                                 </t>
  </si>
  <si>
    <t xml:space="preserve">SURTIFRUVER DE LA SABANA LTDA                                         </t>
  </si>
  <si>
    <t xml:space="preserve">EDITORIAL DELFIN LTDA                                                 </t>
  </si>
  <si>
    <t xml:space="preserve">HOSPIMEDICS S.A.                                                      </t>
  </si>
  <si>
    <t xml:space="preserve">POLLO FIESTA S A EN CONCORDATO                                        </t>
  </si>
  <si>
    <t xml:space="preserve">ZTE  SUCURSAL COLOMBIA                                                </t>
  </si>
  <si>
    <t xml:space="preserve">INTERASESORES ASESORES EMPRESARIALES ADMINISTRATIVOS S. A.            </t>
  </si>
  <si>
    <t xml:space="preserve">HELICENTRO LIMITADA                                                   </t>
  </si>
  <si>
    <t xml:space="preserve">PRICE WATERHOUSE COOPERS ASESORES GERENCIALES LTDA                    </t>
  </si>
  <si>
    <t xml:space="preserve">PRODUCTOS Y MATERIALES DE CONFECCION S.A.                             </t>
  </si>
  <si>
    <t xml:space="preserve">ALAMBRES Y CABLES TECNICOS S.A. ALCATEK S.A.                          </t>
  </si>
  <si>
    <t xml:space="preserve">SUPERFICIES SOLIDAS S.A.                                              </t>
  </si>
  <si>
    <t xml:space="preserve">PLASTICOS TECNICOS LIMITADA                                           </t>
  </si>
  <si>
    <t xml:space="preserve">FLINT INK DE COLOMBIA LTDA                                            </t>
  </si>
  <si>
    <t xml:space="preserve">EMPAQUES DEL CAUCA S.A.                                               </t>
  </si>
  <si>
    <t xml:space="preserve">BODEGAS DEL RHIN LTDA                                                 </t>
  </si>
  <si>
    <t xml:space="preserve">C.I TEXTILES BALALAIKA S.A                                            </t>
  </si>
  <si>
    <t xml:space="preserve">UPSISTEMAS S. A.                                                      </t>
  </si>
  <si>
    <t xml:space="preserve">TELEDIFUSION S A                                                      </t>
  </si>
  <si>
    <t xml:space="preserve">GRES CARIBE S A EN ACUERDO DE REESTRUCTURACION                        </t>
  </si>
  <si>
    <t xml:space="preserve">SEALED AIR COLOMBIA LTDA                                              </t>
  </si>
  <si>
    <t xml:space="preserve">VERYTEL LTDA                                                          </t>
  </si>
  <si>
    <t xml:space="preserve">GEOMINAS S.A  EN ACUERDO DE REESTRUCTURACION                          </t>
  </si>
  <si>
    <t xml:space="preserve">KOYOMAD PRODUCTOS CARNICOS S.A.                                       </t>
  </si>
  <si>
    <t xml:space="preserve">COLPOZOS S.A.                                                         </t>
  </si>
  <si>
    <t xml:space="preserve">GENERACION Y SUMINISTRO DE ELECTRICIDAD, GAS </t>
  </si>
  <si>
    <t xml:space="preserve">POBLADO HOTELES  S.A.                                                 </t>
  </si>
  <si>
    <t xml:space="preserve">CASA TORO AUTOMOTRIZ S.A.                                             </t>
  </si>
  <si>
    <t xml:space="preserve">C.I. FRANCISCO A. ROCHA ALVARADO &amp; CIA. LTDA                          </t>
  </si>
  <si>
    <t xml:space="preserve">POPULARES LIMITADA                                                    </t>
  </si>
  <si>
    <t xml:space="preserve">DUPONT POWDER COATINGS ANDINA S.A.                                    </t>
  </si>
  <si>
    <t xml:space="preserve">INDUSTRIA AVICOLA DEL FONCE S.A.                                      </t>
  </si>
  <si>
    <t xml:space="preserve">GAS PETROLEO Y DERIVADOS DE COLOMBIA S A                              </t>
  </si>
  <si>
    <t xml:space="preserve">DISTRIBUIDORA TROPIABASTOS LTDA                                       </t>
  </si>
  <si>
    <t xml:space="preserve">VIDEO COLOMBIA S A                                                    </t>
  </si>
  <si>
    <t xml:space="preserve">MEMPHIS PRODUCTS S.A.                                                 </t>
  </si>
  <si>
    <t xml:space="preserve">FABRICACIONES ELECTROMECANICAS LTDA.                                  </t>
  </si>
  <si>
    <t xml:space="preserve">PROTECNICA INGENIERIA S.A.                                            </t>
  </si>
  <si>
    <t xml:space="preserve">TEXTILES 1 X 1 S A                                                    </t>
  </si>
  <si>
    <t xml:space="preserve">POLLOS LA GRANJITA S.A.                                               </t>
  </si>
  <si>
    <t xml:space="preserve">ADMINISTRADORA HOTELERA DANN LTDA                                     </t>
  </si>
  <si>
    <t xml:space="preserve">SUMITOMO CORPORATION COLOMBIA S A                                     </t>
  </si>
  <si>
    <t xml:space="preserve">CALDERAS JCT S.A.                                                     </t>
  </si>
  <si>
    <t xml:space="preserve">JANNA MOTORïS S.A.                                                    </t>
  </si>
  <si>
    <t xml:space="preserve">INDUSTRIAS ST. EVEN S.A.                                              </t>
  </si>
  <si>
    <t xml:space="preserve">C.I TECNOLOGIA ALIMENTARIA S.A.                                       </t>
  </si>
  <si>
    <t xml:space="preserve">GYNOPHARM S.A.                                                        </t>
  </si>
  <si>
    <t xml:space="preserve">DEPOSITO DE MEDICAMENTOS POS S.A.                                     </t>
  </si>
  <si>
    <t xml:space="preserve">SOCIEDAD TELEVISION DEL PACIFICO LTDA                                 </t>
  </si>
  <si>
    <t xml:space="preserve">ROCSA COLOMBIA S A                                                    </t>
  </si>
  <si>
    <t xml:space="preserve">QUIMICOS Y PLASTICOS INDUSTRIALES S A                                 </t>
  </si>
  <si>
    <t xml:space="preserve">INGENIERIA SUMINISTROS Y REPRESENTACIONES DE COLOMBIA LTDA..          </t>
  </si>
  <si>
    <t xml:space="preserve">INDUSTRIAS DE ACERO S A   EN ACUERDO DE RESTRUCTURACION               </t>
  </si>
  <si>
    <t xml:space="preserve">FLORES ESMERALDA LTDA                                                 </t>
  </si>
  <si>
    <t xml:space="preserve">GENEROSO MANCINI &amp; CIA LTDA                                           </t>
  </si>
  <si>
    <t xml:space="preserve">PINTURAS EVERY LTDA                                                   </t>
  </si>
  <si>
    <t xml:space="preserve">INVERSIONISTAS UNIDOS Y RENTAS DE CAPITAL S.A.                        </t>
  </si>
  <si>
    <t xml:space="preserve">GASCOMPRIMIDO DEL LLANO S.A.                                          </t>
  </si>
  <si>
    <t xml:space="preserve">PRODUCCIONES AGRICOLAS CAVI S.A.                                      </t>
  </si>
  <si>
    <t xml:space="preserve">ALMACENES Y TALLERES MOTO PRECISION S.A.                              </t>
  </si>
  <si>
    <t xml:space="preserve">MINERA EL ROBLE S.A.                                                  </t>
  </si>
  <si>
    <t xml:space="preserve">VENTAS INSTITUCIONALES S.A.                                           </t>
  </si>
  <si>
    <t xml:space="preserve">FIGURAS INFORMALES S.A.                                               </t>
  </si>
  <si>
    <t xml:space="preserve">INFINEUM COLOMBIA SUCURSAL COLOMBIANA                                 </t>
  </si>
  <si>
    <t xml:space="preserve">TRAVELONE INTERNATIONAL COLOMBIA LIMITADA                             </t>
  </si>
  <si>
    <t xml:space="preserve">COMPAÑIA DE CONSTRUCCIONES ARQUITECTURA URBANA S A                    </t>
  </si>
  <si>
    <t xml:space="preserve">EDITORIAL NOMOS S A                                                   </t>
  </si>
  <si>
    <t xml:space="preserve">VANSOLIX S A EN ACUERDO DE REESTRUCTURACION                           </t>
  </si>
  <si>
    <t xml:space="preserve">TECNAS S.A.                                                           </t>
  </si>
  <si>
    <t xml:space="preserve">C.I. DISEÑO Y MODA  INTERNACIONAL S A                                 </t>
  </si>
  <si>
    <t xml:space="preserve">TARSON Y CIA. LTDA.                                                   </t>
  </si>
  <si>
    <t xml:space="preserve">P C A PRODUCTORA Y COMERCIALIZADORA DE ALIMENTOS S.A.                 </t>
  </si>
  <si>
    <t xml:space="preserve">ERNST &amp; YOUNG LIMITADA                                                </t>
  </si>
  <si>
    <t xml:space="preserve">LYRA MOTORS LTDA                                                      </t>
  </si>
  <si>
    <t xml:space="preserve">INDUSTRIAS KENT Y SORRENTO S.A                                        </t>
  </si>
  <si>
    <t xml:space="preserve">PEGATEX LTDA                                                          </t>
  </si>
  <si>
    <t xml:space="preserve">CONSORCIO ENERGIA COLOMBIA S.A                                        </t>
  </si>
  <si>
    <t xml:space="preserve">DISORTHO LTDA                                                         </t>
  </si>
  <si>
    <t xml:space="preserve">SIGMAPLAS S.A.                                                        </t>
  </si>
  <si>
    <t xml:space="preserve">DARPLAS LTDA.                                                         </t>
  </si>
  <si>
    <t xml:space="preserve">SIERRA PINEDA Y CIA S EN C                                            </t>
  </si>
  <si>
    <t xml:space="preserve">JOSE Y GERARDO E ZULUAGA LTDA                                         </t>
  </si>
  <si>
    <t xml:space="preserve">INTERCREDITO DE COLOMBIA S.A.                                         </t>
  </si>
  <si>
    <t xml:space="preserve">SERVIPARAMO S.A.                                                      </t>
  </si>
  <si>
    <t xml:space="preserve">C.I. UNIFORMES ROPA Y CALZADO QUIN LO SA.A                            </t>
  </si>
  <si>
    <t xml:space="preserve">ANGLOPHARMA S.A                                                       </t>
  </si>
  <si>
    <t xml:space="preserve">PROMOTORA TURISTICA DEL CARIBE  LTDA                                  </t>
  </si>
  <si>
    <t xml:space="preserve">INVERSIONES ELDORADO S. A.                                            </t>
  </si>
  <si>
    <t xml:space="preserve">DUITAMA                   </t>
  </si>
  <si>
    <t xml:space="preserve">LA LUZ DEL RETIRO S.A. EN ACUERDO DE REESTRUCTURACION                 </t>
  </si>
  <si>
    <t xml:space="preserve">COMERCIALIZADORA INTERNACIONAL AGROFRUT S.A                           </t>
  </si>
  <si>
    <t xml:space="preserve">ARMETALES S.A.                                                        </t>
  </si>
  <si>
    <t xml:space="preserve">DICERMEX S.A.                                                         </t>
  </si>
  <si>
    <t xml:space="preserve">LA LIBERTAD COMPANIA DE INVERSIONES Y SERVICIOS S A                   </t>
  </si>
  <si>
    <t xml:space="preserve">CAMPEROS DE SANTANDER S A                                             </t>
  </si>
  <si>
    <t xml:space="preserve">ORGANIZACION CARDENAS S.A.                                            </t>
  </si>
  <si>
    <t xml:space="preserve">AUTOAMERICA S.A.                                                      </t>
  </si>
  <si>
    <t xml:space="preserve">TELECOMUNICACIONES SATELITALES TELESAT S A                            </t>
  </si>
  <si>
    <t xml:space="preserve">LUCKY GLOBAL ELEVATORS S A                                            </t>
  </si>
  <si>
    <t xml:space="preserve">COMERCIALIZADORA MARVIA LTDA                                          </t>
  </si>
  <si>
    <t xml:space="preserve">FAMOC DEPANEL S A                                                     </t>
  </si>
  <si>
    <t xml:space="preserve">MADRID                    </t>
  </si>
  <si>
    <t xml:space="preserve">SOCIEDAD DE COMERCIALIZACION INTERNACIONAL PANSELL S.A.               </t>
  </si>
  <si>
    <t xml:space="preserve">ORAFA S.A.                                                            </t>
  </si>
  <si>
    <t xml:space="preserve">COINTELCO S. A.                                                       </t>
  </si>
  <si>
    <t xml:space="preserve">LOME S.A.                                                             </t>
  </si>
  <si>
    <t xml:space="preserve">EPOCA S.A.                                                            </t>
  </si>
  <si>
    <t xml:space="preserve">COMPAÑIA DE MEDIOS DE INFORMACION LTDA                                </t>
  </si>
  <si>
    <t xml:space="preserve">ARDISA S.A.                                                           </t>
  </si>
  <si>
    <t xml:space="preserve">DEGUSSA CONSTRUCTION CHEMICALS COLOMBIA S.A.                          </t>
  </si>
  <si>
    <t xml:space="preserve">PALMAS MONTERREY S.  A.                                               </t>
  </si>
  <si>
    <t xml:space="preserve">REPUESTOS COLOMBIANOS S.A.                                            </t>
  </si>
  <si>
    <t xml:space="preserve">JARDINES DE PAZ S A                                                   </t>
  </si>
  <si>
    <t xml:space="preserve">COMPAÑIA CALIFORNIA S A                                               </t>
  </si>
  <si>
    <t xml:space="preserve">FLOWSERVE COLOMBIA LTDA                                               </t>
  </si>
  <si>
    <t xml:space="preserve">GRAFICAS LOS ANDES S.A.                                               </t>
  </si>
  <si>
    <t xml:space="preserve">ARGOS PRODUCTOS DE CARTON Y PAPEL S. A.                               </t>
  </si>
  <si>
    <t xml:space="preserve">FORJAS BOLIVAR S.A.                                                   </t>
  </si>
  <si>
    <t xml:space="preserve">COMERCIALIZADORA CALYPSO S.A.                                         </t>
  </si>
  <si>
    <t xml:space="preserve">DROGAS S.A.                                                           </t>
  </si>
  <si>
    <t xml:space="preserve">INDUSTRIAS DE ALUMINIO ARQUITECTONICO Y  VENTANERIA S.A.              </t>
  </si>
  <si>
    <t xml:space="preserve">RYMEL INGENIERIA ELECTRICA LTDA                                       </t>
  </si>
  <si>
    <t xml:space="preserve">C I MAQUILA INTERNACIONAL DE CONFECCION S.A.                          </t>
  </si>
  <si>
    <t>SOCIEDAD DE COMERCIALIZACIÓN INTERNACIONAL OBRAS CIVILES INFRAESTRUCTU</t>
  </si>
  <si>
    <t xml:space="preserve">ARROCERA SAHAGUN S.A.                                                 </t>
  </si>
  <si>
    <t xml:space="preserve">YORK INTERNATIONAL LTDA                                               </t>
  </si>
  <si>
    <t xml:space="preserve">ALTIPAL PEREIRA LTDA                                                  </t>
  </si>
  <si>
    <t xml:space="preserve">TORNILLOS Y PARTES PLAZA LTDA                                         </t>
  </si>
  <si>
    <t xml:space="preserve">CESVI COLOMBIA S.A.                                                   </t>
  </si>
  <si>
    <t xml:space="preserve">COLTRANS  S.A                                                         </t>
  </si>
  <si>
    <t xml:space="preserve">PRODOMED LTDA                                                         </t>
  </si>
  <si>
    <t xml:space="preserve">COMERCIALIZADORA RAGGED Y CIA. S.A.                                   </t>
  </si>
  <si>
    <t xml:space="preserve">PLASTICOS IMPRESOS DEL CARIBE LIMITADA PLASTICARIB                    </t>
  </si>
  <si>
    <t xml:space="preserve">CAESCA S A                                                            </t>
  </si>
  <si>
    <t xml:space="preserve">EDUARDO OSPINA Y CIA S A                                              </t>
  </si>
  <si>
    <t xml:space="preserve">EMPRESA COLOMBIANA DE TEXTILES S.A.                                   </t>
  </si>
  <si>
    <t xml:space="preserve">PERFUMES Y COSMETICOS INTERNACIONALES PERCOINT S.A.                   </t>
  </si>
  <si>
    <t xml:space="preserve">AXESAT S.A.                                                           </t>
  </si>
  <si>
    <t xml:space="preserve">HOTEL PARQUE ROYAL LTDA                                               </t>
  </si>
  <si>
    <t xml:space="preserve">PAXAR DE COLOMBIA S.A.                                                </t>
  </si>
  <si>
    <t xml:space="preserve">EDITORIAL LIBROS Y LIBROS S.A.                                        </t>
  </si>
  <si>
    <t xml:space="preserve">CALIMA DIESEL S.A                                                     </t>
  </si>
  <si>
    <t xml:space="preserve">COMERCIALIZADORA MERCANTIL DEL SUR TEXTILERA S.A.                     </t>
  </si>
  <si>
    <t xml:space="preserve">DA COMERCIALIZADORA LTDA                                              </t>
  </si>
  <si>
    <t xml:space="preserve">KOE EDITORES S.A.                                                     </t>
  </si>
  <si>
    <t xml:space="preserve">SOCIEDAD CONSTRUCTORA BOGOTA S A                                      </t>
  </si>
  <si>
    <t xml:space="preserve">GALVIS FRACASSI Y CIA S EN C                                          </t>
  </si>
  <si>
    <t xml:space="preserve">PLASMAR S.A.                                                          </t>
  </si>
  <si>
    <t xml:space="preserve">FARMIONNI SCALPI S A                                                  </t>
  </si>
  <si>
    <t xml:space="preserve">SISTEMAS Y COMPUTADORES S.A.                                          </t>
  </si>
  <si>
    <t xml:space="preserve">TYCO SERVICES S A                                                     </t>
  </si>
  <si>
    <t xml:space="preserve">COMPAÑIA AEROFUMIGACIONES CALIMA S A                                  </t>
  </si>
  <si>
    <t xml:space="preserve">CODIFER                                                               </t>
  </si>
  <si>
    <t xml:space="preserve">DISTRIBUCIONES GRUPO CARIBEAN LTDA                                    </t>
  </si>
  <si>
    <t xml:space="preserve">DURATEX  S.A.                                                         </t>
  </si>
  <si>
    <t xml:space="preserve">BIOMERIEUX COLOMBIA LTDA                                              </t>
  </si>
  <si>
    <t xml:space="preserve">METALURGICA CONSTRUCEL COLOMBIA S.A. METACOL                          </t>
  </si>
  <si>
    <t xml:space="preserve">ROYAL FILMS LTDA.                                                     </t>
  </si>
  <si>
    <t xml:space="preserve">ORGANIZACION PUBLICIDAD EXTERIOR S.A. OPE                             </t>
  </si>
  <si>
    <t xml:space="preserve">PROCLIN PHARMA S. A.                                                  </t>
  </si>
  <si>
    <t xml:space="preserve">FORMFIT DE COLOMBIA S A                                               </t>
  </si>
  <si>
    <t xml:space="preserve">EL PORTON DE OVIEDO S A EN ACUERDO DE REESTRUCTURACION                </t>
  </si>
  <si>
    <t xml:space="preserve">INDUSTRIA DE ESTUFAS CONTINENTAL S A                                  </t>
  </si>
  <si>
    <t xml:space="preserve">GAVASSA &amp; CIA LTDA                                                    </t>
  </si>
  <si>
    <t xml:space="preserve">QUIMICOS DEL CAUCA QUIMICAUCA LTDA..                                  </t>
  </si>
  <si>
    <t xml:space="preserve">SOCIEDAD DE COMERCIALIZACION INTERNACIONAL FLORES DE FUNZA S.A.       </t>
  </si>
  <si>
    <t xml:space="preserve">SANDBLASTING Y RECUBRIMIENTOS INDUSTRIALES Y MINEROS S.A.             </t>
  </si>
  <si>
    <t xml:space="preserve">FERROSVEL LTDA                                                        </t>
  </si>
  <si>
    <t xml:space="preserve">GILMEDICA LTDA                                                        </t>
  </si>
  <si>
    <t xml:space="preserve">DISONEX S.A.                                                          </t>
  </si>
  <si>
    <t xml:space="preserve">TOPCO S A                                                             </t>
  </si>
  <si>
    <t xml:space="preserve">FESTO LTDA                                                            </t>
  </si>
  <si>
    <t xml:space="preserve">OGILVY Y MATHER S.A                                                   </t>
  </si>
  <si>
    <t xml:space="preserve">LICOSINU S.A.                                                         </t>
  </si>
  <si>
    <t xml:space="preserve">BOGOTANA DE TEXTILES S.A.                                             </t>
  </si>
  <si>
    <t xml:space="preserve">WINTHROP PHARMACEUTICALS DE COLOMBIA S.A.                             </t>
  </si>
  <si>
    <t xml:space="preserve">MARCHEN S. A.                                                         </t>
  </si>
  <si>
    <t xml:space="preserve">WESTON LTDA                                                           </t>
  </si>
  <si>
    <t xml:space="preserve">GUZMAN D. Y CIA. S.A.                                                 </t>
  </si>
  <si>
    <t xml:space="preserve">TESA TAPE COLOMBIA LIMITADA                                           </t>
  </si>
  <si>
    <t xml:space="preserve">TEJIDOS DE OCCIDENTE S.A.                                             </t>
  </si>
  <si>
    <t xml:space="preserve">MANUFACTURAS VICTOR GASKETS DE COLOMBIA S A                           </t>
  </si>
  <si>
    <t xml:space="preserve">AVINCO S.A.                                                           </t>
  </si>
  <si>
    <t xml:space="preserve">METALICAS &amp; ELECTRICAS - MELEC S.A.                                   </t>
  </si>
  <si>
    <t xml:space="preserve">COMERCIALIZADORA Y TRANSFORMADORA DE PLASTICOS S A                    </t>
  </si>
  <si>
    <t xml:space="preserve">MERCAPITAL S.A                                                        </t>
  </si>
  <si>
    <t xml:space="preserve">AGREGADOS GARANTIZADOS DEL NORTE S.A.                                 </t>
  </si>
  <si>
    <t xml:space="preserve">FLORINTEGRAL LTDA.                                                    </t>
  </si>
  <si>
    <t xml:space="preserve">INDUSTRIAS ASTIVIK S.A.                                               </t>
  </si>
  <si>
    <t xml:space="preserve">AJC IT SOLUCIONES INFORMATICAS S.A.                                   </t>
  </si>
  <si>
    <t xml:space="preserve">ACCIONES Y SERVICIOS S.A.                                             </t>
  </si>
  <si>
    <t xml:space="preserve">CREATIVE COLORS S.A.                                                  </t>
  </si>
  <si>
    <t xml:space="preserve">ALMACEN TRACTO REPUESTOS LIMITADA                                     </t>
  </si>
  <si>
    <t xml:space="preserve">DISCOS FUENTES EDIMUSICA S.A.                                         </t>
  </si>
  <si>
    <t xml:space="preserve">LOS ALPES S A                                                         </t>
  </si>
  <si>
    <t xml:space="preserve">LOGOFORMAS S A                                                        </t>
  </si>
  <si>
    <t xml:space="preserve">WASH S.A.                                                             </t>
  </si>
  <si>
    <t xml:space="preserve">ELECTRICOS IMPORTADOS S.A.                                            </t>
  </si>
  <si>
    <t xml:space="preserve">AEROENVIOS S A                                                        </t>
  </si>
  <si>
    <t xml:space="preserve">MUEBLES Y ACCESORIOS S. A.                                            </t>
  </si>
  <si>
    <t xml:space="preserve">POLLO OLIMPICO S.A.                                                   </t>
  </si>
  <si>
    <t xml:space="preserve">UMIPLAST S.A.                                                         </t>
  </si>
  <si>
    <t xml:space="preserve">COLMALLAS S A                                                         </t>
  </si>
  <si>
    <t xml:space="preserve">GRUPO LITORAL SOCIEDAD ANONIMA                                        </t>
  </si>
  <si>
    <t xml:space="preserve">COMPANIA CHECA AUTOMOTRIZ S A                                         </t>
  </si>
  <si>
    <t xml:space="preserve">AUSTIN REED MANUFACTURAS Y CIA LTDA                                   </t>
  </si>
  <si>
    <t xml:space="preserve">DIST-PLEX S.A. SOCIEDAD DE COMERCIALIZACION INTERNACIONAL             </t>
  </si>
  <si>
    <t xml:space="preserve">INVERSIONES AJOVECO S.A.                                              </t>
  </si>
  <si>
    <t xml:space="preserve">EDIFICIOS Y PUENTES DE ACERO S A                                      </t>
  </si>
  <si>
    <t xml:space="preserve">COMERCIALIZADORA COMET S.A.                                           </t>
  </si>
  <si>
    <t xml:space="preserve">SUDAMIN S.A.                                                          </t>
  </si>
  <si>
    <t xml:space="preserve">SENCO DE COLOMBIA S.A.                                                </t>
  </si>
  <si>
    <t xml:space="preserve">COMERCIAL CARDONA HERMANOS LTDA.                                      </t>
  </si>
  <si>
    <t xml:space="preserve">ELECTRICOS DEL VALLE S.A.                                             </t>
  </si>
  <si>
    <t xml:space="preserve">INFEREX S.A.                                                          </t>
  </si>
  <si>
    <t xml:space="preserve">SOCIEDAD INTERNACIONAL DE TELECOMUNICACIONES AERONAUTICAS SITA        </t>
  </si>
  <si>
    <t xml:space="preserve">INDUSTRIA COLOMBIANA DE PERFILES METALICOS S.A.                       </t>
  </si>
  <si>
    <t xml:space="preserve">CORPORACIÓN DEXON LIMITADA                                            </t>
  </si>
  <si>
    <t xml:space="preserve">OUR BAG LTDA                                                          </t>
  </si>
  <si>
    <t xml:space="preserve">SOCIEDAD DE ADMINISTRACION DE INMUEBLES E INVERSIONES S.A.            </t>
  </si>
  <si>
    <t xml:space="preserve">DESARROLLOS INDUSTRIALES Y COMERCIALES S.A.                           </t>
  </si>
  <si>
    <t xml:space="preserve">EMBOTELLADORA DEL HUILA S A                                           </t>
  </si>
  <si>
    <t xml:space="preserve">MISION TEMPORAL LTDA.                                                 </t>
  </si>
  <si>
    <t xml:space="preserve">CULTIVOS Y SEMILLAS EL ACEITUNO LIMITADA                              </t>
  </si>
  <si>
    <t xml:space="preserve">AUTOMOTORES COMAGRO S.A.                                              </t>
  </si>
  <si>
    <t xml:space="preserve">DISTRIBUCIONES CLINICAS LIMITADA                                      </t>
  </si>
  <si>
    <t xml:space="preserve">PROVEG LIMITADA                                                       </t>
  </si>
  <si>
    <t xml:space="preserve">FABRICA DE PAPELES PALMIRA LTDA                                       </t>
  </si>
  <si>
    <t xml:space="preserve">AGROCAMPO LTDA                                                        </t>
  </si>
  <si>
    <t xml:space="preserve">IMPORTADORA CELESTE S.A.                                              </t>
  </si>
  <si>
    <t xml:space="preserve">METREX S A                                                            </t>
  </si>
  <si>
    <t xml:space="preserve">PROMOCION E INVERSION EN PALMA S.A.                                   </t>
  </si>
  <si>
    <t xml:space="preserve">ENSENADA S.A.                                                         </t>
  </si>
  <si>
    <t xml:space="preserve">ALTALENE S.A.                                                         </t>
  </si>
  <si>
    <t xml:space="preserve">DISMERCA S.A                                                          </t>
  </si>
  <si>
    <t xml:space="preserve">FABRICA DE CAJAS DE CARTON S.A.                                       </t>
  </si>
  <si>
    <t xml:space="preserve">LUBRIGRAS S.A                                                         </t>
  </si>
  <si>
    <t xml:space="preserve">FRANCO Y VELEZ CESDE CIA. LTDA                                        </t>
  </si>
  <si>
    <t xml:space="preserve">BORDADOS CRYSTAL S.A                                                  </t>
  </si>
  <si>
    <t xml:space="preserve">ENERGIA Y ALUMBRADO DE PEREIRA S.A.E.S.P.                             </t>
  </si>
  <si>
    <t xml:space="preserve">VELEZ LAB Y CIA S A                                                   </t>
  </si>
  <si>
    <t xml:space="preserve">AMTEL COMUNICACIONES LTDA                                             </t>
  </si>
  <si>
    <t xml:space="preserve">PUBLICIDAD TORO LTDA                                                  </t>
  </si>
  <si>
    <t xml:space="preserve">EXTRAS S.A.                                                           </t>
  </si>
  <si>
    <t xml:space="preserve">TELEVENTAS S.A.                                                       </t>
  </si>
  <si>
    <t xml:space="preserve">EXTRACTORA CENTRAL S.A.                                               </t>
  </si>
  <si>
    <t xml:space="preserve">EL CONSTRUCTOR INVERSIONES S.A.                                       </t>
  </si>
  <si>
    <t xml:space="preserve">SOCIEDAD AGRICOLA Y PECUARIA DE OCCIDENTE S.A AGROPEC S.A.            </t>
  </si>
  <si>
    <t xml:space="preserve">C.I. COPRUCOL LTDA.                                                   </t>
  </si>
  <si>
    <t xml:space="preserve">PAPELES Y FIBRAS DEL CAUCA S A                                        </t>
  </si>
  <si>
    <t xml:space="preserve">DISTRICONDOR S.A.                                                     </t>
  </si>
  <si>
    <t xml:space="preserve">ACEREX S.A.                                                           </t>
  </si>
  <si>
    <t xml:space="preserve">GIRAR TELAS S.A.                                                      </t>
  </si>
  <si>
    <t xml:space="preserve">SERVI OPTICA SOCIEDAD LTDA                                            </t>
  </si>
  <si>
    <t xml:space="preserve">MOLINO LA SABANA S.A.                                                 </t>
  </si>
  <si>
    <t xml:space="preserve">IPIALES                   </t>
  </si>
  <si>
    <t xml:space="preserve">REDES Y PROYECTOS DE ENERGIA S.A.                                     </t>
  </si>
  <si>
    <t xml:space="preserve">NOVAMED S A                                                           </t>
  </si>
  <si>
    <t xml:space="preserve">ASESORIA EN SISTEMATIZACION DE DATOS S.A.                             </t>
  </si>
  <si>
    <t xml:space="preserve">PALMERAS DE YARIMA S.A.                                               </t>
  </si>
  <si>
    <t xml:space="preserve">DELTAVALLE S.A.                                                       </t>
  </si>
  <si>
    <t>INDUSTRIA PASTEURIZADORA Y LECHERA EL POMAR S A EN ACUERDO DE REESTRUC</t>
  </si>
  <si>
    <t xml:space="preserve">G M P PRODUCTOS QUIMICOS S A                                          </t>
  </si>
  <si>
    <t xml:space="preserve">SCHOTT COLOMBIANA S.A.                                                </t>
  </si>
  <si>
    <t xml:space="preserve">TELESET S.A.                                                          </t>
  </si>
  <si>
    <t xml:space="preserve">COMERCIALIZADORA INTERNACIONAL  SUNSHINE BOUQUET COLOMBIA LTDA        </t>
  </si>
  <si>
    <t xml:space="preserve">RCI COLOMBIA INC. SUCURSAL COLOMBIANA                                 </t>
  </si>
  <si>
    <t xml:space="preserve">ALMACENES E INDUSTRIAS ROCA S.A.                                      </t>
  </si>
  <si>
    <t xml:space="preserve">PATRIA S.A..                                                          </t>
  </si>
  <si>
    <t xml:space="preserve">CAR BOYACA S.C.A.                                                     </t>
  </si>
  <si>
    <t xml:space="preserve">VALLAS TECNICAS S.A.                                                  </t>
  </si>
  <si>
    <t xml:space="preserve">ZONA FRANCA INDUSTRIAL DE BIENES Y SERVICIOS DE BARRANQUILLA S.A.     </t>
  </si>
  <si>
    <t xml:space="preserve">KENZO JEANS LTDA                                                      </t>
  </si>
  <si>
    <t xml:space="preserve">ICOBANDAS S A                                                         </t>
  </si>
  <si>
    <t xml:space="preserve">NOVAVENTA S.A.                                                        </t>
  </si>
  <si>
    <t xml:space="preserve">INDUBOTON S.A.                                                        </t>
  </si>
  <si>
    <t xml:space="preserve">NEUMATICA DEL CARIBE S. A.                                            </t>
  </si>
  <si>
    <t xml:space="preserve">HARINERA PARDO S.A EN CONCORDATO                                      </t>
  </si>
  <si>
    <t xml:space="preserve">SERVICIOS DAZA S.A                                                    </t>
  </si>
  <si>
    <t xml:space="preserve">EMERSON ELECTRIC DE COLOMBIA LTDA                                     </t>
  </si>
  <si>
    <t xml:space="preserve">TERMOYOPAL GENERACION 1 SA                                            </t>
  </si>
  <si>
    <t xml:space="preserve">INMOBILIARIA IRCA S.A.                                                </t>
  </si>
  <si>
    <t xml:space="preserve">INFORMATICA Y GESTION S A                                             </t>
  </si>
  <si>
    <t xml:space="preserve">ALTERNATIVA DE MODA S.A.                                              </t>
  </si>
  <si>
    <t xml:space="preserve">MAURO S FOOD LIMITADA                                                 </t>
  </si>
  <si>
    <t xml:space="preserve">SCHLAGE LOCK DE COLOMBIA S A                                          </t>
  </si>
  <si>
    <t xml:space="preserve">MANUFACTURAS MUNOZ S A                                                </t>
  </si>
  <si>
    <t xml:space="preserve">VARISUR Y COMPANIA LIMITADA                                           </t>
  </si>
  <si>
    <t xml:space="preserve">MADERAS DEL DARIEN S A                                                </t>
  </si>
  <si>
    <t xml:space="preserve">CELLUX COLOMBIANA S.A.                                                </t>
  </si>
  <si>
    <t xml:space="preserve">PROCAR INVERSIONES S EN C S                                           </t>
  </si>
  <si>
    <t xml:space="preserve">GRANOS DEL CASANARE GRANDELCA S. A.                                   </t>
  </si>
  <si>
    <t xml:space="preserve">INCAP S A                                                             </t>
  </si>
  <si>
    <t xml:space="preserve">FABRICA DE BRASSIERES HABY S.A.                                       </t>
  </si>
  <si>
    <t xml:space="preserve">EMPOLLADORA COLOMBIANA SA                                             </t>
  </si>
  <si>
    <t xml:space="preserve">REENCAUCHES GIGANTES LIMITADA                                         </t>
  </si>
  <si>
    <t xml:space="preserve">DELOITTE ASESORES Y CONSULTORES LTDA                                  </t>
  </si>
  <si>
    <t xml:space="preserve">INTERNACIONAL DE RODAMIENTOS Y TRANSMISION LTDA.                      </t>
  </si>
  <si>
    <t xml:space="preserve">SULICOR S.A.                                                          </t>
  </si>
  <si>
    <t xml:space="preserve">FONDO GANADERO DEL TOLIMA S.A.                                        </t>
  </si>
  <si>
    <t xml:space="preserve">DONUCOL  S.A                                                          </t>
  </si>
  <si>
    <t xml:space="preserve">AVE COLOMBIANA LTDA EN ACUERDO DE REESTRUCTURACION                    </t>
  </si>
  <si>
    <t xml:space="preserve">ZIPAQUIRA                 </t>
  </si>
  <si>
    <t xml:space="preserve">HIERROS HB S.A.                                                       </t>
  </si>
  <si>
    <t xml:space="preserve">SURPETROIL CONTROLS LTDA                                              </t>
  </si>
  <si>
    <t xml:space="preserve">COMERCIALIZADORA QUANTTO S.A.                                         </t>
  </si>
  <si>
    <t xml:space="preserve">S A R: SISTEMAS ASESORIAS Y REDES S.A.                                </t>
  </si>
  <si>
    <t xml:space="preserve">EMPRESA DE DESARROLLO URBANO DE BARRANQUILLA S.A.                     </t>
  </si>
  <si>
    <t xml:space="preserve">AIRE CARIBE S.A.                                                      </t>
  </si>
  <si>
    <t xml:space="preserve">REP GREY WORLDWIDE S A                                                </t>
  </si>
  <si>
    <t xml:space="preserve">CASA RESTREPO S.A.                                                    </t>
  </si>
  <si>
    <t xml:space="preserve">LSA DEL PACIFICO LIMITADA                                             </t>
  </si>
  <si>
    <t xml:space="preserve">INDUSTRIA DE MATERIALES ELECTRICOS DE COLOMBIA S.A.                   </t>
  </si>
  <si>
    <t xml:space="preserve">UNION FENOSA REDES TELECOMUNICACIONES COLOMBIA S. A.                  </t>
  </si>
  <si>
    <t xml:space="preserve">EFECTIMEDIOS S A                                                      </t>
  </si>
  <si>
    <t xml:space="preserve">LA HUERTA DE ORIENTE LTDA                                             </t>
  </si>
  <si>
    <t xml:space="preserve">ASUL S.A.                                                             </t>
  </si>
  <si>
    <t xml:space="preserve">COMORIENTE S.A                                                        </t>
  </si>
  <si>
    <t xml:space="preserve">PUBLIMILENIO SA                                                       </t>
  </si>
  <si>
    <t xml:space="preserve">SIDERURGICA DEL TURBIO DE COLOMBIA LTDA.                              </t>
  </si>
  <si>
    <t xml:space="preserve">ALMECOL S. A.                                                         </t>
  </si>
  <si>
    <t xml:space="preserve">AVILA LTDA                                                            </t>
  </si>
  <si>
    <t xml:space="preserve">RIOHACHA                  </t>
  </si>
  <si>
    <t xml:space="preserve">LA GUAJIRA                </t>
  </si>
  <si>
    <t xml:space="preserve">EDITORIAL LA PATRIA S.A.                                              </t>
  </si>
  <si>
    <t xml:space="preserve">INVERSIONES C.F.N.S. LTDA                                             </t>
  </si>
  <si>
    <t xml:space="preserve">LA MANSION DEKO LTDA.                                                 </t>
  </si>
  <si>
    <t xml:space="preserve">AUTO STOK LTDA                                                        </t>
  </si>
  <si>
    <t xml:space="preserve">BALDOSINES TORINO S.A.                                                </t>
  </si>
  <si>
    <t xml:space="preserve">COMPA€IA COLOMBIANA DE ESMALTES SA                                    </t>
  </si>
  <si>
    <t xml:space="preserve">TEJILAR S A                                                           </t>
  </si>
  <si>
    <t xml:space="preserve">SITEL DE COLOMBIA S.A                                                 </t>
  </si>
  <si>
    <t xml:space="preserve">SOFTWARE Y ALGORITMOS S.A                                             </t>
  </si>
  <si>
    <t xml:space="preserve">COLVISTA LIMITADA                                                     </t>
  </si>
  <si>
    <t xml:space="preserve">COMERCIALIZADORA INTERNACIONAL AGRICOLAS UNIDAS S.A.                  </t>
  </si>
  <si>
    <t xml:space="preserve">INDUSTRIA COLOMBIANA DE EQUIPOS PARA REFRIGERACION LTDA               </t>
  </si>
  <si>
    <t xml:space="preserve">COMPA¥IA AUTOMOTORA DEL TOLIMA COLTOLIMA LTDA                         </t>
  </si>
  <si>
    <t xml:space="preserve">INVESTIGACIONES Y COBRANZAS EL LIBERTADOR S.A.                        </t>
  </si>
  <si>
    <t xml:space="preserve">QUIMICA COSMOS S A                                                    </t>
  </si>
  <si>
    <t xml:space="preserve">SCHREDER COLOMBIA S.A.                                                </t>
  </si>
  <si>
    <t xml:space="preserve">SOLUZIONA LTDA                                                        </t>
  </si>
  <si>
    <t xml:space="preserve">O B M CORPORATION S. A.                                               </t>
  </si>
  <si>
    <t xml:space="preserve">SIGMA LTDA                                                            </t>
  </si>
  <si>
    <t xml:space="preserve">SACOS DE COLOMBIA LTDA EN ACUERDO DE REESTRUCTURACION                 </t>
  </si>
  <si>
    <t xml:space="preserve">CASA DEL BOMBILLO NRO.3 LTDA                                          </t>
  </si>
  <si>
    <t xml:space="preserve">TRIANGULO POLLORICO S.A.                                              </t>
  </si>
  <si>
    <t xml:space="preserve">PHARMEUROPEA DE COLOMBIA                                              </t>
  </si>
  <si>
    <t xml:space="preserve">LUCENT TECHNOLOGIES COLOMBIA LTDA                                     </t>
  </si>
  <si>
    <t xml:space="preserve">OBYCO S.A.                                                            </t>
  </si>
  <si>
    <t xml:space="preserve">CONSTRUCTORA PRECOMPRIMIDOS S.A.                                      </t>
  </si>
  <si>
    <t xml:space="preserve">MAPER S. A.                                                           </t>
  </si>
  <si>
    <t xml:space="preserve">BIOQUIFAR PHARMACEUTICA S A                                           </t>
  </si>
  <si>
    <t xml:space="preserve">SUMATEC S.A.                                                          </t>
  </si>
  <si>
    <t xml:space="preserve">V R INGENIERIA Y MERCADEO LTDA.                                       </t>
  </si>
  <si>
    <t xml:space="preserve">ALVARO VELEZ Y CIA LTDA.                                              </t>
  </si>
  <si>
    <t xml:space="preserve">ACTIVIDADES DE TURISMO                       </t>
  </si>
  <si>
    <t xml:space="preserve">DEL LLANO S A                                                         </t>
  </si>
  <si>
    <t xml:space="preserve">COMPAÑIA COLOMBIANA DE HIDROCARBUROS S.A.                             </t>
  </si>
  <si>
    <t xml:space="preserve">QMAX SOLUTIONS COLOMBIA                                               </t>
  </si>
  <si>
    <t xml:space="preserve">C.I. SPATARO NAPOLI S.A.                                              </t>
  </si>
  <si>
    <t xml:space="preserve">ESPUMAS SANTAFE DE BOGOTA S.A.                                        </t>
  </si>
  <si>
    <t xml:space="preserve">TOXEMENT S.A.                                                         </t>
  </si>
  <si>
    <t xml:space="preserve">LABORATORIOS V M LTDA VITAMINAS Y MINERALES PARA GANADERIA            </t>
  </si>
  <si>
    <t xml:space="preserve">COMERCIALIZADORA LA PAMPA S.A.                                        </t>
  </si>
  <si>
    <t xml:space="preserve">MAYORAUTOS S.A.                                                       </t>
  </si>
  <si>
    <t xml:space="preserve">COVINOC S.A.                                                          </t>
  </si>
  <si>
    <t xml:space="preserve">PROYECTOS DE INGENIERIA S. A. PROING S. A.                            </t>
  </si>
  <si>
    <t xml:space="preserve">EQUIPOS TECNICOS Y LOGISTICA S.A                                      </t>
  </si>
  <si>
    <t xml:space="preserve">GUILLERMO PULGARIN S. S.A.                                            </t>
  </si>
  <si>
    <t xml:space="preserve">SUPER BRIX S.A.                                                       </t>
  </si>
  <si>
    <t xml:space="preserve">SANCHEZ GIRALDO &amp; CIA. S EN C PROCASAN                                </t>
  </si>
  <si>
    <t xml:space="preserve">J.E. JAIMES INGENIEROS S.A.                                           </t>
  </si>
  <si>
    <t xml:space="preserve">SEGURIDAD TECNICA S.A. SETECSA                                        </t>
  </si>
  <si>
    <t xml:space="preserve">TECHSPORT COLOMBIA LTDA                                               </t>
  </si>
  <si>
    <t xml:space="preserve">C.I. Inversiones Generales S.A.                                       </t>
  </si>
  <si>
    <t xml:space="preserve">NACIONAL DE ELECTRICOS H H LTDA                                       </t>
  </si>
  <si>
    <t xml:space="preserve">C.I. ULTRAFINOSS.A.                                                   </t>
  </si>
  <si>
    <t xml:space="preserve">MANPOWER PROFESSIONAL LTDA                                            </t>
  </si>
  <si>
    <t xml:space="preserve">MANUFACTURAS Y PROCESOS INDUSTRIALES LTDA                             </t>
  </si>
  <si>
    <t xml:space="preserve">INDURAL S A                                                           </t>
  </si>
  <si>
    <t xml:space="preserve">TERCIOPELOS Y PELUCHES LTDA.                                          </t>
  </si>
  <si>
    <t xml:space="preserve">VINDICO S.A.                                                          </t>
  </si>
  <si>
    <t xml:space="preserve">COMPAÑIA INTERNACIONAL DE  ALIMENTOS AGROPECUARIOS                    </t>
  </si>
  <si>
    <t xml:space="preserve">ZAMBON COLOMBIA S.A                                                   </t>
  </si>
  <si>
    <t xml:space="preserve">ALIMENTOS CONCENTRADOS RAZA S A                                       </t>
  </si>
  <si>
    <t xml:space="preserve">INDUSTRIAS THERMOTAR LTDA                                             </t>
  </si>
  <si>
    <t xml:space="preserve">CONVINOR LTDA.                                                        </t>
  </si>
  <si>
    <t xml:space="preserve">CENTRAL LECHERA DE MANIZALES S A                                      </t>
  </si>
  <si>
    <t xml:space="preserve">PARENTESIS S A                                                        </t>
  </si>
  <si>
    <t xml:space="preserve">INVERSIONES SALAS ARAUJO &amp; CIA S. EN C.                               </t>
  </si>
  <si>
    <t xml:space="preserve">INMUNIZADORA DE MADERAS SERRANO GOMEZ S.A.                            </t>
  </si>
  <si>
    <t xml:space="preserve">TECNODIESEL LIMITADA                                                  </t>
  </si>
  <si>
    <t xml:space="preserve">BIOSYSTEMS S.A.                                                       </t>
  </si>
  <si>
    <t xml:space="preserve">GRUPO TRIANGULO S.A.                                                  </t>
  </si>
  <si>
    <t xml:space="preserve">MERCANTIL FERRETERA LTDA                                              </t>
  </si>
  <si>
    <t xml:space="preserve">TREFILADOS DE COLOMBIA LTDA                                           </t>
  </si>
  <si>
    <t>INGENIERIA Y SERVICIO ESPECIALIZADO DE COMUNICACIONES LTDA.- ISEC LTDA</t>
  </si>
  <si>
    <t xml:space="preserve">INVERSIONES SUPPORT LTDA                                              </t>
  </si>
  <si>
    <t xml:space="preserve">PINTURAS TONNER Y CIA LTDA                                            </t>
  </si>
  <si>
    <t xml:space="preserve">ESCALA IMPRESORES SA                                                  </t>
  </si>
  <si>
    <t xml:space="preserve">AVA LTDA. Y CIA. S.C.A.                                               </t>
  </si>
  <si>
    <t xml:space="preserve">ADHESIVOS INTERNACIONALES S.A. ADHINTER S.A.                          </t>
  </si>
  <si>
    <t xml:space="preserve">PINTU ENCHAPES S.A.                                                   </t>
  </si>
  <si>
    <t xml:space="preserve">ARMENIA                   </t>
  </si>
  <si>
    <t xml:space="preserve">METALES Y AFINES, MANTILLA VELEZ S.A.                                 </t>
  </si>
  <si>
    <t xml:space="preserve">EMPAQUES TRANSPARENTES S.A.                                           </t>
  </si>
  <si>
    <t xml:space="preserve">CENTRO MAYORISTA PAPELERO TAURO LTDA                                  </t>
  </si>
  <si>
    <t xml:space="preserve">SPERLING S.A.                                                         </t>
  </si>
  <si>
    <t xml:space="preserve">ANDINA DE EMPAQUES S A   EN CONCORDATO                                </t>
  </si>
  <si>
    <t xml:space="preserve">MADEFLEX S A                                                          </t>
  </si>
  <si>
    <t xml:space="preserve">INDUGRAFICAS S.A.                                                     </t>
  </si>
  <si>
    <t xml:space="preserve">INVERSIONES LA CASTELLANA S A                                         </t>
  </si>
  <si>
    <t xml:space="preserve">SARALUZ LIMITADA                                                      </t>
  </si>
  <si>
    <t xml:space="preserve">ZONA FRANCA INDUSTRIAL DE BIENES Y DE SERVICIOS PALMASECA SA          </t>
  </si>
  <si>
    <t xml:space="preserve">VITRAL TEXTIL LTDA                                                    </t>
  </si>
  <si>
    <t xml:space="preserve">GRUPO LATINO DE PUBLICIDAD COLOMBIA LTDA                              </t>
  </si>
  <si>
    <t xml:space="preserve">SOLINOFF CORPORATION S A                                              </t>
  </si>
  <si>
    <t xml:space="preserve">TALLERES AUTORIZADOS S.A.                                             </t>
  </si>
  <si>
    <t xml:space="preserve">COGNIS DE COLOMBIA S.A.                                               </t>
  </si>
  <si>
    <t xml:space="preserve">MERQUELLANTAS S.A.                                                    </t>
  </si>
  <si>
    <t xml:space="preserve">DESARROLLO DE PROYECTOS DE INGENIERIA LTDA                            </t>
  </si>
  <si>
    <t xml:space="preserve">PSIPHARMA LIMITDA                                                     </t>
  </si>
  <si>
    <t xml:space="preserve">CIVILIA S A                                                           </t>
  </si>
  <si>
    <t xml:space="preserve">PROTEX S A                                                            </t>
  </si>
  <si>
    <t xml:space="preserve">LA CAMPINA S A                                                        </t>
  </si>
  <si>
    <t xml:space="preserve">INVERSIONES ARENAS SERRANO LIMITADA                                   </t>
  </si>
  <si>
    <t xml:space="preserve">MONTAJES JM LTDA                                                      </t>
  </si>
  <si>
    <t xml:space="preserve">YOPAL                     </t>
  </si>
  <si>
    <t xml:space="preserve">CASANARE                  </t>
  </si>
  <si>
    <t xml:space="preserve">REPRESANDER LTDA.                                                     </t>
  </si>
  <si>
    <t xml:space="preserve">VENTANAL ARKETIPO S.A                                                 </t>
  </si>
  <si>
    <t xml:space="preserve">AGUDELO MUZZULINI Y CIA S EN C                                        </t>
  </si>
  <si>
    <t xml:space="preserve">DERIVADOS DEL MARMOL S. A.                                            </t>
  </si>
  <si>
    <t xml:space="preserve">GENERATION JEANS S.A                                                  </t>
  </si>
  <si>
    <t xml:space="preserve">TEJIDOS GAVIOTA LTDA                                                  </t>
  </si>
  <si>
    <t xml:space="preserve">TOYONORTE LTDA                                                        </t>
  </si>
  <si>
    <t xml:space="preserve">TECNICONTROL S.A.                                                     </t>
  </si>
  <si>
    <t xml:space="preserve">MATERIALES INDUSTRIALES S.A.                                          </t>
  </si>
  <si>
    <t xml:space="preserve">AARON DAYAN E HIJOS LIMITADA                                          </t>
  </si>
  <si>
    <t xml:space="preserve">AGUNSA COLOMBIA S.A.                                                  </t>
  </si>
  <si>
    <t xml:space="preserve">PRODUCTOS PERSONALES S A                                              </t>
  </si>
  <si>
    <t xml:space="preserve">TIEMPOS S. A.                                                         </t>
  </si>
  <si>
    <t xml:space="preserve">METODOS Y SISTEMAS S.A.                                               </t>
  </si>
  <si>
    <t xml:space="preserve">EDUPARQUES S.A.                                                       </t>
  </si>
  <si>
    <t xml:space="preserve">COMERCIALIZADORA INTERNACIONAL DE COLORANTES LTDA.                    </t>
  </si>
  <si>
    <t xml:space="preserve">BIOVET LTDA.                                                          </t>
  </si>
  <si>
    <t xml:space="preserve">MODA INTERNACIONAL LTDA.                                              </t>
  </si>
  <si>
    <t xml:space="preserve">IMPORTADORES EXPORTADORES SOLMAQ S.A.                                 </t>
  </si>
  <si>
    <t xml:space="preserve">JORGE BARON TELEVISION LTDA                                           </t>
  </si>
  <si>
    <t xml:space="preserve">C I PROCAPS S.A.                                                      </t>
  </si>
  <si>
    <t xml:space="preserve">AGREMEZCLAS S.A.                                                      </t>
  </si>
  <si>
    <t xml:space="preserve">COTOPAXI COLOMBIA S A                                                 </t>
  </si>
  <si>
    <t xml:space="preserve">INDUSTRIAS FALCON LTDA                                                </t>
  </si>
  <si>
    <t xml:space="preserve">HACIENDA DE TERREROS S.A.                                             </t>
  </si>
  <si>
    <t xml:space="preserve">GATE GOURMET COLOMBIA LTDA                                            </t>
  </si>
  <si>
    <t xml:space="preserve">DINATEL S.A.                                                          </t>
  </si>
  <si>
    <t xml:space="preserve">AVENTIS PASTEUR S.A                                                   </t>
  </si>
  <si>
    <t xml:space="preserve">ALGAMAR S.A.                                                          </t>
  </si>
  <si>
    <t xml:space="preserve">GERMAN GAVIRIA S Y CIA. LTDA. DISTRIMOTOS                             </t>
  </si>
  <si>
    <t xml:space="preserve">COMPAÑIA AGROINDUSTRIAL DE SEMILLAS LTDA                              </t>
  </si>
  <si>
    <t xml:space="preserve">MULTISERVICIOS S A                                                    </t>
  </si>
  <si>
    <t xml:space="preserve">TELEDIMANICA S.A.                                                     </t>
  </si>
  <si>
    <t xml:space="preserve">ENEBE REPRESENTACIONES LTDA                                           </t>
  </si>
  <si>
    <t xml:space="preserve">GRUPO HOTELERO LONDOÑO G H L GRUPO HOTELES S C A                      </t>
  </si>
  <si>
    <t xml:space="preserve">PROFRANCE E U                                                         </t>
  </si>
  <si>
    <t xml:space="preserve">LEXMARK INTERNATIONAL TRADING CORPORATION SUCURSAL COLOMBIA           </t>
  </si>
  <si>
    <t xml:space="preserve">SUPLEMEDICOS S.A.                                                     </t>
  </si>
  <si>
    <t xml:space="preserve">LEMUR 700 S.A.                                                        </t>
  </si>
  <si>
    <t xml:space="preserve">LISTOS S.A.                                                           </t>
  </si>
  <si>
    <t xml:space="preserve">AUTOMOTORES LA CALLEJA S A                                            </t>
  </si>
  <si>
    <t xml:space="preserve">ICOHARINAS LTDA                                                       </t>
  </si>
  <si>
    <t xml:space="preserve">AUTOTROPICAL S.A                                                      </t>
  </si>
  <si>
    <t xml:space="preserve">INGETIERRAS DE COLOMBIA S.A                                           </t>
  </si>
  <si>
    <t xml:space="preserve">SEW EURODRIVE COLOMBIA LTDA.                                          </t>
  </si>
  <si>
    <t xml:space="preserve">COMPAÑIA DE CONSTRUCTORES ASOCIADOS S A                               </t>
  </si>
  <si>
    <t xml:space="preserve">DISTRIBUCIONES Y REPRESENTACIONES LIDER LTDA                          </t>
  </si>
  <si>
    <t xml:space="preserve">PUERTO ASIS               </t>
  </si>
  <si>
    <t xml:space="preserve">PUTUMAYO                  </t>
  </si>
  <si>
    <t xml:space="preserve">INVERSIONES CAMPO ISLEÑO S.A.                                         </t>
  </si>
  <si>
    <t xml:space="preserve">SPRINT INTERNATIONAL COLOMBIA LTDA                                    </t>
  </si>
  <si>
    <t xml:space="preserve">INTERNATIONAL ELEVATOR INC                                            </t>
  </si>
  <si>
    <t xml:space="preserve">REDEDATA LTDA.                                                        </t>
  </si>
  <si>
    <t xml:space="preserve">GAGIE CORPORATION S.A.                                                </t>
  </si>
  <si>
    <t xml:space="preserve">MEDICOS LTDA                                                          </t>
  </si>
  <si>
    <t xml:space="preserve">CALIMA MOTOR S.A.                                                     </t>
  </si>
  <si>
    <t xml:space="preserve">VICAR FARMACEUTICA S.A                                                </t>
  </si>
  <si>
    <t xml:space="preserve">COMPAÑIA DE SERVICIOS FARMACEUTICOS SERVIFARMA S.A.                   </t>
  </si>
  <si>
    <t xml:space="preserve">PETROCASINOS S.A.                                                     </t>
  </si>
  <si>
    <t xml:space="preserve">VILLEGAS ASOCIADOS S A                                                </t>
  </si>
  <si>
    <t xml:space="preserve">VILLEGAS Y CIA S C S                                                  </t>
  </si>
  <si>
    <t xml:space="preserve">DIAZ GARCIA ASOCIADOS LTDA                                            </t>
  </si>
  <si>
    <t xml:space="preserve">EBC INGENIERIA CIA LTDA                                               </t>
  </si>
  <si>
    <t xml:space="preserve">C I COLOR SIETE S A EN ACUERDO DE REESTRUCTURACION                    </t>
  </si>
  <si>
    <t xml:space="preserve">VILLAMARIA                </t>
  </si>
  <si>
    <t xml:space="preserve">INDUSTRIA AMERICANA DE COLCHONES S.A                                  </t>
  </si>
  <si>
    <t xml:space="preserve">DATALOG COLOMBIA LTDA.                                                </t>
  </si>
  <si>
    <t xml:space="preserve">DEVINIL S.A.                                                          </t>
  </si>
  <si>
    <t xml:space="preserve">TUBOPACK DE COLOMBIA S.A.                                             </t>
  </si>
  <si>
    <t xml:space="preserve">COMEPEZ S.A.                                                          </t>
  </si>
  <si>
    <t xml:space="preserve">MUNDIAL DE RODAMIENTOS LIMITADA                                       </t>
  </si>
  <si>
    <t xml:space="preserve">INVERSORA HOTELERA COLOMBIANA S.A                                     </t>
  </si>
  <si>
    <t xml:space="preserve">INDUSTRIA COLOMBIANA DE VIDRIO LTDA                                   </t>
  </si>
  <si>
    <t xml:space="preserve">PONQUE RAMO DE ANTIOQUIA S.A.                                         </t>
  </si>
  <si>
    <t xml:space="preserve">EDITORIAL EL GLOBO S A                                                </t>
  </si>
  <si>
    <t xml:space="preserve">FRIGO CARGO INTERNACIONAL LTDA                                        </t>
  </si>
  <si>
    <t xml:space="preserve">DISTRIBUCIONES ELECTRICAS DE SABANAS LTDA                             </t>
  </si>
  <si>
    <t xml:space="preserve">FMC TECHNOLOGIES INC.                                                 </t>
  </si>
  <si>
    <t xml:space="preserve">SIMONIZ S.A.                                                          </t>
  </si>
  <si>
    <t xml:space="preserve">PUBLICACIONES DINERO LTDA                                             </t>
  </si>
  <si>
    <t xml:space="preserve">INDUSTRIAS METALICAS CORSAN S.A.                                      </t>
  </si>
  <si>
    <t xml:space="preserve">LABORATORIO PROFESIONAL FARMACEUTICO S.A                              </t>
  </si>
  <si>
    <t xml:space="preserve">AUTOYOTA S A                                                          </t>
  </si>
  <si>
    <t xml:space="preserve">FERROALUMINIOS LTDA                                                   </t>
  </si>
  <si>
    <t xml:space="preserve">INSCO LIMITADA                                                        </t>
  </si>
  <si>
    <t xml:space="preserve">EXRO LTDA.                                                            </t>
  </si>
  <si>
    <t xml:space="preserve">AVICULTURA INDUSTRIAL AVINSA S.A.                                     </t>
  </si>
  <si>
    <t xml:space="preserve">PLASTEXTIL S.A.                                                       </t>
  </si>
  <si>
    <t xml:space="preserve">PROCESADORA NACIONAL CIGARRILLERA S.A.                                </t>
  </si>
  <si>
    <t xml:space="preserve">EXECUTIVE S.A.                                                        </t>
  </si>
  <si>
    <t xml:space="preserve">FABRICA DE HILOS Y PRODUCTOS VARIOS S.A.                              </t>
  </si>
  <si>
    <t xml:space="preserve">R. Y R. LUBRICANTES S.A.                                              </t>
  </si>
  <si>
    <t xml:space="preserve">GRUPO GUERRERO GONZALEZ S.A.                                          </t>
  </si>
  <si>
    <t xml:space="preserve">PROMOCIONES Y COBRANZAS BETA S.A.                                     </t>
  </si>
  <si>
    <t xml:space="preserve">SISTEMAS DE INFORMACION EMPRESARIAL S.A.                              </t>
  </si>
  <si>
    <t xml:space="preserve">C I DENIM FACTORY LTDA                                                </t>
  </si>
  <si>
    <t xml:space="preserve">BIC COLOMBIA S.A.                                                     </t>
  </si>
  <si>
    <t xml:space="preserve">FERROFIGURADOS LASA S.A.                                              </t>
  </si>
  <si>
    <t xml:space="preserve">ORDO¥EZ Y CIA LTDA - ORDOCOL                                          </t>
  </si>
  <si>
    <t xml:space="preserve">RENOVADORA DE LLANTAS LTDA                                            </t>
  </si>
  <si>
    <t xml:space="preserve">RONELLY S.A.                                                          </t>
  </si>
  <si>
    <t xml:space="preserve">TUBULARES Y BOLSAS PLASTICAS LIMITADA                                 </t>
  </si>
  <si>
    <t xml:space="preserve">CONTINENTAL FOODS S.A.                                                </t>
  </si>
  <si>
    <t xml:space="preserve">AGENCIA ALEMANA DE COLOMBIA LTDA.                                     </t>
  </si>
  <si>
    <t xml:space="preserve">FACTOR GROUP COLOMBIA S.A.                                            </t>
  </si>
  <si>
    <t xml:space="preserve">FIAMME S.A.                                                           </t>
  </si>
  <si>
    <t xml:space="preserve">INTERVET COLOMBIA LTDA                                                </t>
  </si>
  <si>
    <t xml:space="preserve">LADRILLERA OVINDOLI S.A                                               </t>
  </si>
  <si>
    <t xml:space="preserve">INDUSTRIAS ZENNER S.A.                                                </t>
  </si>
  <si>
    <t xml:space="preserve">SERVICIO DE INGENIERIA MECANICA DE COLOMBIA SERVIMECOL LTDA           </t>
  </si>
  <si>
    <t xml:space="preserve">RAMIREZ JIMENEZ Y CIA S.A.                                            </t>
  </si>
  <si>
    <t xml:space="preserve">OBRAS Y DISE¥OS SA                                                    </t>
  </si>
  <si>
    <t xml:space="preserve">MAZKO S.A.                                                            </t>
  </si>
  <si>
    <t xml:space="preserve">INGENIERIA ELECTRICA Y ELECTRONICA S A EN ACUERDO DE REESTRUCTURACION </t>
  </si>
  <si>
    <t xml:space="preserve">BORDADOS ITALO COLOMBIANOS LTDA                                       </t>
  </si>
  <si>
    <t xml:space="preserve">EQUIPOS Y CONTROLES INDUSTRIALES S.A.                                 </t>
  </si>
  <si>
    <t xml:space="preserve">LABORATORIOS EXPOFARMA LIMITADA                                       </t>
  </si>
  <si>
    <t xml:space="preserve">VIAS S.A.                                                             </t>
  </si>
  <si>
    <t xml:space="preserve">LAVANSER S.A.                                                         </t>
  </si>
  <si>
    <t xml:space="preserve">LUBRICANTES DE LA SABANA S.A.                                         </t>
  </si>
  <si>
    <t xml:space="preserve">COMPUMAX COMPUTER LTDA                                                </t>
  </si>
  <si>
    <t xml:space="preserve">MABER LTDA.                                                           </t>
  </si>
  <si>
    <t xml:space="preserve">ARTE LITOGRAFICO LTDA                                                 </t>
  </si>
  <si>
    <t xml:space="preserve">WILCOS S.A.                                                           </t>
  </si>
  <si>
    <t xml:space="preserve">ATOS ORIGIN SOCIEDAD ANONIMA ESPAÑOLA SUCURSAL COLOMBIA               </t>
  </si>
  <si>
    <t xml:space="preserve">TEXTILES GUARNE S.A.                                                  </t>
  </si>
  <si>
    <t xml:space="preserve">INVERSORA MAR DE PLATA S.A.                                           </t>
  </si>
  <si>
    <t xml:space="preserve">METALMECANICA Y CONSTRUCCION DE COLOMBIA LTDA                         </t>
  </si>
  <si>
    <t xml:space="preserve">SAGER S.A.                                                            </t>
  </si>
  <si>
    <t xml:space="preserve">ARMOTOR S.A                                                           </t>
  </si>
  <si>
    <t xml:space="preserve">LAUNDRY S. A.                                                         </t>
  </si>
  <si>
    <t xml:space="preserve">DRILLING AND WORKOVER SERVICES LTDA.                                  </t>
  </si>
  <si>
    <t xml:space="preserve">BALUR S.A.                                                            </t>
  </si>
  <si>
    <t xml:space="preserve">ESTRADA VELASQUEZ Y CIA. LTDA.                                        </t>
  </si>
  <si>
    <t xml:space="preserve">COMPA¥IA DE ALIMENTOS COLOMBIANOS CALCO S.A.                          </t>
  </si>
  <si>
    <t xml:space="preserve">INTERVAL INTERNATIONAL DE COLOMBIA S A                                </t>
  </si>
  <si>
    <t xml:space="preserve">TALTON INTERNACIONAL LTDA                                             </t>
  </si>
  <si>
    <t xml:space="preserve">C.I.BANDAS Y CORREAS DEL CARIBE S.A.                                  </t>
  </si>
  <si>
    <t xml:space="preserve">DUFLO LTDA "SERVICIOS PETROLEROS"                                     </t>
  </si>
  <si>
    <t xml:space="preserve">RENA WARE DE COLOMBIA SA                                              </t>
  </si>
  <si>
    <t xml:space="preserve">URSACOMO S.A.                                                         </t>
  </si>
  <si>
    <t xml:space="preserve">PROALPET S.A. COMERCIALIZADORA INTERNACIONAL                          </t>
  </si>
  <si>
    <t xml:space="preserve">LA PIELROJA S.A.                                                      </t>
  </si>
  <si>
    <t xml:space="preserve">ARTICULOS DE SEGURIDAD S.A.                                           </t>
  </si>
  <si>
    <t xml:space="preserve">GENERICOS ESENCIALES S. A.                                            </t>
  </si>
  <si>
    <t xml:space="preserve">TECNICA ELECTRO MEDICA S.A.                                           </t>
  </si>
  <si>
    <t xml:space="preserve">SYNTOFARMA S A                                                        </t>
  </si>
  <si>
    <t xml:space="preserve">MUSICAR S.A.                                                          </t>
  </si>
  <si>
    <t xml:space="preserve">BRIGARD &amp; URRUTIA ABOGADOS S A                                        </t>
  </si>
  <si>
    <t xml:space="preserve">VIGOMEZ S.A.                                                          </t>
  </si>
  <si>
    <t xml:space="preserve">SERVIPERFILES LTDA                                                    </t>
  </si>
  <si>
    <t xml:space="preserve">INVERSIONES DIPRECA S.A.                                              </t>
  </si>
  <si>
    <t xml:space="preserve">PANELROCK COLOMBIA S.A.                                               </t>
  </si>
  <si>
    <t xml:space="preserve">DISTRIBUIDORA SURTNORTE LTDA                                          </t>
  </si>
  <si>
    <t xml:space="preserve">MOLINOS LA AURORA S.A.                                                </t>
  </si>
  <si>
    <t xml:space="preserve">INGREDIENTES Y PRODUCTOS FUNCIONALES S.A.                             </t>
  </si>
  <si>
    <t xml:space="preserve">ATENTO TELESERVICIOS ESPAÑA SA  SUCURSAL EN COLOMBIA                  </t>
  </si>
  <si>
    <t xml:space="preserve">CAMPEROS DEL CAFE S.A.                                                </t>
  </si>
  <si>
    <t xml:space="preserve">SUBASTAR S.A.                                                         </t>
  </si>
  <si>
    <t xml:space="preserve">UMO  S.A.                                                             </t>
  </si>
  <si>
    <t xml:space="preserve">INGENIERIA DE TRANSFORMACION DE PLASTICOS LTDA                        </t>
  </si>
  <si>
    <t xml:space="preserve">IMPORTACIONES Y ASESORIAS TROPI LTDA                                  </t>
  </si>
  <si>
    <t xml:space="preserve">FABRICA DE ACCESORIOS Y REPUESTOS PARA AUTOMOTORES LTDA.              </t>
  </si>
  <si>
    <t xml:space="preserve">GPUI COLOMBIA LTDA                                                    </t>
  </si>
  <si>
    <t xml:space="preserve">BYCSA S.A                                                             </t>
  </si>
  <si>
    <t xml:space="preserve">GISAICO SA                                                            </t>
  </si>
  <si>
    <t xml:space="preserve">PRODUCTORA AVICOLA DEL SUR S.A.                                       </t>
  </si>
  <si>
    <t xml:space="preserve">SERIES LTDA                                                           </t>
  </si>
  <si>
    <t xml:space="preserve">SEGAR S.A.                                                            </t>
  </si>
  <si>
    <t xml:space="preserve">MUNDO CELULAR S.A.                                                    </t>
  </si>
  <si>
    <t xml:space="preserve">B C N MEDICAL S. A.                                                   </t>
  </si>
  <si>
    <t xml:space="preserve">CALZADOS AZALEIA DE COLOMBIA LTDA                                     </t>
  </si>
  <si>
    <t xml:space="preserve">SINCROMOTORS S.A                                                      </t>
  </si>
  <si>
    <t xml:space="preserve">DHL DANZAS AIR &amp; OCEAN ZONA FRANCA  (COLOMBIA) S.A.                   </t>
  </si>
  <si>
    <t xml:space="preserve">IMPULSORES INTERNACIONALES LTDA                                       </t>
  </si>
  <si>
    <t xml:space="preserve">COLECCIONES EXCLUSIVAS DE TEXTILES S.A.                               </t>
  </si>
  <si>
    <t xml:space="preserve">TELEVIDEO S.A.                                                        </t>
  </si>
  <si>
    <t xml:space="preserve">PRETENSADOS DE CONCRETO DEL ORIENTE LTDA                              </t>
  </si>
  <si>
    <t xml:space="preserve">INDUSTRIAS METALICAS J.B. LIMITADA                                    </t>
  </si>
  <si>
    <t xml:space="preserve">MEJISULFATOS S.A.                                                     </t>
  </si>
  <si>
    <t xml:space="preserve">INDUSTRIAS FAACA COLOMBIA S.A                                         </t>
  </si>
  <si>
    <t xml:space="preserve">AUTOMAYOR S A                                                         </t>
  </si>
  <si>
    <t xml:space="preserve">DISTRIBUIDORA TROPICANA LIMITADA                                      </t>
  </si>
  <si>
    <t xml:space="preserve">JINCHENG DE COLOMBIA S A                                              </t>
  </si>
  <si>
    <t xml:space="preserve">COMPAÑIA DE PLASTICOS SEUL S.A.                                       </t>
  </si>
  <si>
    <t xml:space="preserve">INTERENZIMAS LIMITADA                                                 </t>
  </si>
  <si>
    <t xml:space="preserve">PROEMPAQUES LTDA                                                      </t>
  </si>
  <si>
    <t xml:space="preserve">SURTIVENTAS S A                                                       </t>
  </si>
  <si>
    <t xml:space="preserve">COMATEL LTDA                                                          </t>
  </si>
  <si>
    <t xml:space="preserve">FIBERTEX CORPORATION                                                  </t>
  </si>
  <si>
    <t xml:space="preserve">ALMACEN AGRICOLA DISTRIBUCIONES LTDA                                  </t>
  </si>
  <si>
    <t xml:space="preserve">ARITEX DE COLOMBIA S.A.                                               </t>
  </si>
  <si>
    <t xml:space="preserve">ARNEG ANDINA LTDA                                                     </t>
  </si>
  <si>
    <t xml:space="preserve">ARMOR INTERNATIONAL S A                                               </t>
  </si>
  <si>
    <t xml:space="preserve">FERRETERIA TUBOLAMINAS S.A                                            </t>
  </si>
  <si>
    <t xml:space="preserve">CAFETALERA EXPORTADORA DE ESPECIALES LTDA.                            </t>
  </si>
  <si>
    <t xml:space="preserve">JUANAUTOS EL CERRO S.A.                                               </t>
  </si>
  <si>
    <t xml:space="preserve">PETROCOSTA C.I. LTDA                                                  </t>
  </si>
  <si>
    <t xml:space="preserve">VISION SOFTWARE S.A.                                                  </t>
  </si>
  <si>
    <t xml:space="preserve">CARNES CASA BLANCA S.A.                                               </t>
  </si>
  <si>
    <t xml:space="preserve">A.R. LOS RESTREPOS  S.A.                                              </t>
  </si>
  <si>
    <t xml:space="preserve">CERESCOS LTDA                                                         </t>
  </si>
  <si>
    <t xml:space="preserve">ATHLETIC DE COLOMBIA S.A.                                             </t>
  </si>
  <si>
    <t xml:space="preserve">INDULATEX LTDA EN ACUERDO DE REESTRUCTURACION                         </t>
  </si>
  <si>
    <t xml:space="preserve">COMPAÑIA METALICA ASOCIADA C M A LTDA                                 </t>
  </si>
  <si>
    <t xml:space="preserve">CONSTRUCTORA MARDEL LTDA                                              </t>
  </si>
  <si>
    <t xml:space="preserve">HEINSOHN SOFTWARE HOUSE S.A.                                          </t>
  </si>
  <si>
    <t xml:space="preserve">HOTEL PACIFICO ROYAL LTDA                                             </t>
  </si>
  <si>
    <t xml:space="preserve">INDUSTRIAS CATO S.A.                                                  </t>
  </si>
  <si>
    <t xml:space="preserve">HERNANDO LOPEZ JIMENEZ Y CIA S. EN C.                                 </t>
  </si>
  <si>
    <t xml:space="preserve">PLASTIPACK S.A                                                        </t>
  </si>
  <si>
    <t xml:space="preserve">ROCKWELL COLOMBIA S A                                                 </t>
  </si>
  <si>
    <t xml:space="preserve">RAMO DE OCCIDENTE S.A.                                                </t>
  </si>
  <si>
    <t xml:space="preserve">IBC COLOMBIA S.A.                                                     </t>
  </si>
  <si>
    <t xml:space="preserve">MAGNUM LOGISTICS S.A.                                                 </t>
  </si>
  <si>
    <t xml:space="preserve">REJILLAS PLASTICAS S.A.                                               </t>
  </si>
  <si>
    <t xml:space="preserve">REPRESENTACIONES DIESEL Y TURBOS LTDA                                 </t>
  </si>
  <si>
    <t xml:space="preserve">TEXIM Y CIA LTDA                                                      </t>
  </si>
  <si>
    <t xml:space="preserve">REPRESENTACIONES EURODENT S.A.                                        </t>
  </si>
  <si>
    <t xml:space="preserve">METALURGICAS BOGOTA S.A.                                              </t>
  </si>
  <si>
    <t xml:space="preserve">CINTAS ANDINAS DE COLOMBIA S.A                                        </t>
  </si>
  <si>
    <t xml:space="preserve">LIDER PRODUCTOS PUBLICITARIOS Y CIA LTDA                              </t>
  </si>
  <si>
    <t xml:space="preserve">LABORATORIOS SMART S A EN ACUERDO DE REESTRUCTURACION                 </t>
  </si>
  <si>
    <t xml:space="preserve">GOMEZ ZAPATA SA                                                       </t>
  </si>
  <si>
    <t xml:space="preserve">INDUMA S.C.A.                                                         </t>
  </si>
  <si>
    <t xml:space="preserve">INVENSYS SYSTEMS L A COLOMBIA                                         </t>
  </si>
  <si>
    <t xml:space="preserve">CONSTRUCTORA SANTA LUCIA LTDA                                         </t>
  </si>
  <si>
    <t xml:space="preserve">SEGURIDAD MOVIL DE COLOMBIA S.A.                                      </t>
  </si>
  <si>
    <t xml:space="preserve">SALINAS DE LA SABANA S. A.                                            </t>
  </si>
  <si>
    <t xml:space="preserve">C.I. SANCHEZ ZAPATA Y CIA LTDA                                        </t>
  </si>
  <si>
    <t xml:space="preserve">FRANCO &amp; CIA S.C.A                                                    </t>
  </si>
  <si>
    <t xml:space="preserve">ELECTROINDUSTRIAL LTDA                                                </t>
  </si>
  <si>
    <t xml:space="preserve">SONOVISTA PUBLICIDAD S.A                                              </t>
  </si>
  <si>
    <t xml:space="preserve">FONDO DE GARANTIAS DE ANTIOQUIA S.A                                   </t>
  </si>
  <si>
    <t xml:space="preserve">PUBLICIS COLOMBIA S A                                                 </t>
  </si>
  <si>
    <t xml:space="preserve">PRODUCTORA AVICOLA DE LOS ANDES LTDA                                  </t>
  </si>
  <si>
    <t xml:space="preserve">MINERALES INDUSTRIALES S A                                            </t>
  </si>
  <si>
    <t xml:space="preserve">LA S.A. SOCIEDAD DE APOYO AERONAUTICO S.A.                            </t>
  </si>
  <si>
    <t xml:space="preserve">AUTOMOTORA NORTE Y SUR LTDA                                           </t>
  </si>
  <si>
    <t xml:space="preserve">ITALTRADING LTDA.                                                     </t>
  </si>
  <si>
    <t xml:space="preserve">HARINERA INDUPAN S.A.                                                 </t>
  </si>
  <si>
    <t xml:space="preserve">TRANSAIRE LTDA                                                        </t>
  </si>
  <si>
    <t xml:space="preserve">LABORATORIOS COFARMA S.A.                                             </t>
  </si>
  <si>
    <t xml:space="preserve">KAESER COMPRESORES DE COLOMBIA LTDA                                   </t>
  </si>
  <si>
    <t xml:space="preserve">DISTRIBUIDORA DE AUTOS LTDA                                           </t>
  </si>
  <si>
    <t xml:space="preserve">AUTOGALIAS S.A                                                        </t>
  </si>
  <si>
    <t xml:space="preserve">INDUSTRIA ANDINA DE ILUMINACION S.A.                                  </t>
  </si>
  <si>
    <t xml:space="preserve">DISTRIBUIDORA TROPICALI LTDA                                          </t>
  </si>
  <si>
    <t xml:space="preserve">ALIMENTOS LA CALI S.A.                                                </t>
  </si>
  <si>
    <t xml:space="preserve">IMPLANTES Y SISTEMAS ORTOPEDICOS S. A.                                </t>
  </si>
  <si>
    <t xml:space="preserve">POLINYLON S.A.                                                        </t>
  </si>
  <si>
    <t xml:space="preserve">SOCIEDAD UNIDA DE ELECTRODOMESTICOS S.A.                              </t>
  </si>
  <si>
    <t xml:space="preserve">ARROCERA GELVEZ S.A.                                                  </t>
  </si>
  <si>
    <t xml:space="preserve">POLYLON S.A.                                                          </t>
  </si>
  <si>
    <t xml:space="preserve">ELECTRICOS DE COLOMBIA S.A.                                           </t>
  </si>
  <si>
    <t xml:space="preserve">COMPAÑIA COLOMBIANA DE SERVICIO AUTOMOTRIZ S A                        </t>
  </si>
  <si>
    <t xml:space="preserve">ZULUAGA &amp; SOTO CIA LTDA                                               </t>
  </si>
  <si>
    <t xml:space="preserve">PAPELERIA EL CID LTDA.                                                </t>
  </si>
  <si>
    <t xml:space="preserve">THERMOFORM S.A..                                                      </t>
  </si>
  <si>
    <t xml:space="preserve">PERFILES COLOMBIANOS PERFICOL S.A.                                    </t>
  </si>
  <si>
    <t xml:space="preserve">ASYCO S. A.                                                           </t>
  </si>
  <si>
    <t xml:space="preserve">ACEFER Y CIA. LTDA                                                    </t>
  </si>
  <si>
    <t xml:space="preserve">AGRO-COSTA LTDA                                                       </t>
  </si>
  <si>
    <t xml:space="preserve">DISTRIBUIDORA DE RODAMIENTOS S A                                      </t>
  </si>
  <si>
    <t xml:space="preserve">MOTOS JIALING S A                                                     </t>
  </si>
  <si>
    <t xml:space="preserve">TECNICA Y CONSULTORIA FINANCIERA S.A.                                 </t>
  </si>
  <si>
    <t xml:space="preserve">ISVI LTDA                                                             </t>
  </si>
  <si>
    <t xml:space="preserve">DISTRINUAL LTDA                                                       </t>
  </si>
  <si>
    <t xml:space="preserve">PALLOMARO LTDA                                                        </t>
  </si>
  <si>
    <t xml:space="preserve">MUEBLES FABRICAS UNIDAS S.A.                                          </t>
  </si>
  <si>
    <t xml:space="preserve">KANGUPOR LTDA                                                         </t>
  </si>
  <si>
    <t xml:space="preserve">C I DULCES LA AMERICANA S A                                           </t>
  </si>
  <si>
    <t xml:space="preserve">AUTOMOTRICES TITAN S.A.                                               </t>
  </si>
  <si>
    <t xml:space="preserve">MAELECTRICOS  S.A                                                     </t>
  </si>
  <si>
    <t xml:space="preserve">ELECTRA S A                                                           </t>
  </si>
  <si>
    <t xml:space="preserve">JUAN NEUSTADTEL Y CIA S.A.                                            </t>
  </si>
  <si>
    <t xml:space="preserve">MOTOBORDA S.A.                                                        </t>
  </si>
  <si>
    <t xml:space="preserve">COLOMBIANA DE TEMPORALES LIMITADA - COLTEMPORA LTDA.                  </t>
  </si>
  <si>
    <t xml:space="preserve">LM INSTRUMENTS S.A.                                                   </t>
  </si>
  <si>
    <t xml:space="preserve">SEMILLAS DEL LLANO LTDA.                                              </t>
  </si>
  <si>
    <t xml:space="preserve">AUTOMOTORA DE OCCIDENTE S.A.                                          </t>
  </si>
  <si>
    <t xml:space="preserve">LADRILLERA HELIOS S A                                                 </t>
  </si>
  <si>
    <t xml:space="preserve">PERCOS S A                                                            </t>
  </si>
  <si>
    <t xml:space="preserve">BIOINDUSTRIAL MARPOLO S.A.                                            </t>
  </si>
  <si>
    <t xml:space="preserve">ALMACEN NAVARRO OSPINA S A                                            </t>
  </si>
  <si>
    <t xml:space="preserve">SERINCO DRILLING LTDA                                                 </t>
  </si>
  <si>
    <t xml:space="preserve">AUTOMOTORES DEL LITORAL S.A                                           </t>
  </si>
  <si>
    <t xml:space="preserve">CARNES Y DERIVADOS DE OCCIDENTE S A                                   </t>
  </si>
  <si>
    <t xml:space="preserve">CANDELARIA                </t>
  </si>
  <si>
    <t xml:space="preserve">ALUPACK LTDA.                                                         </t>
  </si>
  <si>
    <t xml:space="preserve">ERNST &amp; YOUNG AUDIT LTDA                                              </t>
  </si>
  <si>
    <t xml:space="preserve">ALMACEN FERROMOTORES S.A.                                             </t>
  </si>
  <si>
    <t xml:space="preserve">MANPOWER DE COLOMBIA LTDA                                             </t>
  </si>
  <si>
    <t xml:space="preserve">BARDOT S A                                                            </t>
  </si>
  <si>
    <t xml:space="preserve">CACHARRERIA BOMBAY SA                                                 </t>
  </si>
  <si>
    <t xml:space="preserve">FERRETERIA FERROVALVULAS S.A.                                         </t>
  </si>
  <si>
    <t xml:space="preserve">A B C PLANTAS Y EQUIPOS LTDA                                          </t>
  </si>
  <si>
    <t xml:space="preserve">INSTRUMENTOS Y CONTROLES S A                                          </t>
  </si>
  <si>
    <t xml:space="preserve">COMERCIAL AGROPECUARIA DE LA COSTA NORTE LTDA.                        </t>
  </si>
  <si>
    <t xml:space="preserve">FABRICA DE CALZADO PALERMO LTDA.                                      </t>
  </si>
  <si>
    <t xml:space="preserve">SOCIEDAD CENTRAL GANADERA S A                                         </t>
  </si>
  <si>
    <t xml:space="preserve">CONCRETOS ASFALTICOS DE COLOMBIA S A CONCRESCOL S A                   </t>
  </si>
  <si>
    <t>INDUSTRIA METALURGICA PRODUCTORA DE ACCESORIOS PARA LA CONSTRUCCION S.</t>
  </si>
  <si>
    <t xml:space="preserve">CORRUGADOS DE COLOMBIA LTDA                                           </t>
  </si>
  <si>
    <t xml:space="preserve">RAMIREZ DAZA Y CIA LTDA FERRETERIA PROGRESEMOS                        </t>
  </si>
  <si>
    <t xml:space="preserve">ASESORIAS Y CONSTRUCCIONES S.A.                                       </t>
  </si>
  <si>
    <t xml:space="preserve">FACTORES Y MERCADEO S A                                               </t>
  </si>
  <si>
    <t xml:space="preserve">INDUFAROS S.A.                                                        </t>
  </si>
  <si>
    <t xml:space="preserve">CHALVER S A ZONA FRANCA                                               </t>
  </si>
  <si>
    <t xml:space="preserve">MATERIALES ELECTRICOS Y MECANICOS LTDA                                </t>
  </si>
  <si>
    <t xml:space="preserve">AZERTIA TECNOLOGIAS DE LA INFORMACIÓN COLOMBIA  S A                   </t>
  </si>
  <si>
    <t xml:space="preserve">ELIPTICA MEDICA S.A.                                                  </t>
  </si>
  <si>
    <t xml:space="preserve">SURTI CAFE                                                            </t>
  </si>
  <si>
    <t xml:space="preserve">COMERCIALIZADORA SILVER S.A.                                          </t>
  </si>
  <si>
    <t xml:space="preserve">BSN MEDICAL LIMITADA                                                  </t>
  </si>
  <si>
    <t xml:space="preserve">TEJIDOS KARENINA S.A.                                                 </t>
  </si>
  <si>
    <t xml:space="preserve">EUROCAR S.A.                                                          </t>
  </si>
  <si>
    <t xml:space="preserve">THERMOCOIL LTDA                                                       </t>
  </si>
  <si>
    <t xml:space="preserve">ALDENTAL S.A.                                                         </t>
  </si>
  <si>
    <t xml:space="preserve">LABORATORIOS ERMA S.A.                                                </t>
  </si>
  <si>
    <t xml:space="preserve">AUTONORTE LTDA                                                        </t>
  </si>
  <si>
    <t xml:space="preserve">ALTACOL NORVENTAS S.A.                                                </t>
  </si>
  <si>
    <t xml:space="preserve">ORGANIZACION SERVICIOS Y ASESORIAS LTDA                               </t>
  </si>
  <si>
    <t xml:space="preserve">COLCHONES ELDORADO S A EN ACUERDO DE REESTRUCTURACION                 </t>
  </si>
  <si>
    <t xml:space="preserve">H &amp; H ARQUITECTURA SA                                                 </t>
  </si>
  <si>
    <t xml:space="preserve">HORMIGON ANDINO S.A.                                                  </t>
  </si>
  <si>
    <t xml:space="preserve">ILUMINACIONES TECNICAS S.A.                                           </t>
  </si>
  <si>
    <t xml:space="preserve">ELECTROBELLO LIMITADA                                                 </t>
  </si>
  <si>
    <t xml:space="preserve">TELECOLOMBIA S.A.                                                     </t>
  </si>
  <si>
    <t xml:space="preserve">ANDINAUTOS S.A.                                                       </t>
  </si>
  <si>
    <t xml:space="preserve">IMBOCAR S.A.                                                          </t>
  </si>
  <si>
    <t xml:space="preserve">COLTEANTIOQUIA S.A                                                    </t>
  </si>
  <si>
    <t xml:space="preserve">DENTSPLY FINANCE CO                                                   </t>
  </si>
  <si>
    <t xml:space="preserve">FERRETERIA INDUSTRIAL S.A                                             </t>
  </si>
  <si>
    <t xml:space="preserve">DISTRIBUIDORA COLOMBIANA DE SENTIMIENTOS DE BELLEZA S.A.              </t>
  </si>
  <si>
    <t xml:space="preserve">CENTRAL DE SACRIFICIO MANIZALES S. A.                                 </t>
  </si>
  <si>
    <t xml:space="preserve">COMBUSTIBLES Y TRANSPORTES HERNANDEZ Y CIA LTDA                       </t>
  </si>
  <si>
    <t xml:space="preserve">SOLDADURAS MEGRIWELD S A                                              </t>
  </si>
  <si>
    <t xml:space="preserve">COLINAGRO CP S.A                                                      </t>
  </si>
  <si>
    <t xml:space="preserve">INTERPLAST  OVERSEAS COLOMBIA LIMITED                                 </t>
  </si>
  <si>
    <t xml:space="preserve">SOCIEDAD MERCANTIL DE AUTOMOTORES S A                                 </t>
  </si>
  <si>
    <t xml:space="preserve">B T P MEDIDORES Y ACCESORIOS S.A                                      </t>
  </si>
  <si>
    <t xml:space="preserve">DITE S.A.                                                             </t>
  </si>
  <si>
    <t xml:space="preserve">PRODUCTOS DE ALUMINIO MUNAL LTDA                                      </t>
  </si>
  <si>
    <t xml:space="preserve">SOCIEDAD AGROPECUARIA MAQUINARIA Y EQUIPO DE COLOMBIA LTDA.           </t>
  </si>
  <si>
    <t xml:space="preserve">FERRETERIA IMPERIAL LTDA                                              </t>
  </si>
  <si>
    <t xml:space="preserve">HELICARGO S A                                                         </t>
  </si>
  <si>
    <t xml:space="preserve">WEST POINT S A                                                        </t>
  </si>
  <si>
    <t xml:space="preserve">RICARDO SARMIENTO R. Y CIA. LTDA.                                     </t>
  </si>
  <si>
    <t xml:space="preserve">SOLMEDICAL S.A. C.I.                                                  </t>
  </si>
  <si>
    <t xml:space="preserve">MITSUBISHI COLOMBIA LTDA                                              </t>
  </si>
  <si>
    <t xml:space="preserve">HARMEX S.A.                                                           </t>
  </si>
  <si>
    <t xml:space="preserve">REMOLINO S.A.                                                         </t>
  </si>
  <si>
    <t xml:space="preserve">ESPINAL                   </t>
  </si>
  <si>
    <t xml:space="preserve">C I VITRAL LTDA                                                       </t>
  </si>
  <si>
    <t xml:space="preserve">MELTEC S.A                                                            </t>
  </si>
  <si>
    <t xml:space="preserve">DISTRIBUIDORA MARSAL &amp; CIA LIMITADA                                   </t>
  </si>
  <si>
    <t xml:space="preserve">CREATUM ACCESORIOS S.A                                                </t>
  </si>
  <si>
    <t xml:space="preserve">TOSCHEM DE COLOMBIA LTDA                                              </t>
  </si>
  <si>
    <t xml:space="preserve">PET DEL CARIBE S . A.                                                 </t>
  </si>
  <si>
    <t xml:space="preserve">RUIZ AREVALO CONSTRUCTORA S.A.                                        </t>
  </si>
  <si>
    <t xml:space="preserve">EXTRACTORA MONTERREY S.A.                                             </t>
  </si>
  <si>
    <t xml:space="preserve">FERRETERIA TAMA S A                                                   </t>
  </si>
  <si>
    <t xml:space="preserve">DISTRIGRAS S.A.                                                       </t>
  </si>
  <si>
    <t xml:space="preserve">INGENIERIA Y REPRESENTACIONES S.A                                     </t>
  </si>
  <si>
    <t xml:space="preserve">INDUSTRIAS LA CORUNA LTDA.                                            </t>
  </si>
  <si>
    <t xml:space="preserve">VEHICULOS DEL CAMINO LIMITADA                                         </t>
  </si>
  <si>
    <t xml:space="preserve">COMERCIAL Y SERVICIOS LARCO S.A.                                      </t>
  </si>
  <si>
    <t xml:space="preserve">AUROS COPIAS S A                                                      </t>
  </si>
  <si>
    <t xml:space="preserve">INELCO S.A                                                            </t>
  </si>
  <si>
    <t xml:space="preserve">DATA TOOLS S.A.                                                       </t>
  </si>
  <si>
    <t xml:space="preserve">LABORATORIOS LTDA DE BOGOTA                                           </t>
  </si>
  <si>
    <t xml:space="preserve">GAS EVOLUTION JEANS LTDA                                              </t>
  </si>
  <si>
    <t xml:space="preserve">INVERSIONES AVICOLAS KALIDAD LTDA                                     </t>
  </si>
  <si>
    <t xml:space="preserve">GEOPRODUCTION OIL AND GAS COMPANY OF COLOMBIA                         </t>
  </si>
  <si>
    <t xml:space="preserve">HEEL COLOMBIA LTDA                                                    </t>
  </si>
  <si>
    <t xml:space="preserve">TELVAL S. A.                                                          </t>
  </si>
  <si>
    <t xml:space="preserve">AXA ASISTENCIA COLOMBIA S.A.                                          </t>
  </si>
  <si>
    <t xml:space="preserve">LIBCOM DE COLOMBIA LTDA                                               </t>
  </si>
  <si>
    <t xml:space="preserve">PRODUCTORA NACIONAL DE AROMAS FRAGANCIAS Y COLORANTES S A             </t>
  </si>
  <si>
    <t xml:space="preserve">CONSORCIO INDUSTRIAL LTDA.                                            </t>
  </si>
  <si>
    <t xml:space="preserve">INGENIERIA DE REFRIGERACION INDUSTRIAL ROJAS HERMANOS S. A.           </t>
  </si>
  <si>
    <t xml:space="preserve">C I FANTASY FLOWERS LTDA                                              </t>
  </si>
  <si>
    <t xml:space="preserve">KUEHNE &amp; NAGEL S.A.                                                   </t>
  </si>
  <si>
    <t xml:space="preserve">VILA S.A.                                                             </t>
  </si>
  <si>
    <t xml:space="preserve">ARROCERA PALMIRA - BESAILE FAYAD &amp; CIA S. EN C.                       </t>
  </si>
  <si>
    <t xml:space="preserve">SAHAGUN                   </t>
  </si>
  <si>
    <t xml:space="preserve">TOP MEDICAL SYSTEMS S.A.                                              </t>
  </si>
  <si>
    <t xml:space="preserve">INGENIERIA EN DISEÑO ESTRUCTURAL Y MECANICA LIMITADA                  </t>
  </si>
  <si>
    <t xml:space="preserve">COMPAÑIA DE TRABAJOS URBANOS S A EN ACUERDO DE REESTRUCTURACION       </t>
  </si>
  <si>
    <t xml:space="preserve">HERRAMIENTAS Y SEGURIDAD HERRASEG S A                                 </t>
  </si>
  <si>
    <t xml:space="preserve">MASTER ANDINO S A                                                     </t>
  </si>
  <si>
    <t xml:space="preserve">GRACE COLOMBIA S.A.                                                   </t>
  </si>
  <si>
    <t xml:space="preserve">RAPISCOL S.A                                                          </t>
  </si>
  <si>
    <t xml:space="preserve">INDUSTRIAS IMER S.A.                                                  </t>
  </si>
  <si>
    <t xml:space="preserve">DISTRBUIDORA DE COLORANTES Y QUIMICOS RECOLQUIM S.A.                  </t>
  </si>
  <si>
    <t xml:space="preserve">COMERCIALIZADORA INTERNACIONAL ESPINOSA TABACOS S.A.                  </t>
  </si>
  <si>
    <t xml:space="preserve">HOTEL TERMALES EL OTOÑO S.C.A.                                        </t>
  </si>
  <si>
    <t xml:space="preserve">CENTRAL MOTOR LTDA.                                                   </t>
  </si>
  <si>
    <t xml:space="preserve">CONCRETERA TREMIX SA                                                  </t>
  </si>
  <si>
    <t xml:space="preserve">INVERSIONES VIGOVAL LTDA                                              </t>
  </si>
  <si>
    <t xml:space="preserve">FERRETERIA BARBOSA Y CIA. S EN.C.S.                                   </t>
  </si>
  <si>
    <t xml:space="preserve">JAIME URIBE Y ASOCIADOS LTDA                                          </t>
  </si>
  <si>
    <t xml:space="preserve">LLANTAS E IMPORTACIONES SAGU S. A.                                    </t>
  </si>
  <si>
    <t xml:space="preserve">LAUMAYER COLOMBIANA COMERCIALIZADORA S.A.                             </t>
  </si>
  <si>
    <t xml:space="preserve">EDICIONES GAMMA S. A.                                                 </t>
  </si>
  <si>
    <t xml:space="preserve">OFIPARTES S. A.                                                       </t>
  </si>
  <si>
    <t xml:space="preserve">SUPER LENS LTDA                                                       </t>
  </si>
  <si>
    <t xml:space="preserve">CASTAÑEDA DISTRIBUCIONES QUIMICAS LIMITADA                            </t>
  </si>
  <si>
    <t xml:space="preserve">POLIMEROS DEL PACIFICO S.A.                                           </t>
  </si>
  <si>
    <t xml:space="preserve">INVERSIONES ROMERO S.A                                                </t>
  </si>
  <si>
    <t xml:space="preserve">C G L COMPA¥IA GEOFISICA LATINOAMERICANA S.A.                         </t>
  </si>
  <si>
    <t xml:space="preserve">NAVTECH S.A.                                                          </t>
  </si>
  <si>
    <t xml:space="preserve">DISCURRAMBA S.A.                                                      </t>
  </si>
  <si>
    <t xml:space="preserve">DISTRAGO QUIMICA S A                                                  </t>
  </si>
  <si>
    <t xml:space="preserve">FERRETERIA GODOY S.A                                                  </t>
  </si>
  <si>
    <t xml:space="preserve">LADECOL S A                                                           </t>
  </si>
  <si>
    <t xml:space="preserve">SERVICIOS TEMPORALES Y PROFESIONALES BOGOTA S.A.                      </t>
  </si>
  <si>
    <t xml:space="preserve">C.I. AGRICOLA EL REDIL LTDA.                                          </t>
  </si>
  <si>
    <t xml:space="preserve">NOVAPLAST LTDA.                                                       </t>
  </si>
  <si>
    <t xml:space="preserve">DISTRIBUIDORA Y EDITORA AGUILAR ALTEA TAURUS ALFAGUARA S.A            </t>
  </si>
  <si>
    <t xml:space="preserve">ANTONIO SPATH &amp; CIA LTDA                                              </t>
  </si>
  <si>
    <t xml:space="preserve">INTERNACIONAL DE DROGAS S. A.                                         </t>
  </si>
  <si>
    <t xml:space="preserve">SANI CULTIVOS LTDA                                                    </t>
  </si>
  <si>
    <t xml:space="preserve">PROMOS LTDA                                                           </t>
  </si>
  <si>
    <t xml:space="preserve">ALIAGRO S.A.                                                          </t>
  </si>
  <si>
    <t xml:space="preserve">CALARCA                   </t>
  </si>
  <si>
    <t xml:space="preserve">CONSIMEX S.A.                                                         </t>
  </si>
  <si>
    <t xml:space="preserve">DANFOSS S.A.                                                          </t>
  </si>
  <si>
    <t xml:space="preserve">PRODUCTOS ALIMENTICIOS BARY S.A.                                      </t>
  </si>
  <si>
    <t xml:space="preserve">EXCEDENTES DESECHOS QUIMICOS INDUSTRIALES S.A.                        </t>
  </si>
  <si>
    <t xml:space="preserve">ORTOMAC S. A.                                                         </t>
  </si>
  <si>
    <t xml:space="preserve">BELTRANICO LTDA                                                       </t>
  </si>
  <si>
    <t xml:space="preserve">TAUROQUIMICA S A                                                      </t>
  </si>
  <si>
    <t xml:space="preserve">HIDROCARBON SERVICES LIMITADA H S LTDA                                </t>
  </si>
  <si>
    <t xml:space="preserve">SIGN SUPPLY LTDA                                                      </t>
  </si>
  <si>
    <t xml:space="preserve">ALPHARMA S.A.                                                         </t>
  </si>
  <si>
    <t xml:space="preserve">SUBA                      </t>
  </si>
  <si>
    <t xml:space="preserve">TECNIGRES S.A EN ACUERDO DE REESTRUCTURACION                          </t>
  </si>
  <si>
    <t xml:space="preserve">GALDERMA DE COLOMBIA S.A.                                             </t>
  </si>
  <si>
    <t xml:space="preserve">FUKUTEX S.A.                                                          </t>
  </si>
  <si>
    <t xml:space="preserve">ATIEMPO LIMITADA                                                      </t>
  </si>
  <si>
    <t xml:space="preserve">HSAC GERLEINCO LOGISTICA E.U.                                         </t>
  </si>
  <si>
    <t xml:space="preserve">INDUSTRIAS EKA LTDA.                                                  </t>
  </si>
  <si>
    <t xml:space="preserve">EQUIPOS GLEASON S.A.  EN ACUERDO DE REESTRUCTURACION                  </t>
  </si>
  <si>
    <t xml:space="preserve">SABORES Y FRAGANCIAS S A                                              </t>
  </si>
  <si>
    <t xml:space="preserve">MANUFACTURAS LUCERO S.A.                                              </t>
  </si>
  <si>
    <t xml:space="preserve">BIOMEDICS S A                                                         </t>
  </si>
  <si>
    <t xml:space="preserve">TECNO INGENIERIA LTDA                                                 </t>
  </si>
  <si>
    <t xml:space="preserve">VISION SATELITE S.A.                                                  </t>
  </si>
  <si>
    <t xml:space="preserve">CORPORACION DE TRANSPORTADORES NARIENSES S.A.                         </t>
  </si>
  <si>
    <t xml:space="preserve">AGRICOLA EUFEMIA LTDA                                                 </t>
  </si>
  <si>
    <t xml:space="preserve">G L G S A                                                             </t>
  </si>
  <si>
    <t xml:space="preserve">SUMINISTROS INTEGRALES LTDA.                                          </t>
  </si>
  <si>
    <t xml:space="preserve">ZBC S.A.                                                              </t>
  </si>
  <si>
    <t xml:space="preserve">PROCESOS &amp; CANJE S.A.                                                 </t>
  </si>
  <si>
    <t xml:space="preserve">LA PLAZOLETA LTDA. SOCIEDAD DE COMERCIALIZACION INTERNACIONAL         </t>
  </si>
  <si>
    <t xml:space="preserve">HEINEKEN INTERNATIONAL DE COLOMBIA S.A.                               </t>
  </si>
  <si>
    <t xml:space="preserve">DISTRIBUIDORA COSTANORTE LTDA                                         </t>
  </si>
  <si>
    <t xml:space="preserve">TEXTILES ROMANOS S.A.                                                 </t>
  </si>
  <si>
    <t xml:space="preserve">GRUPO NOVA S.A.                                                       </t>
  </si>
  <si>
    <t xml:space="preserve">CONTIFLEX S. A.                                                       </t>
  </si>
  <si>
    <t xml:space="preserve">COLOMBIANA DEL AGRO LIMITADA COLAGRO LTDA                             </t>
  </si>
  <si>
    <t xml:space="preserve">J A B REPRESENTACIONES S.A.                                           </t>
  </si>
  <si>
    <t xml:space="preserve">ARTEXTIL LTDA                                                         </t>
  </si>
  <si>
    <t xml:space="preserve">SAENZ Y COMPANIA S A EN ACUERDO DE REESTRUCTURACION                   </t>
  </si>
  <si>
    <t xml:space="preserve">MUNDIAL DE ALUMINIOS S.A.                                             </t>
  </si>
  <si>
    <t xml:space="preserve">CARPAS IKL SA                                                         </t>
  </si>
  <si>
    <t xml:space="preserve">ACUMULADORES DUNCAN S.A.                                              </t>
  </si>
  <si>
    <t xml:space="preserve">REPRESENTACIONES OIL FILTERïS S.A.                                    </t>
  </si>
  <si>
    <t xml:space="preserve">ROTOPLAST S.A.                                                        </t>
  </si>
  <si>
    <t xml:space="preserve">CENTRAL DE RODAMIENTOS S.A.                                           </t>
  </si>
  <si>
    <t xml:space="preserve">FRUGAL S A                                                            </t>
  </si>
  <si>
    <t xml:space="preserve">ARROCERA BOLUGA LTDA                                                  </t>
  </si>
  <si>
    <t xml:space="preserve">INTERSARE S.A.                                                        </t>
  </si>
  <si>
    <t xml:space="preserve">ASCENSORES SCHINDLER DE COLOMBIA S A                                  </t>
  </si>
  <si>
    <t xml:space="preserve">CAMARPLAST Y CIA LTDA                                                 </t>
  </si>
  <si>
    <t xml:space="preserve">PROCESOS PLASTICOS LIMITADA                                           </t>
  </si>
  <si>
    <t xml:space="preserve">C B HOTELES Y RESORTS S A                                             </t>
  </si>
  <si>
    <t xml:space="preserve">BEBIDA LOGISTICA S A                                                  </t>
  </si>
  <si>
    <t xml:space="preserve">TEMPO LTDA                                                            </t>
  </si>
  <si>
    <t xml:space="preserve">RETROMAQUINAS LIMITADA                                                </t>
  </si>
  <si>
    <t xml:space="preserve">LABORATORIOS LISTER S A EN ACUERDO DE REESTRUCTURACION                </t>
  </si>
  <si>
    <t xml:space="preserve">AUTOMOTORES DEL ESTE AMAYA SERRANO S.A                                </t>
  </si>
  <si>
    <t xml:space="preserve">INVERSIONES EL CARMEN S.C.A.                                          </t>
  </si>
  <si>
    <t xml:space="preserve">DISCARROS HYUNDAI S.A.                                                </t>
  </si>
  <si>
    <t xml:space="preserve">VISIONARY TECHNOLOGIES GROUP S.A                                      </t>
  </si>
  <si>
    <t xml:space="preserve">ANNAR DIAGNOSTICA IMPORT LTDA                                         </t>
  </si>
  <si>
    <t xml:space="preserve">CALZADO MARYSABEL LTDA                                                </t>
  </si>
  <si>
    <t xml:space="preserve">FERRETERIA FORERO S A                                                 </t>
  </si>
  <si>
    <t xml:space="preserve">L.A.S ELECTROMEDICINA LTDA                                            </t>
  </si>
  <si>
    <t xml:space="preserve">TRAVELONE INTERNATIONAL NETWORK COLOMBIA S.A.                         </t>
  </si>
  <si>
    <t xml:space="preserve">EQUIPOS ELECTROINDUSTRIALES LTDA                                      </t>
  </si>
  <si>
    <t xml:space="preserve">PORTICOS INGENIEROS CIVILES S.A.                                      </t>
  </si>
  <si>
    <t xml:space="preserve">SIEMPRE S A                                                           </t>
  </si>
  <si>
    <t xml:space="preserve">HOTELES CHARLESTON S.A.                                               </t>
  </si>
  <si>
    <t xml:space="preserve">QUIRUMEDICAS LTDA                                                     </t>
  </si>
  <si>
    <t xml:space="preserve">COMPUTEL SYSTEM LTDA.                                                 </t>
  </si>
  <si>
    <t xml:space="preserve">TEXTILES FASCINA LTDA                                                 </t>
  </si>
  <si>
    <t xml:space="preserve">ARTESA S A                                                            </t>
  </si>
  <si>
    <t xml:space="preserve">GRAFIQ EDITORES LTDA                                                  </t>
  </si>
  <si>
    <t xml:space="preserve">INVERPRIMOS S.A                                                       </t>
  </si>
  <si>
    <t xml:space="preserve">RG DISTRIBUCIONES LIMITADA                                            </t>
  </si>
  <si>
    <t xml:space="preserve">FABRICA DE CALZADO KONDOR LTDA                                        </t>
  </si>
  <si>
    <t xml:space="preserve">INDUSTRIAS EMU S.A.                                                   </t>
  </si>
  <si>
    <t xml:space="preserve">FERNANDEZ Y CIA. S. A.                                                </t>
  </si>
  <si>
    <t xml:space="preserve">MOLINOS LAS MERCEDES S A                                              </t>
  </si>
  <si>
    <t xml:space="preserve">PROPULSORA S A                                                        </t>
  </si>
  <si>
    <t xml:space="preserve">MARQUILLAS Y ACCESORIOS S.A.                                          </t>
  </si>
  <si>
    <t xml:space="preserve">OROZCO PARDO Y ASOCIADOS S.A.                                         </t>
  </si>
  <si>
    <t xml:space="preserve">PETTACCI S.A.                                                         </t>
  </si>
  <si>
    <t xml:space="preserve">LUGO HERMANOS S A                                                     </t>
  </si>
  <si>
    <t xml:space="preserve">ALMACEN PARIS S.A.                                                    </t>
  </si>
  <si>
    <t xml:space="preserve">TRILLADORA LA MONTAÑA Y CIA LTDA                                      </t>
  </si>
  <si>
    <t xml:space="preserve">MAXCERAMICA S A                                                       </t>
  </si>
  <si>
    <t xml:space="preserve">CONSTRUCTORA PARQUE CENTRAL S A                                       </t>
  </si>
  <si>
    <t xml:space="preserve">DIESELES Y ELECTROGENOS LTDA   DIESELECTROS LTDA                      </t>
  </si>
  <si>
    <t xml:space="preserve">LINEA VIVA INGENIEROS S. A.                                           </t>
  </si>
  <si>
    <t xml:space="preserve">FIJACIONES TORRES M Y CIA LTDA.                                       </t>
  </si>
  <si>
    <t xml:space="preserve">PANAMERICANA OUTSOURCING S.A.                                         </t>
  </si>
  <si>
    <t xml:space="preserve">EUROETIKA LTDA                                                        </t>
  </si>
  <si>
    <t xml:space="preserve">LABORATORIOS FARMACOL S.A.                                            </t>
  </si>
  <si>
    <t xml:space="preserve">METALICAS JEP S.A                                                     </t>
  </si>
  <si>
    <t xml:space="preserve">CAJAS COLOMBIANAS LTDA.                                               </t>
  </si>
  <si>
    <t xml:space="preserve">TEXTILES RISARALDA S.A. RISALTEX S.A.                                 </t>
  </si>
  <si>
    <t xml:space="preserve">SUMINISTRO MATERIAS COLORANTES S.A.                                   </t>
  </si>
  <si>
    <t xml:space="preserve">HYDRAULIC  SYSTEMS  S.A                                               </t>
  </si>
  <si>
    <t xml:space="preserve">INDUSTRIA NACIONAL DE ACRILICOS LTDA.                                 </t>
  </si>
  <si>
    <t xml:space="preserve">COMERCIALIZADORA INTERNACIONAL CONSULTORES MINEROS LIMITADA           </t>
  </si>
  <si>
    <t xml:space="preserve">EL ROBLE MOTOR S.A                                                    </t>
  </si>
  <si>
    <t xml:space="preserve">ROPSOHN LABORATORIOS LTDA.                                            </t>
  </si>
  <si>
    <t xml:space="preserve">TVG S.A.                                                              </t>
  </si>
  <si>
    <t xml:space="preserve">ICARO DIECISIETE LTDA                                                 </t>
  </si>
  <si>
    <t xml:space="preserve">BABYS DRESS LTDA                                                      </t>
  </si>
  <si>
    <t xml:space="preserve">DRAGADOS HIDRAULICOS LTDA                                             </t>
  </si>
  <si>
    <t xml:space="preserve">ARAUJO IBARRA Y ASOCIADOS S.A                                         </t>
  </si>
  <si>
    <t xml:space="preserve">UNION PUNTO S.A.                                                      </t>
  </si>
  <si>
    <t xml:space="preserve">FINART S A                                                            </t>
  </si>
  <si>
    <t xml:space="preserve">COMERCIALIZADORA CFC S A                                              </t>
  </si>
  <si>
    <t xml:space="preserve">COMPAÑIA COMERCIAL CURACAO DE COLOMBIA S A                            </t>
  </si>
  <si>
    <t xml:space="preserve">WEG COLOMBIA LTDA                                                     </t>
  </si>
  <si>
    <t xml:space="preserve">ZETTA COMUNICADORES S A                                               </t>
  </si>
  <si>
    <t xml:space="preserve">RECICLENE S A                                                         </t>
  </si>
  <si>
    <t xml:space="preserve">ENALIA LIMITADA                                                       </t>
  </si>
  <si>
    <t xml:space="preserve">DESARROLLO INDUSTRIAL DEL ALUMINIO S.A                                </t>
  </si>
  <si>
    <t xml:space="preserve">G2 COLOMBIA LTDA.                                                     </t>
  </si>
  <si>
    <t xml:space="preserve">SIA DHL DANZAS COLOMBIA S.A.                                          </t>
  </si>
  <si>
    <t xml:space="preserve">PEDRO SANCHEZ RAMIREZ &amp; CIA. LTDA.                                    </t>
  </si>
  <si>
    <t xml:space="preserve">WEST PHARMACEUTICAL SERVICES COLOMBIA S.A.                            </t>
  </si>
  <si>
    <t xml:space="preserve">INSTELEC LTDA                                                         </t>
  </si>
  <si>
    <t xml:space="preserve">BERLITZ COLOMBIA S.A.                                                 </t>
  </si>
  <si>
    <t xml:space="preserve">PLASTIC FILMS INTERNACIONAL S A                                       </t>
  </si>
  <si>
    <t xml:space="preserve">ASEPSIS PRODUCTS DE COLOMBIA LTDA. PROASEPSIS LTDA.                   </t>
  </si>
  <si>
    <t xml:space="preserve">INDUSTRIAS LEMBER LTDA.                                               </t>
  </si>
  <si>
    <t xml:space="preserve">INDUSTRIA NACIONAL DE ALIMENTOS LACTEOS S.A. INALAC S.A.              </t>
  </si>
  <si>
    <t xml:space="preserve">INDUSTRIA DE LICORES DE BOYACA S.A-C.I                                </t>
  </si>
  <si>
    <t xml:space="preserve">AFINASIS LTDA                                                         </t>
  </si>
  <si>
    <t xml:space="preserve">ASEOS COLOMBIANOS ASEOCOLBA S A                                       </t>
  </si>
  <si>
    <t xml:space="preserve">CORTE Y DOBLEZ S.A.                                                   </t>
  </si>
  <si>
    <t xml:space="preserve">LABORATORIOS PROVET  S.  A.                                           </t>
  </si>
  <si>
    <t xml:space="preserve">FEDUSE S. A.                                                          </t>
  </si>
  <si>
    <t xml:space="preserve">VIAJES GALEON S.A.                                                    </t>
  </si>
  <si>
    <t xml:space="preserve">TUCKER ENERGY SERVICES S.A.                                           </t>
  </si>
  <si>
    <t xml:space="preserve">VARELA FIHOLL Y COMPA¥IA LIMITADA                                     </t>
  </si>
  <si>
    <t xml:space="preserve">VISION &amp; MARKETING S.A.                                               </t>
  </si>
  <si>
    <t xml:space="preserve">IMPORTADORA DE LLANTAS ESPECIALES SA                                  </t>
  </si>
  <si>
    <t xml:space="preserve">SOCIEDAD DE COMERCIALIZACION INTERNACIONAL CARBONES Y MINERALES S.A   </t>
  </si>
  <si>
    <t xml:space="preserve">INDUSTRIAS CRUZ FERRETERIAS LTDA                                      </t>
  </si>
  <si>
    <t xml:space="preserve">HIERROS EL DORADO LTDA.                                               </t>
  </si>
  <si>
    <t xml:space="preserve">DISTRIBUCIONES Y VENTAS DIVESA S.A.                                   </t>
  </si>
  <si>
    <t xml:space="preserve">ITANSUCA PROYECTOS DE INGENIERIA LTDA                                 </t>
  </si>
  <si>
    <t xml:space="preserve">IMPORTADORA Y COMERCIALIZADORA DE MATERIAS PRIMAS LTDA                </t>
  </si>
  <si>
    <t xml:space="preserve">IMPORTADORA JAPON SA.                                                 </t>
  </si>
  <si>
    <t xml:space="preserve">INDUSTRIAL DE TINTAS LIMITADA                                         </t>
  </si>
  <si>
    <t xml:space="preserve">COMERCIALIZADORA INTERNACIONAL EXCEDENTES Y METALES LTDA              </t>
  </si>
  <si>
    <t xml:space="preserve">ALUMINIOS DE COLOMBIA S.A. C.I.                                       </t>
  </si>
  <si>
    <t xml:space="preserve">A.C.I. PROYECTOS S.A.                                                 </t>
  </si>
  <si>
    <t xml:space="preserve">MICROFERTISA S.A.                                                     </t>
  </si>
  <si>
    <t xml:space="preserve">SALGADO MELENDEZ Y ASOCIADOS INGENIEROS CONSULTORES  S.A..            </t>
  </si>
  <si>
    <t xml:space="preserve">DISCENTRO LTDA                                                        </t>
  </si>
  <si>
    <t xml:space="preserve">POSSE HERRERA &amp; RUIZ LTDA                                             </t>
  </si>
  <si>
    <t xml:space="preserve">AGROPECUARIA LOS LLANOS LIMITADA                                      </t>
  </si>
  <si>
    <t xml:space="preserve">GRUPO EMPRESARIAL NATAN LTDA                                          </t>
  </si>
  <si>
    <t xml:space="preserve">DISTRIBUCIONES PVC Y CIA LTDA                                         </t>
  </si>
  <si>
    <t xml:space="preserve">NUTRIENTES AVICOLAS S.A.                                              </t>
  </si>
  <si>
    <t xml:space="preserve">AUTO ANDROMEDA S.A                                                    </t>
  </si>
  <si>
    <t xml:space="preserve">T VAPAN 500 S A                                                       </t>
  </si>
  <si>
    <t xml:space="preserve">SAN PEDRO                 </t>
  </si>
  <si>
    <t xml:space="preserve">QUIRURGICOS LTDA                                                      </t>
  </si>
  <si>
    <t xml:space="preserve">GRUPO TOTAL S.A.                                                      </t>
  </si>
  <si>
    <t xml:space="preserve">INDUSTRIA DE CALZADO JOVICAL S A EN ACUERDO DE REESTRUCTURACION       </t>
  </si>
  <si>
    <t xml:space="preserve">ALALCO SOCIEDAD LIMITADA                                              </t>
  </si>
  <si>
    <t xml:space="preserve">PUNTOMODA S.A                                                         </t>
  </si>
  <si>
    <t xml:space="preserve">INDUSTRIAS QUASAR S.A                                                 </t>
  </si>
  <si>
    <t xml:space="preserve">EFECTIVO SOCIEDAD ANONIMA                                             </t>
  </si>
  <si>
    <t xml:space="preserve">COLEC INVESTMENT CORP.                                                </t>
  </si>
  <si>
    <t xml:space="preserve">COMPAÑIA DISTRIBUIDORA INTERNACIONAL LTDA                             </t>
  </si>
  <si>
    <t xml:space="preserve">POLYUPROTEC S.A.                                                      </t>
  </si>
  <si>
    <t xml:space="preserve">IVAN Y JAIRO LOPEZ Y CIA S.A.                                         </t>
  </si>
  <si>
    <t xml:space="preserve">COMESTIBLES ALFA LTDA.                                                </t>
  </si>
  <si>
    <t xml:space="preserve">ARQUITECTOS E INGENIEROS S.A                                          </t>
  </si>
  <si>
    <t xml:space="preserve">TUGO  SA                                                              </t>
  </si>
  <si>
    <t xml:space="preserve">LEADCOM DE COLOMBIA S.A.                                              </t>
  </si>
  <si>
    <t xml:space="preserve">LABORATORIOS QUIPROPHARMA LTDA                                        </t>
  </si>
  <si>
    <t xml:space="preserve">SURGICON S.A.                                                         </t>
  </si>
  <si>
    <t xml:space="preserve">KAIKA LTDA.                                                           </t>
  </si>
  <si>
    <t xml:space="preserve">PINTUBLER DE COLOMBIA S.A                                             </t>
  </si>
  <si>
    <t xml:space="preserve">SERVIOLA S.A.                                                         </t>
  </si>
  <si>
    <t xml:space="preserve">TRIGUISAR DE COLOMBIA S.A.                                            </t>
  </si>
  <si>
    <t xml:space="preserve">LADRILLERA PRISMA S.A.                                                </t>
  </si>
  <si>
    <t xml:space="preserve">ACME LEON PLASTICOS LIMITADA                                          </t>
  </si>
  <si>
    <t xml:space="preserve">DISUIZA S.A.                                                          </t>
  </si>
  <si>
    <t xml:space="preserve">MESA HERMANOS Y CIA. S. EN C.                                         </t>
  </si>
  <si>
    <t xml:space="preserve">INSTITUTO DEL CORAZON DE BUCARAMANGA S.A.                             </t>
  </si>
  <si>
    <t xml:space="preserve">RODRIGUEZ Y LONDO¥O S.A.                                              </t>
  </si>
  <si>
    <t xml:space="preserve">PROPLASTICOS S.A.                                                     </t>
  </si>
  <si>
    <t xml:space="preserve">ARROCERA AGUA BLANCA SA                                               </t>
  </si>
  <si>
    <t xml:space="preserve">COMERCIALIZADORA DE MATERIALES DE CONSTRUCCION LTDA                   </t>
  </si>
  <si>
    <t xml:space="preserve">DRILLSITE FLUID TREATMENT DRIFT S.A.                                  </t>
  </si>
  <si>
    <t xml:space="preserve">IMPORTADORA GRAN ANDINA LTDA                                          </t>
  </si>
  <si>
    <t xml:space="preserve">CONALPLAS S A                                                         </t>
  </si>
  <si>
    <t xml:space="preserve">SERONO DE COLOMBIA S A                                                </t>
  </si>
  <si>
    <t xml:space="preserve">ETEK INTERNATIONAL HOLDING CORP SUCURSAL COLOMBIA                     </t>
  </si>
  <si>
    <t xml:space="preserve">REPECEV SIA S.A.                                                      </t>
  </si>
  <si>
    <t xml:space="preserve">GRAFIVISION EDITORES LTDA                                             </t>
  </si>
  <si>
    <t xml:space="preserve">MATERIALES Y METALES LTDA                                             </t>
  </si>
  <si>
    <t xml:space="preserve">INDUSTRIAS VERA S.A.                                                  </t>
  </si>
  <si>
    <t xml:space="preserve">MANUFACTURAS REYMON S.A.                                              </t>
  </si>
  <si>
    <t xml:space="preserve">LADRILLERA CASABLANCA S.A.                                            </t>
  </si>
  <si>
    <t xml:space="preserve">R &amp; A GALANTE HERRERA LTDA                                            </t>
  </si>
  <si>
    <t xml:space="preserve">C.I. ALMASEG S.A.                                                     </t>
  </si>
  <si>
    <t xml:space="preserve">PC COM LTDA                                                           </t>
  </si>
  <si>
    <t xml:space="preserve">ABASTECIMEINTOS INDUSTRIALES LTDA                                     </t>
  </si>
  <si>
    <t xml:space="preserve">ELECTRO HIDRAULICA S.A. REPRESENTACIONES                              </t>
  </si>
  <si>
    <t xml:space="preserve">COLARTEX S.A.                                                         </t>
  </si>
  <si>
    <t xml:space="preserve">CONSTRUCCIONES METALICAS DEL CARIBE LTDA.                             </t>
  </si>
  <si>
    <t xml:space="preserve">INGENIEROS DISENADORES ASOCIADOS SOCIEDAD ANONIMA                     </t>
  </si>
  <si>
    <t xml:space="preserve">BLINDEX S A                                                           </t>
  </si>
  <si>
    <t xml:space="preserve">FELIX TORRES Y CIA LTDA CABLES Y CONECTORES                           </t>
  </si>
  <si>
    <t xml:space="preserve">MOLINOS SAN LUIS S A EN ACUERDO DE REESTRUCTURACION                   </t>
  </si>
  <si>
    <t xml:space="preserve">AGROINSUMOS S.A.                                                      </t>
  </si>
  <si>
    <t xml:space="preserve">CARTAGO                   </t>
  </si>
  <si>
    <t xml:space="preserve">IMPACT AND LASER IMPACT S.A                                           </t>
  </si>
  <si>
    <t xml:space="preserve">CONSUCASA LIMITADA                                                    </t>
  </si>
  <si>
    <t xml:space="preserve">SUCESORES DE CESAR VASQUEZ LTDA                                       </t>
  </si>
  <si>
    <t xml:space="preserve">COBO Y ASOCIADOS DE OCCIDENTE S.A.                                    </t>
  </si>
  <si>
    <t xml:space="preserve">SERRANO GOMEZ PRETECOR LTDA.                                          </t>
  </si>
  <si>
    <t xml:space="preserve">C I METALES Y METALES DE OCCIDENTE S.A.                               </t>
  </si>
  <si>
    <t xml:space="preserve">S B TALEE DE COLOMBIA S.A                                             </t>
  </si>
  <si>
    <t xml:space="preserve">KYROVET LABORATORIES S A                                              </t>
  </si>
  <si>
    <t xml:space="preserve">FARMALOGICA SA                                                        </t>
  </si>
  <si>
    <t xml:space="preserve">TECNOLOGIA Y COMUNICACION VALTRONIK S.A.                              </t>
  </si>
  <si>
    <t xml:space="preserve">TRIANON S.A.                                                          </t>
  </si>
  <si>
    <t xml:space="preserve">STEEL DE COLOMBIA S A                                                 </t>
  </si>
  <si>
    <t xml:space="preserve">MEZCLAS BIOMIX S.A.                                                   </t>
  </si>
  <si>
    <t xml:space="preserve">SUMINISTROS ELECTRICOS E INDUSTRIALES SUMILEC LTDA                    </t>
  </si>
  <si>
    <t xml:space="preserve">LA LUNA OIL CO LTD                                                    </t>
  </si>
  <si>
    <t xml:space="preserve">SERVIBARRAS LTDA                                                      </t>
  </si>
  <si>
    <t xml:space="preserve">SICPACOL LTDA                                                         </t>
  </si>
  <si>
    <t xml:space="preserve">REPRESENTACIONES OSCAR JARAMILLO-PLASTICOS OJARA S.A                  </t>
  </si>
  <si>
    <t xml:space="preserve">TINTORERIA INDUSTRIAL DEL ORIENTE TINTORIENTE LTDA                    </t>
  </si>
  <si>
    <t xml:space="preserve">ASOCIACION TECNICA COMERCIAL E INDUSTRIAL S A - ASTECO                </t>
  </si>
  <si>
    <t xml:space="preserve">INDUSTRIAS JAPAN  S. A.                                               </t>
  </si>
  <si>
    <t xml:space="preserve">CORTAZAR Y GUTIERREZ LTDA.                                            </t>
  </si>
  <si>
    <t xml:space="preserve">DEPOSITOS ADUANEROS PANALPINA S.A.                                    </t>
  </si>
  <si>
    <t xml:space="preserve">DISTRIBUIDORA DEL NOROESTE S.A.                                       </t>
  </si>
  <si>
    <t xml:space="preserve">TERMINAL DE LIQUIDOS DE BARRANQUILLA S.A.                             </t>
  </si>
  <si>
    <t xml:space="preserve">COMERCIALIZADORA INTERNACIONAL RECYCABLES S.A.                        </t>
  </si>
  <si>
    <t xml:space="preserve">OCCIDENTAL DE PLASTICOS LTDA                                          </t>
  </si>
  <si>
    <t xml:space="preserve">PRODUCTORA DE FORMAS CONTINUAS S.A.                                   </t>
  </si>
  <si>
    <t xml:space="preserve">NORDSON ANDINA LTDA.                                                  </t>
  </si>
  <si>
    <t xml:space="preserve">URIGO LIMITADA DIVISION BOGOTA                                        </t>
  </si>
  <si>
    <t xml:space="preserve">B POLANIA Y CIA ALMACENES SURTICREDITOS DE CALI S EN C                </t>
  </si>
  <si>
    <t xml:space="preserve">COMERCIALIZADORA INTERNACIONAL TODOMETAL S.A.                         </t>
  </si>
  <si>
    <t xml:space="preserve">INDUSTRIAL DE POLIETILENO LTDA EN ACUERDO DE REESTRUCTURACION         </t>
  </si>
  <si>
    <t xml:space="preserve">CENTRO NACIONAL DE CONSULTORIA LTDA                                   </t>
  </si>
  <si>
    <t xml:space="preserve">COORDINADORA DE SERVICIOS DE PARQUE CEMENTERIO LTDA                   </t>
  </si>
  <si>
    <t xml:space="preserve">DOÑA LECHE ALIMENTOS S A                                              </t>
  </si>
  <si>
    <t xml:space="preserve">ARTICUEROS S.A.                                                       </t>
  </si>
  <si>
    <t xml:space="preserve">PRODUCTOS QUIMICOS DE COLOMBIA S.A                                    </t>
  </si>
  <si>
    <t xml:space="preserve">FERRETERIA METROPLIS 84 LTDA                                          </t>
  </si>
  <si>
    <t xml:space="preserve">LABORATORIOS HEIMDALL S.A.                                            </t>
  </si>
  <si>
    <t>SOCIEDAD AMADEUS AVIANCA DE RESERVACIONES DE SERVICIOS TURISTICOS SAVI</t>
  </si>
  <si>
    <t xml:space="preserve">ACINOX S.A.                                                           </t>
  </si>
  <si>
    <t xml:space="preserve">ESPUMAS SANTANDER S.A                                                 </t>
  </si>
  <si>
    <t xml:space="preserve">PASAR EXPRESS S.A.                                                    </t>
  </si>
  <si>
    <t xml:space="preserve">CORREO                                       </t>
  </si>
  <si>
    <t xml:space="preserve">JIRO S.A                                                              </t>
  </si>
  <si>
    <t xml:space="preserve">A. M. V.  S.A.                                                        </t>
  </si>
  <si>
    <t xml:space="preserve">COMERCIALIZADORA INTERNACIONAL COLOMBIANA DE AUTOPARTES S.A.          </t>
  </si>
  <si>
    <t xml:space="preserve">AGECOLDEX S. A. SIA                                                   </t>
  </si>
  <si>
    <t xml:space="preserve">COMERCIALIZADORA INTERANCIONAL COLEC TRADING CORP.                    </t>
  </si>
  <si>
    <t xml:space="preserve">JABONES EL TIGRE Y ROCA S.A.                                          </t>
  </si>
  <si>
    <t xml:space="preserve">COLOMBOESPA€OLA DE CONSERVAS LTDA.                                    </t>
  </si>
  <si>
    <t xml:space="preserve">ARANGO HERMANOS S.A.                                                  </t>
  </si>
  <si>
    <t xml:space="preserve">SANTA ROSA DE OSOS        </t>
  </si>
  <si>
    <t xml:space="preserve">FERRETERIA NURUEÑA S A                                                </t>
  </si>
  <si>
    <t xml:space="preserve">KORN/FERRY INTERNATIONAL COLOMBIA                                     </t>
  </si>
  <si>
    <t xml:space="preserve">BASCULAS PROMETALICOS S.A.                                            </t>
  </si>
  <si>
    <t xml:space="preserve">CRISTACRYL DE COLOMBIA S.A.                                           </t>
  </si>
  <si>
    <t xml:space="preserve">UCIPHARMA S.A.                                                        </t>
  </si>
  <si>
    <t xml:space="preserve">COLOMBIANA DE DISTRIBUCION LIMITADA                                   </t>
  </si>
  <si>
    <t>VIGILADA POR LA SUPERINT. DE PUERTOS Y TRANSPORTE</t>
  </si>
  <si>
    <t xml:space="preserve">DIELCO LTDA                                                           </t>
  </si>
  <si>
    <t xml:space="preserve">PROELASTICOS S.A.                                                     </t>
  </si>
  <si>
    <t xml:space="preserve">MERCADEO Y SERVICIOS MERCASER LTDA                                    </t>
  </si>
  <si>
    <t xml:space="preserve">H R A  UNIQUIMICA S.A.                                                </t>
  </si>
  <si>
    <t xml:space="preserve">PLASSOL S.A                                                           </t>
  </si>
  <si>
    <t xml:space="preserve">MANE SUCURSAL COLOMBIA                                                </t>
  </si>
  <si>
    <t xml:space="preserve">INVERSIONES Y ASESORIAS DE TRANSPORTES ANDINO LTDA                    </t>
  </si>
  <si>
    <t xml:space="preserve">CREACIONES NADAR S.A.                                                 </t>
  </si>
  <si>
    <t xml:space="preserve">INDUSTRIAS AQUILES S A                                                </t>
  </si>
  <si>
    <t xml:space="preserve">PISCICOLA NEW YORK S.A.                                               </t>
  </si>
  <si>
    <t xml:space="preserve">GUARDIAN DE COLOMBIA S.A.                                             </t>
  </si>
  <si>
    <t xml:space="preserve">P T A LTDA                                                            </t>
  </si>
  <si>
    <t xml:space="preserve">STERLING FLUID SYSTEMS COLOMBIA S.A                                   </t>
  </si>
  <si>
    <t xml:space="preserve">AGP REPRESENTACIONES LTDA                                             </t>
  </si>
  <si>
    <t xml:space="preserve">NIPONAUTOS DE OCCIDENTE LTDA                                          </t>
  </si>
  <si>
    <t xml:space="preserve">INSPECTORATE COLOMBIA LTDA                                            </t>
  </si>
  <si>
    <t xml:space="preserve">FLORES SANTA ISABEL S.A                                               </t>
  </si>
  <si>
    <t xml:space="preserve">DISTRIBUIDORA SURTIVALLE LTDA                                         </t>
  </si>
  <si>
    <t xml:space="preserve">CARBONE LORRAINE DE COLOMBIA S.A                                      </t>
  </si>
  <si>
    <t xml:space="preserve">DISTRIBUIDORES DE LUBRICANTES Y COMBUSTIBLES DISTRICOL LTDA.          </t>
  </si>
  <si>
    <t xml:space="preserve">ARROW MEDICAL DE OCCIDENTE S.A. (ARMOC S.A.)                          </t>
  </si>
  <si>
    <t xml:space="preserve">PREPAC COLOMBIANA LTDA                                                </t>
  </si>
  <si>
    <t xml:space="preserve">COMARBEL S A                                                          </t>
  </si>
  <si>
    <t xml:space="preserve">LADRILLOS Y TUBOS LIMITADA                                            </t>
  </si>
  <si>
    <t xml:space="preserve">INDUSTRIAS METALICAS LOS PINOS LIMITADA                               </t>
  </si>
  <si>
    <t xml:space="preserve">SOPLASCOL LTDA                                                        </t>
  </si>
  <si>
    <t xml:space="preserve">WORLD MEDICAL LTDA                                                    </t>
  </si>
  <si>
    <t xml:space="preserve">COLEMPAQUES LTDA                                                      </t>
  </si>
  <si>
    <t xml:space="preserve">SERVICENTRO EL CAMPESTRE S.A.                                         </t>
  </si>
  <si>
    <t xml:space="preserve">SOLOSOFT LIMITADA                                                     </t>
  </si>
  <si>
    <t xml:space="preserve">COLOMBIAN MEDICAL INTERNATIONAL S.A.                                  </t>
  </si>
  <si>
    <t xml:space="preserve">EMEC LTDA                                                             </t>
  </si>
  <si>
    <t xml:space="preserve">NICOLUKAS S A                                                         </t>
  </si>
  <si>
    <t xml:space="preserve">BRILLADORA ESMERALDA LTDA                                             </t>
  </si>
  <si>
    <t xml:space="preserve">IBOPE COLOMBIA S A                                                    </t>
  </si>
  <si>
    <t xml:space="preserve">COMERCIALIZADORA INTERNACIONAL PESQUEROS LTDA O C.I. COMERPES LTDA    </t>
  </si>
  <si>
    <t xml:space="preserve">ANCLA Y VIENTO S A                                                    </t>
  </si>
  <si>
    <t xml:space="preserve">COMERCIAL ALLAN  S. A.                                                </t>
  </si>
  <si>
    <t xml:space="preserve">DISTRIBUIDORA TROPILLANO LTDA                                         </t>
  </si>
  <si>
    <t xml:space="preserve">NATURES SUNSHINE PRODUCTS DE COLOMBIA S.A.                            </t>
  </si>
  <si>
    <t xml:space="preserve">STRUCTURED INTELLIGENCE COLOMBIA S.A.                                 </t>
  </si>
  <si>
    <t xml:space="preserve">DISTROIL COLOMBIA S A                                                 </t>
  </si>
  <si>
    <t xml:space="preserve">LHAURAVET LIMITADA                                                    </t>
  </si>
  <si>
    <t xml:space="preserve">DISTANCO S.A.                                                         </t>
  </si>
  <si>
    <t xml:space="preserve">ESTIBOL S.A.                                                          </t>
  </si>
  <si>
    <t xml:space="preserve">ANIMEX DE COLOMBIA S A                                                </t>
  </si>
  <si>
    <t xml:space="preserve">C. I. CREYTEX S. A.                                                   </t>
  </si>
  <si>
    <t xml:space="preserve">SERVINFORMACION S.A.                                                  </t>
  </si>
  <si>
    <t xml:space="preserve">LACTEOS DEL CESAR S.  A.                                              </t>
  </si>
  <si>
    <t xml:space="preserve">HELBERT Y COMPANIA LIMITADA                                           </t>
  </si>
  <si>
    <t xml:space="preserve">C I PRECONCRETOS RAHS LTDA                                            </t>
  </si>
  <si>
    <t xml:space="preserve">PRIETO &amp; CARRIZOSA S A                                                </t>
  </si>
  <si>
    <t xml:space="preserve">INVERSIONES EURO S.A.                                                 </t>
  </si>
  <si>
    <t xml:space="preserve">CENTRO MOTOR S.A.                                                     </t>
  </si>
  <si>
    <t xml:space="preserve">COMERCIAL PAPELERA LTDA                                               </t>
  </si>
  <si>
    <t xml:space="preserve">CARBONES NECHI LTDA                                                   </t>
  </si>
  <si>
    <t xml:space="preserve">IMPRESOS EL DIA LTDA                                                  </t>
  </si>
  <si>
    <t xml:space="preserve">N L C EDITORES S A                                                    </t>
  </si>
  <si>
    <t xml:space="preserve">H ROJAS Y ASOCIADOS LTDA                                              </t>
  </si>
  <si>
    <t xml:space="preserve">CONGO FILMS LTDA.                                                     </t>
  </si>
  <si>
    <t xml:space="preserve">COBRE Y BRONCE LTDA IMPORTACIONES Y REPRESENTACIONES                  </t>
  </si>
  <si>
    <t xml:space="preserve">C I COLDISEÑO LTDA                                                    </t>
  </si>
  <si>
    <t xml:space="preserve">ECOLAB COLOMBIA S.A.                                                  </t>
  </si>
  <si>
    <t xml:space="preserve">MATERIALES SU CONSTRUCCION S.A.                                       </t>
  </si>
  <si>
    <t xml:space="preserve">CENTRAL LIMITADA                                                      </t>
  </si>
  <si>
    <t xml:space="preserve">SERVICIOS DE INGENIERIA CIVIL S.A                                     </t>
  </si>
  <si>
    <t xml:space="preserve">MERCADOS ROMI S A                                                     </t>
  </si>
  <si>
    <t xml:space="preserve">APUESTAS UNIDAS DEL PACIFICO S.A.                                     </t>
  </si>
  <si>
    <t xml:space="preserve">LA INTEGRIDAD S.A.                                                    </t>
  </si>
  <si>
    <t xml:space="preserve">TOI EDITORES S.A.                                                     </t>
  </si>
  <si>
    <t xml:space="preserve">DISPARTES S.A.                                                        </t>
  </si>
  <si>
    <t xml:space="preserve">EPLAX LTDA.                                                           </t>
  </si>
  <si>
    <t xml:space="preserve">INVERHAY S.A.                                                         </t>
  </si>
  <si>
    <t xml:space="preserve">AUTOBUSES AGA DE COLOMBIA LTDA                                        </t>
  </si>
  <si>
    <t xml:space="preserve">FABRICA DE VIDRIOS TEMPLADOS VIDRIAL TEMP LTDA                        </t>
  </si>
  <si>
    <t xml:space="preserve">AGENCIA DE CARGA AVIATUR S.A.                                         </t>
  </si>
  <si>
    <t xml:space="preserve">CHINA AUTOMOTRIZ S.A                                                  </t>
  </si>
  <si>
    <t xml:space="preserve">CENTRO INTERACTIVO DE C R R S. A.                                     </t>
  </si>
  <si>
    <t xml:space="preserve">WORLD FUEL SERVICES COMPANY INC SUCURSAL DE  COLOMBIA                 </t>
  </si>
  <si>
    <t xml:space="preserve">DISTRIBUIDORA Y EDITORA RICHMOND S.A.                                 </t>
  </si>
  <si>
    <t xml:space="preserve">FRIGORIFICO METROPOLITANO LIMITADA                                    </t>
  </si>
  <si>
    <t>SONY ERICSSON MOBILE COMMUNICATIONS INTERNATIONAL AB SUCURSAL COLOMBIA</t>
  </si>
  <si>
    <t xml:space="preserve">TOSCAFE OMA S A                                                       </t>
  </si>
  <si>
    <t xml:space="preserve">CORPOMEDICA S.A.                                                      </t>
  </si>
  <si>
    <t xml:space="preserve">COSMETIC FASHION CORPORATION S.A.                                     </t>
  </si>
  <si>
    <t xml:space="preserve">CARLOS NIETO Y CIA LTDA                                               </t>
  </si>
  <si>
    <t xml:space="preserve">WALTER BRIDGE Y CIA S.A.                                              </t>
  </si>
  <si>
    <t xml:space="preserve">FERIAS Y EVENTOS SA                                                   </t>
  </si>
  <si>
    <t xml:space="preserve">DERMACARE S.A.                                                        </t>
  </si>
  <si>
    <t xml:space="preserve">ALIANZA GRAFICA S.A.                                                  </t>
  </si>
  <si>
    <t xml:space="preserve">GRAFICAS JAIBER LTDA                                                  </t>
  </si>
  <si>
    <t xml:space="preserve">COLSEIN LTDA                                                          </t>
  </si>
  <si>
    <t xml:space="preserve">MARUYAMA INTERNACIONAL LTDA                                           </t>
  </si>
  <si>
    <t xml:space="preserve">ACCESORIOS Y ACABADOS E Y F LTDA.                                     </t>
  </si>
  <si>
    <t xml:space="preserve">MELTEC COMUNICACIONES LTDA                                            </t>
  </si>
  <si>
    <t xml:space="preserve">ARCOASEO S.A                                                          </t>
  </si>
  <si>
    <t xml:space="preserve">TEC POINT S.A.                                                        </t>
  </si>
  <si>
    <t xml:space="preserve">PRODUCTORA Y COMERCIALIZADORA DE PAPA SANCHEZ Y CALDERON LTDA         </t>
  </si>
  <si>
    <t xml:space="preserve">TUYOMOTOR S.A                                                         </t>
  </si>
  <si>
    <t xml:space="preserve">MORE PRODUCTS LTDA                                                    </t>
  </si>
  <si>
    <t xml:space="preserve">EMPRENDER LTDA.                                                       </t>
  </si>
  <si>
    <t xml:space="preserve">ALIANZA CELPLUS LTDA                                                  </t>
  </si>
  <si>
    <t xml:space="preserve">ELECTRICAS BOGOTA LTDA                                                </t>
  </si>
  <si>
    <t xml:space="preserve">INDUSTRIAS NORMANDY S.A.                                              </t>
  </si>
  <si>
    <t xml:space="preserve">TERTIARY NICKEL COMPANY S.A. C.I.                                     </t>
  </si>
  <si>
    <t xml:space="preserve">REPRESENTACIONES Y DISTRIBUCIONES NOSOTROS LTDA                       </t>
  </si>
  <si>
    <t xml:space="preserve">OPEN CARD S A                                                         </t>
  </si>
  <si>
    <t xml:space="preserve">AGRICOLA AUTOMOTRIZ LTDA                                              </t>
  </si>
  <si>
    <t xml:space="preserve">EXTRUSIONES S A                                                       </t>
  </si>
  <si>
    <t xml:space="preserve">CONTUPERSONAL S.A                                                     </t>
  </si>
  <si>
    <t xml:space="preserve">MONTELIBANO               </t>
  </si>
  <si>
    <t xml:space="preserve">ENERGEX S.A.                                                          </t>
  </si>
  <si>
    <t xml:space="preserve">SIGMA COATINGS COLOMBIA LTDA                                          </t>
  </si>
  <si>
    <t xml:space="preserve">CENTRO DE TELEFONIA MOVIL S A                                         </t>
  </si>
  <si>
    <t xml:space="preserve">SUPER NUEVO MILENIO S.A.                                              </t>
  </si>
  <si>
    <t xml:space="preserve">ALIMENTOS NUTRION S A                                                 </t>
  </si>
  <si>
    <t xml:space="preserve">GEOINGENIERA S. A.                                                    </t>
  </si>
  <si>
    <t xml:space="preserve">MILLWARD BROWN COLOMBIA LTDA                                          </t>
  </si>
  <si>
    <t xml:space="preserve">ARNESES Y GOMAS S.A.                                                  </t>
  </si>
  <si>
    <t xml:space="preserve">INTERNACIONAL DE ELECTRICOS LTDA                                      </t>
  </si>
  <si>
    <t xml:space="preserve">FIGURACIONES S.A.                                                     </t>
  </si>
  <si>
    <t xml:space="preserve">FUREL S.A.                                                            </t>
  </si>
  <si>
    <t xml:space="preserve">INTER RAPIDISIMO S.A.                                                 </t>
  </si>
  <si>
    <t>INDUSTRIA MANUFACTURERA DE CALZADO LTDA EN ACUERDO DE REESTRUCTURACION</t>
  </si>
  <si>
    <t xml:space="preserve">LA MUELA S.A.                                                         </t>
  </si>
  <si>
    <t xml:space="preserve">MUEBLES Y PLASTICOS S.A.                                              </t>
  </si>
  <si>
    <t xml:space="preserve">SERVIASEO S.A.                                                        </t>
  </si>
  <si>
    <t xml:space="preserve">MAGNEPLAST S.A.                                                       </t>
  </si>
  <si>
    <t>SOCIEDAD OPERADORA ZONA FRANCA INDUSTRIAL DE BIENES Y SERVICIO DE CART</t>
  </si>
  <si>
    <t xml:space="preserve">HEALTH FOOD SA                                                        </t>
  </si>
  <si>
    <t xml:space="preserve">BIOTRONITECH COLOMBIA S.A.                                            </t>
  </si>
  <si>
    <t xml:space="preserve">IMPORTACIONES EL TREBOL S A                                           </t>
  </si>
  <si>
    <t xml:space="preserve">SUDISTRIBUIDOR S.A.                                                   </t>
  </si>
  <si>
    <t xml:space="preserve">DUCON LTDA                                                            </t>
  </si>
  <si>
    <t xml:space="preserve">ORGANIZACION DE SERVICIOS E.U.                                        </t>
  </si>
  <si>
    <t xml:space="preserve">PRODEFENSA DE LOS TRABAJADORES S.A.                                   </t>
  </si>
  <si>
    <t xml:space="preserve">SYA SERVICIOS Y ASESORIAS S.A                                         </t>
  </si>
  <si>
    <t xml:space="preserve">FREUDENBERG COLOMBIA                                                  </t>
  </si>
  <si>
    <t xml:space="preserve">NAPOLEON FRANCO Y CIA. S.A.                                           </t>
  </si>
  <si>
    <t xml:space="preserve">BARVAL COLOMBIA S A                                                   </t>
  </si>
  <si>
    <t xml:space="preserve">PROCESOS Y DISEÑOS ENERGETICOS S.A                                    </t>
  </si>
  <si>
    <t xml:space="preserve">SAN MIGUEL INDUSTRIAL S. A.                                           </t>
  </si>
  <si>
    <t xml:space="preserve">VIDRIOS TEMPLADOS Y LAMINADOS DE SANTANDER S.A.                       </t>
  </si>
  <si>
    <t xml:space="preserve">NIKKO AUTO LTDA                                                       </t>
  </si>
  <si>
    <t xml:space="preserve">MOLINOS SAN MIGUEL S.A.                                               </t>
  </si>
  <si>
    <t xml:space="preserve">PENAGOS HERMANOS Y COMPA¥IA LIMITADA                                  </t>
  </si>
  <si>
    <t xml:space="preserve">GALVACEROS S.A.                                                       </t>
  </si>
  <si>
    <t xml:space="preserve">LABORATORIOS NATURAL FRESHLY INFABO LTDA.                             </t>
  </si>
  <si>
    <t xml:space="preserve">TECAM S. A. TECNOLOGIA AMBIENTAL                                      </t>
  </si>
  <si>
    <t xml:space="preserve">DISEÑOS EXCLUSIVOS LTDA                                               </t>
  </si>
  <si>
    <t xml:space="preserve">ORIFLAME DE COLOMBIA S A                                              </t>
  </si>
  <si>
    <t xml:space="preserve">SERVICIOS INDUSTRIALES DE LAVADO SIL LTDA                             </t>
  </si>
  <si>
    <t xml:space="preserve">NACARAT S.A.                                                          </t>
  </si>
  <si>
    <t xml:space="preserve">DIGIWARE DE COLOMBIA S.A.                                             </t>
  </si>
  <si>
    <t xml:space="preserve">MACRONUTRIENTES LTDA                                                  </t>
  </si>
  <si>
    <t xml:space="preserve">IMPORTACIONES REYPAR LTDA                                             </t>
  </si>
  <si>
    <t xml:space="preserve">JEANS PLATINO S.A                                                     </t>
  </si>
  <si>
    <t xml:space="preserve">COMPA¥IA NACIONAL DE JUEGOS DE SUERTE Y AZAR S.A.                     </t>
  </si>
  <si>
    <t xml:space="preserve">DATASCAN DE COLOMBIA LTDA                                             </t>
  </si>
  <si>
    <t xml:space="preserve">EDITORA URBANA LTDA                                                   </t>
  </si>
  <si>
    <t xml:space="preserve">GRAFIX DIGITAL S.A.                                                   </t>
  </si>
  <si>
    <t xml:space="preserve">AIRE Y ENERGIA LIMITADA                                               </t>
  </si>
  <si>
    <t xml:space="preserve">JM SUMINISTROS MEDICOS S EN C                                         </t>
  </si>
  <si>
    <t xml:space="preserve">SIGNA GRAIN LTDA                                                      </t>
  </si>
  <si>
    <t xml:space="preserve">LIPO COLOMBIA LTDA                                                    </t>
  </si>
  <si>
    <t xml:space="preserve">TINTORERIA INDUSTRIAL TE¥IMOS S.A.                                    </t>
  </si>
  <si>
    <t xml:space="preserve">ESPAÑA ELECTRONIC Y CIA S EN C                                        </t>
  </si>
  <si>
    <t xml:space="preserve">TODO1 COLOMBIA S.A.                                                   </t>
  </si>
  <si>
    <t xml:space="preserve">TEXSAL S.A.                                                           </t>
  </si>
  <si>
    <t xml:space="preserve">VITAMAR S.A.                                                          </t>
  </si>
  <si>
    <t xml:space="preserve">HOTEL HACIENDA ROYAL LTDA                                             </t>
  </si>
  <si>
    <t xml:space="preserve">COMPUFACIL S. A.                                                      </t>
  </si>
  <si>
    <t xml:space="preserve">C.I. MARESA DE COLOMBIA LTDA                                          </t>
  </si>
  <si>
    <t xml:space="preserve">JORGE MACHADO EQUIPOS MEDICOS LTDA.                                   </t>
  </si>
  <si>
    <t xml:space="preserve">P.C.A. PROYECTISTAS CIVILES ASOCIADOS LTDA.                           </t>
  </si>
  <si>
    <t xml:space="preserve">BIGEN COLOMBIA S A                                                    </t>
  </si>
  <si>
    <t xml:space="preserve">DORICOLOR S.A.                                                        </t>
  </si>
  <si>
    <t xml:space="preserve">C.I.UNICOINTERIOR S.A                                                 </t>
  </si>
  <si>
    <t xml:space="preserve">DISMEL LTDA                                                           </t>
  </si>
  <si>
    <t xml:space="preserve">FEHRMANN LTDA CORPORACION INDUSTRIAL Y COMERCIAL                      </t>
  </si>
  <si>
    <t xml:space="preserve">FRIGORIFICOS COLOMBIANOS S.A.                                         </t>
  </si>
  <si>
    <t xml:space="preserve">GRUAS Y EQUIPOS LTDA                                                  </t>
  </si>
  <si>
    <t xml:space="preserve">PAYAN Y CIA LTDA                                                      </t>
  </si>
  <si>
    <t xml:space="preserve">AMERICAN VETERINARIA LTDA                                             </t>
  </si>
  <si>
    <t xml:space="preserve">PESQUERA JARAMILLO LTDA                                               </t>
  </si>
  <si>
    <t xml:space="preserve">INGENIERIAS ASOCIADAS I.A. LTDA                                       </t>
  </si>
  <si>
    <t xml:space="preserve">LA INSTRUMENTADORA LTDA                                               </t>
  </si>
  <si>
    <t xml:space="preserve">SERVICIOS INTEGRADOS EN SISTEMAS DE COMUNICACION LTDA.                </t>
  </si>
  <si>
    <t xml:space="preserve">PRODESA PROYECTOS Y DESARROLLOS S.A.                                  </t>
  </si>
  <si>
    <t xml:space="preserve">ADITIVOS Y QUIMICOS S.A.                                              </t>
  </si>
  <si>
    <t xml:space="preserve">PAN PA YA LTDA                                                        </t>
  </si>
  <si>
    <t xml:space="preserve">S.I.A DISTRIBUIDORA DE PESCADOS Y MARISCOS DE LA SABANA S.A.          </t>
  </si>
  <si>
    <t xml:space="preserve">EDITORA ORITECH INTERNACIONAL S.A.                                    </t>
  </si>
  <si>
    <t xml:space="preserve">MICROLINK LTDA                                                        </t>
  </si>
  <si>
    <t xml:space="preserve">HABITAT STORE SA                                                      </t>
  </si>
  <si>
    <t xml:space="preserve">QUALITY PARTS S.A.                                                    </t>
  </si>
  <si>
    <t xml:space="preserve">COMPA¥IA ESTIBADORA COLOMBIANA LTDA                                   </t>
  </si>
  <si>
    <t xml:space="preserve">INDUSTRIA SANTA CLARA S.A.                                            </t>
  </si>
  <si>
    <t xml:space="preserve">EL PALACIO DEL ALUMINIO LTDA.                                         </t>
  </si>
  <si>
    <t xml:space="preserve">ULTRADENTAL S A                                                       </t>
  </si>
  <si>
    <t xml:space="preserve">PHARMADERM S.A.                                                       </t>
  </si>
  <si>
    <t xml:space="preserve">PQUIM LTDA                                                            </t>
  </si>
  <si>
    <t xml:space="preserve">CECOLOR MEDELLIN LTDA                                                 </t>
  </si>
  <si>
    <t xml:space="preserve">INGENIERIA Y MANTENIMIENTO S.A                                        </t>
  </si>
  <si>
    <t xml:space="preserve">COMPAÑIA COLOMBIANA RECICLADORA S.A.                                  </t>
  </si>
  <si>
    <t xml:space="preserve">COLYONG S. A.                                                         </t>
  </si>
  <si>
    <t xml:space="preserve">LOPEZ ALVAREZ Y CIA. S.C.A.                                           </t>
  </si>
  <si>
    <t xml:space="preserve">GOMEZ-PINZON LINARES, SAMPER, SUAREZ, VILLAMIL ABOGADOS S.A.          </t>
  </si>
  <si>
    <t xml:space="preserve">LABORATORIOS DELTA S.A.                                               </t>
  </si>
  <si>
    <t xml:space="preserve">J E RUEDA &amp; CIA S.A.                                                  </t>
  </si>
  <si>
    <t xml:space="preserve">PRODUCTORA DE CONFECCION                                              </t>
  </si>
  <si>
    <t xml:space="preserve">MERQUIMIA COLOMBIA S.A.                                               </t>
  </si>
  <si>
    <t xml:space="preserve">C I IMPORTEX S A                                                      </t>
  </si>
  <si>
    <t xml:space="preserve">DON MAIZ S A                                                          </t>
  </si>
  <si>
    <t xml:space="preserve">FIBRATORE S A                                                         </t>
  </si>
  <si>
    <t xml:space="preserve">C&amp;C ACTION MARKETING LTDA                                             </t>
  </si>
  <si>
    <t xml:space="preserve">C I GREEN LINE S A                                                    </t>
  </si>
  <si>
    <t xml:space="preserve">IMPRODEMA LTDA                                                        </t>
  </si>
  <si>
    <t xml:space="preserve">CISCO SYSTEMS COLOMBIA LTDA                                           </t>
  </si>
  <si>
    <t xml:space="preserve">TREBOL SOFTWARE S.A.                                                  </t>
  </si>
  <si>
    <t xml:space="preserve">COMUNICACIONES VER TV S.A.                                            </t>
  </si>
  <si>
    <t xml:space="preserve">RECAUDOS Y TRIBUTOS S A R &amp; T S A                                     </t>
  </si>
  <si>
    <t xml:space="preserve">POLIEMPAK LTDA                                                        </t>
  </si>
  <si>
    <t xml:space="preserve">COMUNICADORES DEL RISARALDA S.A                                       </t>
  </si>
  <si>
    <t xml:space="preserve">SITO COMERCIAL LTDA                                                   </t>
  </si>
  <si>
    <t xml:space="preserve">AHORA S.A.                                                            </t>
  </si>
  <si>
    <t xml:space="preserve">HILTI COLOMBIA S.A.                                                   </t>
  </si>
  <si>
    <t xml:space="preserve">INGENIERIA DE ALMACENAMIENTO INGAL LTDA                               </t>
  </si>
  <si>
    <t xml:space="preserve">CENTRO AUTOMOTOR LIMITADA                                             </t>
  </si>
  <si>
    <t xml:space="preserve">AUTOMOTRIZ CALDAS MOTOR S.A.                                          </t>
  </si>
  <si>
    <t xml:space="preserve">ALIMENTOS SPRESS LTDA                                                 </t>
  </si>
  <si>
    <t xml:space="preserve">T.G.T. GAMAS LTDA.                                                    </t>
  </si>
  <si>
    <t xml:space="preserve">NESITELCO LTDA                                                        </t>
  </si>
  <si>
    <t xml:space="preserve">LABORATORIOS METLEN PHARMA S.A.                                       </t>
  </si>
  <si>
    <t xml:space="preserve">IMPADOC S A                                                           </t>
  </si>
  <si>
    <t xml:space="preserve">MTBASE S.A.                                                           </t>
  </si>
  <si>
    <t xml:space="preserve">GEOPAK SUCURSAL COLOMBIA                                              </t>
  </si>
  <si>
    <t xml:space="preserve">CHAMPION TECHNOLOGIES, INC. SUCURSAL EN COLOMBIA                      </t>
  </si>
  <si>
    <t xml:space="preserve">GOMA EVENTOS Y PUBLICIDAD LIMITADA                                    </t>
  </si>
  <si>
    <t xml:space="preserve">ENCOFRADOS FEJAM LIMITADA                                             </t>
  </si>
  <si>
    <t xml:space="preserve">TELESENTINEL LTDA.                                                    </t>
  </si>
  <si>
    <t xml:space="preserve">COMPANIA DE AUTOENSAMBLE NISSAN LTDA                                  </t>
  </si>
  <si>
    <t xml:space="preserve">ZULETA SUAREZ ARAQUE &amp; JARAMILLO ABOGADOS S.A.                        </t>
  </si>
  <si>
    <t xml:space="preserve">ILKO COLOMBIA S A                                                     </t>
  </si>
  <si>
    <t xml:space="preserve">JOHN CRANE COLOMBIA S A                                               </t>
  </si>
  <si>
    <t xml:space="preserve">INVERSIONES FASULAC LTDA                                              </t>
  </si>
  <si>
    <t xml:space="preserve">THYSSENKRUPP COMERCIAL COLOMBIA S.A.                                  </t>
  </si>
  <si>
    <t xml:space="preserve">DELTEC S.A.                                                           </t>
  </si>
  <si>
    <t xml:space="preserve">SIA DHL EXPRESS COLOMBIA LTDA                                         </t>
  </si>
  <si>
    <t xml:space="preserve">BIOCIENTIFICA LTDA                                                    </t>
  </si>
  <si>
    <t xml:space="preserve">LABORATORIOS PAULY PHARMACEUTICAL S.A                                 </t>
  </si>
  <si>
    <t xml:space="preserve">FERRETERIA LOS FIERROS S.A.                                           </t>
  </si>
  <si>
    <t xml:space="preserve">C.I. INDUSTRIAS TAUFIK S.A.                                           </t>
  </si>
  <si>
    <t xml:space="preserve">NARDIPLAST LTDA                                                       </t>
  </si>
  <si>
    <t xml:space="preserve">POLIKEM S.A.                                                          </t>
  </si>
  <si>
    <t xml:space="preserve">COLORCON SUCURSAL DE COLOMBIA                                         </t>
  </si>
  <si>
    <t xml:space="preserve">VENTAS Y SERVICIOS  S.A.                                              </t>
  </si>
  <si>
    <t xml:space="preserve">C.I. MINEROS EXPORTADORES S.A.                                        </t>
  </si>
  <si>
    <t xml:space="preserve">TE¥IDOS Y ACABADOS ASOCIADOS LTDA.                                    </t>
  </si>
  <si>
    <t xml:space="preserve">COMERCIALIZADORA DUARQUINT LTDA.                                      </t>
  </si>
  <si>
    <t xml:space="preserve">STAR OILFIELD SERVICES LTDA                                           </t>
  </si>
  <si>
    <t xml:space="preserve">VERGEL INGENIEROS ASOCIADOS LIMITADA                                  </t>
  </si>
  <si>
    <t xml:space="preserve">FISERV COLOMBIA LTDA.                                                 </t>
  </si>
  <si>
    <t xml:space="preserve">LEXCO S A                                                             </t>
  </si>
  <si>
    <t xml:space="preserve">EMPRESA COMERCIAL DE SERVICIOS INTEGRALES SOCIEDAD ANONIMA ECOSEIN S. </t>
  </si>
  <si>
    <t xml:space="preserve">EDITORIAL AMERICAN SYSTEM SERVICE LTDA                                </t>
  </si>
  <si>
    <t xml:space="preserve">COMBUSTIBLES Y SERVICIOS TIMIZA LTDA                                  </t>
  </si>
  <si>
    <t xml:space="preserve">PVM S.A.                                                              </t>
  </si>
  <si>
    <t xml:space="preserve">KASSANI DISE€O S.A.                                                   </t>
  </si>
  <si>
    <t xml:space="preserve">GLOBAL MOTOR LTDA                                                     </t>
  </si>
  <si>
    <t xml:space="preserve">IMAGEN &amp; MARCA LTDA                                                   </t>
  </si>
  <si>
    <t xml:space="preserve">COMPA¥IA VINICOLA NACIONAL LIMITADA ïCOVINAL LTDAï                    </t>
  </si>
  <si>
    <t xml:space="preserve">SERVICONFORT COLOMBIA S.A.                                            </t>
  </si>
  <si>
    <t xml:space="preserve">IBEROAMERICANA DE ALIMENTOS Y SERVICIOS S.A.                          </t>
  </si>
  <si>
    <t xml:space="preserve">EL GRAN TORNILLO CATERPILLAR S.A.                                     </t>
  </si>
  <si>
    <t xml:space="preserve">LABORATORIOS FINLAY DE COLOMBIA ESCANDON Y CIA S.C.S.                 </t>
  </si>
  <si>
    <t xml:space="preserve">IPSOS ASI ANDINA S.A.                                                 </t>
  </si>
  <si>
    <t xml:space="preserve">CPL AROMAS COLOMBIA LTDA                                              </t>
  </si>
  <si>
    <t xml:space="preserve">INTERMARKETING EXPRESS S.A.                                           </t>
  </si>
  <si>
    <t xml:space="preserve">RAYCO LTDA. RODRIGO ARISTIZABAL Y CIA LTDA.                           </t>
  </si>
  <si>
    <t xml:space="preserve">ADVISORY SERVICES LTDA.                                               </t>
  </si>
  <si>
    <t xml:space="preserve">VIDRIO EQUIPOS Y ACCESORIOS VEA &amp; CIA LTDA                            </t>
  </si>
  <si>
    <t xml:space="preserve">QUIPUX S.A.                                                           </t>
  </si>
  <si>
    <t xml:space="preserve">RESTAURANTE LA VIANDA LIMITADA                                        </t>
  </si>
  <si>
    <t xml:space="preserve">MARCA ZETA LTDA                                                       </t>
  </si>
  <si>
    <t xml:space="preserve">MERCADEO RELACIONAL S.A.                                              </t>
  </si>
  <si>
    <t xml:space="preserve">INDUSTRIAS PLASTICAS HERBEPLAST LTDA                                  </t>
  </si>
  <si>
    <t xml:space="preserve">YANHAAS S.A,                                                          </t>
  </si>
  <si>
    <t xml:space="preserve">JUGAR S.A.                                                            </t>
  </si>
  <si>
    <t xml:space="preserve">FALCO LTDA                                                            </t>
  </si>
  <si>
    <t xml:space="preserve">D CONTADORES LTDA                                                     </t>
  </si>
  <si>
    <t xml:space="preserve">DAES S.A.                                                             </t>
  </si>
  <si>
    <t xml:space="preserve">CAUCASIA                  </t>
  </si>
  <si>
    <t xml:space="preserve">FOTO SANTA BARBARA  LTDA                                              </t>
  </si>
  <si>
    <t xml:space="preserve">WESTERNGECO INTERNATIONAL LIMITED SUCURSAL COLOMBIA                   </t>
  </si>
  <si>
    <t xml:space="preserve">BENQ COLOMBIA S.A. EN LIQUIDACIÓN                                     </t>
  </si>
  <si>
    <t>LIQUIDACIÓN VOLUNTARIA</t>
  </si>
  <si>
    <t xml:space="preserve">B V Q COLOMBIA LTDA                                                   </t>
  </si>
  <si>
    <t xml:space="preserve">GABRICA S.A.                                                          </t>
  </si>
  <si>
    <t xml:space="preserve">FOTO MOTO LIMITADA                                                    </t>
  </si>
  <si>
    <t xml:space="preserve">AUTOSERVICIO EL PERDOMO LTDA.                                         </t>
  </si>
  <si>
    <t xml:space="preserve">PERSONALSOFT E.U                                                      </t>
  </si>
  <si>
    <t xml:space="preserve">DIGITAL WARE LIMITADA                                                 </t>
  </si>
  <si>
    <t>TOTALES</t>
  </si>
  <si>
    <t xml:space="preserve">Fuente: Balance General y Estado de Resultados año 2006 </t>
  </si>
  <si>
    <t>APELLIDOS</t>
  </si>
  <si>
    <t>CEDULA</t>
  </si>
  <si>
    <t>PROFESION</t>
  </si>
  <si>
    <t>SUELDO ACTUAL</t>
  </si>
  <si>
    <t>Adriana</t>
  </si>
  <si>
    <t>Naranjo Torres</t>
  </si>
  <si>
    <t>Alberto</t>
  </si>
  <si>
    <t>Osuna Lopez</t>
  </si>
  <si>
    <t>Henandez V.</t>
  </si>
  <si>
    <t>Alfonso</t>
  </si>
  <si>
    <t>Linares Zapata</t>
  </si>
  <si>
    <t>Alicia</t>
  </si>
  <si>
    <t>Luque Angarita</t>
  </si>
  <si>
    <t>Alvaro</t>
  </si>
  <si>
    <t>Medina Orozco</t>
  </si>
  <si>
    <t>Sandoval Perez</t>
  </si>
  <si>
    <t>Ana</t>
  </si>
  <si>
    <t>Guacaneme Prado</t>
  </si>
  <si>
    <t>Ana Lucia</t>
  </si>
  <si>
    <t>Quintana Perez</t>
  </si>
  <si>
    <t>Ana María</t>
  </si>
  <si>
    <t>Marin Holguin</t>
  </si>
  <si>
    <t>Angelica</t>
  </si>
  <si>
    <t>Gomez Calderon</t>
  </si>
  <si>
    <t>Benjamin</t>
  </si>
  <si>
    <t>Jaimes Hurtado</t>
  </si>
  <si>
    <t>Carlos</t>
  </si>
  <si>
    <t>Novoa Valbuena</t>
  </si>
  <si>
    <t>Amado Torres</t>
  </si>
  <si>
    <t>Carmen Cecilia</t>
  </si>
  <si>
    <t>Limonar Roa</t>
  </si>
  <si>
    <t>Catalina</t>
  </si>
  <si>
    <t>Narvaez B.</t>
  </si>
  <si>
    <t>Cecilia</t>
  </si>
  <si>
    <t>Lara Muñoz</t>
  </si>
  <si>
    <t>Clara Inés</t>
  </si>
  <si>
    <t>Iriarte Rodriguez</t>
  </si>
  <si>
    <t>Constanza</t>
  </si>
  <si>
    <t>Huertas M.</t>
  </si>
  <si>
    <t>Consuelo</t>
  </si>
  <si>
    <t>Hurtado Gomez</t>
  </si>
  <si>
    <t>Edgar</t>
  </si>
  <si>
    <t>León Castillo</t>
  </si>
  <si>
    <t>Elizabeth</t>
  </si>
  <si>
    <t>Fonseca S.</t>
  </si>
  <si>
    <t>Elvira</t>
  </si>
  <si>
    <t>Hoyos Trujillo</t>
  </si>
  <si>
    <t>Fanny</t>
  </si>
  <si>
    <t>Urdaneta Perez</t>
  </si>
  <si>
    <t>Federico</t>
  </si>
  <si>
    <t>Roldán Z.</t>
  </si>
  <si>
    <t>Gabriel</t>
  </si>
  <si>
    <t>Pombo H.</t>
  </si>
  <si>
    <t>Gerardo</t>
  </si>
  <si>
    <t>Perdomo Nuñez</t>
  </si>
  <si>
    <t>Germán</t>
  </si>
  <si>
    <t>Olmos Posada</t>
  </si>
  <si>
    <t>Gonzalo</t>
  </si>
  <si>
    <t>Quintero Díaz</t>
  </si>
  <si>
    <t>Henrry</t>
  </si>
  <si>
    <t>Galindo Cubides</t>
  </si>
  <si>
    <t>Hilda</t>
  </si>
  <si>
    <t>Lancheros Yepes</t>
  </si>
  <si>
    <t>Perez Prieto</t>
  </si>
  <si>
    <t>Humberto</t>
  </si>
  <si>
    <t>Caldas Díaz</t>
  </si>
  <si>
    <t>Ines</t>
  </si>
  <si>
    <t>Lopez Moreno</t>
  </si>
  <si>
    <t>Ivan</t>
  </si>
  <si>
    <t>Olmedo Ramirez</t>
  </si>
  <si>
    <t>Janeth</t>
  </si>
  <si>
    <t>Bohorquez Gala</t>
  </si>
  <si>
    <t>Javier</t>
  </si>
  <si>
    <t>Malagon Díaz</t>
  </si>
  <si>
    <t>Jesus</t>
  </si>
  <si>
    <t>Reyes Castro</t>
  </si>
  <si>
    <t>Jorge</t>
  </si>
  <si>
    <t>Almanza Lis</t>
  </si>
  <si>
    <t>Meza Amaya</t>
  </si>
  <si>
    <t>Juan Andrés</t>
  </si>
  <si>
    <t>Amaya Poveda</t>
  </si>
  <si>
    <t>Juan Carlos</t>
  </si>
  <si>
    <t>Vanegas Velez</t>
  </si>
  <si>
    <t>Juan Guillermo</t>
  </si>
  <si>
    <t>Gaviria Lopez</t>
  </si>
  <si>
    <t>Julio</t>
  </si>
  <si>
    <t>Sierra Díaz</t>
  </si>
  <si>
    <t>Libardo</t>
  </si>
  <si>
    <t>Jimenez Lopez</t>
  </si>
  <si>
    <t>Ligia</t>
  </si>
  <si>
    <t>Jacome Vargas</t>
  </si>
  <si>
    <t>Lorena</t>
  </si>
  <si>
    <t>Ayala Parra</t>
  </si>
  <si>
    <t>Luis</t>
  </si>
  <si>
    <t>Almendares Vives</t>
  </si>
  <si>
    <t>Gil Gil</t>
  </si>
  <si>
    <t>Luz Marina</t>
  </si>
  <si>
    <t>Marin Amaya</t>
  </si>
  <si>
    <t>Cruz Rojas</t>
  </si>
  <si>
    <t>Maria Alejandra</t>
  </si>
  <si>
    <t>Mora Martinez</t>
  </si>
  <si>
    <t>Maria Claudia</t>
  </si>
  <si>
    <t>Clavijo Florez</t>
  </si>
  <si>
    <t>Maria Isabel</t>
  </si>
  <si>
    <t>Iñaqui Ortiz</t>
  </si>
  <si>
    <t>Mariela</t>
  </si>
  <si>
    <t>Rios Vargas</t>
  </si>
  <si>
    <t>Martha</t>
  </si>
  <si>
    <t>Uribe Lopez</t>
  </si>
  <si>
    <t>Miguel Angel</t>
  </si>
  <si>
    <t>Rozo Beltran</t>
  </si>
  <si>
    <t>Monica</t>
  </si>
  <si>
    <t>Vanegas L.</t>
  </si>
  <si>
    <t>Myriam</t>
  </si>
  <si>
    <t>Robledo Ayala</t>
  </si>
  <si>
    <t>Nancy</t>
  </si>
  <si>
    <t>Montaño F.</t>
  </si>
  <si>
    <t>Natalia</t>
  </si>
  <si>
    <t>Pardo Roa</t>
  </si>
  <si>
    <t>Nelson</t>
  </si>
  <si>
    <t>Leal Reyes</t>
  </si>
  <si>
    <t>Jimenez B.</t>
  </si>
  <si>
    <t>Olga Liliana</t>
  </si>
  <si>
    <t>Romero Ramirez</t>
  </si>
  <si>
    <t>Olga Lucia</t>
  </si>
  <si>
    <t>Luengas Parga</t>
  </si>
  <si>
    <t>Oscar</t>
  </si>
  <si>
    <t>Fernandez Parra</t>
  </si>
  <si>
    <t>Cortes Arango</t>
  </si>
  <si>
    <t>Oscar Ivan</t>
  </si>
  <si>
    <t>Iver Gomez</t>
  </si>
  <si>
    <t>Pablo</t>
  </si>
  <si>
    <t>Eboir Jimenez</t>
  </si>
  <si>
    <t>Patricia</t>
  </si>
  <si>
    <t>Paredes Bueno</t>
  </si>
  <si>
    <t>Rafael</t>
  </si>
  <si>
    <t>Gaviria Huertas</t>
  </si>
  <si>
    <t>Raul</t>
  </si>
  <si>
    <t>Hernandez Perez</t>
  </si>
  <si>
    <t>Rodolfo</t>
  </si>
  <si>
    <t>Kling Fernandez</t>
  </si>
  <si>
    <t>Rosmeri</t>
  </si>
  <si>
    <t>Contreras M.</t>
  </si>
  <si>
    <t>Sandra</t>
  </si>
  <si>
    <t>Rojas Torres</t>
  </si>
  <si>
    <t>Soledad</t>
  </si>
  <si>
    <t>Santacruz L.</t>
  </si>
  <si>
    <t>Virginia</t>
  </si>
  <si>
    <t>Mahecha Tovar</t>
  </si>
  <si>
    <t>Yamile</t>
  </si>
  <si>
    <t>Reyes Correa</t>
  </si>
  <si>
    <t>Yolanda</t>
  </si>
  <si>
    <t>Restrepo Velez</t>
  </si>
  <si>
    <t>Zacarías</t>
  </si>
  <si>
    <t>Luna Gómez</t>
  </si>
  <si>
    <t>Bachiller</t>
  </si>
  <si>
    <t>Celador</t>
  </si>
  <si>
    <t>Tecnico Contabilidad</t>
  </si>
  <si>
    <t>Asistente</t>
  </si>
  <si>
    <t>Auxiliar</t>
  </si>
  <si>
    <t>Secretariado Ejecutivo</t>
  </si>
  <si>
    <t>Secretaria</t>
  </si>
  <si>
    <t>Administrador de Empresas</t>
  </si>
  <si>
    <t>Tecnologo de Sistemas</t>
  </si>
  <si>
    <t>Secretariado Comercial</t>
  </si>
  <si>
    <t>Coordinador</t>
  </si>
  <si>
    <t>Ingeniero Industrial</t>
  </si>
  <si>
    <t>Mercadotecnista</t>
  </si>
  <si>
    <t>Servicios Generales</t>
  </si>
  <si>
    <t>Subgerente</t>
  </si>
  <si>
    <t>Economista</t>
  </si>
  <si>
    <t>Gerente</t>
  </si>
  <si>
    <t>Tecnologo en Finanzas</t>
  </si>
  <si>
    <t>Tecnologo en Mercadeo</t>
  </si>
  <si>
    <t>Contador Público</t>
  </si>
  <si>
    <t>Ingeniero Civil</t>
  </si>
  <si>
    <t>Juan</t>
  </si>
  <si>
    <t>bajas</t>
  </si>
  <si>
    <t>Menús: Se deben de utilizar las palabras exactas y espacios de cada uno de los menús. Gracias!</t>
  </si>
  <si>
    <t>Nuevo Ingreso, Permanencia, Otras generaciones</t>
  </si>
  <si>
    <t>Maestría, 2da Maestría, Especialidad</t>
  </si>
  <si>
    <t>NI, RI, Recu Coord, Recu Asesor, Transf</t>
  </si>
  <si>
    <t>Sí, No, Error en cuenta de correo personal y/o teléfono</t>
  </si>
  <si>
    <t>Efectiva, No Efectiva, Ocupado, No contesta, Recado, Teléfono equivocado.</t>
  </si>
  <si>
    <t>08:00  a 11:00 hras. , 11:00 a 14:00 hras. , 14:00 a 17:00 hras. , 17:00 a 20:00 hras. ,  20:00 a 22:00 hras.</t>
  </si>
  <si>
    <t>Teléfono, Whatsapp, Correo</t>
  </si>
  <si>
    <t>Acudió a webex, sesión telefónica, sesión presencial, sin sesión</t>
  </si>
  <si>
    <t>Con Acceso, Sin acceso, Baja de mes, Baja temporal, Baja definitiva, Sin materia este mes</t>
  </si>
  <si>
    <t>Activo, Irregular, Inactivo, Sin acceso, Baja de mes, Baja temporal, Baja definitiva, Sin materia este mes</t>
  </si>
  <si>
    <t>Presentó, No presentó, Baja de Mes, Sin Materia este mes.</t>
  </si>
  <si>
    <t>Efectivo teléfono, Efectivo whatsapp, Efectivo correo, No efectivo, Me dejó en visto Whatsapp</t>
  </si>
  <si>
    <t xml:space="preserve">Miércoles 13 de sept. 2017    Teléfono 04:36 p.m. le marqué pero el teléfono ni con 045 ni con 01 me da acceso a la llamada.    </t>
  </si>
  <si>
    <t xml:space="preserve">Laboral, Económico, Salud, Mal servicio, Mala información de venta, No se adaptó al modelo, Familiar (personal), Desempeño académico, Académico, Cambio de residencia. Laboral/consecuencia covid19, económico/consecuencia covid19, perdí mi trabajo/consecuencia covid 19, familiar-personal/consecuencia covid 19. </t>
  </si>
  <si>
    <r>
      <t xml:space="preserve">Número los intentos de contacto que se hicieron con el alumno durante lo que va del </t>
    </r>
    <r>
      <rPr>
        <u/>
        <sz val="8"/>
        <color rgb="FF1F497D"/>
        <rFont val="Calibri"/>
        <family val="2"/>
        <scheme val="minor"/>
      </rPr>
      <t>tetramestre</t>
    </r>
  </si>
  <si>
    <t>En comunicación constante, Localizado al menos una vez, No localizado nunca</t>
  </si>
  <si>
    <t>Bajas</t>
  </si>
  <si>
    <t>Matrícula 7 dígitos</t>
  </si>
  <si>
    <t>Correo Alterno</t>
  </si>
  <si>
    <t>Celular 10 dígitos</t>
  </si>
  <si>
    <t>Generación</t>
  </si>
  <si>
    <t>Detalle</t>
  </si>
  <si>
    <t>Bienvenida</t>
  </si>
  <si>
    <t>Llamada de presentación a nuevos ingresos y transferencias del mes</t>
  </si>
  <si>
    <t>Horarios preferentes de contacto</t>
  </si>
  <si>
    <t>Medio preferido de contacto</t>
  </si>
  <si>
    <t>Sesión de capacitación opcional a nuevos ingresos</t>
  </si>
  <si>
    <t>Estatus participación semana 1</t>
  </si>
  <si>
    <t>Estatus participación semana 2</t>
  </si>
  <si>
    <t>Estatus participación semana 3</t>
  </si>
  <si>
    <t>Estatus participación semana 4 ó 5</t>
  </si>
  <si>
    <t>Contacto sobre reporte de participación</t>
  </si>
  <si>
    <t>Fecha de último contacto</t>
  </si>
  <si>
    <t>Comentarios del contacto</t>
  </si>
  <si>
    <t>Motivo de baja</t>
  </si>
  <si>
    <t>Beca</t>
  </si>
  <si>
    <t>Saldo</t>
  </si>
  <si>
    <t>No. de intentos de contacto tetra FM21</t>
  </si>
  <si>
    <t>Estatus localización FM21</t>
  </si>
  <si>
    <t>Cecilia Estela Rios Arroyo</t>
  </si>
  <si>
    <t>T02578395</t>
  </si>
  <si>
    <t>Noel Díaz Alonso</t>
  </si>
  <si>
    <t>prisc_adiaz@hotmail.com</t>
  </si>
  <si>
    <t>otras generaciones</t>
  </si>
  <si>
    <t xml:space="preserve">Maestria </t>
  </si>
  <si>
    <t>CEL.MTFZ1002EL.104.202121</t>
  </si>
  <si>
    <t>ACTIVO</t>
  </si>
  <si>
    <t>50</t>
  </si>
  <si>
    <t>En comunicación constante</t>
  </si>
  <si>
    <t>T02911945</t>
  </si>
  <si>
    <t>Eduardo Efren Alejandro Callejas Requena</t>
  </si>
  <si>
    <t>eduardo.callejas.r@gmail.com</t>
  </si>
  <si>
    <t xml:space="preserve">  55 4436 6597</t>
  </si>
  <si>
    <t>Otras generaciones</t>
  </si>
  <si>
    <t xml:space="preserve"> </t>
  </si>
  <si>
    <t>SIN MATERIA ESTE MES</t>
  </si>
  <si>
    <t xml:space="preserve">SIN MATERIA ESTE MES </t>
  </si>
  <si>
    <t>40</t>
  </si>
  <si>
    <t>T02911950</t>
  </si>
  <si>
    <t>Capipcio Eduardo Torres Aquino</t>
  </si>
  <si>
    <t>capipcio@hotmail.com</t>
  </si>
  <si>
    <t>55 32119034</t>
  </si>
  <si>
    <t>T02911951</t>
  </si>
  <si>
    <t>Guillermo Giovanni García Tovar</t>
  </si>
  <si>
    <t>g.garciat@outlook.com</t>
  </si>
  <si>
    <t xml:space="preserve">  55 4319 8073</t>
  </si>
  <si>
    <t>CEL.MTTI4006EL.105.202121</t>
  </si>
  <si>
    <t>whatsapp</t>
  </si>
  <si>
    <t>T02911953</t>
  </si>
  <si>
    <t>Eduardo Rivero Castro</t>
  </si>
  <si>
    <t>eduardo.rivero.castro@outlook.com</t>
  </si>
  <si>
    <t xml:space="preserve">  55 4557 2335</t>
  </si>
  <si>
    <t>CEL.MTIN5001EL.104.202121</t>
  </si>
  <si>
    <t>T02911968</t>
  </si>
  <si>
    <t>Jeny Flores Urrutia</t>
  </si>
  <si>
    <t>jeny.flores.u29@gmail.com</t>
  </si>
  <si>
    <t xml:space="preserve">  55 8106 0279</t>
  </si>
  <si>
    <t>T02912062</t>
  </si>
  <si>
    <t>Karina Marahy Santillanes Grijalva</t>
  </si>
  <si>
    <t>marahy_21@hotmail.com</t>
  </si>
  <si>
    <t>T02912087</t>
  </si>
  <si>
    <t>Ricardo Antonio Barrera Hernández</t>
  </si>
  <si>
    <t>r.barrera01@yahoo.com.mx</t>
  </si>
  <si>
    <t>55 3551-8335</t>
  </si>
  <si>
    <t>CEL.MTIN5001EL.103.202121</t>
  </si>
  <si>
    <t>T02939874</t>
  </si>
  <si>
    <t>Blanca Estela Alvarez Guzman</t>
  </si>
  <si>
    <t>psic.blanca.alvarez@gmail.com</t>
  </si>
  <si>
    <t xml:space="preserve">  993 200 6038</t>
  </si>
  <si>
    <t>CEL.MTED5001EL.101.202121</t>
  </si>
  <si>
    <t>T02947459</t>
  </si>
  <si>
    <t>Pablo Aparicio Olivares</t>
  </si>
  <si>
    <t>paparicioo@laparisina.com.mx</t>
  </si>
  <si>
    <t xml:space="preserve">  55 3190 4575</t>
  </si>
  <si>
    <t>CEL.MTFZ1002EL.102.202121</t>
  </si>
  <si>
    <t>17:00 a 20:00</t>
  </si>
  <si>
    <t>Whatsapp</t>
  </si>
  <si>
    <t>IRREGULAR</t>
  </si>
  <si>
    <t>T02947481</t>
  </si>
  <si>
    <t>Sergio Díaz Gilbón</t>
  </si>
  <si>
    <t>sedigilbon@gmail.com</t>
  </si>
  <si>
    <t xml:space="preserve"> 5580641200 </t>
  </si>
  <si>
    <t>CEL.MTTI5003EL.102.202121</t>
  </si>
  <si>
    <t xml:space="preserve">Localizado al menos una vez </t>
  </si>
  <si>
    <t>T02952778</t>
  </si>
  <si>
    <t>José Enrique Peña Hernández</t>
  </si>
  <si>
    <t>jaimesps@yahoo.com.mx</t>
  </si>
  <si>
    <t xml:space="preserve">  55 8529 2237</t>
  </si>
  <si>
    <t>CEL.MTMT4004EL.101.202121</t>
  </si>
  <si>
    <t>T02952791</t>
  </si>
  <si>
    <t>Vicente Reyes Iturbide</t>
  </si>
  <si>
    <t>vireyes0510@icloud.com</t>
  </si>
  <si>
    <t xml:space="preserve">  55 8031 9092</t>
  </si>
  <si>
    <t>T02952809</t>
  </si>
  <si>
    <t>Fabiola Fonseca Vargas</t>
  </si>
  <si>
    <t>fabis_18_86@hotmail.com</t>
  </si>
  <si>
    <t xml:space="preserve">  55 1480 6528</t>
  </si>
  <si>
    <t>CEL.MTTI4006EL.102.202121</t>
  </si>
  <si>
    <t>T02952818</t>
  </si>
  <si>
    <t>Laura Viridiana Moreno Villegas</t>
  </si>
  <si>
    <t>lauravmorenov96@gmail.com</t>
  </si>
  <si>
    <t xml:space="preserve">  55 3237 5725</t>
  </si>
  <si>
    <t>T02952831</t>
  </si>
  <si>
    <t>Carlos Omar Hernández López</t>
  </si>
  <si>
    <t>omarl.9@hotmail.com</t>
  </si>
  <si>
    <t xml:space="preserve">  55 1399 1626</t>
  </si>
  <si>
    <t>CEL.MTED4001EL.101.202121</t>
  </si>
  <si>
    <t>T02952836</t>
  </si>
  <si>
    <t>Manuel Rojo Arista</t>
  </si>
  <si>
    <t>rojo.manuel@yahoo.com.mx</t>
  </si>
  <si>
    <t xml:space="preserve">  55 3106 1219</t>
  </si>
  <si>
    <t>CEL.MTTI4006EL.104.202121</t>
  </si>
  <si>
    <t>T02952845</t>
  </si>
  <si>
    <t>Amanda Hernández Macías</t>
  </si>
  <si>
    <t>manda.m.i@hotmail.com</t>
  </si>
  <si>
    <t>CEL.MTMT5001EL.101.202121</t>
  </si>
  <si>
    <t>T02955001</t>
  </si>
  <si>
    <t>Luis Felipe Vazquez Guerrero</t>
  </si>
  <si>
    <t>luisfelipevg7@hotmail.com</t>
  </si>
  <si>
    <t xml:space="preserve">  55 7920 8483</t>
  </si>
  <si>
    <t>T02955005</t>
  </si>
  <si>
    <t>Eduardo Ernesto Castillejos Díaz</t>
  </si>
  <si>
    <t>eduardocd73@gmail.com</t>
  </si>
  <si>
    <t xml:space="preserve">  961 301 6536</t>
  </si>
  <si>
    <t>CEL.MTTI4006EL.103.202121</t>
  </si>
  <si>
    <t>45</t>
  </si>
  <si>
    <t>T02955028</t>
  </si>
  <si>
    <t>Oswaldo Jonathan Alonso Tellez Giron</t>
  </si>
  <si>
    <t>joalonsotg@gmail.com</t>
  </si>
  <si>
    <t xml:space="preserve">  55 7011 8095</t>
  </si>
  <si>
    <t>T02955043</t>
  </si>
  <si>
    <t>Luis Enrique Miranda Soto</t>
  </si>
  <si>
    <t>enrique.mirandas@hotmail.com</t>
  </si>
  <si>
    <t xml:space="preserve">  55 4388 1276</t>
  </si>
  <si>
    <t>T02955049</t>
  </si>
  <si>
    <t>Edgar Joe Zavaleta Escobedo</t>
  </si>
  <si>
    <t>zcobenjoe@gmail.com</t>
  </si>
  <si>
    <t xml:space="preserve">  55 7427 2979</t>
  </si>
  <si>
    <t>T02955050</t>
  </si>
  <si>
    <t>Alejandra Hernández Porras</t>
  </si>
  <si>
    <t>ma.lopez.reyes@outlook.com</t>
  </si>
  <si>
    <t xml:space="preserve">  55 8176 5769</t>
  </si>
  <si>
    <t>CEL.MTIN5001EL.106.202121</t>
  </si>
  <si>
    <t>T02955174</t>
  </si>
  <si>
    <t>Diana Erika Rosas Sánchez</t>
  </si>
  <si>
    <t>diana_erika1495@hotmail.com</t>
  </si>
  <si>
    <t xml:space="preserve">  55 3253 7403</t>
  </si>
  <si>
    <t>T02962927</t>
  </si>
  <si>
    <t>Amalia Aurora Carranza Ruíz</t>
  </si>
  <si>
    <t>evangelian1@hotmail.com</t>
  </si>
  <si>
    <t>CEL.MTRH1001EL.101.202121</t>
  </si>
  <si>
    <t xml:space="preserve">En comunicación constante </t>
  </si>
  <si>
    <t>T02962969</t>
  </si>
  <si>
    <t>Jordana Hernandez Hernandez</t>
  </si>
  <si>
    <t>jordanahernandez135@gmail.com</t>
  </si>
  <si>
    <t>CEL.MTIN4002EL.104.202121</t>
  </si>
  <si>
    <t>11:00 a 14:00</t>
  </si>
  <si>
    <t xml:space="preserve">Alumna comenta que no puedo entregar la actividad el dia de ayer. Que le enviara  mensaje a su profesor , le pido me mantenga informada que le dice el profesor ya que comenta que les dijo que podian entregar las anteriores con demora pero esta no.  </t>
  </si>
  <si>
    <t>T02962980</t>
  </si>
  <si>
    <t>Martha Patricia Soria Serrano</t>
  </si>
  <si>
    <t>martha.sorserran@gmail.com</t>
  </si>
  <si>
    <t>CEL.MTIN4002EL.103.202121</t>
  </si>
  <si>
    <t>T02964960</t>
  </si>
  <si>
    <t>Antonia Montes Esparza</t>
  </si>
  <si>
    <t>amemoes@gmail.com</t>
  </si>
  <si>
    <t>T02965127</t>
  </si>
  <si>
    <t>Claudia Patricia Ochoa Moncada</t>
  </si>
  <si>
    <t>claudiaochoa2@hotmail.com</t>
  </si>
  <si>
    <t>T02969347</t>
  </si>
  <si>
    <t>Angeles Guadalupe García Salinas</t>
  </si>
  <si>
    <t>angeles_gasa@hotmail.com</t>
  </si>
  <si>
    <t>CEL.MTRH1001EL.102.202121</t>
  </si>
  <si>
    <t>T02969906</t>
  </si>
  <si>
    <t>Alejandra Euridice Ceballos Lemus</t>
  </si>
  <si>
    <t>al1709_euri@hotmail.com</t>
  </si>
  <si>
    <t>T02970747</t>
  </si>
  <si>
    <t>Jonatan Almaraz Muria</t>
  </si>
  <si>
    <t>alma1992@gmail.com</t>
  </si>
  <si>
    <t>CEL.MTAD1001EL.104.202121</t>
  </si>
  <si>
    <t>INACTIVO</t>
  </si>
  <si>
    <t xml:space="preserve">Alumno comenta que ya no puede ponerse al corriente porque le cambiaron el turno por la noche , dice que si toma la materia de mes 3  , le comente que no deje de avanzar con la maestria por lo menos una materia en este periodo </t>
  </si>
  <si>
    <t>T02970776</t>
  </si>
  <si>
    <t>Ariel Jesús Cardenas Ventura</t>
  </si>
  <si>
    <t>ajesuscv@hotmail.com</t>
  </si>
  <si>
    <t>CEL.MTMT4002EL.101.202121</t>
  </si>
  <si>
    <t>T02970777</t>
  </si>
  <si>
    <t>Juan Torres Padilla</t>
  </si>
  <si>
    <t>padilla_4020@hotmail.com</t>
  </si>
  <si>
    <t xml:space="preserve">  662 160 1839</t>
  </si>
  <si>
    <t>T02970795</t>
  </si>
  <si>
    <t>Briza Anel Quezada Serrano</t>
  </si>
  <si>
    <t>briskis1878@gmail.com</t>
  </si>
  <si>
    <t>LA.MTFZ3001TEO.101.202121</t>
  </si>
  <si>
    <t>T02971233</t>
  </si>
  <si>
    <t>Nancy Ibarra Valdez</t>
  </si>
  <si>
    <t>nancyiv@prodigy.net.mx</t>
  </si>
  <si>
    <t xml:space="preserve">  55 3750 1122</t>
  </si>
  <si>
    <t>T02972540</t>
  </si>
  <si>
    <t>Juan Ramiro García Hernández</t>
  </si>
  <si>
    <t>ramirogarhz@gmail.com</t>
  </si>
  <si>
    <t>14:00 a 17:00</t>
  </si>
  <si>
    <t>T02973029</t>
  </si>
  <si>
    <t>Diego Javier Morales Mora</t>
  </si>
  <si>
    <t>djmorales@outlook.com</t>
  </si>
  <si>
    <t xml:space="preserve"> 44 279 8108</t>
  </si>
  <si>
    <t>T02974052</t>
  </si>
  <si>
    <t>Carlos Santiago Herrera Olan</t>
  </si>
  <si>
    <t>b4329641@gmail.com</t>
  </si>
  <si>
    <t>T02974070</t>
  </si>
  <si>
    <t>Ivonne Lizbeth Rosas Pizano</t>
  </si>
  <si>
    <t>lizbeth1710@gmail.com</t>
  </si>
  <si>
    <t>T02974079</t>
  </si>
  <si>
    <t>Julissa Guadalupe Martinez Montelongo</t>
  </si>
  <si>
    <t>julissagmmp@gmail.com</t>
  </si>
  <si>
    <t>CEL.MTED3004EL.101.202121</t>
  </si>
  <si>
    <t>T02974083</t>
  </si>
  <si>
    <t>Mario Alcala Campos</t>
  </si>
  <si>
    <t>mario.alk@gmail.com</t>
  </si>
  <si>
    <t xml:space="preserve">  55 8773 8994</t>
  </si>
  <si>
    <t>T02974089</t>
  </si>
  <si>
    <t>Elda Leticia Ramos Loera</t>
  </si>
  <si>
    <t>wins_2891@hotmail.com</t>
  </si>
  <si>
    <t xml:space="preserve">  492 201 6759</t>
  </si>
  <si>
    <t>T02974357</t>
  </si>
  <si>
    <t>Lucero Maria Villegas Perez</t>
  </si>
  <si>
    <t>villegaslucero@gmail.com</t>
  </si>
  <si>
    <t>LA.MTFZ2001TEO.101.202121</t>
  </si>
  <si>
    <t>Alumna solicito baja se paso al area de tesoreria 16/06/2021 por la corrección de la fecha que lo envio . Lo corregi</t>
  </si>
  <si>
    <t>Laboral</t>
  </si>
  <si>
    <t>T02974368</t>
  </si>
  <si>
    <t>Silvia Monica Garcia Bernal</t>
  </si>
  <si>
    <t>sylvana_live@hotmail.com</t>
  </si>
  <si>
    <t>T02974380</t>
  </si>
  <si>
    <t>Liliana Montserrat Dorantes Sandoval</t>
  </si>
  <si>
    <t>montse281067@gmail.com</t>
  </si>
  <si>
    <t>CEL.MTFZ3001EL.105.202121</t>
  </si>
  <si>
    <t>T02976200</t>
  </si>
  <si>
    <t>Sandra Abigail Orozco Leon</t>
  </si>
  <si>
    <t>orozaby@hotmail.com</t>
  </si>
  <si>
    <t>CEL.MTED3004EL.102.202121</t>
  </si>
  <si>
    <t>T02976214</t>
  </si>
  <si>
    <t>Magally Jaramillo Rebollar</t>
  </si>
  <si>
    <t>maguijaramillo@gmail.com</t>
  </si>
  <si>
    <t>T02976226</t>
  </si>
  <si>
    <t>Jessica Mayahuel García Rodríguez</t>
  </si>
  <si>
    <t>jmayahuel@gmail.com</t>
  </si>
  <si>
    <t>T02976230</t>
  </si>
  <si>
    <t>Jazmin Diaz Celedonio</t>
  </si>
  <si>
    <t>jazmin007diaz@gmail.com</t>
  </si>
  <si>
    <t>T02976964</t>
  </si>
  <si>
    <t>Estrella Austria Aguilar</t>
  </si>
  <si>
    <t>estrellaaustria7@gmail.com</t>
  </si>
  <si>
    <t>T02977118</t>
  </si>
  <si>
    <t>Susana Botello Avilez</t>
  </si>
  <si>
    <t>susy_ba86@hotmail.com</t>
  </si>
  <si>
    <t>CEL.MTFZ3001EL.104.202121</t>
  </si>
  <si>
    <t>T02977509</t>
  </si>
  <si>
    <t>Zurisadai Betsua Rodriguez Kalinchuk</t>
  </si>
  <si>
    <t>zuri.rodriguez_k@outlook.com</t>
  </si>
  <si>
    <t xml:space="preserve">No ha entregado actividades le comparto calendario , dice que el profesor le dio oportunidad de entregar el dia de hoy </t>
  </si>
  <si>
    <t>T02977740</t>
  </si>
  <si>
    <t>Juan Manuel Cruz Gonzalez</t>
  </si>
  <si>
    <t>jmcg1810@gmail.com</t>
  </si>
  <si>
    <t>CEL.MTTI3002EL.103.202121</t>
  </si>
  <si>
    <t xml:space="preserve">Alumno no ha entregado su 1er evidencia, comenta que el profesor le dio tiempo para entregar el dia de mañana y lo va a realizar, le pido me comente si requiere apoyo de mi parte l </t>
  </si>
  <si>
    <t>T02977756</t>
  </si>
  <si>
    <t>Ana Karen Juarez Hernandez</t>
  </si>
  <si>
    <t>annejhdz@gmail.com</t>
  </si>
  <si>
    <t>CEL.MTFZ3001EL.103.202121</t>
  </si>
  <si>
    <t>T02977809</t>
  </si>
  <si>
    <t>Rosa Guadalupe Mendéz García</t>
  </si>
  <si>
    <t>ing.rgmendez@gmail.com</t>
  </si>
  <si>
    <t>T02978096</t>
  </si>
  <si>
    <t>Paulina Díaz Miranda</t>
  </si>
  <si>
    <t>miranda.paulina1985@gmail.com</t>
  </si>
  <si>
    <t>T02978133</t>
  </si>
  <si>
    <t>Norma Alicia Diego Ramírez</t>
  </si>
  <si>
    <t>norma_alicia_13@hotmail.com</t>
  </si>
  <si>
    <t>T02978488</t>
  </si>
  <si>
    <t>Silvia Del Carmen Hernandez Rojas</t>
  </si>
  <si>
    <t>shibiux123@gmail.com</t>
  </si>
  <si>
    <t>T02978565</t>
  </si>
  <si>
    <t>Calixto Miguel García López</t>
  </si>
  <si>
    <t>mgarcial08@gmail.com</t>
  </si>
  <si>
    <t>CEL.MTTI3002EL.102.202121</t>
  </si>
  <si>
    <t>35</t>
  </si>
  <si>
    <t>T02978734</t>
  </si>
  <si>
    <t>Sergio Adrian Quiñones Llamas</t>
  </si>
  <si>
    <t>adrianqll27@gmail.com</t>
  </si>
  <si>
    <t>CEL.MTFZ3001EL.101.202121</t>
  </si>
  <si>
    <t>T02979003</t>
  </si>
  <si>
    <t>Yanet Monroy Ayala</t>
  </si>
  <si>
    <t>ymonroya1507@gmail.com</t>
  </si>
  <si>
    <t>T02979131</t>
  </si>
  <si>
    <t>Brandon Atanacio Ruiz</t>
  </si>
  <si>
    <t>brandon.atru@gmail.com</t>
  </si>
  <si>
    <t>T02979280</t>
  </si>
  <si>
    <t>Rocio Tellez Santos</t>
  </si>
  <si>
    <t>rociotellez210403@gmail.com</t>
  </si>
  <si>
    <t>T02979288</t>
  </si>
  <si>
    <t>Wendy Yael Arvizu Espinosa</t>
  </si>
  <si>
    <t>wendyael@icloud.com</t>
  </si>
  <si>
    <t>T02979684</t>
  </si>
  <si>
    <t>Jessica Monserrat Dominguez Gonzalez</t>
  </si>
  <si>
    <t>jmdgcp11@gmail.com</t>
  </si>
  <si>
    <t>T02980222</t>
  </si>
  <si>
    <t>Guadalupe Bartolo Morales</t>
  </si>
  <si>
    <t>dbmguadalupe@gmail.com</t>
  </si>
  <si>
    <t>T02980247</t>
  </si>
  <si>
    <t>Jose Roberto Arteaga Chavez</t>
  </si>
  <si>
    <t>rach10528@hotmail.com</t>
  </si>
  <si>
    <t>30</t>
  </si>
  <si>
    <t>T02980365</t>
  </si>
  <si>
    <t>Jaime Alejandro Torres Duran</t>
  </si>
  <si>
    <t>jtorresd23@gmail.com</t>
  </si>
  <si>
    <t>T02980390</t>
  </si>
  <si>
    <t>Mario Valera Frausto</t>
  </si>
  <si>
    <t>valerafrausto@gmail.com</t>
  </si>
  <si>
    <t>CEL.MTTI3002EL.101.202121</t>
  </si>
  <si>
    <t>T02980479</t>
  </si>
  <si>
    <t>Barbara Monserrat Estrada Rodriguez</t>
  </si>
  <si>
    <t>barbaraestrada.esptv@gmail.com</t>
  </si>
  <si>
    <t>T02980685</t>
  </si>
  <si>
    <t>Adriana Bandala Romero</t>
  </si>
  <si>
    <t>hdzpascacio@gmail.com</t>
  </si>
  <si>
    <t>CEL.MTFZ2001EL.103.202121</t>
  </si>
  <si>
    <t>T02980838</t>
  </si>
  <si>
    <t>Elizabeth Romero Elizalde</t>
  </si>
  <si>
    <t>elizabethelizalde0@gmail.com</t>
  </si>
  <si>
    <t>T02980950</t>
  </si>
  <si>
    <t>Karina Monserrat Rivera Delgadillo</t>
  </si>
  <si>
    <t>rivera.monserrat.295@gmail.com</t>
  </si>
  <si>
    <t>T02981040</t>
  </si>
  <si>
    <t>Miriam Morales Mendez</t>
  </si>
  <si>
    <t>T02981173</t>
  </si>
  <si>
    <t>Amparo Denis Zepeda Alatorre</t>
  </si>
  <si>
    <t>moralme@prodigy.net.mx</t>
  </si>
  <si>
    <t xml:space="preserve">Alumna comenta que ha tenido trabajo se pondra en contacto con el profesor para que le de oportunidad de entregar sus actividades </t>
  </si>
  <si>
    <t>T02981705</t>
  </si>
  <si>
    <t>Valeria Adela Avila Valencia</t>
  </si>
  <si>
    <t>maestradenisz@gmail.com</t>
  </si>
  <si>
    <t>T02982240</t>
  </si>
  <si>
    <t>Laura Sofia Valladares Berruecos</t>
  </si>
  <si>
    <t>sofia_valladares@yahoo.com</t>
  </si>
  <si>
    <t>T02982355</t>
  </si>
  <si>
    <t>Michell Godinez Vilchis</t>
  </si>
  <si>
    <t>micol117@hotmail.com</t>
  </si>
  <si>
    <t>T02982417</t>
  </si>
  <si>
    <t>José Luis Gómez Hernandez</t>
  </si>
  <si>
    <t>jose_zut@hotmail.com</t>
  </si>
  <si>
    <t>T02982478</t>
  </si>
  <si>
    <t>Nayeli Abrego Hernandez</t>
  </si>
  <si>
    <t>n.abrego.h@gmail.com</t>
  </si>
  <si>
    <t>CEL.MTTI2002EL.102.202121</t>
  </si>
  <si>
    <t>T02982480</t>
  </si>
  <si>
    <t>Elias Flores García</t>
  </si>
  <si>
    <t>ing.eliasfg@gmail.com</t>
  </si>
  <si>
    <t>T02984130</t>
  </si>
  <si>
    <t>Abraham Antonio Calderon Paz</t>
  </si>
  <si>
    <t>abraham.calderon@oxxo.com</t>
  </si>
  <si>
    <t>T02984171</t>
  </si>
  <si>
    <t>Gustavo Andres Perez Sarrelangue</t>
  </si>
  <si>
    <t>perezsarrelangue@yahoo.com.mx</t>
  </si>
  <si>
    <t>T02984633</t>
  </si>
  <si>
    <t>Andrea Flores Corona</t>
  </si>
  <si>
    <t>fc.andrea.iq@gmail.com</t>
  </si>
  <si>
    <t>T02984898</t>
  </si>
  <si>
    <t>Victor Rodolfo Cuate Ayala</t>
  </si>
  <si>
    <t>victor.conta97@hotmail.com</t>
  </si>
  <si>
    <t>CEL.MTFZ3001EL.102.202121</t>
  </si>
  <si>
    <t>T02984976</t>
  </si>
  <si>
    <t>Carlos Rivera Hinojosa</t>
  </si>
  <si>
    <t>pieck4444@hotmail.com</t>
  </si>
  <si>
    <t>T02985371</t>
  </si>
  <si>
    <t>Omar Angel Manzo Ramírez</t>
  </si>
  <si>
    <t>omar031331@gmail.com</t>
  </si>
  <si>
    <t>55 6784 0731</t>
  </si>
  <si>
    <t xml:space="preserve">SIN ACCESO </t>
  </si>
  <si>
    <t>T02985964</t>
  </si>
  <si>
    <t>Hugo Ernesto Lamas Meza</t>
  </si>
  <si>
    <t>hv4458@att.com</t>
  </si>
  <si>
    <t>T02986518</t>
  </si>
  <si>
    <t>Maria Guadalupe Villaseñor Conchas</t>
  </si>
  <si>
    <t>lic.guadalupevillasenor@hotmail.com</t>
  </si>
  <si>
    <t>LA.MTFZ2001TEO.102.202121</t>
  </si>
  <si>
    <t>T02986791</t>
  </si>
  <si>
    <t>Adriana Ramirez Rodelo</t>
  </si>
  <si>
    <t>lic.adrianaram94@gmail.com</t>
  </si>
  <si>
    <t>CEL.MTED2003EL.101.202121</t>
  </si>
  <si>
    <t>T02976986</t>
  </si>
  <si>
    <t>Maria Guadalupe Cruz Cruz</t>
  </si>
  <si>
    <t>girl_5765@hotmail.com</t>
  </si>
  <si>
    <t>T02977542</t>
  </si>
  <si>
    <t>Francisco Javier Bautista Hernández</t>
  </si>
  <si>
    <t>jazbahe@gmail.com</t>
  </si>
  <si>
    <t>T02977978</t>
  </si>
  <si>
    <t>Jose Mauricio Romero Pimentel</t>
  </si>
  <si>
    <t>pimmaro90@gmail.com</t>
  </si>
  <si>
    <t>612 186 7271</t>
  </si>
  <si>
    <t>T02978097</t>
  </si>
  <si>
    <t>Hector Alejandro Rojas Rodriguez</t>
  </si>
  <si>
    <t>ha.rojas@outlook.com</t>
  </si>
  <si>
    <t>T02978109</t>
  </si>
  <si>
    <t>Jesus Guadalupe Gonzalez Ibañez</t>
  </si>
  <si>
    <t>jesus.goniba@gmail.com</t>
  </si>
  <si>
    <t>T02978295</t>
  </si>
  <si>
    <t>Patricia Alvarez Aguirre</t>
  </si>
  <si>
    <t>patricia.alvarez@fcagroup.com</t>
  </si>
  <si>
    <t>T02978531</t>
  </si>
  <si>
    <t>Pamela Galvan Bautista</t>
  </si>
  <si>
    <t>pamela.galvan.bautista@gmail.com</t>
  </si>
  <si>
    <t>T02978720</t>
  </si>
  <si>
    <t>Jose Carlos Alvarado Setina</t>
  </si>
  <si>
    <t>joseca_al94@hotmail.com</t>
  </si>
  <si>
    <t>351 119 8771</t>
  </si>
  <si>
    <t>RM.MTFZ2001TEO.102.202121</t>
  </si>
  <si>
    <t xml:space="preserve">17:00 a 20:00 </t>
  </si>
  <si>
    <t>whtsapp</t>
  </si>
  <si>
    <t xml:space="preserve">Se le envia calendario , para informar que esta fuera de tiempo de entrega si le puedo apoyar , me comenta que  le dio portunidad el dia de hoy 10 esta por terminar </t>
  </si>
  <si>
    <t>T02979001</t>
  </si>
  <si>
    <t>Hugo Gutierrez Luna</t>
  </si>
  <si>
    <t>hugo_gutierrez7@hotmail.com</t>
  </si>
  <si>
    <t>55 1835 6670</t>
  </si>
  <si>
    <t>20:00 a 22:00</t>
  </si>
  <si>
    <t xml:space="preserve">Se contacta alumno para comentarle de la fecha de entrega  ya paso si le aviso a su profesor para que pueda entregar fuera de tiempo </t>
  </si>
  <si>
    <t>T02979068</t>
  </si>
  <si>
    <t>Fernando Guerrero Urzua</t>
  </si>
  <si>
    <t>fercho2309_xd@live.com.mx</t>
  </si>
  <si>
    <t>T02979950</t>
  </si>
  <si>
    <t>Miguel Angel Muciño Sánchez</t>
  </si>
  <si>
    <t>miguelmucinosanchez@gmail.com</t>
  </si>
  <si>
    <t>T02979979</t>
  </si>
  <si>
    <t>Salomon Garcia Aguilera</t>
  </si>
  <si>
    <t>salomon.garcia@clima-flex.com</t>
  </si>
  <si>
    <t xml:space="preserve">Se comenta alumno sobre el calendario y fecha de entrega que si le coemnteo a su profesor, dice que si pero no le dio tiempo de hacer la entrega le pido le comente de nuevo para que pueda entregarla </t>
  </si>
  <si>
    <t>T02980555</t>
  </si>
  <si>
    <t>Adriana Hernandez Pascacio</t>
  </si>
  <si>
    <t>T02980770</t>
  </si>
  <si>
    <t>Luis Daniel Regules Jorge</t>
  </si>
  <si>
    <t>luisdaniel.regules@gonet.us</t>
  </si>
  <si>
    <t>CEL.MTED2003EL.103.202121</t>
  </si>
  <si>
    <t>T02980877</t>
  </si>
  <si>
    <t>Liliana Leticia Moreno Gómez</t>
  </si>
  <si>
    <t>lilianamoreno11g@gmail.com</t>
  </si>
  <si>
    <t>T02981011</t>
  </si>
  <si>
    <t>Jesus Flores Hilario</t>
  </si>
  <si>
    <t>pyruvnnos@live.com</t>
  </si>
  <si>
    <t>T02981398</t>
  </si>
  <si>
    <t>Flor Ivonne Barrera Bruno</t>
  </si>
  <si>
    <t>pedagoga.ibb@gmail.com</t>
  </si>
  <si>
    <t>T02981739</t>
  </si>
  <si>
    <t>Isabel Stephanie Martinez Meza</t>
  </si>
  <si>
    <t>isabel.martinez.meza@gmail.com</t>
  </si>
  <si>
    <t>T02982141</t>
  </si>
  <si>
    <t>Soraya Vazquez Abed</t>
  </si>
  <si>
    <t>soraya@reeduca.com.mx</t>
  </si>
  <si>
    <t>T02982190</t>
  </si>
  <si>
    <t>Ana Luisa Calzada Tolentino</t>
  </si>
  <si>
    <t>acalzadat20@gmail.com</t>
  </si>
  <si>
    <t>RM.MTFZ2001TEO.101.202121</t>
  </si>
  <si>
    <t>T02982304</t>
  </si>
  <si>
    <t>Juan Carlos Flores Mendoza</t>
  </si>
  <si>
    <t>juancaf76@gmail.com</t>
  </si>
  <si>
    <t>81 2641 7611</t>
  </si>
  <si>
    <t>T02982398</t>
  </si>
  <si>
    <t>Gustavo Asael Montes Arias</t>
  </si>
  <si>
    <t>gustavo_47@live.com.mx</t>
  </si>
  <si>
    <t>T02982587</t>
  </si>
  <si>
    <t>Francisco Osnaya Soriano</t>
  </si>
  <si>
    <t>osnaya_paco@hotmail.com</t>
  </si>
  <si>
    <t>55 7446 1476</t>
  </si>
  <si>
    <t>T02982612</t>
  </si>
  <si>
    <t>Elizabeth Bernal González</t>
  </si>
  <si>
    <t>eli.bg1693@gmail.com</t>
  </si>
  <si>
    <t>T02982905</t>
  </si>
  <si>
    <t>Candy Soledad Renteria Retana</t>
  </si>
  <si>
    <t>candyrenteria@hotmail.com</t>
  </si>
  <si>
    <t>618 224 0424</t>
  </si>
  <si>
    <t>T02983069</t>
  </si>
  <si>
    <t>Luz Elena Tamara Bernal Limon</t>
  </si>
  <si>
    <t>tornasol645592@gmail.com</t>
  </si>
  <si>
    <t>T02984584</t>
  </si>
  <si>
    <t>Emmanuel Gomez Guiza</t>
  </si>
  <si>
    <t>egomez@gocsa.com.mx</t>
  </si>
  <si>
    <t>312 107 1975</t>
  </si>
  <si>
    <t>Perma</t>
  </si>
  <si>
    <t>T02984654</t>
  </si>
  <si>
    <t>Jonathan Israel Escobedo Duarte</t>
  </si>
  <si>
    <t>bubu_jonas@hotmail.com</t>
  </si>
  <si>
    <t>T02984670</t>
  </si>
  <si>
    <t>Miguel Angel Aguero Pulido</t>
  </si>
  <si>
    <t>miguel.0904@gamail.com</t>
  </si>
  <si>
    <t>T02984671</t>
  </si>
  <si>
    <t>Elena Maribel Calzada Gomez</t>
  </si>
  <si>
    <t>emarybellcg@gmail.com</t>
  </si>
  <si>
    <t>T02985162</t>
  </si>
  <si>
    <t>Jose Roberto Rocha Montes de Oca</t>
  </si>
  <si>
    <t>jose-roberto-rocha@outlook.com</t>
  </si>
  <si>
    <t>T02985630</t>
  </si>
  <si>
    <t>Teresa Carbajal Hernandez</t>
  </si>
  <si>
    <t>teres2324@gmail.com</t>
  </si>
  <si>
    <t>25</t>
  </si>
  <si>
    <t>T02985813</t>
  </si>
  <si>
    <t>Hector Ignacio Valles Perez</t>
  </si>
  <si>
    <t>T02985940</t>
  </si>
  <si>
    <t>Carlos Alberto Ramirez Soberanes</t>
  </si>
  <si>
    <t>crsobera@gmail.com</t>
  </si>
  <si>
    <t>55 7868 8411</t>
  </si>
  <si>
    <t>T02986017</t>
  </si>
  <si>
    <t>Gerardo Rivera Ramirez</t>
  </si>
  <si>
    <t>gerardo.rivera@pemex.com</t>
  </si>
  <si>
    <t>T02986025</t>
  </si>
  <si>
    <t>Jesica Lorena Guzman Castillo</t>
  </si>
  <si>
    <t>jesicalgcastillo@hotmail.com</t>
  </si>
  <si>
    <t>T02986030</t>
  </si>
  <si>
    <t>Omar Alejandro Aparicio Trujillo</t>
  </si>
  <si>
    <t>oapariciot@gmail.com</t>
  </si>
  <si>
    <t xml:space="preserve"> 492 121 5758</t>
  </si>
  <si>
    <t>T02986266</t>
  </si>
  <si>
    <t>Alejandra Del Castillo Aranda</t>
  </si>
  <si>
    <t>adcastillo1789@gmail.com</t>
  </si>
  <si>
    <t>T02986370</t>
  </si>
  <si>
    <t>Enrique Baeza Franco</t>
  </si>
  <si>
    <t>ebaezafr@hotmail.com</t>
  </si>
  <si>
    <t>55 2954 6853</t>
  </si>
  <si>
    <t xml:space="preserve">Alumno entro tarde a la materias por no pago a tiempo para apoyarlo con la condonación, y lo operaron , le pedi que le mandara mensaje a la profesora igual le envie para que por favor se ponga al corriente me comenta el alumno que el fin de semana se pondra al corriente </t>
  </si>
  <si>
    <t>T02986469</t>
  </si>
  <si>
    <t>Nora Leticia Iriarte Avendaño</t>
  </si>
  <si>
    <t>nora_irav2@hotmail.com</t>
  </si>
  <si>
    <t>667 227 0059</t>
  </si>
  <si>
    <t xml:space="preserve">Reingreso </t>
  </si>
  <si>
    <t>T02986521</t>
  </si>
  <si>
    <t>Mariana Ruiz Espinosa</t>
  </si>
  <si>
    <t>mariana.ruiz.escom@gmail.com</t>
  </si>
  <si>
    <t>CEL.MTTI2002EL.101.202121</t>
  </si>
  <si>
    <t>T02986798</t>
  </si>
  <si>
    <t>Andrea Alejandra De la Vega Lopez</t>
  </si>
  <si>
    <t>hay_estos_amigos@hotmail.com</t>
  </si>
  <si>
    <t>T02986284</t>
  </si>
  <si>
    <t>Maximino Fierro Esteban</t>
  </si>
  <si>
    <t>fierrom_73@hotmail.com; fierromax9@gmail.com</t>
  </si>
  <si>
    <t>9531328208; 9535552765</t>
  </si>
  <si>
    <t>T02989332</t>
  </si>
  <si>
    <t>Aracely Viridiana Farfan Flores</t>
  </si>
  <si>
    <t xml:space="preserve"> ary_viri@hotmail.com</t>
  </si>
  <si>
    <t xml:space="preserve">Nuevo ingreso </t>
  </si>
  <si>
    <t xml:space="preserve">Alumna sin respuesta desde que se le mando mensaje de bienvenida solo me lee, le mande mensaje que me avisara si no seguira para que le apoye, me comenta que si se contacto con la maestra y le dio oportunidad de entregar fuera de tiempo </t>
  </si>
  <si>
    <t>T02990671</t>
  </si>
  <si>
    <t>Ivan Ilich Carvajal Naranjo</t>
  </si>
  <si>
    <t>ivan.icarvajal@gmail.com</t>
  </si>
  <si>
    <t>CEL.MTFZ2001EL.102.202121</t>
  </si>
  <si>
    <t>T02996391</t>
  </si>
  <si>
    <t>Julian Alejandro Onofre Camacho</t>
  </si>
  <si>
    <t>julianonofre@hotmail.com</t>
  </si>
  <si>
    <t>CEL.MTFZ2001EL.104.202121</t>
  </si>
  <si>
    <t>T02997602</t>
  </si>
  <si>
    <t>Gissel Ibáñez García</t>
  </si>
  <si>
    <t>giibga_18@hotmail.com</t>
  </si>
  <si>
    <t>T02767157</t>
  </si>
  <si>
    <t>Lucia Guadalupe Martínez Araujo</t>
  </si>
  <si>
    <t>lugma.18@gmail.com</t>
  </si>
  <si>
    <t>T02989783</t>
  </si>
  <si>
    <t>Viridiana Arzate Ramirez</t>
  </si>
  <si>
    <t>viridiana.arzate@suramexico.com</t>
  </si>
  <si>
    <t>T02997366</t>
  </si>
  <si>
    <t>Raul Ivan Luis Garcia</t>
  </si>
  <si>
    <t>sars.hab@gmail.com</t>
  </si>
  <si>
    <t>T02996663</t>
  </si>
  <si>
    <t>Ivan Eduardo Perez Moreno</t>
  </si>
  <si>
    <t>ivanperezm@hotmail.com</t>
  </si>
  <si>
    <t>CEL.MTFZ2001EL.101.202121</t>
  </si>
  <si>
    <t>T02997621</t>
  </si>
  <si>
    <t>Eduardo Natael Gomez Lopez</t>
  </si>
  <si>
    <t>nataelgmz@gmail.com</t>
  </si>
  <si>
    <t>T02993632</t>
  </si>
  <si>
    <t>Juan Carlos Pedraza Elias</t>
  </si>
  <si>
    <t>juan_carlos.pedraza@hotmail.com</t>
  </si>
  <si>
    <t>T02996134</t>
  </si>
  <si>
    <t>Lucio Guadalupe Osorio Ramos</t>
  </si>
  <si>
    <t>losorio@marzam.com.mx</t>
  </si>
  <si>
    <t>T02993769</t>
  </si>
  <si>
    <t>Elisa Alethia Reyes Mora</t>
  </si>
  <si>
    <t>reme910123@gmail.com</t>
  </si>
  <si>
    <t xml:space="preserve">Alumna se comunico el 9 de junio, para comentar que o habia entregado actividad le pedi le mandara mensaje a profesor, le mando whats  10 de junio para saber si pudo ponerse en contacto  con el profesor </t>
  </si>
  <si>
    <t>T02996314</t>
  </si>
  <si>
    <t>Miriam Flores Banderas</t>
  </si>
  <si>
    <t>kaelicf@gmail.com</t>
  </si>
  <si>
    <t>T02995976</t>
  </si>
  <si>
    <t>Diana Patricia Palma Corona</t>
  </si>
  <si>
    <t>patricia.dpc@icloud.com</t>
  </si>
  <si>
    <t>T02994074</t>
  </si>
  <si>
    <t>Sonia Marisela Muñoz Castillo</t>
  </si>
  <si>
    <t>smariselamc@hotmail.com</t>
  </si>
  <si>
    <t>T02988628</t>
  </si>
  <si>
    <t>Víctor Manuel Flores Gutierrez</t>
  </si>
  <si>
    <t>victor_1_06_92@hotmail.com</t>
  </si>
  <si>
    <t>T02989883</t>
  </si>
  <si>
    <t>Diana Dominguez Ayala</t>
  </si>
  <si>
    <t>diajo_24@hotmail.com</t>
  </si>
  <si>
    <t>Baja Total</t>
  </si>
  <si>
    <t>T02996480</t>
  </si>
  <si>
    <t>Carlos Alberto Belloc Velázquez</t>
  </si>
  <si>
    <t>carlos.belloc.velazquez@hotmail.com</t>
  </si>
  <si>
    <t>BAJA DE MES</t>
  </si>
  <si>
    <t>T02989150</t>
  </si>
  <si>
    <t>Guadalupe Beatriz Cruz Trejo</t>
  </si>
  <si>
    <t>bcruzt@tec.mx</t>
  </si>
  <si>
    <t>T02997622</t>
  </si>
  <si>
    <t>Nancy Aylin Gomez Lopez</t>
  </si>
  <si>
    <t>aylingmz5@gmail.com</t>
  </si>
  <si>
    <t>T02910433</t>
  </si>
  <si>
    <t>Javier Esteban Ruiz Alfaro</t>
  </si>
  <si>
    <t>javieresteban.ruiz@bbva.com</t>
  </si>
  <si>
    <t>perma</t>
  </si>
  <si>
    <t>T02994439</t>
  </si>
  <si>
    <t>Blanca Selene Malagón García</t>
  </si>
  <si>
    <t>lunamaga0302@gmail.com</t>
  </si>
  <si>
    <t>T02987387</t>
  </si>
  <si>
    <t>Luis Carlos Vásquez Martinez</t>
  </si>
  <si>
    <t>carlosv2106@hotmail.com</t>
  </si>
  <si>
    <t>RM.MTAD1001TEO.102.202121</t>
  </si>
  <si>
    <t>Efectivo whatsapp</t>
  </si>
  <si>
    <t xml:space="preserve">Alumno comenta  que el profesor les dio fehca de entrega el 17 de junio </t>
  </si>
  <si>
    <t>T02987557</t>
  </si>
  <si>
    <t>Amy Polette Lopez Arvizu</t>
  </si>
  <si>
    <t>amy.arvizu@hotmail.com</t>
  </si>
  <si>
    <t>T02990633</t>
  </si>
  <si>
    <t>Cristina Morales Martinez</t>
  </si>
  <si>
    <t>crismm13@hotmail.com</t>
  </si>
  <si>
    <t>T02987265</t>
  </si>
  <si>
    <t>Elizabeth Medina Martinez</t>
  </si>
  <si>
    <t>elizabeth_811@hotmail.com</t>
  </si>
  <si>
    <t>55 4694 5368</t>
  </si>
  <si>
    <t>T02992727</t>
  </si>
  <si>
    <t>Judith Encarnación Astudillo</t>
  </si>
  <si>
    <t>eaj101@hotmail.com</t>
  </si>
  <si>
    <t>CEL.ETLI1804EL.101.202121</t>
  </si>
  <si>
    <t>T02989128</t>
  </si>
  <si>
    <t>Vanessa Torres Vasquez</t>
  </si>
  <si>
    <t>vanetv05@hotmail.com</t>
  </si>
  <si>
    <t>T02989359</t>
  </si>
  <si>
    <t>Hillman Cano Garnica</t>
  </si>
  <si>
    <t>canohillman@gmail.com</t>
  </si>
  <si>
    <t>T02996649</t>
  </si>
  <si>
    <t>Hofman Gonzalez Ali</t>
  </si>
  <si>
    <t>sonekwonali@gmail.com</t>
  </si>
  <si>
    <t>968 117 7275</t>
  </si>
  <si>
    <t>T02990197</t>
  </si>
  <si>
    <t>Jose Pablo Trejo Navarrete</t>
  </si>
  <si>
    <t>scorpio271090@hotmail.com</t>
  </si>
  <si>
    <t>T02994828</t>
  </si>
  <si>
    <t>Hugo Samuel Ramos Ruiz</t>
  </si>
  <si>
    <t>rmasringarq@gmail.com</t>
  </si>
  <si>
    <t>55 8534 1526</t>
  </si>
  <si>
    <t>T02990792</t>
  </si>
  <si>
    <t>Julio Fernando Ruiz Sosa</t>
  </si>
  <si>
    <t>jr_s@att.net.mx</t>
  </si>
  <si>
    <t>T02994111</t>
  </si>
  <si>
    <t>Elsa Xareni Loranca Lopez</t>
  </si>
  <si>
    <t>elsaloranca@yahoo.com.mx</t>
  </si>
  <si>
    <t>T02988468</t>
  </si>
  <si>
    <t>Ma. del Rosario Maldonado Molina</t>
  </si>
  <si>
    <t>mrmaldonadom@hotmail.com</t>
  </si>
  <si>
    <t>T02986499</t>
  </si>
  <si>
    <t>José Felix Lopez Martinez</t>
  </si>
  <si>
    <t>josefelixlopez1991@outlook.com</t>
  </si>
  <si>
    <t>T02988854</t>
  </si>
  <si>
    <t>Tania Mariana Rodríguez Cervantes</t>
  </si>
  <si>
    <t>mond_rc@hotmail.com</t>
  </si>
  <si>
    <t>T02996362</t>
  </si>
  <si>
    <t>Luis Manuel Bernechea Fernandez De Lara</t>
  </si>
  <si>
    <t>luis_bernechea@hotmail.com</t>
  </si>
  <si>
    <t>T02987682</t>
  </si>
  <si>
    <t>Jessica Estefania Luna Bailon</t>
  </si>
  <si>
    <t>jessy.luna.0495@gmail.com</t>
  </si>
  <si>
    <t>T02989788</t>
  </si>
  <si>
    <t>Yolanda Fabiola Carreon Flores</t>
  </si>
  <si>
    <t>kbriola.31@gmail.com</t>
  </si>
  <si>
    <t>T02990318</t>
  </si>
  <si>
    <t>Karla Andrea Burgos Olascoaga</t>
  </si>
  <si>
    <t>burgos.ol.kar@gmail.com</t>
  </si>
  <si>
    <t>238 149 0541</t>
  </si>
  <si>
    <t>T02996531</t>
  </si>
  <si>
    <t>Esdras Yonoe Gonzalez Ramirez</t>
  </si>
  <si>
    <t>esdras.gonzalez@ge.com</t>
  </si>
  <si>
    <t>55 8009 9706</t>
  </si>
  <si>
    <t>T02987396</t>
  </si>
  <si>
    <t>Mayte Morales Rodriguez</t>
  </si>
  <si>
    <t>morm_911@hotmail.com</t>
  </si>
  <si>
    <t>T02989354</t>
  </si>
  <si>
    <t>Itzel Pérez Vera</t>
  </si>
  <si>
    <t>itzelvera_25@hotmail.com</t>
  </si>
  <si>
    <t>T02991263</t>
  </si>
  <si>
    <t>Pedro Antonio Marin Rodriguez</t>
  </si>
  <si>
    <t>pean_maro@hotmail.com</t>
  </si>
  <si>
    <t>81 2201 5997</t>
  </si>
  <si>
    <t>T02994564</t>
  </si>
  <si>
    <t>Jared Hernández Cruz</t>
  </si>
  <si>
    <t>jahernandez@ahkimpech.com</t>
  </si>
  <si>
    <t>T02992557</t>
  </si>
  <si>
    <t>Abel Efrain Alarcon Arcos</t>
  </si>
  <si>
    <t>leba.nocrala@gmail.com</t>
  </si>
  <si>
    <t>T02990423</t>
  </si>
  <si>
    <t>María Guadalupe Pitalua Mendez</t>
  </si>
  <si>
    <t>guadalupe.pitalua@hotmail.com</t>
  </si>
  <si>
    <t>T02993993</t>
  </si>
  <si>
    <t>Maria Luisa Bermejo Ortega</t>
  </si>
  <si>
    <t>luisabermejo@icloud.com</t>
  </si>
  <si>
    <t xml:space="preserve">Alumna el martes 8 me habia comentado que no podia ver sus actividades por lo que le pedi lo reportara a paso el caso de Ipediatric , pero la maestra le dio el caso , aún no tiene las actividades , le pregunto si le dio tiempo la maestra de entregarlas </t>
  </si>
  <si>
    <t>0</t>
  </si>
  <si>
    <t>T02989112</t>
  </si>
  <si>
    <t>Rosa Martha Segovia Gutierrez</t>
  </si>
  <si>
    <t>rosmasegovia@hotmail.com</t>
  </si>
  <si>
    <t>T02994933</t>
  </si>
  <si>
    <t>Indira Delgado Gonzalez</t>
  </si>
  <si>
    <t>indiranerey@gmail.com</t>
  </si>
  <si>
    <t>T02988116</t>
  </si>
  <si>
    <t>Fabiola Hernandez Amilpas</t>
  </si>
  <si>
    <t>amilpasfaby@outlook.com</t>
  </si>
  <si>
    <t>T02987621</t>
  </si>
  <si>
    <t>Jafet Olvera Castorena</t>
  </si>
  <si>
    <t>jafet.olvera@live.com.mx</t>
  </si>
  <si>
    <t>8182828181 / 8182828389</t>
  </si>
  <si>
    <t>T02987202</t>
  </si>
  <si>
    <t>Pablo De la Rosa Niño</t>
  </si>
  <si>
    <t>pablo.dl.rn@gmail.com</t>
  </si>
  <si>
    <t>T02988433</t>
  </si>
  <si>
    <t>Ana Luisa Munguia Garcia</t>
  </si>
  <si>
    <t xml:space="preserve"> luisaana90@gmail.com</t>
  </si>
  <si>
    <t>CEL.MTTI2002EL.103.202121</t>
  </si>
  <si>
    <t>T02997672</t>
  </si>
  <si>
    <t>Juan Manuel Diaz Herrera</t>
  </si>
  <si>
    <t>jmanueldiazherrera@gmail.com</t>
  </si>
  <si>
    <t>T02952808</t>
  </si>
  <si>
    <t>Guillermo Gómez Radillo</t>
  </si>
  <si>
    <t>ggomezradillo@gmail.com</t>
  </si>
  <si>
    <t xml:space="preserve">  55 1392 5745</t>
  </si>
  <si>
    <t>T02566405</t>
  </si>
  <si>
    <t>Paloma Janeth González Pizaña</t>
  </si>
  <si>
    <t>paloma_gonz@hotmail.com</t>
  </si>
  <si>
    <t>T02997997</t>
  </si>
  <si>
    <t>Ana Laura Martínez Araujo</t>
  </si>
  <si>
    <t>lau7870@hotmail.com</t>
  </si>
  <si>
    <t>T02998036</t>
  </si>
  <si>
    <t>Emmanuel Franco Lopez Velarde</t>
  </si>
  <si>
    <t xml:space="preserve"> li_efranco@hotmail.com</t>
  </si>
  <si>
    <t>CEL.MTAD1001EL.103.202121</t>
  </si>
  <si>
    <t>T02998489</t>
  </si>
  <si>
    <t>Joyce Aracely Martínez Dueñez</t>
  </si>
  <si>
    <t>joycearacelymtzdz@gmail.com</t>
  </si>
  <si>
    <t>CEL.MTED1001EL.105.202121</t>
  </si>
  <si>
    <t xml:space="preserve">17:00 a 20 Hrs </t>
  </si>
  <si>
    <t xml:space="preserve">Alumna me contacta el 9/06/2021 para preguntarme como entregar actividad , al revisar hoy en la plataforma no tiene ninguna entrega, le mando mensaje si  tiene dudas sobre sus trabajos </t>
  </si>
  <si>
    <t>T02998952</t>
  </si>
  <si>
    <t>Ramon Ricardo Carbajal Silva</t>
  </si>
  <si>
    <t>ricardocarbs9@gmail.com</t>
  </si>
  <si>
    <t>T02999195</t>
  </si>
  <si>
    <t>Jesús Alberto Fernández García</t>
  </si>
  <si>
    <t>ingjafg1979@gmail.com</t>
  </si>
  <si>
    <t>T02999238</t>
  </si>
  <si>
    <t>Jessica Andrea Avalos Zuñiga</t>
  </si>
  <si>
    <t>jessi.avaloszuniga@gmail.com</t>
  </si>
  <si>
    <t>RM.MTAD1001TEO.101.202121</t>
  </si>
  <si>
    <t>T02554140</t>
  </si>
  <si>
    <t>Mary José Santiago Paco</t>
  </si>
  <si>
    <t>maryjose.santiago@gmail.com</t>
  </si>
  <si>
    <t>Nuevo ingreso</t>
  </si>
  <si>
    <t>T02777577</t>
  </si>
  <si>
    <t>Asdrúbal Hernández Banda</t>
  </si>
  <si>
    <t>asdru9@gmail.com</t>
  </si>
  <si>
    <t>CEL.MTED1001EL.103.202121</t>
  </si>
  <si>
    <t>T03001163</t>
  </si>
  <si>
    <t>Luis Angel Jijon Panchi</t>
  </si>
  <si>
    <t>langeljijon@hotmail.com</t>
  </si>
  <si>
    <t>T03001182</t>
  </si>
  <si>
    <t>Luis Alberto Velazquez Torres</t>
  </si>
  <si>
    <t>luis22_velazquez@hotmail.com</t>
  </si>
  <si>
    <t>T03001184</t>
  </si>
  <si>
    <t>Eugenia Alejandra Reyes Hernández</t>
  </si>
  <si>
    <t>aleeea129@gmail.com</t>
  </si>
  <si>
    <t>T03001532</t>
  </si>
  <si>
    <t>Maria Elena Dominguez Navarro</t>
  </si>
  <si>
    <t>elenadgz@live.con.mx</t>
  </si>
  <si>
    <t>T03001701</t>
  </si>
  <si>
    <t>Karla Ivonne Treviño Dueñez</t>
  </si>
  <si>
    <t>karlatrevino.27@gmail.com</t>
  </si>
  <si>
    <t>T03001825</t>
  </si>
  <si>
    <t>David De la Peña Casas</t>
  </si>
  <si>
    <t>dpena@deacero.com</t>
  </si>
  <si>
    <t>T03002008</t>
  </si>
  <si>
    <t>Citlalli Belen Esquivel Vargas</t>
  </si>
  <si>
    <t>citlalliesquivelva@gmail.com</t>
  </si>
  <si>
    <t>T03002453</t>
  </si>
  <si>
    <t>Karla Giovanna Alva Sanson</t>
  </si>
  <si>
    <t>gio.alva@outlook.com</t>
  </si>
  <si>
    <t xml:space="preserve">Baja de mes </t>
  </si>
  <si>
    <t>T03002507</t>
  </si>
  <si>
    <t>Beatriz Adriana Doroteo Valdez</t>
  </si>
  <si>
    <t>badoroteo@outlook.com</t>
  </si>
  <si>
    <t>CEL.MTAD1001EL.101.202121</t>
  </si>
  <si>
    <t>T03002791</t>
  </si>
  <si>
    <t>Victor Hugo De La Cruz Ramos</t>
  </si>
  <si>
    <t>20_victor.hugo@gmail.com</t>
  </si>
  <si>
    <t>T03002848</t>
  </si>
  <si>
    <t>Jazive Victoria Velazquez Moreno</t>
  </si>
  <si>
    <t>jazivev.26@gmail.com</t>
  </si>
  <si>
    <t>T03003408</t>
  </si>
  <si>
    <t>Emmanuel Serrano Alarcón</t>
  </si>
  <si>
    <t>conta.lcf15@gmail.com</t>
  </si>
  <si>
    <t>T03003452</t>
  </si>
  <si>
    <t>Iris Kisai Santiago Paco</t>
  </si>
  <si>
    <t>kisai1909@gmail.com</t>
  </si>
  <si>
    <t>Baja total</t>
  </si>
  <si>
    <t>T03003498</t>
  </si>
  <si>
    <t>Rocío Jiménez Mazzocco</t>
  </si>
  <si>
    <t>rocio010374@gmail.com</t>
  </si>
  <si>
    <t xml:space="preserve">sin respuesta </t>
  </si>
  <si>
    <t>T03003579</t>
  </si>
  <si>
    <t>Karina Gabriela García Martínez</t>
  </si>
  <si>
    <t>karina-gabriela.garcia@hpe.com</t>
  </si>
  <si>
    <t>SIN RESPUESTA</t>
  </si>
  <si>
    <t xml:space="preserve">No localizada nunca </t>
  </si>
  <si>
    <t>T03003765</t>
  </si>
  <si>
    <t>Saul Aldair Gutierrez Salas</t>
  </si>
  <si>
    <t>aldair_saul@hotmail.com</t>
  </si>
  <si>
    <t xml:space="preserve">Profesor les dio al 17 para entregar </t>
  </si>
  <si>
    <t>T03003768</t>
  </si>
  <si>
    <t>Sara Alejandra Tapia Zambrano</t>
  </si>
  <si>
    <t>satz.21@hotmail.com</t>
  </si>
  <si>
    <t>T03003779</t>
  </si>
  <si>
    <t>Alfonso Huitzil Escobar</t>
  </si>
  <si>
    <t>poncho_17@hotmail.com</t>
  </si>
  <si>
    <t>T03004030</t>
  </si>
  <si>
    <t>Édgar Francisco Hernández Peñuelas</t>
  </si>
  <si>
    <t>set_edgar@hotmail.com</t>
  </si>
  <si>
    <t>T03004431</t>
  </si>
  <si>
    <t>Irene Angeles Gomez</t>
  </si>
  <si>
    <t>angeles1983mx@hotmail.com</t>
  </si>
  <si>
    <t>CEL.MTED1001EL.102.202121</t>
  </si>
  <si>
    <t xml:space="preserve">Se corrobora telefono </t>
  </si>
  <si>
    <t>T03004457</t>
  </si>
  <si>
    <t>Maria Fernanda Herrera Bello</t>
  </si>
  <si>
    <t>mafehebe@gmail.com</t>
  </si>
  <si>
    <t>Alumna comenta dara de baja materias porque se le está haciendo pesado con el trabajo que tiene, le envie el formato de baja</t>
  </si>
  <si>
    <t>T03004477</t>
  </si>
  <si>
    <t>Claudia Edith Vasquez Villalobos</t>
  </si>
  <si>
    <t>vasquez.cedith@gmail.com</t>
  </si>
  <si>
    <t>T03004598</t>
  </si>
  <si>
    <t>Daniel Garcia Prince</t>
  </si>
  <si>
    <t>cp.daniel.gp@hotmail.com</t>
  </si>
  <si>
    <t>T03004730</t>
  </si>
  <si>
    <t>Isai Ramirez Muro</t>
  </si>
  <si>
    <t>ing.ramirez21@hotmail.com</t>
  </si>
  <si>
    <t>T03004888</t>
  </si>
  <si>
    <t>David Jiménez González</t>
  </si>
  <si>
    <t>dajigo_182@hotmail.com</t>
  </si>
  <si>
    <t>T03004890</t>
  </si>
  <si>
    <t>Enrique Valentín Mendoza Villa</t>
  </si>
  <si>
    <t>emvilla@rednacional.com</t>
  </si>
  <si>
    <t>T03005332</t>
  </si>
  <si>
    <t>Edgar Tapia Rangel</t>
  </si>
  <si>
    <t>eter.tapia@gmail.com</t>
  </si>
  <si>
    <t>T03005450</t>
  </si>
  <si>
    <t>Javier Garcia Viurques</t>
  </si>
  <si>
    <t>viurques28@gmail.com</t>
  </si>
  <si>
    <t>T03005575</t>
  </si>
  <si>
    <t>Sunny Yeremi Liceli Cervantes Muñiz</t>
  </si>
  <si>
    <t>sunnyylcm8@hotmail.com</t>
  </si>
  <si>
    <t>T03005607</t>
  </si>
  <si>
    <t>Gabriela Peña Ochoa</t>
  </si>
  <si>
    <t>pogabyluza12@gmail.com</t>
  </si>
  <si>
    <t>T03005762</t>
  </si>
  <si>
    <t>Gabriela Estefani Valencia Esquivel</t>
  </si>
  <si>
    <t>gabi_fani_vale@hotmail.com</t>
  </si>
  <si>
    <t>CEL.MTED1001EL.104.202121</t>
  </si>
  <si>
    <t>T03005957</t>
  </si>
  <si>
    <t>Rebeca Sairen Aparicio Silvestre</t>
  </si>
  <si>
    <t>rebecasairent.as@gmail.com</t>
  </si>
  <si>
    <t xml:space="preserve">Especialidad </t>
  </si>
  <si>
    <t>CEL.ETLI1801EL.101.202121</t>
  </si>
  <si>
    <t>T03005988</t>
  </si>
  <si>
    <t>Arianna Quirarte Rodriguez</t>
  </si>
  <si>
    <t>ari.quirarterodriguez@gmail.com</t>
  </si>
  <si>
    <t>T03006018</t>
  </si>
  <si>
    <t>Jesús Alberto Martínez Martínez</t>
  </si>
  <si>
    <t>jamarmar039@gmail.com</t>
  </si>
  <si>
    <t>T03006307</t>
  </si>
  <si>
    <t>Araceli Duarte Lopez</t>
  </si>
  <si>
    <t>araduarte123456@gmail.com</t>
  </si>
  <si>
    <t>Baja  Temporal</t>
  </si>
  <si>
    <t>T03006354</t>
  </si>
  <si>
    <t>Fernando Reyes Leon</t>
  </si>
  <si>
    <t>fernandoreyesleon@yahoo.com</t>
  </si>
  <si>
    <t xml:space="preserve">Baja Temporal </t>
  </si>
  <si>
    <t xml:space="preserve">Alumno se encuentra fuera del pais y tiene mala señal ha tratado de ponerse al corriente con su materia, le mande correo a Moni ya que es la profesora que lo tiene , la cuestion es que regresa despues del 20 le comento como decida si prefiere mejor  retomar la materia para el siguiente periodo , comenta que asi lo hara porque no podrá ponerse al corriente , me comunicocon alumno porque no me envio proceso de baja dice que sigue sin coneccion y le comentaron en su trabajo,   que tendra un año más con el trabajo  y  sedará de baja de la maestria por dicho motivo </t>
  </si>
  <si>
    <t>T03007002</t>
  </si>
  <si>
    <t>Victoria Eugenia Montaño Solana</t>
  </si>
  <si>
    <t>lcpvictoria@yahoo.com.mx</t>
  </si>
  <si>
    <t>T03007190</t>
  </si>
  <si>
    <t>Rosendo Héctor Torija Maldonado</t>
  </si>
  <si>
    <t>rosendohtm05@gmail.com</t>
  </si>
  <si>
    <t>T03007481</t>
  </si>
  <si>
    <t>Carla Mendez Santacruz</t>
  </si>
  <si>
    <t>carla09ms@gmail.com</t>
  </si>
  <si>
    <t>T03002887</t>
  </si>
  <si>
    <t>Liliana Garcia Bautista</t>
  </si>
  <si>
    <t>lilianagarciabautista@gmail.com</t>
  </si>
  <si>
    <t>T03006393</t>
  </si>
  <si>
    <t>Bertha Jazmin Nava Hernandez</t>
  </si>
  <si>
    <t>yazmin.nava@live.com.mx</t>
  </si>
  <si>
    <t>T03007781</t>
  </si>
  <si>
    <t>Isvi Marleni Delgadillo Xala</t>
  </si>
  <si>
    <t>mar_delgadillo91@hotmail.com</t>
  </si>
  <si>
    <t>T03007858</t>
  </si>
  <si>
    <t>Alina Ramos Sanchez</t>
  </si>
  <si>
    <t>alina.ramos@live.com</t>
  </si>
  <si>
    <t>T03008171</t>
  </si>
  <si>
    <t>Fabian Magallan Reyna</t>
  </si>
  <si>
    <t>magallanfabian@gmail.com</t>
  </si>
  <si>
    <t xml:space="preserve">Se envia correo de presentación de asesor asi como whats sin respuesta </t>
  </si>
  <si>
    <t xml:space="preserve">No se localiza </t>
  </si>
  <si>
    <t>T03008213</t>
  </si>
  <si>
    <t>Claudia Elisa Mireles Castillo</t>
  </si>
  <si>
    <t>claudiamireles@prodigy.net.mx</t>
  </si>
  <si>
    <t>T02629717</t>
  </si>
  <si>
    <t>Dulce Valeria Zavala Ayala</t>
  </si>
  <si>
    <t>duvazaay1995@hotmail.com; dulcevale@hotmail.com</t>
  </si>
  <si>
    <t>14/06/201</t>
  </si>
  <si>
    <t>T02977130</t>
  </si>
  <si>
    <t>Anel Stephanie Alvarez Muñoz</t>
  </si>
  <si>
    <t>anelstephaniem@gmail.com</t>
  </si>
  <si>
    <t xml:space="preserve">Alumna es de recuperación no me contesto bienvenida </t>
  </si>
  <si>
    <t>T02987026</t>
  </si>
  <si>
    <t>Christian Cordero Gonzalez</t>
  </si>
  <si>
    <t>lcchristianch@yahoo.com.mx</t>
  </si>
  <si>
    <t>Recuperado</t>
  </si>
  <si>
    <t xml:space="preserve">Alumno envia correo donde informa que le contactaron por correo y si le dijeron que si no queria seguir solo dijera que no , le envio correo a Brendale pido alumno mande solicitud de baja    </t>
  </si>
  <si>
    <t>T03007344</t>
  </si>
  <si>
    <t>Cristina del Carmen Martos Gutierrez</t>
  </si>
  <si>
    <t>kris.martos@gmail.com</t>
  </si>
  <si>
    <t>T03008228</t>
  </si>
  <si>
    <t>Omar Andres Trejo Sanchez</t>
  </si>
  <si>
    <t>omartrejo_26@hotmail.com</t>
  </si>
  <si>
    <t>T03008321</t>
  </si>
  <si>
    <t>Daniela  Itzel Cubillas Duran</t>
  </si>
  <si>
    <t>danielacubillas.psicologia@hotmail.com</t>
  </si>
  <si>
    <t>T03008728</t>
  </si>
  <si>
    <t>Uriel Garcia Luna</t>
  </si>
  <si>
    <t>urielgl34@gmail.com</t>
  </si>
  <si>
    <t>T03008569</t>
  </si>
  <si>
    <t xml:space="preserve">Fernando Reyes Reynoso </t>
  </si>
  <si>
    <t>fernandoreyesreynoso@gmail.com</t>
  </si>
  <si>
    <t xml:space="preserve">Alumno solo leyo el whats de bienvenida </t>
  </si>
  <si>
    <t>T03007778</t>
  </si>
  <si>
    <t xml:space="preserve">Leonor Cruz Rodriguez </t>
  </si>
  <si>
    <t>lcruz739706@gmail.com</t>
  </si>
  <si>
    <t>T02555545</t>
  </si>
  <si>
    <t>Jesica Edith Angeles Lugo</t>
  </si>
  <si>
    <t>jesita_87@hotmail.com</t>
  </si>
  <si>
    <t xml:space="preserve">Alumna sin respuesta en correo se regresa y telefono se va a buzon y no cuenta cn whats se solicita apoyo a Kair para corroborar  sus datos </t>
  </si>
  <si>
    <t>No localizada</t>
  </si>
  <si>
    <t>Diego</t>
  </si>
  <si>
    <t xml:space="preserve">nombre </t>
  </si>
  <si>
    <t xml:space="preserve">matricula </t>
  </si>
  <si>
    <t>Base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</si>
</sst>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2" formatCode="_-&quot;$&quot;* #,##0_-;\-&quot;$&quot;* #,##0_-;_-&quot;$&quot;* &quot;-&quot;_-;_-@_-"/>
    <numFmt numFmtId="44" formatCode="_-&quot;$&quot;* #,##0.00_-;\-&quot;$&quot;* #,##0.00_-;_-&quot;$&quot;* &quot;-&quot;??_-;_-@_-"/>
    <numFmt numFmtId="164" formatCode="_-* #,##0\ &quot;€&quot;_-;\-* #,##0\ &quot;€&quot;_-;_-* &quot;-&quot;\ &quot;€&quot;_-;_-@_-"/>
    <numFmt numFmtId="165" formatCode="_-* #,##0.00\ &quot;€&quot;_-;\-* #,##0.00\ &quot;€&quot;_-;_-* &quot;-&quot;??\ &quot;€&quot;_-;_-@_-"/>
    <numFmt numFmtId="166" formatCode="_-* #,##0.00\ _€_-;\-* #,##0.00\ _€_-;_-* &quot;-&quot;??\ _€_-;_-@_-"/>
    <numFmt numFmtId="167" formatCode="[$$-80A]#,##0.00;\-[$$-80A]#,##0.00"/>
    <numFmt numFmtId="168" formatCode="0.0%"/>
    <numFmt numFmtId="169" formatCode="&quot;$&quot;\ #,##0"/>
    <numFmt numFmtId="170" formatCode="_(* #,##0.00_);_(* \(#,##0.00\);_(* &quot;-&quot;??_);_(@_)"/>
    <numFmt numFmtId="171" formatCode="&quot;$&quot;* #,##0;\-&quot;$&quot;* \ #,##0"/>
    <numFmt numFmtId="172" formatCode="d/mmm/yy"/>
    <numFmt numFmtId="173" formatCode="[$$-1409]#,##0;\-[$$-1409]#,##0"/>
    <numFmt numFmtId="174" formatCode="[$$-1409]#,##0.0;\-[$$-1409]#,##0.0"/>
    <numFmt numFmtId="175" formatCode="[$-C0A]d\-mmm\-yy;@"/>
    <numFmt numFmtId="176" formatCode="[$$-240A]\ #,##0"/>
    <numFmt numFmtId="177" formatCode="#,##0.0"/>
    <numFmt numFmtId="178" formatCode="_ * #,##0_ ;_ * \-#,##0_ ;_ * &quot;-&quot;??_ ;_ @_ "/>
    <numFmt numFmtId="179" formatCode="_-[$$-80A]* #,##0.00_-;\-[$$-80A]* #,##0.00_-;_-[$$-80A]* &quot;-&quot;??_-;_-@_-"/>
  </numFmts>
  <fonts count="53" x14ac:knownFonts="1">
    <font>
      <sz val="11"/>
      <color theme="1"/>
      <name val="Calibri"/>
      <family val="2"/>
      <scheme val="minor"/>
    </font>
    <font>
      <sz val="11"/>
      <color theme="1"/>
      <name val="Calibri"/>
      <family val="2"/>
      <scheme val="minor"/>
    </font>
    <font>
      <sz val="12"/>
      <name val="Arial"/>
      <family val="2"/>
    </font>
    <font>
      <b/>
      <sz val="12"/>
      <name val="Arial"/>
      <family val="2"/>
    </font>
    <font>
      <b/>
      <sz val="10"/>
      <name val="Arial"/>
      <family val="2"/>
    </font>
    <font>
      <b/>
      <sz val="9"/>
      <name val="Arial"/>
      <family val="2"/>
    </font>
    <font>
      <sz val="9"/>
      <name val="Arial"/>
      <family val="2"/>
    </font>
    <font>
      <sz val="9"/>
      <color indexed="81"/>
      <name val="Tahoma"/>
      <family val="2"/>
    </font>
    <font>
      <b/>
      <sz val="9"/>
      <color indexed="81"/>
      <name val="Tahoma"/>
      <family val="2"/>
    </font>
    <font>
      <b/>
      <sz val="11"/>
      <color theme="0"/>
      <name val="Calibri"/>
      <family val="2"/>
      <scheme val="minor"/>
    </font>
    <font>
      <b/>
      <sz val="14"/>
      <color indexed="37"/>
      <name val="Book Antiqua"/>
      <family val="1"/>
    </font>
    <font>
      <sz val="10"/>
      <name val="Arial"/>
      <family val="2"/>
    </font>
    <font>
      <b/>
      <sz val="8"/>
      <color indexed="81"/>
      <name val="Tahoma"/>
      <family val="2"/>
    </font>
    <font>
      <b/>
      <sz val="15"/>
      <color theme="3"/>
      <name val="Calibri"/>
      <family val="2"/>
      <scheme val="minor"/>
    </font>
    <font>
      <b/>
      <sz val="11"/>
      <color theme="1"/>
      <name val="Calibri"/>
      <family val="2"/>
      <scheme val="minor"/>
    </font>
    <font>
      <sz val="11"/>
      <color theme="0"/>
      <name val="Calibri"/>
      <family val="2"/>
      <scheme val="minor"/>
    </font>
    <font>
      <sz val="16"/>
      <name val="Arial"/>
      <family val="2"/>
    </font>
    <font>
      <b/>
      <sz val="10"/>
      <name val="Arial"/>
      <family val="2"/>
    </font>
    <font>
      <b/>
      <u val="double"/>
      <sz val="15"/>
      <color theme="3"/>
      <name val="Calibri"/>
      <family val="2"/>
      <scheme val="minor"/>
    </font>
    <font>
      <b/>
      <sz val="18"/>
      <color theme="3"/>
      <name val="Calibri Light"/>
      <family val="2"/>
      <scheme val="major"/>
    </font>
    <font>
      <b/>
      <sz val="14"/>
      <color theme="0"/>
      <name val="Calibri Light"/>
      <family val="2"/>
      <scheme val="major"/>
    </font>
    <font>
      <sz val="11"/>
      <name val="Calibri"/>
      <family val="2"/>
      <scheme val="minor"/>
    </font>
    <font>
      <b/>
      <sz val="10"/>
      <color indexed="9"/>
      <name val="Arial"/>
      <family val="2"/>
    </font>
    <font>
      <sz val="10"/>
      <color indexed="8"/>
      <name val="Arial"/>
      <family val="2"/>
    </font>
    <font>
      <b/>
      <sz val="11"/>
      <name val="Calibri"/>
      <family val="2"/>
      <scheme val="minor"/>
    </font>
    <font>
      <b/>
      <sz val="10"/>
      <color indexed="10"/>
      <name val="Arial"/>
      <family val="2"/>
    </font>
    <font>
      <sz val="10"/>
      <color indexed="8"/>
      <name val="MS Sans Serif"/>
      <family val="2"/>
    </font>
    <font>
      <b/>
      <u/>
      <sz val="18"/>
      <color indexed="41"/>
      <name val="Arial Black"/>
      <family val="2"/>
    </font>
    <font>
      <b/>
      <sz val="11"/>
      <color indexed="9"/>
      <name val="Arial"/>
      <family val="2"/>
    </font>
    <font>
      <sz val="10"/>
      <color indexed="12"/>
      <name val="Arial"/>
      <family val="2"/>
    </font>
    <font>
      <b/>
      <sz val="10"/>
      <color indexed="12"/>
      <name val="Arial"/>
      <family val="2"/>
    </font>
    <font>
      <b/>
      <sz val="18"/>
      <color indexed="17"/>
      <name val="Arial Black"/>
      <family val="2"/>
    </font>
    <font>
      <b/>
      <sz val="11"/>
      <color indexed="8"/>
      <name val="Calibri"/>
      <family val="2"/>
      <scheme val="minor"/>
    </font>
    <font>
      <sz val="10"/>
      <color theme="1"/>
      <name val="Arial"/>
      <family val="2"/>
    </font>
    <font>
      <b/>
      <i/>
      <sz val="18"/>
      <color rgb="FFFF0000"/>
      <name val="Calibri"/>
      <family val="2"/>
      <scheme val="minor"/>
    </font>
    <font>
      <b/>
      <i/>
      <u/>
      <sz val="18"/>
      <color rgb="FFFF0000"/>
      <name val="Calibri"/>
      <family val="2"/>
      <scheme val="minor"/>
    </font>
    <font>
      <b/>
      <sz val="10"/>
      <color indexed="8"/>
      <name val="Arial"/>
      <family val="2"/>
    </font>
    <font>
      <b/>
      <i/>
      <sz val="10"/>
      <color indexed="8"/>
      <name val="Arial"/>
      <family val="2"/>
    </font>
    <font>
      <b/>
      <i/>
      <u/>
      <sz val="20"/>
      <color rgb="FFFF0000"/>
      <name val="Calibri"/>
      <family val="2"/>
      <scheme val="minor"/>
    </font>
    <font>
      <b/>
      <sz val="10"/>
      <color theme="0"/>
      <name val="Arial"/>
      <family val="2"/>
    </font>
    <font>
      <b/>
      <i/>
      <sz val="20"/>
      <color rgb="FFFF0000"/>
      <name val="Calibri"/>
      <family val="2"/>
      <scheme val="minor"/>
    </font>
    <font>
      <b/>
      <i/>
      <sz val="26"/>
      <name val="Calibri"/>
      <family val="2"/>
      <scheme val="minor"/>
    </font>
    <font>
      <i/>
      <sz val="10"/>
      <color indexed="8"/>
      <name val="Arial"/>
      <family val="2"/>
    </font>
    <font>
      <u/>
      <sz val="11"/>
      <color theme="10"/>
      <name val="Calibri"/>
      <family val="2"/>
      <scheme val="minor"/>
    </font>
    <font>
      <sz val="12"/>
      <color rgb="FFC00000"/>
      <name val="Calibri"/>
      <family val="2"/>
      <scheme val="minor"/>
    </font>
    <font>
      <sz val="8"/>
      <color rgb="FF1F497D"/>
      <name val="Calibri"/>
      <family val="2"/>
      <scheme val="minor"/>
    </font>
    <font>
      <u/>
      <sz val="8"/>
      <color rgb="FF1F497D"/>
      <name val="Calibri"/>
      <family val="2"/>
      <scheme val="minor"/>
    </font>
    <font>
      <i/>
      <sz val="11"/>
      <color theme="0"/>
      <name val="Calibri"/>
      <family val="2"/>
      <scheme val="minor"/>
    </font>
    <font>
      <i/>
      <sz val="11"/>
      <color rgb="FFFFFFFF"/>
      <name val="Calibri"/>
      <family val="2"/>
    </font>
    <font>
      <sz val="11"/>
      <name val="Calibri"/>
      <family val="2"/>
    </font>
    <font>
      <sz val="11"/>
      <color rgb="FF000000"/>
      <name val="Calibri"/>
      <family val="2"/>
      <scheme val="minor"/>
    </font>
    <font>
      <sz val="10"/>
      <color rgb="FF080707"/>
      <name val="Arial"/>
      <family val="2"/>
    </font>
    <font>
      <u/>
      <sz val="11"/>
      <color rgb="FFFF0000"/>
      <name val="Calibri"/>
      <family val="2"/>
      <scheme val="minor"/>
    </font>
  </fonts>
  <fills count="32">
    <fill>
      <patternFill patternType="none"/>
    </fill>
    <fill>
      <patternFill patternType="gray125"/>
    </fill>
    <fill>
      <patternFill patternType="solid">
        <fgColor theme="0" tint="-0.14999847407452621"/>
        <bgColor indexed="64"/>
      </patternFill>
    </fill>
    <fill>
      <patternFill patternType="solid">
        <fgColor rgb="FFFFC000"/>
        <bgColor indexed="64"/>
      </patternFill>
    </fill>
    <fill>
      <patternFill patternType="solid">
        <fgColor theme="0"/>
        <bgColor indexed="64"/>
      </patternFill>
    </fill>
    <fill>
      <patternFill patternType="solid">
        <fgColor rgb="FF00B050"/>
        <bgColor indexed="64"/>
      </patternFill>
    </fill>
    <fill>
      <patternFill patternType="solid">
        <fgColor theme="7" tint="0.59999389629810485"/>
        <bgColor indexed="64"/>
      </patternFill>
    </fill>
    <fill>
      <patternFill patternType="solid">
        <fgColor indexed="22"/>
        <bgColor indexed="64"/>
      </patternFill>
    </fill>
    <fill>
      <patternFill patternType="solid">
        <fgColor indexed="41"/>
        <bgColor indexed="64"/>
      </patternFill>
    </fill>
    <fill>
      <patternFill patternType="solid">
        <fgColor indexed="9"/>
        <bgColor indexed="64"/>
      </patternFill>
    </fill>
    <fill>
      <patternFill patternType="solid">
        <fgColor indexed="13"/>
        <bgColor indexed="64"/>
      </patternFill>
    </fill>
    <fill>
      <patternFill patternType="solid">
        <fgColor indexed="44"/>
        <bgColor indexed="64"/>
      </patternFill>
    </fill>
    <fill>
      <patternFill patternType="solid">
        <fgColor indexed="50"/>
        <bgColor indexed="64"/>
      </patternFill>
    </fill>
    <fill>
      <patternFill patternType="solid">
        <fgColor theme="2" tint="-0.499984740745262"/>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indexed="16"/>
        <bgColor indexed="24"/>
      </patternFill>
    </fill>
    <fill>
      <patternFill patternType="darkGray">
        <fgColor indexed="9"/>
        <bgColor indexed="13"/>
      </patternFill>
    </fill>
    <fill>
      <patternFill patternType="solid">
        <fgColor theme="0" tint="-4.9989318521683403E-2"/>
        <bgColor indexed="64"/>
      </patternFill>
    </fill>
    <fill>
      <patternFill patternType="solid">
        <fgColor theme="4" tint="0.39997558519241921"/>
        <bgColor indexed="64"/>
      </patternFill>
    </fill>
    <fill>
      <patternFill patternType="solid">
        <fgColor rgb="FFFF0000"/>
        <bgColor indexed="64"/>
      </patternFill>
    </fill>
    <fill>
      <patternFill patternType="solid">
        <fgColor theme="5" tint="0.39997558519241921"/>
        <bgColor indexed="64"/>
      </patternFill>
    </fill>
    <fill>
      <patternFill patternType="solid">
        <fgColor indexed="4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indexed="55"/>
        <bgColor indexed="64"/>
      </patternFill>
    </fill>
    <fill>
      <patternFill patternType="solid">
        <fgColor theme="8" tint="0.59999389629810485"/>
        <bgColor indexed="64"/>
      </patternFill>
    </fill>
    <fill>
      <patternFill patternType="solid">
        <fgColor theme="4"/>
        <bgColor indexed="64"/>
      </patternFill>
    </fill>
    <fill>
      <patternFill patternType="solid">
        <fgColor theme="8" tint="-0.499984740745262"/>
        <bgColor indexed="64"/>
      </patternFill>
    </fill>
    <fill>
      <patternFill patternType="solid">
        <fgColor rgb="FF92D050"/>
        <bgColor indexed="64"/>
      </patternFill>
    </fill>
    <fill>
      <patternFill patternType="solid">
        <fgColor rgb="FFFFFF00"/>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0" tint="-0.499984740745262"/>
      </top>
      <bottom style="thin">
        <color theme="0" tint="-0.499984740745262"/>
      </bottom>
      <diagonal/>
    </border>
    <border>
      <left/>
      <right/>
      <top style="medium">
        <color indexed="64"/>
      </top>
      <bottom style="thin">
        <color indexed="64"/>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style="thick">
        <color theme="4" tint="-0.499984740745262"/>
      </left>
      <right/>
      <top style="thick">
        <color theme="4" tint="-0.499984740745262"/>
      </top>
      <bottom/>
      <diagonal/>
    </border>
    <border>
      <left/>
      <right/>
      <top style="thick">
        <color theme="4" tint="-0.499984740745262"/>
      </top>
      <bottom/>
      <diagonal/>
    </border>
    <border>
      <left/>
      <right style="thick">
        <color theme="4" tint="-0.499984740745262"/>
      </right>
      <top style="thick">
        <color theme="4" tint="-0.499984740745262"/>
      </top>
      <bottom/>
      <diagonal/>
    </border>
    <border>
      <left style="thick">
        <color theme="4" tint="-0.499984740745262"/>
      </left>
      <right/>
      <top/>
      <bottom/>
      <diagonal/>
    </border>
    <border>
      <left/>
      <right style="thick">
        <color theme="4" tint="-0.499984740745262"/>
      </right>
      <top/>
      <bottom/>
      <diagonal/>
    </border>
    <border>
      <left style="medium">
        <color indexed="64"/>
      </left>
      <right style="medium">
        <color indexed="64"/>
      </right>
      <top style="medium">
        <color indexed="64"/>
      </top>
      <bottom style="thin">
        <color indexed="64"/>
      </bottom>
      <diagonal/>
    </border>
    <border>
      <left style="medium">
        <color auto="1"/>
      </left>
      <right style="medium">
        <color auto="1"/>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ck">
        <color theme="4" tint="-0.499984740745262"/>
      </left>
      <right/>
      <top/>
      <bottom style="thick">
        <color theme="4" tint="-0.499984740745262"/>
      </bottom>
      <diagonal/>
    </border>
    <border>
      <left/>
      <right/>
      <top/>
      <bottom style="thick">
        <color theme="4" tint="-0.499984740745262"/>
      </bottom>
      <diagonal/>
    </border>
    <border>
      <left/>
      <right style="thick">
        <color theme="4" tint="-0.499984740745262"/>
      </right>
      <top/>
      <bottom style="thick">
        <color theme="4" tint="-0.499984740745262"/>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dashed">
        <color auto="1"/>
      </left>
      <right/>
      <top style="dashed">
        <color auto="1"/>
      </top>
      <bottom style="dashed">
        <color auto="1"/>
      </bottom>
      <diagonal/>
    </border>
    <border>
      <left/>
      <right/>
      <top style="dashed">
        <color auto="1"/>
      </top>
      <bottom style="dashed">
        <color auto="1"/>
      </bottom>
      <diagonal/>
    </border>
    <border>
      <left/>
      <right style="dashed">
        <color auto="1"/>
      </right>
      <top style="dashed">
        <color auto="1"/>
      </top>
      <bottom style="dashed">
        <color auto="1"/>
      </bottom>
      <diagonal/>
    </border>
    <border>
      <left/>
      <right/>
      <top/>
      <bottom style="thin">
        <color indexed="64"/>
      </bottom>
      <diagonal/>
    </border>
    <border>
      <left style="thin">
        <color indexed="64"/>
      </left>
      <right/>
      <top/>
      <bottom/>
      <diagonal/>
    </border>
    <border>
      <left style="double">
        <color auto="1"/>
      </left>
      <right style="thick">
        <color theme="4" tint="-0.499984740745262"/>
      </right>
      <top/>
      <bottom/>
      <diagonal/>
    </border>
    <border>
      <left style="medium">
        <color auto="1"/>
      </left>
      <right style="double">
        <color auto="1"/>
      </right>
      <top style="thin">
        <color indexed="64"/>
      </top>
      <bottom style="medium">
        <color auto="1"/>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n">
        <color theme="4" tint="0.39997558519241921"/>
      </bottom>
      <diagonal/>
    </border>
  </borders>
  <cellStyleXfs count="14">
    <xf numFmtId="0" fontId="0" fillId="0" borderId="0"/>
    <xf numFmtId="165"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0" fontId="13" fillId="0" borderId="12" applyNumberFormat="0" applyFill="0" applyAlignment="0" applyProtection="0"/>
    <xf numFmtId="0" fontId="11" fillId="0" borderId="0"/>
    <xf numFmtId="0" fontId="1" fillId="0" borderId="0"/>
    <xf numFmtId="0" fontId="11" fillId="0" borderId="0"/>
    <xf numFmtId="0" fontId="11" fillId="0" borderId="0"/>
    <xf numFmtId="0" fontId="19" fillId="0" borderId="0" applyNumberFormat="0" applyFill="0" applyBorder="0" applyAlignment="0" applyProtection="0"/>
    <xf numFmtId="0" fontId="26" fillId="0" borderId="0"/>
    <xf numFmtId="170" fontId="11" fillId="0" borderId="0" applyFont="0" applyFill="0" applyBorder="0" applyAlignment="0" applyProtection="0"/>
    <xf numFmtId="0" fontId="43" fillId="0" borderId="0" applyNumberFormat="0" applyFill="0" applyBorder="0" applyAlignment="0" applyProtection="0"/>
  </cellStyleXfs>
  <cellXfs count="420">
    <xf numFmtId="0" fontId="0" fillId="0" borderId="0" xfId="0"/>
    <xf numFmtId="0" fontId="0" fillId="0" borderId="0" xfId="0" applyAlignment="1">
      <alignment vertical="center"/>
    </xf>
    <xf numFmtId="0" fontId="2" fillId="0" borderId="1" xfId="0" applyFont="1" applyBorder="1"/>
    <xf numFmtId="0" fontId="3" fillId="0" borderId="1" xfId="0" applyFont="1" applyBorder="1" applyAlignment="1">
      <alignment horizontal="center"/>
    </xf>
    <xf numFmtId="14" fontId="2" fillId="0" borderId="1" xfId="0" applyNumberFormat="1" applyFont="1" applyBorder="1"/>
    <xf numFmtId="4" fontId="0" fillId="0" borderId="1" xfId="0" applyNumberFormat="1" applyBorder="1" applyAlignment="1">
      <alignment horizontal="center"/>
    </xf>
    <xf numFmtId="0" fontId="4" fillId="3" borderId="0" xfId="0" applyFont="1" applyFill="1" applyAlignment="1">
      <alignment horizontal="center"/>
    </xf>
    <xf numFmtId="0" fontId="0" fillId="0" borderId="0" xfId="0" applyAlignment="1">
      <alignment horizontal="center"/>
    </xf>
    <xf numFmtId="4" fontId="0" fillId="0" borderId="0" xfId="0" applyNumberFormat="1" applyAlignment="1">
      <alignment horizontal="center"/>
    </xf>
    <xf numFmtId="0" fontId="5" fillId="4" borderId="0" xfId="0" applyFont="1" applyFill="1" applyBorder="1" applyAlignment="1">
      <alignment vertical="top" wrapText="1"/>
    </xf>
    <xf numFmtId="0" fontId="5" fillId="4" borderId="0" xfId="0" applyFont="1" applyFill="1" applyBorder="1" applyAlignment="1">
      <alignment horizontal="center"/>
    </xf>
    <xf numFmtId="9" fontId="6" fillId="4" borderId="0" xfId="0" applyNumberFormat="1" applyFont="1" applyFill="1" applyBorder="1" applyAlignment="1">
      <alignment horizontal="center"/>
    </xf>
    <xf numFmtId="0" fontId="5" fillId="4" borderId="1" xfId="0" applyFont="1" applyFill="1" applyBorder="1" applyAlignment="1">
      <alignment horizontal="center"/>
    </xf>
    <xf numFmtId="0" fontId="6" fillId="4" borderId="0" xfId="0" applyFont="1" applyFill="1"/>
    <xf numFmtId="0" fontId="5" fillId="4" borderId="1" xfId="0" applyFont="1" applyFill="1" applyBorder="1" applyAlignment="1">
      <alignment horizontal="center" vertical="top" wrapText="1"/>
    </xf>
    <xf numFmtId="0" fontId="0" fillId="4" borderId="0" xfId="0" applyFill="1"/>
    <xf numFmtId="0" fontId="5" fillId="4" borderId="1" xfId="0" applyFont="1" applyFill="1" applyBorder="1" applyAlignment="1">
      <alignment horizontal="center" wrapText="1"/>
    </xf>
    <xf numFmtId="0" fontId="6" fillId="4" borderId="1" xfId="0" applyFont="1" applyFill="1" applyBorder="1" applyAlignment="1">
      <alignment horizontal="center"/>
    </xf>
    <xf numFmtId="9" fontId="6" fillId="4" borderId="1" xfId="0" applyNumberFormat="1" applyFont="1" applyFill="1" applyBorder="1" applyAlignment="1">
      <alignment horizontal="center"/>
    </xf>
    <xf numFmtId="0" fontId="6" fillId="4" borderId="1" xfId="0" applyFont="1" applyFill="1" applyBorder="1"/>
    <xf numFmtId="165" fontId="6" fillId="4" borderId="1" xfId="1" applyFont="1" applyFill="1" applyBorder="1"/>
    <xf numFmtId="0" fontId="0" fillId="4" borderId="0" xfId="0" applyFill="1" applyBorder="1"/>
    <xf numFmtId="44" fontId="6" fillId="4" borderId="1" xfId="0" applyNumberFormat="1" applyFont="1" applyFill="1" applyBorder="1" applyAlignment="1">
      <alignment horizontal="center"/>
    </xf>
    <xf numFmtId="44" fontId="0" fillId="4" borderId="1" xfId="0" applyNumberFormat="1" applyFill="1" applyBorder="1"/>
    <xf numFmtId="0" fontId="9" fillId="5" borderId="0" xfId="0" applyFont="1" applyFill="1" applyAlignment="1">
      <alignment horizontal="center"/>
    </xf>
    <xf numFmtId="0" fontId="0" fillId="0" borderId="5" xfId="0" applyFont="1" applyBorder="1" applyAlignment="1">
      <alignment horizontal="center"/>
    </xf>
    <xf numFmtId="0" fontId="0" fillId="0" borderId="5" xfId="0" applyFont="1" applyBorder="1" applyAlignment="1">
      <alignment horizontal="left"/>
    </xf>
    <xf numFmtId="0" fontId="0" fillId="6" borderId="5" xfId="0" applyFont="1" applyFill="1" applyBorder="1" applyAlignment="1">
      <alignment horizontal="left"/>
    </xf>
    <xf numFmtId="0" fontId="0" fillId="0" borderId="0" xfId="0" applyFont="1" applyBorder="1" applyAlignment="1">
      <alignment horizontal="center"/>
    </xf>
    <xf numFmtId="3" fontId="0" fillId="6" borderId="5" xfId="0" applyNumberFormat="1" applyFont="1" applyFill="1" applyBorder="1" applyAlignment="1">
      <alignment horizontal="right"/>
    </xf>
    <xf numFmtId="3" fontId="0" fillId="0" borderId="5" xfId="0" applyNumberFormat="1" applyFont="1" applyBorder="1" applyAlignment="1">
      <alignment horizontal="left"/>
    </xf>
    <xf numFmtId="0" fontId="0" fillId="0" borderId="5" xfId="0" applyBorder="1"/>
    <xf numFmtId="0" fontId="0" fillId="6" borderId="5" xfId="0" applyFill="1" applyBorder="1"/>
    <xf numFmtId="3" fontId="0" fillId="6" borderId="5" xfId="0" applyNumberFormat="1" applyFill="1" applyBorder="1"/>
    <xf numFmtId="9" fontId="6" fillId="4" borderId="1" xfId="2" applyFont="1" applyFill="1" applyBorder="1" applyAlignment="1">
      <alignment horizontal="center"/>
    </xf>
    <xf numFmtId="0" fontId="0" fillId="0" borderId="5" xfId="0" applyFont="1" applyFill="1" applyBorder="1" applyAlignment="1">
      <alignment horizontal="center"/>
    </xf>
    <xf numFmtId="0" fontId="0" fillId="0" borderId="5" xfId="0" applyFill="1" applyBorder="1"/>
    <xf numFmtId="167" fontId="6" fillId="4" borderId="1" xfId="1" applyNumberFormat="1" applyFont="1" applyFill="1" applyBorder="1" applyAlignment="1">
      <alignment horizontal="center"/>
    </xf>
    <xf numFmtId="0" fontId="6" fillId="4" borderId="1" xfId="1" applyNumberFormat="1" applyFont="1" applyFill="1" applyBorder="1"/>
    <xf numFmtId="166" fontId="6" fillId="4" borderId="1" xfId="0" applyNumberFormat="1" applyFont="1" applyFill="1" applyBorder="1" applyAlignment="1">
      <alignment horizontal="center"/>
    </xf>
    <xf numFmtId="0" fontId="10" fillId="0" borderId="0" xfId="0" applyFont="1" applyFill="1" applyBorder="1" applyAlignment="1">
      <alignment horizontal="centerContinuous"/>
    </xf>
    <xf numFmtId="0" fontId="4" fillId="0" borderId="6" xfId="0" applyFont="1" applyFill="1" applyBorder="1" applyAlignment="1">
      <alignment horizontal="centerContinuous"/>
    </xf>
    <xf numFmtId="0" fontId="0" fillId="0" borderId="0" xfId="0" applyFill="1"/>
    <xf numFmtId="0" fontId="0" fillId="0" borderId="0" xfId="0" applyFill="1" applyBorder="1"/>
    <xf numFmtId="0" fontId="4" fillId="0" borderId="0" xfId="0" applyFont="1" applyBorder="1"/>
    <xf numFmtId="14" fontId="11" fillId="0" borderId="0" xfId="0" applyNumberFormat="1" applyFont="1" applyBorder="1"/>
    <xf numFmtId="0" fontId="11" fillId="0" borderId="0" xfId="0" applyFont="1" applyBorder="1"/>
    <xf numFmtId="0" fontId="0" fillId="0" borderId="7" xfId="0" applyFill="1" applyBorder="1" applyAlignment="1"/>
    <xf numFmtId="166" fontId="0" fillId="0" borderId="7" xfId="3" applyFont="1" applyFill="1" applyBorder="1" applyAlignment="1"/>
    <xf numFmtId="0" fontId="4" fillId="7" borderId="3" xfId="0" applyFont="1" applyFill="1" applyBorder="1" applyAlignment="1">
      <alignment horizontal="center"/>
    </xf>
    <xf numFmtId="0" fontId="11" fillId="0" borderId="0" xfId="0" applyFont="1" applyBorder="1" applyProtection="1">
      <protection locked="0"/>
    </xf>
    <xf numFmtId="0" fontId="0" fillId="0" borderId="0" xfId="0" applyFill="1" applyBorder="1" applyAlignment="1"/>
    <xf numFmtId="2" fontId="0" fillId="0" borderId="0" xfId="0" applyNumberFormat="1" applyFill="1" applyBorder="1" applyAlignment="1"/>
    <xf numFmtId="0" fontId="4" fillId="0" borderId="6" xfId="0" applyFont="1" applyFill="1" applyBorder="1" applyAlignment="1">
      <alignment horizontal="center"/>
    </xf>
    <xf numFmtId="1" fontId="0" fillId="0" borderId="0" xfId="0" applyNumberFormat="1" applyFill="1" applyBorder="1" applyAlignment="1" applyProtection="1">
      <protection locked="0"/>
    </xf>
    <xf numFmtId="2" fontId="0" fillId="0" borderId="0" xfId="1" applyNumberFormat="1" applyFont="1" applyFill="1" applyBorder="1" applyAlignment="1"/>
    <xf numFmtId="0" fontId="0" fillId="0" borderId="0" xfId="0" applyFill="1" applyBorder="1" applyAlignment="1" applyProtection="1">
      <protection locked="0"/>
    </xf>
    <xf numFmtId="2" fontId="11" fillId="0" borderId="0" xfId="0" applyNumberFormat="1" applyFont="1" applyFill="1" applyBorder="1" applyAlignment="1"/>
    <xf numFmtId="0" fontId="0" fillId="0" borderId="7" xfId="0" applyFill="1" applyBorder="1" applyAlignment="1" applyProtection="1">
      <protection locked="0"/>
    </xf>
    <xf numFmtId="2" fontId="0" fillId="0" borderId="7" xfId="0" applyNumberFormat="1" applyFill="1" applyBorder="1" applyAlignment="1"/>
    <xf numFmtId="0" fontId="4" fillId="7" borderId="6" xfId="0" applyFont="1" applyFill="1" applyBorder="1" applyAlignment="1">
      <alignment horizontal="left"/>
    </xf>
    <xf numFmtId="2" fontId="4" fillId="0" borderId="1" xfId="0" applyNumberFormat="1" applyFont="1" applyFill="1" applyBorder="1" applyAlignment="1">
      <alignment horizontal="centerContinuous"/>
    </xf>
    <xf numFmtId="0" fontId="0" fillId="7" borderId="0" xfId="0" applyFill="1" applyBorder="1" applyAlignment="1"/>
    <xf numFmtId="2" fontId="0" fillId="0" borderId="1" xfId="0" applyNumberFormat="1" applyFill="1" applyBorder="1" applyAlignment="1"/>
    <xf numFmtId="0" fontId="0" fillId="7" borderId="0" xfId="0" applyFill="1"/>
    <xf numFmtId="0" fontId="0" fillId="0" borderId="1" xfId="0" applyBorder="1"/>
    <xf numFmtId="0" fontId="0" fillId="7" borderId="7" xfId="0" applyFill="1" applyBorder="1" applyAlignment="1"/>
    <xf numFmtId="2" fontId="0" fillId="0" borderId="1" xfId="1" applyNumberFormat="1" applyFont="1" applyFill="1" applyBorder="1" applyAlignment="1"/>
    <xf numFmtId="2" fontId="0" fillId="0" borderId="7" xfId="1" applyNumberFormat="1" applyFont="1" applyFill="1" applyBorder="1" applyAlignment="1"/>
    <xf numFmtId="0" fontId="4" fillId="7" borderId="11" xfId="0" applyFont="1" applyFill="1" applyBorder="1" applyAlignment="1"/>
    <xf numFmtId="0" fontId="4" fillId="7" borderId="10" xfId="0" applyFont="1" applyFill="1" applyBorder="1" applyAlignment="1">
      <alignment horizontal="right"/>
    </xf>
    <xf numFmtId="9" fontId="0" fillId="0" borderId="0" xfId="0" applyNumberFormat="1"/>
    <xf numFmtId="0" fontId="4" fillId="0" borderId="0" xfId="0" applyFont="1" applyFill="1" applyBorder="1"/>
    <xf numFmtId="0" fontId="0" fillId="0" borderId="7" xfId="0" applyBorder="1"/>
    <xf numFmtId="9" fontId="0" fillId="0" borderId="7" xfId="0" applyNumberFormat="1" applyBorder="1"/>
    <xf numFmtId="0" fontId="0" fillId="8" borderId="11" xfId="0" applyFill="1" applyBorder="1"/>
    <xf numFmtId="9" fontId="0" fillId="0" borderId="10" xfId="0" applyNumberFormat="1" applyBorder="1"/>
    <xf numFmtId="0" fontId="16" fillId="0" borderId="0" xfId="0" applyFont="1"/>
    <xf numFmtId="0" fontId="16" fillId="0" borderId="0" xfId="0" applyFont="1" applyAlignment="1">
      <alignment horizontal="center"/>
    </xf>
    <xf numFmtId="0" fontId="4" fillId="0" borderId="0" xfId="0" applyFont="1"/>
    <xf numFmtId="0" fontId="0" fillId="9" borderId="1" xfId="0" applyFill="1" applyBorder="1" applyAlignment="1">
      <alignment wrapText="1"/>
    </xf>
    <xf numFmtId="0" fontId="17" fillId="10" borderId="1" xfId="0" applyFont="1" applyFill="1" applyBorder="1" applyAlignment="1">
      <alignment horizontal="center" vertical="center" wrapText="1"/>
    </xf>
    <xf numFmtId="0" fontId="4" fillId="10" borderId="1" xfId="0" applyFont="1" applyFill="1" applyBorder="1" applyAlignment="1">
      <alignment horizontal="center" vertical="center"/>
    </xf>
    <xf numFmtId="0" fontId="0" fillId="0" borderId="1" xfId="0" applyBorder="1" applyAlignment="1">
      <alignment horizontal="center" vertical="top" wrapText="1"/>
    </xf>
    <xf numFmtId="0" fontId="0" fillId="0" borderId="1" xfId="0" applyBorder="1" applyAlignment="1">
      <alignment horizontal="center"/>
    </xf>
    <xf numFmtId="0" fontId="0" fillId="11" borderId="0" xfId="0" applyFill="1"/>
    <xf numFmtId="0" fontId="0" fillId="11" borderId="0" xfId="0" applyFill="1" applyAlignment="1">
      <alignment horizontal="center"/>
    </xf>
    <xf numFmtId="0" fontId="0" fillId="11" borderId="0" xfId="0" applyFill="1" applyBorder="1" applyAlignment="1">
      <alignment horizontal="center" vertical="top" wrapText="1"/>
    </xf>
    <xf numFmtId="0" fontId="0" fillId="12" borderId="0" xfId="0" applyFill="1"/>
    <xf numFmtId="0" fontId="0" fillId="12" borderId="0" xfId="0" applyFill="1" applyAlignment="1">
      <alignment horizontal="center"/>
    </xf>
    <xf numFmtId="0" fontId="11" fillId="0" borderId="0" xfId="6"/>
    <xf numFmtId="0" fontId="0" fillId="0" borderId="13" xfId="0" applyBorder="1"/>
    <xf numFmtId="0" fontId="0" fillId="0" borderId="14" xfId="0" applyBorder="1"/>
    <xf numFmtId="0" fontId="0" fillId="0" borderId="15" xfId="0" applyBorder="1"/>
    <xf numFmtId="0" fontId="0" fillId="0" borderId="16" xfId="0" applyBorder="1"/>
    <xf numFmtId="0" fontId="18" fillId="0" borderId="0" xfId="5" applyFont="1" applyFill="1" applyBorder="1"/>
    <xf numFmtId="0" fontId="13" fillId="0" borderId="0" xfId="5" applyBorder="1"/>
    <xf numFmtId="0" fontId="0" fillId="0" borderId="0" xfId="0" applyBorder="1"/>
    <xf numFmtId="0" fontId="0" fillId="0" borderId="17" xfId="0" applyBorder="1"/>
    <xf numFmtId="0" fontId="14" fillId="0" borderId="0" xfId="0" applyFont="1" applyBorder="1"/>
    <xf numFmtId="0" fontId="9" fillId="13" borderId="11" xfId="0" applyFont="1" applyFill="1" applyBorder="1" applyAlignment="1">
      <alignment horizontal="center"/>
    </xf>
    <xf numFmtId="0" fontId="9" fillId="14" borderId="18" xfId="0" applyFont="1" applyFill="1" applyBorder="1"/>
    <xf numFmtId="0" fontId="0" fillId="0" borderId="18" xfId="0" applyBorder="1"/>
    <xf numFmtId="0" fontId="0" fillId="0" borderId="19" xfId="0" applyBorder="1"/>
    <xf numFmtId="0" fontId="0" fillId="0" borderId="19" xfId="0" applyNumberFormat="1" applyBorder="1"/>
    <xf numFmtId="0" fontId="0" fillId="0" borderId="0" xfId="0" applyNumberFormat="1"/>
    <xf numFmtId="0" fontId="9" fillId="14" borderId="20" xfId="0" applyFont="1" applyFill="1" applyBorder="1"/>
    <xf numFmtId="0" fontId="0" fillId="0" borderId="20" xfId="0" applyBorder="1"/>
    <xf numFmtId="0" fontId="0" fillId="0" borderId="21" xfId="0" applyBorder="1"/>
    <xf numFmtId="0" fontId="0" fillId="0" borderId="21" xfId="0" applyNumberFormat="1" applyBorder="1"/>
    <xf numFmtId="0" fontId="0" fillId="0" borderId="20" xfId="0" applyNumberFormat="1" applyBorder="1"/>
    <xf numFmtId="0" fontId="0" fillId="0" borderId="0" xfId="0" applyNumberFormat="1" applyBorder="1"/>
    <xf numFmtId="0" fontId="11" fillId="4" borderId="0" xfId="6" applyFill="1" applyBorder="1"/>
    <xf numFmtId="0" fontId="18" fillId="4" borderId="0" xfId="5" applyFont="1" applyFill="1" applyBorder="1"/>
    <xf numFmtId="0" fontId="13" fillId="4" borderId="0" xfId="5" applyFill="1" applyBorder="1"/>
    <xf numFmtId="0" fontId="0" fillId="4" borderId="0" xfId="0" quotePrefix="1" applyFill="1" applyBorder="1"/>
    <xf numFmtId="0" fontId="0" fillId="4" borderId="0" xfId="0" applyFill="1" applyBorder="1" applyAlignment="1">
      <alignment horizontal="left" vertical="top" wrapText="1"/>
    </xf>
    <xf numFmtId="0" fontId="2" fillId="4" borderId="0" xfId="6" applyFont="1" applyFill="1" applyBorder="1"/>
    <xf numFmtId="0" fontId="14" fillId="4" borderId="0" xfId="0" applyFont="1" applyFill="1" applyBorder="1"/>
    <xf numFmtId="0" fontId="9" fillId="4" borderId="0" xfId="0" applyFont="1" applyFill="1" applyBorder="1" applyAlignment="1">
      <alignment horizontal="center"/>
    </xf>
    <xf numFmtId="0" fontId="9" fillId="4" borderId="0" xfId="0" applyFont="1" applyFill="1" applyBorder="1"/>
    <xf numFmtId="0" fontId="0" fillId="4" borderId="0" xfId="0" applyNumberFormat="1" applyFill="1" applyBorder="1"/>
    <xf numFmtId="0" fontId="2" fillId="0" borderId="0" xfId="6" applyFont="1"/>
    <xf numFmtId="0" fontId="1" fillId="0" borderId="0" xfId="7" applyFont="1"/>
    <xf numFmtId="0" fontId="11" fillId="0" borderId="0" xfId="8"/>
    <xf numFmtId="0" fontId="11" fillId="0" borderId="13" xfId="9" applyBorder="1"/>
    <xf numFmtId="0" fontId="11" fillId="0" borderId="14" xfId="9" applyBorder="1"/>
    <xf numFmtId="0" fontId="11" fillId="0" borderId="15" xfId="9" applyBorder="1"/>
    <xf numFmtId="0" fontId="11" fillId="0" borderId="0" xfId="9"/>
    <xf numFmtId="0" fontId="11" fillId="0" borderId="16" xfId="9" applyBorder="1"/>
    <xf numFmtId="0" fontId="1" fillId="0" borderId="17" xfId="7" applyFont="1" applyBorder="1"/>
    <xf numFmtId="0" fontId="11" fillId="0" borderId="22" xfId="9" applyBorder="1"/>
    <xf numFmtId="0" fontId="11" fillId="0" borderId="23" xfId="9" applyBorder="1"/>
    <xf numFmtId="0" fontId="11" fillId="0" borderId="24" xfId="9" applyBorder="1"/>
    <xf numFmtId="0" fontId="1" fillId="0" borderId="13" xfId="7" applyFont="1" applyBorder="1"/>
    <xf numFmtId="0" fontId="1" fillId="0" borderId="14" xfId="7" applyFont="1" applyBorder="1"/>
    <xf numFmtId="0" fontId="1" fillId="0" borderId="15" xfId="7" applyFont="1" applyBorder="1"/>
    <xf numFmtId="0" fontId="1" fillId="0" borderId="16" xfId="7" applyFont="1" applyBorder="1"/>
    <xf numFmtId="0" fontId="14" fillId="0" borderId="0" xfId="7" applyFont="1" applyBorder="1"/>
    <xf numFmtId="0" fontId="1" fillId="0" borderId="0" xfId="7" applyFont="1" applyBorder="1"/>
    <xf numFmtId="0" fontId="11" fillId="0" borderId="0" xfId="6" applyFont="1" applyBorder="1"/>
    <xf numFmtId="0" fontId="11" fillId="0" borderId="0" xfId="6" applyBorder="1"/>
    <xf numFmtId="0" fontId="21" fillId="0" borderId="0" xfId="9" applyFont="1" applyBorder="1" applyAlignment="1">
      <alignment horizontal="left"/>
    </xf>
    <xf numFmtId="168" fontId="21" fillId="0" borderId="0" xfId="9" applyNumberFormat="1" applyFont="1" applyBorder="1" applyAlignment="1">
      <alignment horizontal="center"/>
    </xf>
    <xf numFmtId="0" fontId="22" fillId="16" borderId="11" xfId="6" applyFont="1" applyFill="1" applyBorder="1" applyAlignment="1">
      <alignment horizontal="center"/>
    </xf>
    <xf numFmtId="0" fontId="23" fillId="17" borderId="25" xfId="6" applyFont="1" applyFill="1" applyBorder="1" applyAlignment="1"/>
    <xf numFmtId="0" fontId="11" fillId="18" borderId="25" xfId="6" applyFont="1" applyFill="1" applyBorder="1"/>
    <xf numFmtId="0" fontId="21" fillId="0" borderId="0" xfId="9" applyFont="1" applyBorder="1" applyAlignment="1">
      <alignment horizontal="center"/>
    </xf>
    <xf numFmtId="168" fontId="21" fillId="0" borderId="0" xfId="9" applyNumberFormat="1" applyFont="1" applyFill="1" applyBorder="1" applyAlignment="1">
      <alignment horizontal="center"/>
    </xf>
    <xf numFmtId="0" fontId="1" fillId="0" borderId="0" xfId="7" applyFont="1" applyFill="1" applyBorder="1"/>
    <xf numFmtId="0" fontId="22" fillId="0" borderId="0" xfId="6" applyFont="1" applyFill="1" applyBorder="1" applyAlignment="1">
      <alignment horizontal="center"/>
    </xf>
    <xf numFmtId="0" fontId="23" fillId="17" borderId="19" xfId="6" applyFont="1" applyFill="1" applyBorder="1" applyAlignment="1"/>
    <xf numFmtId="164" fontId="23" fillId="17" borderId="19" xfId="4" applyFont="1" applyFill="1" applyBorder="1" applyAlignment="1"/>
    <xf numFmtId="0" fontId="23" fillId="0" borderId="0" xfId="6" applyFont="1" applyFill="1" applyBorder="1" applyAlignment="1"/>
    <xf numFmtId="0" fontId="23" fillId="17" borderId="21" xfId="6" applyFont="1" applyFill="1" applyBorder="1" applyAlignment="1"/>
    <xf numFmtId="164" fontId="23" fillId="17" borderId="21" xfId="4" applyFont="1" applyFill="1" applyBorder="1" applyAlignment="1"/>
    <xf numFmtId="0" fontId="21" fillId="0" borderId="0" xfId="9" applyFont="1"/>
    <xf numFmtId="0" fontId="23" fillId="17" borderId="20" xfId="6" applyFont="1" applyFill="1" applyBorder="1" applyAlignment="1"/>
    <xf numFmtId="164" fontId="23" fillId="17" borderId="20" xfId="4" applyFont="1" applyFill="1" applyBorder="1" applyAlignment="1"/>
    <xf numFmtId="0" fontId="1" fillId="0" borderId="22" xfId="7" applyFont="1" applyBorder="1"/>
    <xf numFmtId="0" fontId="1" fillId="0" borderId="23" xfId="7" applyFont="1" applyBorder="1"/>
    <xf numFmtId="0" fontId="1" fillId="0" borderId="24" xfId="7" applyFont="1" applyBorder="1"/>
    <xf numFmtId="0" fontId="0" fillId="0" borderId="0" xfId="7" applyFont="1" applyBorder="1" applyAlignment="1">
      <alignment horizontal="left" vertical="top" wrapText="1"/>
    </xf>
    <xf numFmtId="0" fontId="1" fillId="0" borderId="0" xfId="7" applyFont="1" applyBorder="1" applyAlignment="1">
      <alignment horizontal="left" vertical="top" wrapText="1"/>
    </xf>
    <xf numFmtId="0" fontId="24" fillId="19" borderId="18" xfId="0" applyFont="1" applyFill="1" applyBorder="1" applyAlignment="1">
      <alignment horizontal="left" vertical="center"/>
    </xf>
    <xf numFmtId="0" fontId="21" fillId="0" borderId="0" xfId="6" applyFont="1" applyBorder="1" applyAlignment="1">
      <alignment horizontal="center"/>
    </xf>
    <xf numFmtId="0" fontId="21" fillId="0" borderId="0" xfId="6" applyFont="1"/>
    <xf numFmtId="0" fontId="24" fillId="19" borderId="21" xfId="0" applyFont="1" applyFill="1" applyBorder="1" applyAlignment="1">
      <alignment horizontal="left" vertical="center"/>
    </xf>
    <xf numFmtId="0" fontId="11" fillId="18" borderId="21" xfId="6" applyFill="1" applyBorder="1"/>
    <xf numFmtId="0" fontId="24" fillId="19" borderId="20" xfId="0" applyFont="1" applyFill="1" applyBorder="1" applyAlignment="1">
      <alignment horizontal="left" vertical="center"/>
    </xf>
    <xf numFmtId="0" fontId="11" fillId="18" borderId="20" xfId="6" applyFill="1" applyBorder="1"/>
    <xf numFmtId="0" fontId="1" fillId="0" borderId="16" xfId="7" applyFont="1" applyBorder="1" applyAlignment="1">
      <alignment vertical="center"/>
    </xf>
    <xf numFmtId="0" fontId="11" fillId="8" borderId="21" xfId="6" applyFill="1" applyBorder="1"/>
    <xf numFmtId="0" fontId="1" fillId="0" borderId="17" xfId="7" applyFont="1" applyBorder="1" applyAlignment="1">
      <alignment vertical="center"/>
    </xf>
    <xf numFmtId="0" fontId="21" fillId="0" borderId="0" xfId="6" applyFont="1" applyAlignment="1">
      <alignment vertical="center"/>
    </xf>
    <xf numFmtId="0" fontId="1" fillId="0" borderId="0" xfId="7" applyFont="1" applyAlignment="1">
      <alignment vertical="center"/>
    </xf>
    <xf numFmtId="0" fontId="11" fillId="8" borderId="20" xfId="6" applyFill="1" applyBorder="1"/>
    <xf numFmtId="0" fontId="21" fillId="0" borderId="23" xfId="6" applyFont="1" applyBorder="1"/>
    <xf numFmtId="0" fontId="21" fillId="0" borderId="0" xfId="6" applyFont="1" applyBorder="1"/>
    <xf numFmtId="0" fontId="24" fillId="21" borderId="11" xfId="0" applyFont="1" applyFill="1" applyBorder="1" applyAlignment="1">
      <alignment horizontal="center" vertical="center" wrapText="1"/>
    </xf>
    <xf numFmtId="0" fontId="11" fillId="18" borderId="20" xfId="6" applyNumberFormat="1" applyFont="1" applyFill="1" applyBorder="1" applyAlignment="1">
      <alignment horizontal="center"/>
    </xf>
    <xf numFmtId="0" fontId="25" fillId="18" borderId="20" xfId="6" applyNumberFormat="1" applyFont="1" applyFill="1" applyBorder="1"/>
    <xf numFmtId="0" fontId="11" fillId="0" borderId="0" xfId="6" applyBorder="1" applyAlignment="1">
      <alignment horizontal="center"/>
    </xf>
    <xf numFmtId="169" fontId="11" fillId="0" borderId="0" xfId="6" applyNumberFormat="1" applyBorder="1"/>
    <xf numFmtId="0" fontId="11" fillId="0" borderId="21" xfId="6" applyFill="1" applyBorder="1" applyAlignment="1">
      <alignment horizontal="center"/>
    </xf>
    <xf numFmtId="0" fontId="23" fillId="0" borderId="21" xfId="11" applyFont="1" applyFill="1" applyBorder="1" applyAlignment="1">
      <alignment horizontal="left" wrapText="1"/>
    </xf>
    <xf numFmtId="0" fontId="11" fillId="0" borderId="21" xfId="6" applyFill="1" applyBorder="1"/>
    <xf numFmtId="171" fontId="11" fillId="0" borderId="21" xfId="12" applyNumberFormat="1" applyFill="1" applyBorder="1"/>
    <xf numFmtId="172" fontId="11" fillId="0" borderId="21" xfId="6" applyNumberFormat="1" applyFill="1" applyBorder="1"/>
    <xf numFmtId="171" fontId="11" fillId="0" borderId="0" xfId="6" applyNumberFormat="1"/>
    <xf numFmtId="0" fontId="11" fillId="0" borderId="21" xfId="6" applyFill="1" applyBorder="1" applyAlignment="1">
      <alignment horizontal="left"/>
    </xf>
    <xf numFmtId="0" fontId="11" fillId="0" borderId="21" xfId="6" applyFill="1" applyBorder="1" applyAlignment="1"/>
    <xf numFmtId="0" fontId="11" fillId="0" borderId="21" xfId="6" quotePrefix="1" applyFill="1" applyBorder="1" applyAlignment="1">
      <alignment horizontal="left"/>
    </xf>
    <xf numFmtId="0" fontId="11" fillId="0" borderId="21" xfId="6" applyFont="1" applyFill="1" applyBorder="1" applyAlignment="1">
      <alignment horizontal="center"/>
    </xf>
    <xf numFmtId="0" fontId="11" fillId="0" borderId="21" xfId="11" applyFont="1" applyFill="1" applyBorder="1" applyAlignment="1">
      <alignment horizontal="left" wrapText="1"/>
    </xf>
    <xf numFmtId="0" fontId="11" fillId="0" borderId="21" xfId="6" applyFont="1" applyFill="1" applyBorder="1" applyAlignment="1">
      <alignment horizontal="left"/>
    </xf>
    <xf numFmtId="0" fontId="11" fillId="0" borderId="21" xfId="6" applyFont="1" applyFill="1" applyBorder="1" applyAlignment="1"/>
    <xf numFmtId="171" fontId="11" fillId="0" borderId="21" xfId="12" applyNumberFormat="1" applyFont="1" applyFill="1" applyBorder="1"/>
    <xf numFmtId="172" fontId="11" fillId="0" borderId="21" xfId="6" applyNumberFormat="1" applyFont="1" applyFill="1" applyBorder="1"/>
    <xf numFmtId="0" fontId="23" fillId="0" borderId="21" xfId="11" applyNumberFormat="1" applyFont="1" applyFill="1" applyBorder="1" applyAlignment="1"/>
    <xf numFmtId="0" fontId="1" fillId="0" borderId="16" xfId="7" applyFont="1" applyBorder="1" applyAlignment="1">
      <alignment vertical="top"/>
    </xf>
    <xf numFmtId="0" fontId="11" fillId="0" borderId="21" xfId="6" applyFill="1" applyBorder="1" applyAlignment="1">
      <alignment horizontal="center" vertical="top"/>
    </xf>
    <xf numFmtId="0" fontId="23" fillId="0" borderId="21" xfId="11" applyFont="1" applyFill="1" applyBorder="1" applyAlignment="1">
      <alignment horizontal="left" vertical="top" wrapText="1"/>
    </xf>
    <xf numFmtId="0" fontId="23" fillId="0" borderId="21" xfId="11" applyNumberFormat="1" applyFont="1" applyFill="1" applyBorder="1" applyAlignment="1">
      <alignment vertical="top"/>
    </xf>
    <xf numFmtId="171" fontId="11" fillId="0" borderId="21" xfId="12" applyNumberFormat="1" applyFill="1" applyBorder="1" applyAlignment="1">
      <alignment vertical="top"/>
    </xf>
    <xf numFmtId="172" fontId="11" fillId="0" borderId="21" xfId="6" applyNumberFormat="1" applyFill="1" applyBorder="1" applyAlignment="1">
      <alignment vertical="top"/>
    </xf>
    <xf numFmtId="0" fontId="1" fillId="0" borderId="17" xfId="7" applyFont="1" applyBorder="1" applyAlignment="1">
      <alignment vertical="top"/>
    </xf>
    <xf numFmtId="0" fontId="11" fillId="0" borderId="0" xfId="6" applyAlignment="1">
      <alignment vertical="top"/>
    </xf>
    <xf numFmtId="0" fontId="1" fillId="0" borderId="0" xfId="7" applyFont="1" applyAlignment="1">
      <alignment vertical="top"/>
    </xf>
    <xf numFmtId="0" fontId="11" fillId="0" borderId="20" xfId="6" applyFill="1" applyBorder="1" applyAlignment="1">
      <alignment horizontal="center"/>
    </xf>
    <xf numFmtId="0" fontId="23" fillId="0" borderId="20" xfId="11" applyFont="1" applyFill="1" applyBorder="1" applyAlignment="1">
      <alignment horizontal="left" wrapText="1"/>
    </xf>
    <xf numFmtId="0" fontId="23" fillId="0" borderId="20" xfId="11" applyNumberFormat="1" applyFont="1" applyFill="1" applyBorder="1" applyAlignment="1"/>
    <xf numFmtId="171" fontId="11" fillId="0" borderId="20" xfId="12" applyNumberFormat="1" applyFill="1" applyBorder="1"/>
    <xf numFmtId="172" fontId="11" fillId="0" borderId="20" xfId="6" applyNumberFormat="1" applyFill="1" applyBorder="1"/>
    <xf numFmtId="0" fontId="11" fillId="13" borderId="9" xfId="6" applyFill="1" applyBorder="1"/>
    <xf numFmtId="0" fontId="11" fillId="13" borderId="8" xfId="6" applyFill="1" applyBorder="1"/>
    <xf numFmtId="0" fontId="11" fillId="13" borderId="26" xfId="6" applyFill="1" applyBorder="1"/>
    <xf numFmtId="0" fontId="11" fillId="13" borderId="27" xfId="6" applyFill="1" applyBorder="1"/>
    <xf numFmtId="0" fontId="11" fillId="13" borderId="0" xfId="6" applyFill="1" applyBorder="1"/>
    <xf numFmtId="0" fontId="11" fillId="13" borderId="28" xfId="6" applyFill="1" applyBorder="1"/>
    <xf numFmtId="0" fontId="28" fillId="13" borderId="0" xfId="6" applyFont="1" applyFill="1" applyBorder="1"/>
    <xf numFmtId="0" fontId="29" fillId="8" borderId="0" xfId="6" applyFont="1" applyFill="1" applyBorder="1" applyAlignment="1">
      <alignment vertical="center"/>
    </xf>
    <xf numFmtId="0" fontId="29" fillId="13" borderId="0" xfId="6" applyFont="1" applyFill="1" applyBorder="1"/>
    <xf numFmtId="0" fontId="30" fillId="8" borderId="18" xfId="6" applyFont="1" applyFill="1" applyBorder="1"/>
    <xf numFmtId="0" fontId="1" fillId="0" borderId="0" xfId="7" applyFont="1" applyFill="1" applyBorder="1" applyAlignment="1">
      <alignment horizontal="left" vertical="top" wrapText="1"/>
    </xf>
    <xf numFmtId="0" fontId="11" fillId="0" borderId="0" xfId="6" applyFill="1" applyBorder="1"/>
    <xf numFmtId="0" fontId="11" fillId="0" borderId="0" xfId="6" applyFill="1" applyBorder="1" applyAlignment="1">
      <alignment horizontal="center"/>
    </xf>
    <xf numFmtId="0" fontId="11" fillId="13" borderId="29" xfId="6" applyFill="1" applyBorder="1"/>
    <xf numFmtId="0" fontId="11" fillId="13" borderId="7" xfId="6" applyFill="1" applyBorder="1"/>
    <xf numFmtId="0" fontId="11" fillId="13" borderId="30" xfId="6" applyFill="1" applyBorder="1"/>
    <xf numFmtId="0" fontId="4" fillId="0" borderId="0" xfId="6" applyFont="1" applyFill="1" applyBorder="1" applyAlignment="1">
      <alignment horizontal="center" vertical="center" wrapText="1"/>
    </xf>
    <xf numFmtId="0" fontId="32" fillId="23" borderId="18" xfId="7" applyFont="1" applyFill="1" applyBorder="1" applyAlignment="1">
      <alignment horizontal="left" vertical="center"/>
    </xf>
    <xf numFmtId="0" fontId="11" fillId="0" borderId="18" xfId="6" applyFont="1" applyFill="1" applyBorder="1" applyAlignment="1">
      <alignment horizontal="center"/>
    </xf>
    <xf numFmtId="0" fontId="32" fillId="23" borderId="21" xfId="7" applyFont="1" applyFill="1" applyBorder="1" applyAlignment="1">
      <alignment horizontal="left" vertical="center"/>
    </xf>
    <xf numFmtId="0" fontId="6" fillId="0" borderId="21" xfId="6" applyFont="1" applyFill="1" applyBorder="1" applyAlignment="1">
      <alignment horizontal="center"/>
    </xf>
    <xf numFmtId="0" fontId="32" fillId="23" borderId="20" xfId="7" applyFont="1" applyFill="1" applyBorder="1" applyAlignment="1">
      <alignment horizontal="left" vertical="center"/>
    </xf>
    <xf numFmtId="173" fontId="11" fillId="0" borderId="20" xfId="6" applyNumberFormat="1" applyFont="1" applyFill="1" applyBorder="1" applyAlignment="1">
      <alignment horizontal="center"/>
    </xf>
    <xf numFmtId="174" fontId="1" fillId="0" borderId="0" xfId="7" applyNumberFormat="1" applyFont="1"/>
    <xf numFmtId="0" fontId="33" fillId="0" borderId="0" xfId="7" applyFont="1"/>
    <xf numFmtId="0" fontId="33" fillId="0" borderId="13" xfId="7" applyFont="1" applyBorder="1"/>
    <xf numFmtId="0" fontId="33" fillId="0" borderId="14" xfId="7" applyFont="1" applyBorder="1"/>
    <xf numFmtId="0" fontId="33" fillId="0" borderId="15" xfId="7" applyFont="1" applyBorder="1"/>
    <xf numFmtId="0" fontId="33" fillId="0" borderId="0" xfId="0" applyFont="1"/>
    <xf numFmtId="0" fontId="33" fillId="0" borderId="16" xfId="7" applyFont="1" applyBorder="1"/>
    <xf numFmtId="0" fontId="34" fillId="0" borderId="0" xfId="0" applyFont="1" applyBorder="1" applyProtection="1">
      <protection locked="0"/>
    </xf>
    <xf numFmtId="0" fontId="33" fillId="0" borderId="0" xfId="7" applyFont="1" applyBorder="1"/>
    <xf numFmtId="0" fontId="33" fillId="0" borderId="17" xfId="7" applyFont="1" applyBorder="1"/>
    <xf numFmtId="0" fontId="11" fillId="0" borderId="0" xfId="9" applyFont="1"/>
    <xf numFmtId="0" fontId="33" fillId="0" borderId="16" xfId="7" applyFont="1" applyFill="1" applyBorder="1"/>
    <xf numFmtId="0" fontId="36" fillId="0" borderId="0" xfId="7" applyFont="1" applyFill="1" applyBorder="1" applyAlignment="1">
      <alignment horizontal="left" vertical="center"/>
    </xf>
    <xf numFmtId="0" fontId="33" fillId="0" borderId="0" xfId="7" applyFont="1" applyFill="1" applyBorder="1" applyAlignment="1">
      <alignment horizontal="center"/>
    </xf>
    <xf numFmtId="0" fontId="33" fillId="0" borderId="17" xfId="7" applyFont="1" applyFill="1" applyBorder="1"/>
    <xf numFmtId="0" fontId="33" fillId="0" borderId="0" xfId="7" applyFont="1" applyFill="1"/>
    <xf numFmtId="0" fontId="33" fillId="0" borderId="22" xfId="7" applyFont="1" applyBorder="1"/>
    <xf numFmtId="0" fontId="33" fillId="0" borderId="23" xfId="7" applyFont="1" applyBorder="1"/>
    <xf numFmtId="0" fontId="33" fillId="0" borderId="24" xfId="7" applyFont="1" applyBorder="1"/>
    <xf numFmtId="0" fontId="39" fillId="20" borderId="1" xfId="0" applyFont="1" applyFill="1" applyBorder="1" applyAlignment="1">
      <alignment horizontal="center" vertical="center" wrapText="1"/>
    </xf>
    <xf numFmtId="0" fontId="33" fillId="25" borderId="1" xfId="0" applyFont="1" applyFill="1" applyBorder="1" applyAlignment="1">
      <alignment horizontal="center"/>
    </xf>
    <xf numFmtId="0" fontId="33" fillId="25" borderId="1" xfId="0" applyFont="1" applyFill="1" applyBorder="1"/>
    <xf numFmtId="176" fontId="33" fillId="25" borderId="1" xfId="0" applyNumberFormat="1" applyFont="1" applyFill="1" applyBorder="1" applyAlignment="1">
      <alignment horizontal="right"/>
    </xf>
    <xf numFmtId="177" fontId="33" fillId="25" borderId="1" xfId="0" applyNumberFormat="1" applyFont="1" applyFill="1" applyBorder="1" applyAlignment="1">
      <alignment horizontal="center"/>
    </xf>
    <xf numFmtId="175" fontId="33" fillId="25" borderId="1" xfId="0" applyNumberFormat="1" applyFont="1" applyFill="1" applyBorder="1" applyAlignment="1">
      <alignment horizontal="center"/>
    </xf>
    <xf numFmtId="0" fontId="1" fillId="0" borderId="16" xfId="7" applyFont="1" applyFill="1" applyBorder="1"/>
    <xf numFmtId="177" fontId="33" fillId="25" borderId="1" xfId="0" applyNumberFormat="1" applyFont="1" applyFill="1" applyBorder="1" applyAlignment="1">
      <alignment horizontal="left" vertical="top"/>
    </xf>
    <xf numFmtId="0" fontId="33" fillId="25" borderId="1" xfId="0" applyFont="1" applyFill="1" applyBorder="1" applyAlignment="1">
      <alignment horizontal="center" vertical="top"/>
    </xf>
    <xf numFmtId="176" fontId="33" fillId="25" borderId="1" xfId="0" applyNumberFormat="1" applyFont="1" applyFill="1" applyBorder="1" applyAlignment="1">
      <alignment horizontal="right" vertical="top"/>
    </xf>
    <xf numFmtId="0" fontId="1" fillId="0" borderId="17" xfId="7" applyFont="1" applyFill="1" applyBorder="1"/>
    <xf numFmtId="0" fontId="1" fillId="0" borderId="0" xfId="7" applyFont="1" applyFill="1"/>
    <xf numFmtId="177" fontId="33" fillId="25" borderId="1" xfId="0" applyNumberFormat="1" applyFont="1" applyFill="1" applyBorder="1" applyAlignment="1">
      <alignment horizontal="left"/>
    </xf>
    <xf numFmtId="0" fontId="32" fillId="0" borderId="0" xfId="7" applyFont="1" applyFill="1" applyBorder="1" applyAlignment="1">
      <alignment horizontal="left" vertical="center"/>
    </xf>
    <xf numFmtId="0" fontId="1" fillId="0" borderId="0" xfId="7" applyFont="1" applyFill="1" applyBorder="1" applyAlignment="1">
      <alignment horizontal="center"/>
    </xf>
    <xf numFmtId="0" fontId="11" fillId="0" borderId="17" xfId="9" applyBorder="1"/>
    <xf numFmtId="0" fontId="11" fillId="26" borderId="0" xfId="6" applyFill="1" applyBorder="1"/>
    <xf numFmtId="0" fontId="11" fillId="7" borderId="0" xfId="6" applyFill="1" applyBorder="1"/>
    <xf numFmtId="0" fontId="11" fillId="4" borderId="11" xfId="6" applyFill="1" applyBorder="1" applyAlignment="1">
      <alignment horizontal="center"/>
    </xf>
    <xf numFmtId="0" fontId="4" fillId="7" borderId="0" xfId="6" applyFont="1" applyFill="1" applyBorder="1" applyAlignment="1">
      <alignment horizontal="center"/>
    </xf>
    <xf numFmtId="0" fontId="4" fillId="7" borderId="0" xfId="6" applyFont="1" applyFill="1" applyBorder="1" applyAlignment="1"/>
    <xf numFmtId="164" fontId="11" fillId="4" borderId="11" xfId="4" applyFont="1" applyFill="1" applyBorder="1" applyAlignment="1">
      <alignment horizontal="center"/>
    </xf>
    <xf numFmtId="0" fontId="1" fillId="0" borderId="16" xfId="7" applyFont="1" applyBorder="1" applyAlignment="1">
      <alignment horizontal="left"/>
    </xf>
    <xf numFmtId="0" fontId="11" fillId="0" borderId="18" xfId="6" applyFont="1" applyFill="1" applyBorder="1" applyAlignment="1">
      <alignment horizontal="left"/>
    </xf>
    <xf numFmtId="0" fontId="1" fillId="0" borderId="42" xfId="7" applyFont="1" applyBorder="1" applyAlignment="1">
      <alignment horizontal="left"/>
    </xf>
    <xf numFmtId="0" fontId="1" fillId="0" borderId="0" xfId="7" applyFont="1" applyAlignment="1">
      <alignment horizontal="left"/>
    </xf>
    <xf numFmtId="0" fontId="1" fillId="0" borderId="42" xfId="7" applyFont="1" applyBorder="1"/>
    <xf numFmtId="1" fontId="1" fillId="0" borderId="16" xfId="7" applyNumberFormat="1" applyFont="1" applyBorder="1"/>
    <xf numFmtId="1" fontId="1" fillId="0" borderId="42" xfId="7" applyNumberFormat="1" applyFont="1" applyBorder="1"/>
    <xf numFmtId="1" fontId="1" fillId="0" borderId="0" xfId="7" applyNumberFormat="1" applyFont="1"/>
    <xf numFmtId="164" fontId="11" fillId="0" borderId="21" xfId="4" applyFont="1" applyFill="1" applyBorder="1" applyAlignment="1">
      <alignment horizontal="left"/>
    </xf>
    <xf numFmtId="0" fontId="21" fillId="4" borderId="20" xfId="0" applyFont="1" applyFill="1" applyBorder="1"/>
    <xf numFmtId="0" fontId="21" fillId="4" borderId="43" xfId="0" applyFont="1" applyFill="1" applyBorder="1"/>
    <xf numFmtId="0" fontId="21" fillId="0" borderId="23" xfId="9" applyFont="1" applyBorder="1"/>
    <xf numFmtId="42" fontId="1" fillId="0" borderId="0" xfId="7" applyNumberFormat="1" applyFont="1"/>
    <xf numFmtId="0" fontId="4" fillId="7" borderId="44" xfId="0" applyFont="1" applyFill="1" applyBorder="1" applyAlignment="1">
      <alignment horizontal="center" vertical="center" wrapText="1"/>
    </xf>
    <xf numFmtId="0" fontId="4" fillId="7" borderId="45" xfId="0" applyFont="1" applyFill="1" applyBorder="1" applyAlignment="1">
      <alignment horizontal="center" vertical="center" wrapText="1"/>
    </xf>
    <xf numFmtId="0" fontId="4" fillId="7" borderId="46" xfId="0" applyFont="1" applyFill="1" applyBorder="1" applyAlignment="1">
      <alignment horizontal="center" vertical="center" wrapText="1"/>
    </xf>
    <xf numFmtId="0" fontId="0" fillId="0" borderId="47" xfId="0" applyBorder="1" applyAlignment="1">
      <alignment horizontal="left"/>
    </xf>
    <xf numFmtId="0" fontId="0" fillId="0" borderId="48" xfId="0" applyBorder="1"/>
    <xf numFmtId="0" fontId="0" fillId="0" borderId="48" xfId="0" applyBorder="1" applyAlignment="1">
      <alignment horizontal="center"/>
    </xf>
    <xf numFmtId="3" fontId="0" fillId="0" borderId="48" xfId="0" applyNumberFormat="1" applyBorder="1"/>
    <xf numFmtId="3" fontId="0" fillId="0" borderId="48" xfId="0" applyNumberFormat="1" applyBorder="1" applyAlignment="1">
      <alignment horizontal="center"/>
    </xf>
    <xf numFmtId="3" fontId="0" fillId="0" borderId="49" xfId="0" applyNumberFormat="1" applyFill="1" applyBorder="1" applyAlignment="1">
      <alignment horizontal="center"/>
    </xf>
    <xf numFmtId="0" fontId="0" fillId="0" borderId="50" xfId="0" applyBorder="1" applyAlignment="1">
      <alignment horizontal="left"/>
    </xf>
    <xf numFmtId="3" fontId="0" fillId="0" borderId="1" xfId="0" applyNumberFormat="1" applyBorder="1"/>
    <xf numFmtId="3" fontId="0" fillId="0" borderId="1" xfId="0" applyNumberFormat="1" applyBorder="1" applyAlignment="1">
      <alignment horizontal="center"/>
    </xf>
    <xf numFmtId="3" fontId="0" fillId="0" borderId="51" xfId="0" applyNumberFormat="1" applyFill="1" applyBorder="1" applyAlignment="1">
      <alignment horizontal="center"/>
    </xf>
    <xf numFmtId="0" fontId="0" fillId="0" borderId="52" xfId="0" applyBorder="1" applyAlignment="1">
      <alignment horizontal="left"/>
    </xf>
    <xf numFmtId="0" fontId="0" fillId="0" borderId="53" xfId="0" applyBorder="1"/>
    <xf numFmtId="3" fontId="0" fillId="0" borderId="53" xfId="0" applyNumberFormat="1" applyBorder="1"/>
    <xf numFmtId="3" fontId="0" fillId="0" borderId="53" xfId="0" applyNumberFormat="1" applyBorder="1" applyAlignment="1">
      <alignment horizontal="center"/>
    </xf>
    <xf numFmtId="3" fontId="0" fillId="0" borderId="54" xfId="0" applyNumberFormat="1" applyFill="1" applyBorder="1" applyAlignment="1">
      <alignment horizontal="center"/>
    </xf>
    <xf numFmtId="0" fontId="4" fillId="7" borderId="55" xfId="0" applyFont="1" applyFill="1" applyBorder="1"/>
    <xf numFmtId="0" fontId="4" fillId="7" borderId="56" xfId="0" applyFont="1" applyFill="1" applyBorder="1"/>
    <xf numFmtId="3" fontId="4" fillId="7" borderId="56" xfId="0" applyNumberFormat="1" applyFont="1" applyFill="1" applyBorder="1"/>
    <xf numFmtId="3" fontId="4" fillId="7" borderId="56" xfId="0" applyNumberFormat="1" applyFont="1" applyFill="1" applyBorder="1" applyAlignment="1">
      <alignment horizontal="center"/>
    </xf>
    <xf numFmtId="3" fontId="4" fillId="7" borderId="57" xfId="0" applyNumberFormat="1" applyFont="1" applyFill="1" applyBorder="1" applyAlignment="1">
      <alignment horizontal="center"/>
    </xf>
    <xf numFmtId="0" fontId="4" fillId="0" borderId="8" xfId="0" applyFont="1" applyBorder="1" applyAlignment="1"/>
    <xf numFmtId="0" fontId="0" fillId="27" borderId="0" xfId="0" applyFill="1"/>
    <xf numFmtId="0" fontId="11" fillId="27" borderId="0" xfId="0" applyFont="1" applyFill="1"/>
    <xf numFmtId="0" fontId="4" fillId="27" borderId="0" xfId="0" applyFont="1" applyFill="1"/>
    <xf numFmtId="0" fontId="0" fillId="4" borderId="11" xfId="0" applyFill="1" applyBorder="1"/>
    <xf numFmtId="0" fontId="4" fillId="7" borderId="55" xfId="0" applyFont="1" applyFill="1" applyBorder="1" applyAlignment="1">
      <alignment horizontal="center" vertical="center" wrapText="1"/>
    </xf>
    <xf numFmtId="0" fontId="4" fillId="7" borderId="56" xfId="0" applyFont="1" applyFill="1" applyBorder="1" applyAlignment="1">
      <alignment horizontal="center" vertical="center" wrapText="1"/>
    </xf>
    <xf numFmtId="0" fontId="11" fillId="0" borderId="1" xfId="0" applyFont="1" applyBorder="1"/>
    <xf numFmtId="165" fontId="0" fillId="0" borderId="1" xfId="1" applyFont="1" applyBorder="1"/>
    <xf numFmtId="178" fontId="0" fillId="0" borderId="0" xfId="3" applyNumberFormat="1" applyFont="1"/>
    <xf numFmtId="178" fontId="1" fillId="0" borderId="0" xfId="3" applyNumberFormat="1"/>
    <xf numFmtId="165" fontId="1" fillId="0" borderId="0" xfId="1"/>
    <xf numFmtId="0" fontId="0" fillId="5" borderId="1" xfId="0" applyFill="1" applyBorder="1" applyAlignment="1">
      <alignment horizontal="center" vertical="top" wrapText="1"/>
    </xf>
    <xf numFmtId="0" fontId="0" fillId="5" borderId="0" xfId="0" applyFill="1" applyAlignment="1">
      <alignment horizontal="center"/>
    </xf>
    <xf numFmtId="0" fontId="11" fillId="5" borderId="18" xfId="6" applyFill="1" applyBorder="1"/>
    <xf numFmtId="0" fontId="11" fillId="28" borderId="18" xfId="6" applyFill="1" applyBorder="1"/>
    <xf numFmtId="0" fontId="45" fillId="0" borderId="0" xfId="0" applyFont="1" applyAlignment="1">
      <alignment horizontal="left" vertical="top" wrapText="1"/>
    </xf>
    <xf numFmtId="0" fontId="0" fillId="0" borderId="0" xfId="0" applyAlignment="1">
      <alignment vertical="top" wrapText="1"/>
    </xf>
    <xf numFmtId="0" fontId="15" fillId="29" borderId="53" xfId="0" applyFont="1" applyFill="1" applyBorder="1" applyAlignment="1">
      <alignment horizontal="center" vertical="center" wrapText="1"/>
    </xf>
    <xf numFmtId="0" fontId="15" fillId="29" borderId="53" xfId="0" applyFont="1" applyFill="1" applyBorder="1" applyAlignment="1">
      <alignment horizontal="left" vertical="center" wrapText="1"/>
    </xf>
    <xf numFmtId="0" fontId="15" fillId="29" borderId="53" xfId="0" applyFont="1" applyFill="1" applyBorder="1" applyAlignment="1">
      <alignment horizontal="right" vertical="center" wrapText="1"/>
    </xf>
    <xf numFmtId="0" fontId="47" fillId="29" borderId="53" xfId="0" applyFont="1" applyFill="1" applyBorder="1" applyAlignment="1">
      <alignment horizontal="left" vertical="center" wrapText="1"/>
    </xf>
    <xf numFmtId="0" fontId="47" fillId="29" borderId="53" xfId="0" applyFont="1" applyFill="1" applyBorder="1" applyAlignment="1">
      <alignment horizontal="center" vertical="center" wrapText="1"/>
    </xf>
    <xf numFmtId="0" fontId="48" fillId="30" borderId="58" xfId="0" applyFont="1" applyFill="1" applyBorder="1" applyAlignment="1">
      <alignment horizontal="center" vertical="center" wrapText="1"/>
    </xf>
    <xf numFmtId="0" fontId="48" fillId="30" borderId="26" xfId="0" applyFont="1" applyFill="1" applyBorder="1" applyAlignment="1">
      <alignment horizontal="center" vertical="center" wrapText="1"/>
    </xf>
    <xf numFmtId="0" fontId="49" fillId="4" borderId="0" xfId="0" applyFont="1" applyFill="1"/>
    <xf numFmtId="0" fontId="14" fillId="0" borderId="0" xfId="0" applyFont="1"/>
    <xf numFmtId="14" fontId="0" fillId="0" borderId="0" xfId="0" applyNumberFormat="1"/>
    <xf numFmtId="0" fontId="0" fillId="0" borderId="1" xfId="0" applyBorder="1" applyAlignment="1">
      <alignment horizontal="left"/>
    </xf>
    <xf numFmtId="0" fontId="43" fillId="4" borderId="1" xfId="13" applyFill="1" applyBorder="1"/>
    <xf numFmtId="0" fontId="49" fillId="4" borderId="1" xfId="0" applyFont="1" applyFill="1" applyBorder="1"/>
    <xf numFmtId="0" fontId="50" fillId="4" borderId="0" xfId="0" applyFont="1" applyFill="1"/>
    <xf numFmtId="0" fontId="0" fillId="20" borderId="0" xfId="0" applyFill="1"/>
    <xf numFmtId="0" fontId="49" fillId="20" borderId="0" xfId="0" applyFont="1" applyFill="1"/>
    <xf numFmtId="15" fontId="0" fillId="0" borderId="0" xfId="0" applyNumberFormat="1"/>
    <xf numFmtId="0" fontId="43" fillId="4" borderId="0" xfId="13" applyFill="1"/>
    <xf numFmtId="0" fontId="43" fillId="20" borderId="0" xfId="13" applyFill="1"/>
    <xf numFmtId="0" fontId="51" fillId="4" borderId="0" xfId="0" applyFont="1" applyFill="1"/>
    <xf numFmtId="0" fontId="0" fillId="4" borderId="1" xfId="0" applyFill="1" applyBorder="1"/>
    <xf numFmtId="0" fontId="51" fillId="4" borderId="0" xfId="0" applyFont="1" applyFill="1" applyAlignment="1">
      <alignment horizontal="left" vertical="center"/>
    </xf>
    <xf numFmtId="0" fontId="0" fillId="20" borderId="1" xfId="0" applyFill="1" applyBorder="1"/>
    <xf numFmtId="0" fontId="51" fillId="20" borderId="0" xfId="0" applyFont="1" applyFill="1"/>
    <xf numFmtId="0" fontId="0" fillId="4" borderId="59" xfId="0" applyFill="1" applyBorder="1"/>
    <xf numFmtId="0" fontId="49" fillId="4" borderId="1" xfId="0" applyFont="1" applyFill="1" applyBorder="1" applyAlignment="1">
      <alignment horizontal="center"/>
    </xf>
    <xf numFmtId="0" fontId="21" fillId="4" borderId="1" xfId="0" applyFont="1" applyFill="1" applyBorder="1" applyAlignment="1">
      <alignment horizontal="center"/>
    </xf>
    <xf numFmtId="0" fontId="21" fillId="4" borderId="1" xfId="0" applyFont="1" applyFill="1" applyBorder="1"/>
    <xf numFmtId="0" fontId="52" fillId="4" borderId="1" xfId="13" applyFont="1" applyFill="1" applyBorder="1" applyAlignment="1">
      <alignment horizontal="center"/>
    </xf>
    <xf numFmtId="0" fontId="49" fillId="0" borderId="0" xfId="0" applyFont="1" applyAlignment="1">
      <alignment horizontal="center"/>
    </xf>
    <xf numFmtId="0" fontId="49" fillId="0" borderId="0" xfId="0" applyFont="1"/>
    <xf numFmtId="0" fontId="21" fillId="0" borderId="0" xfId="0" applyFont="1"/>
    <xf numFmtId="179" fontId="30" fillId="8" borderId="21" xfId="6" applyNumberFormat="1" applyFont="1" applyFill="1" applyBorder="1" applyAlignment="1">
      <alignment horizontal="center"/>
    </xf>
    <xf numFmtId="179" fontId="30" fillId="8" borderId="20" xfId="6" applyNumberFormat="1" applyFont="1" applyFill="1" applyBorder="1" applyAlignment="1">
      <alignment horizontal="center"/>
    </xf>
    <xf numFmtId="0" fontId="3" fillId="31" borderId="1" xfId="0" applyFont="1" applyFill="1" applyBorder="1" applyAlignment="1">
      <alignment horizontal="center"/>
    </xf>
    <xf numFmtId="0" fontId="0" fillId="31" borderId="0" xfId="0" applyFill="1" applyAlignment="1">
      <alignment horizontal="center"/>
    </xf>
    <xf numFmtId="14" fontId="25" fillId="18" borderId="20" xfId="6" applyNumberFormat="1" applyFont="1" applyFill="1" applyBorder="1"/>
    <xf numFmtId="167" fontId="6" fillId="4" borderId="1" xfId="0" applyNumberFormat="1" applyFont="1" applyFill="1" applyBorder="1" applyAlignment="1">
      <alignment horizontal="center"/>
    </xf>
    <xf numFmtId="0" fontId="0" fillId="4" borderId="0" xfId="0" applyFill="1" applyBorder="1" applyAlignment="1">
      <alignment horizontal="justify" vertical="top" wrapText="1"/>
    </xf>
    <xf numFmtId="0" fontId="0" fillId="0" borderId="0" xfId="0" applyFont="1" applyBorder="1" applyAlignment="1">
      <alignment horizontal="justify" wrapText="1"/>
    </xf>
    <xf numFmtId="0" fontId="0" fillId="0" borderId="0" xfId="0" applyBorder="1" applyAlignment="1">
      <alignment horizontal="justify" vertical="top" wrapText="1"/>
    </xf>
    <xf numFmtId="0" fontId="0" fillId="4" borderId="0" xfId="0" applyFont="1" applyFill="1" applyBorder="1" applyAlignment="1">
      <alignment horizontal="justify" wrapText="1"/>
    </xf>
    <xf numFmtId="0" fontId="31" fillId="22" borderId="11" xfId="6" applyFont="1" applyFill="1" applyBorder="1" applyAlignment="1">
      <alignment horizontal="center"/>
    </xf>
    <xf numFmtId="0" fontId="20" fillId="15" borderId="2" xfId="10" applyFont="1" applyFill="1" applyBorder="1" applyAlignment="1">
      <alignment horizontal="left"/>
    </xf>
    <xf numFmtId="0" fontId="20" fillId="15" borderId="3" xfId="10" applyFont="1" applyFill="1" applyBorder="1" applyAlignment="1">
      <alignment horizontal="left"/>
    </xf>
    <xf numFmtId="0" fontId="0" fillId="0" borderId="0" xfId="7" applyFont="1" applyBorder="1" applyAlignment="1">
      <alignment horizontal="left" vertical="top" wrapText="1"/>
    </xf>
    <xf numFmtId="0" fontId="0" fillId="0" borderId="0" xfId="7" applyFont="1" applyBorder="1" applyAlignment="1">
      <alignment horizontal="justify" vertical="top" wrapText="1"/>
    </xf>
    <xf numFmtId="0" fontId="15" fillId="20" borderId="0" xfId="7" applyFont="1" applyFill="1" applyBorder="1" applyAlignment="1">
      <alignment horizontal="left" vertical="top" wrapText="1"/>
    </xf>
    <xf numFmtId="0" fontId="27" fillId="13" borderId="27" xfId="6" applyFont="1" applyFill="1" applyBorder="1" applyAlignment="1">
      <alignment horizontal="center"/>
    </xf>
    <xf numFmtId="0" fontId="27" fillId="13" borderId="0" xfId="6" applyFont="1" applyFill="1" applyBorder="1" applyAlignment="1">
      <alignment horizontal="center"/>
    </xf>
    <xf numFmtId="0" fontId="27" fillId="13" borderId="28" xfId="6" applyFont="1" applyFill="1" applyBorder="1" applyAlignment="1">
      <alignment horizontal="center"/>
    </xf>
    <xf numFmtId="0" fontId="44" fillId="0" borderId="40" xfId="0" applyFont="1" applyBorder="1" applyAlignment="1">
      <alignment horizontal="center" vertical="center" wrapText="1"/>
    </xf>
    <xf numFmtId="0" fontId="3" fillId="2" borderId="1" xfId="0" applyFont="1" applyFill="1" applyBorder="1" applyAlignment="1">
      <alignment horizontal="center" vertical="center"/>
    </xf>
    <xf numFmtId="0" fontId="5" fillId="4" borderId="2" xfId="0" applyFont="1" applyFill="1" applyBorder="1" applyAlignment="1">
      <alignment horizontal="center" vertical="top" wrapText="1"/>
    </xf>
    <xf numFmtId="0" fontId="5" fillId="4" borderId="3" xfId="0" applyFont="1" applyFill="1" applyBorder="1" applyAlignment="1">
      <alignment horizontal="center" vertical="top" wrapText="1"/>
    </xf>
    <xf numFmtId="0" fontId="5" fillId="4" borderId="4" xfId="0" applyFont="1" applyFill="1" applyBorder="1" applyAlignment="1">
      <alignment horizontal="center" vertical="top" wrapText="1"/>
    </xf>
    <xf numFmtId="0" fontId="0" fillId="0" borderId="0" xfId="0" applyFill="1" applyBorder="1" applyAlignment="1"/>
    <xf numFmtId="0" fontId="4" fillId="0" borderId="8" xfId="0" applyFont="1" applyFill="1" applyBorder="1" applyAlignment="1">
      <alignment horizontal="center"/>
    </xf>
    <xf numFmtId="0" fontId="4" fillId="0" borderId="9" xfId="0" applyFont="1" applyBorder="1" applyAlignment="1">
      <alignment horizontal="center"/>
    </xf>
    <xf numFmtId="0" fontId="4" fillId="0" borderId="10" xfId="0" applyFont="1" applyBorder="1" applyAlignment="1">
      <alignment horizontal="center"/>
    </xf>
    <xf numFmtId="0" fontId="35" fillId="0" borderId="11" xfId="0" applyFont="1" applyBorder="1" applyAlignment="1">
      <alignment horizontal="center"/>
    </xf>
    <xf numFmtId="0" fontId="36" fillId="23" borderId="19" xfId="7" applyFont="1" applyFill="1" applyBorder="1" applyAlignment="1">
      <alignment horizontal="left" vertical="center" indent="2"/>
    </xf>
    <xf numFmtId="0" fontId="33" fillId="0" borderId="31" xfId="7" applyFont="1" applyBorder="1" applyAlignment="1">
      <alignment horizontal="left"/>
    </xf>
    <xf numFmtId="0" fontId="33" fillId="0" borderId="32" xfId="7" applyFont="1" applyBorder="1" applyAlignment="1">
      <alignment horizontal="left"/>
    </xf>
    <xf numFmtId="0" fontId="36" fillId="23" borderId="21" xfId="7" applyFont="1" applyFill="1" applyBorder="1" applyAlignment="1">
      <alignment horizontal="left" vertical="center" indent="2"/>
    </xf>
    <xf numFmtId="0" fontId="33" fillId="0" borderId="33" xfId="7" applyFont="1" applyBorder="1" applyAlignment="1">
      <alignment horizontal="left"/>
    </xf>
    <xf numFmtId="0" fontId="33" fillId="0" borderId="34" xfId="7" applyFont="1" applyBorder="1" applyAlignment="1">
      <alignment horizontal="left"/>
    </xf>
    <xf numFmtId="0" fontId="33" fillId="0" borderId="31" xfId="7" applyFont="1" applyBorder="1" applyAlignment="1">
      <alignment horizontal="center"/>
    </xf>
    <xf numFmtId="0" fontId="33" fillId="0" borderId="6" xfId="7" applyFont="1" applyBorder="1" applyAlignment="1">
      <alignment horizontal="center"/>
    </xf>
    <xf numFmtId="0" fontId="23" fillId="24" borderId="37" xfId="7" applyFont="1" applyFill="1" applyBorder="1" applyAlignment="1">
      <alignment horizontal="justify" vertical="top" wrapText="1"/>
    </xf>
    <xf numFmtId="0" fontId="23" fillId="24" borderId="38" xfId="7" applyFont="1" applyFill="1" applyBorder="1" applyAlignment="1">
      <alignment horizontal="justify" vertical="top" wrapText="1"/>
    </xf>
    <xf numFmtId="0" fontId="23" fillId="24" borderId="39" xfId="7" applyFont="1" applyFill="1" applyBorder="1" applyAlignment="1">
      <alignment horizontal="justify" vertical="top" wrapText="1"/>
    </xf>
    <xf numFmtId="175" fontId="33" fillId="0" borderId="33" xfId="7" applyNumberFormat="1" applyFont="1" applyBorder="1" applyAlignment="1">
      <alignment horizontal="left"/>
    </xf>
    <xf numFmtId="175" fontId="33" fillId="0" borderId="34" xfId="7" applyNumberFormat="1" applyFont="1" applyBorder="1" applyAlignment="1">
      <alignment horizontal="left"/>
    </xf>
    <xf numFmtId="0" fontId="36" fillId="23" borderId="20" xfId="7" applyFont="1" applyFill="1" applyBorder="1" applyAlignment="1">
      <alignment horizontal="left" vertical="center" indent="2"/>
    </xf>
    <xf numFmtId="0" fontId="33" fillId="0" borderId="35" xfId="7" applyFont="1" applyBorder="1" applyAlignment="1">
      <alignment horizontal="left"/>
    </xf>
    <xf numFmtId="0" fontId="33" fillId="0" borderId="36" xfId="7" applyFont="1" applyBorder="1" applyAlignment="1">
      <alignment horizontal="left"/>
    </xf>
    <xf numFmtId="0" fontId="36" fillId="24" borderId="37" xfId="7" applyFont="1" applyFill="1" applyBorder="1" applyAlignment="1">
      <alignment horizontal="center" vertical="center"/>
    </xf>
    <xf numFmtId="0" fontId="36" fillId="24" borderId="38" xfId="7" applyFont="1" applyFill="1" applyBorder="1" applyAlignment="1">
      <alignment horizontal="center" vertical="center"/>
    </xf>
    <xf numFmtId="0" fontId="36" fillId="24" borderId="39" xfId="7" applyFont="1" applyFill="1" applyBorder="1" applyAlignment="1">
      <alignment horizontal="center" vertical="center"/>
    </xf>
    <xf numFmtId="0" fontId="38" fillId="0" borderId="40" xfId="0" applyFont="1" applyBorder="1" applyAlignment="1">
      <alignment horizontal="center"/>
    </xf>
    <xf numFmtId="0" fontId="20" fillId="15" borderId="41" xfId="10" applyFont="1" applyFill="1" applyBorder="1" applyAlignment="1">
      <alignment horizontal="left"/>
    </xf>
    <xf numFmtId="0" fontId="20" fillId="15" borderId="0" xfId="10" applyFont="1" applyFill="1" applyBorder="1" applyAlignment="1">
      <alignment horizontal="left"/>
    </xf>
    <xf numFmtId="0" fontId="40" fillId="0" borderId="0" xfId="0" applyFont="1" applyBorder="1" applyAlignment="1" applyProtection="1">
      <alignment horizontal="center" vertical="center"/>
      <protection locked="0"/>
    </xf>
    <xf numFmtId="0" fontId="41" fillId="22" borderId="0" xfId="6" applyFont="1" applyFill="1" applyBorder="1" applyAlignment="1">
      <alignment horizontal="center" vertical="center"/>
    </xf>
    <xf numFmtId="0" fontId="4" fillId="7" borderId="0" xfId="6" applyFont="1" applyFill="1" applyBorder="1" applyAlignment="1">
      <alignment horizontal="center"/>
    </xf>
    <xf numFmtId="0" fontId="4" fillId="7" borderId="28" xfId="6" applyFont="1" applyFill="1" applyBorder="1" applyAlignment="1">
      <alignment horizontal="center"/>
    </xf>
    <xf numFmtId="0" fontId="38" fillId="0" borderId="7" xfId="0" applyFont="1" applyBorder="1" applyAlignment="1">
      <alignment horizontal="left"/>
    </xf>
  </cellXfs>
  <cellStyles count="14">
    <cellStyle name="Encabezado 1" xfId="5" builtinId="16"/>
    <cellStyle name="Hipervínculo" xfId="13" builtinId="8"/>
    <cellStyle name="Millares" xfId="3" builtinId="3"/>
    <cellStyle name="Moneda" xfId="1" builtinId="4"/>
    <cellStyle name="Moneda [0]" xfId="4" builtinId="7"/>
    <cellStyle name="Moneda_Pre Prueba  Excel Intermedio" xfId="12" xr:uid="{00000000-0005-0000-0000-000005000000}"/>
    <cellStyle name="Normal" xfId="0" builtinId="0"/>
    <cellStyle name="Normal 2" xfId="6" xr:uid="{00000000-0005-0000-0000-000007000000}"/>
    <cellStyle name="Normal 2 2" xfId="8" xr:uid="{00000000-0005-0000-0000-000008000000}"/>
    <cellStyle name="Normal 3" xfId="9" xr:uid="{00000000-0005-0000-0000-000009000000}"/>
    <cellStyle name="Normal 4" xfId="7" xr:uid="{00000000-0005-0000-0000-00000A000000}"/>
    <cellStyle name="Normal_Ejer3" xfId="11" xr:uid="{00000000-0005-0000-0000-00000B000000}"/>
    <cellStyle name="Porcentaje" xfId="2" builtinId="5"/>
    <cellStyle name="Título 4 2" xfId="10" xr:uid="{00000000-0005-0000-0000-00000D000000}"/>
  </cellStyles>
  <dxfs count="12">
    <dxf>
      <border diagonalUp="0" diagonalDown="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left style="medium">
          <color indexed="64"/>
        </left>
        <right style="thin">
          <color indexed="64"/>
        </right>
        <top style="thin">
          <color indexed="64"/>
        </top>
        <bottom/>
      </border>
    </dxf>
    <dxf>
      <border outline="0">
        <top style="medium">
          <color indexed="64"/>
        </top>
      </border>
    </dxf>
    <dxf>
      <border outline="0">
        <bottom style="medium">
          <color indexed="64"/>
        </bottom>
      </border>
    </dxf>
    <dxf>
      <font>
        <b/>
        <i val="0"/>
        <strike val="0"/>
        <condense val="0"/>
        <extend val="0"/>
        <outline val="0"/>
        <shadow val="0"/>
        <u val="none"/>
        <vertAlign val="baseline"/>
        <sz val="10"/>
        <color auto="1"/>
        <name val="Arial"/>
        <scheme val="none"/>
      </font>
      <fill>
        <patternFill patternType="solid">
          <fgColor indexed="64"/>
          <bgColor indexed="2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335870516185477"/>
          <c:y val="0.31206073199183437"/>
          <c:w val="0.85219685039370074"/>
          <c:h val="0.35906423155438905"/>
        </c:manualLayout>
      </c:layout>
      <c:bar3DChart>
        <c:barDir val="col"/>
        <c:grouping val="stacked"/>
        <c:varyColors val="0"/>
        <c:ser>
          <c:idx val="0"/>
          <c:order val="0"/>
          <c:tx>
            <c:strRef>
              <c:f>Hotel!$A$9:$C$9</c:f>
              <c:strCache>
                <c:ptCount val="3"/>
                <c:pt idx="0">
                  <c:v>h502</c:v>
                </c:pt>
                <c:pt idx="1">
                  <c:v>1</c:v>
                </c:pt>
                <c:pt idx="2">
                  <c:v>N</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cat>
            <c:strRef>
              <c:f>Hotel!$D$8:$K$8</c:f>
              <c:strCache>
                <c:ptCount val="8"/>
                <c:pt idx="0">
                  <c:v>No de Dias </c:v>
                </c:pt>
                <c:pt idx="1">
                  <c:v>Precio sin Iva </c:v>
                </c:pt>
                <c:pt idx="2">
                  <c:v>IVA</c:v>
                </c:pt>
                <c:pt idx="3">
                  <c:v>Precio con Iva </c:v>
                </c:pt>
                <c:pt idx="4">
                  <c:v>Cantidad a descontar</c:v>
                </c:pt>
                <c:pt idx="5">
                  <c:v>Precio con Descuento</c:v>
                </c:pt>
                <c:pt idx="6">
                  <c:v>Precio Final </c:v>
                </c:pt>
                <c:pt idx="7">
                  <c:v>Precio en dolares</c:v>
                </c:pt>
              </c:strCache>
            </c:strRef>
          </c:cat>
          <c:val>
            <c:numRef>
              <c:f>Hotel!$D$9:$K$9</c:f>
              <c:numCache>
                <c:formatCode>[$$-80A]#,##0.00;\-[$$-80A]#,##0.00</c:formatCode>
                <c:ptCount val="8"/>
                <c:pt idx="0" formatCode="General">
                  <c:v>3</c:v>
                </c:pt>
                <c:pt idx="1">
                  <c:v>3000</c:v>
                </c:pt>
                <c:pt idx="2" formatCode="_(&quot;$&quot;* #,##0.00_);_(&quot;$&quot;* \(#,##0.00\);_(&quot;$&quot;* &quot;-&quot;??_);_(@_)">
                  <c:v>450</c:v>
                </c:pt>
                <c:pt idx="3">
                  <c:v>3450</c:v>
                </c:pt>
                <c:pt idx="4" formatCode="0%">
                  <c:v>0.05</c:v>
                </c:pt>
                <c:pt idx="5" formatCode="_(&quot;$&quot;* #,##0.00_);_(&quot;$&quot;* \(#,##0.00\);_(&quot;$&quot;* &quot;-&quot;??_);_(@_)">
                  <c:v>150</c:v>
                </c:pt>
                <c:pt idx="6">
                  <c:v>3300</c:v>
                </c:pt>
                <c:pt idx="7" formatCode="_-* #,##0.00\ _€_-;\-* #,##0.00\ _€_-;_-* &quot;-&quot;??\ _€_-;_-@_-">
                  <c:v>250.99828864803192</c:v>
                </c:pt>
              </c:numCache>
            </c:numRef>
          </c:val>
          <c:extLst>
            <c:ext xmlns:c16="http://schemas.microsoft.com/office/drawing/2014/chart" uri="{C3380CC4-5D6E-409C-BE32-E72D297353CC}">
              <c16:uniqueId val="{00000000-D8D3-493C-B143-F768AD14BC94}"/>
            </c:ext>
          </c:extLst>
        </c:ser>
        <c:ser>
          <c:idx val="1"/>
          <c:order val="1"/>
          <c:tx>
            <c:strRef>
              <c:f>Hotel!$A$10:$C$10</c:f>
              <c:strCache>
                <c:ptCount val="3"/>
                <c:pt idx="0">
                  <c:v>h402</c:v>
                </c:pt>
                <c:pt idx="1">
                  <c:v>3</c:v>
                </c:pt>
                <c:pt idx="2">
                  <c:v>E</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cat>
            <c:strRef>
              <c:f>Hotel!$D$8:$K$8</c:f>
              <c:strCache>
                <c:ptCount val="8"/>
                <c:pt idx="0">
                  <c:v>No de Dias </c:v>
                </c:pt>
                <c:pt idx="1">
                  <c:v>Precio sin Iva </c:v>
                </c:pt>
                <c:pt idx="2">
                  <c:v>IVA</c:v>
                </c:pt>
                <c:pt idx="3">
                  <c:v>Precio con Iva </c:v>
                </c:pt>
                <c:pt idx="4">
                  <c:v>Cantidad a descontar</c:v>
                </c:pt>
                <c:pt idx="5">
                  <c:v>Precio con Descuento</c:v>
                </c:pt>
                <c:pt idx="6">
                  <c:v>Precio Final </c:v>
                </c:pt>
                <c:pt idx="7">
                  <c:v>Precio en dolares</c:v>
                </c:pt>
              </c:strCache>
            </c:strRef>
          </c:cat>
          <c:val>
            <c:numRef>
              <c:f>Hotel!$D$10:$K$10</c:f>
              <c:numCache>
                <c:formatCode>[$$-80A]#,##0.00;\-[$$-80A]#,##0.00</c:formatCode>
                <c:ptCount val="8"/>
                <c:pt idx="0" formatCode="General">
                  <c:v>5</c:v>
                </c:pt>
                <c:pt idx="1">
                  <c:v>26000</c:v>
                </c:pt>
                <c:pt idx="2" formatCode="_(&quot;$&quot;* #,##0.00_);_(&quot;$&quot;* \(#,##0.00\);_(&quot;$&quot;* &quot;-&quot;??_);_(@_)">
                  <c:v>3900</c:v>
                </c:pt>
                <c:pt idx="3">
                  <c:v>29900</c:v>
                </c:pt>
                <c:pt idx="4" formatCode="0%">
                  <c:v>0.1</c:v>
                </c:pt>
                <c:pt idx="5" formatCode="_(&quot;$&quot;* #,##0.00_);_(&quot;$&quot;* \(#,##0.00\);_(&quot;$&quot;* &quot;-&quot;??_);_(@_)">
                  <c:v>2600</c:v>
                </c:pt>
                <c:pt idx="6">
                  <c:v>27300</c:v>
                </c:pt>
                <c:pt idx="7" formatCode="_-* #,##0.00\ _€_-;\-* #,##0.00\ _€_-;_-* &quot;-&quot;??\ _€_-;_-@_-">
                  <c:v>2076.4403879064462</c:v>
                </c:pt>
              </c:numCache>
            </c:numRef>
          </c:val>
          <c:extLst>
            <c:ext xmlns:c16="http://schemas.microsoft.com/office/drawing/2014/chart" uri="{C3380CC4-5D6E-409C-BE32-E72D297353CC}">
              <c16:uniqueId val="{00000001-D8D3-493C-B143-F768AD14BC94}"/>
            </c:ext>
          </c:extLst>
        </c:ser>
        <c:ser>
          <c:idx val="2"/>
          <c:order val="2"/>
          <c:tx>
            <c:strRef>
              <c:f>Hotel!$A$11:$C$11</c:f>
              <c:strCache>
                <c:ptCount val="3"/>
                <c:pt idx="0">
                  <c:v>h109</c:v>
                </c:pt>
                <c:pt idx="1">
                  <c:v>1</c:v>
                </c:pt>
                <c:pt idx="2">
                  <c:v>F</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cat>
            <c:strRef>
              <c:f>Hotel!$D$8:$K$8</c:f>
              <c:strCache>
                <c:ptCount val="8"/>
                <c:pt idx="0">
                  <c:v>No de Dias </c:v>
                </c:pt>
                <c:pt idx="1">
                  <c:v>Precio sin Iva </c:v>
                </c:pt>
                <c:pt idx="2">
                  <c:v>IVA</c:v>
                </c:pt>
                <c:pt idx="3">
                  <c:v>Precio con Iva </c:v>
                </c:pt>
                <c:pt idx="4">
                  <c:v>Cantidad a descontar</c:v>
                </c:pt>
                <c:pt idx="5">
                  <c:v>Precio con Descuento</c:v>
                </c:pt>
                <c:pt idx="6">
                  <c:v>Precio Final </c:v>
                </c:pt>
                <c:pt idx="7">
                  <c:v>Precio en dolares</c:v>
                </c:pt>
              </c:strCache>
            </c:strRef>
          </c:cat>
          <c:val>
            <c:numRef>
              <c:f>Hotel!$D$11:$K$11</c:f>
              <c:numCache>
                <c:formatCode>[$$-80A]#,##0.00;\-[$$-80A]#,##0.00</c:formatCode>
                <c:ptCount val="8"/>
                <c:pt idx="0" formatCode="General">
                  <c:v>10</c:v>
                </c:pt>
                <c:pt idx="1">
                  <c:v>10000</c:v>
                </c:pt>
                <c:pt idx="2" formatCode="_(&quot;$&quot;* #,##0.00_);_(&quot;$&quot;* \(#,##0.00\);_(&quot;$&quot;* &quot;-&quot;??_);_(@_)">
                  <c:v>1500</c:v>
                </c:pt>
                <c:pt idx="3">
                  <c:v>11500</c:v>
                </c:pt>
                <c:pt idx="4" formatCode="0%">
                  <c:v>0.15</c:v>
                </c:pt>
                <c:pt idx="5" formatCode="_(&quot;$&quot;* #,##0.00_);_(&quot;$&quot;* \(#,##0.00\);_(&quot;$&quot;* &quot;-&quot;??_);_(@_)">
                  <c:v>1500</c:v>
                </c:pt>
                <c:pt idx="6">
                  <c:v>10000</c:v>
                </c:pt>
                <c:pt idx="7" formatCode="_-* #,##0.00\ _€_-;\-* #,##0.00\ _€_-;_-* &quot;-&quot;??\ _€_-;_-@_-">
                  <c:v>760.60087469100586</c:v>
                </c:pt>
              </c:numCache>
            </c:numRef>
          </c:val>
          <c:extLst>
            <c:ext xmlns:c16="http://schemas.microsoft.com/office/drawing/2014/chart" uri="{C3380CC4-5D6E-409C-BE32-E72D297353CC}">
              <c16:uniqueId val="{00000002-D8D3-493C-B143-F768AD14BC94}"/>
            </c:ext>
          </c:extLst>
        </c:ser>
        <c:ser>
          <c:idx val="3"/>
          <c:order val="3"/>
          <c:tx>
            <c:strRef>
              <c:f>Hotel!$A$12:$C$12</c:f>
              <c:strCache>
                <c:ptCount val="3"/>
                <c:pt idx="0">
                  <c:v>h206</c:v>
                </c:pt>
                <c:pt idx="1">
                  <c:v>2</c:v>
                </c:pt>
                <c:pt idx="2">
                  <c:v>F</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cat>
            <c:strRef>
              <c:f>Hotel!$D$8:$K$8</c:f>
              <c:strCache>
                <c:ptCount val="8"/>
                <c:pt idx="0">
                  <c:v>No de Dias </c:v>
                </c:pt>
                <c:pt idx="1">
                  <c:v>Precio sin Iva </c:v>
                </c:pt>
                <c:pt idx="2">
                  <c:v>IVA</c:v>
                </c:pt>
                <c:pt idx="3">
                  <c:v>Precio con Iva </c:v>
                </c:pt>
                <c:pt idx="4">
                  <c:v>Cantidad a descontar</c:v>
                </c:pt>
                <c:pt idx="5">
                  <c:v>Precio con Descuento</c:v>
                </c:pt>
                <c:pt idx="6">
                  <c:v>Precio Final </c:v>
                </c:pt>
                <c:pt idx="7">
                  <c:v>Precio en dolares</c:v>
                </c:pt>
              </c:strCache>
            </c:strRef>
          </c:cat>
          <c:val>
            <c:numRef>
              <c:f>Hotel!$D$12:$K$12</c:f>
              <c:numCache>
                <c:formatCode>[$$-80A]#,##0.00;\-[$$-80A]#,##0.00</c:formatCode>
                <c:ptCount val="8"/>
                <c:pt idx="0" formatCode="General">
                  <c:v>4</c:v>
                </c:pt>
                <c:pt idx="1">
                  <c:v>10000</c:v>
                </c:pt>
                <c:pt idx="2" formatCode="_(&quot;$&quot;* #,##0.00_);_(&quot;$&quot;* \(#,##0.00\);_(&quot;$&quot;* &quot;-&quot;??_);_(@_)">
                  <c:v>1500</c:v>
                </c:pt>
                <c:pt idx="3">
                  <c:v>11500</c:v>
                </c:pt>
                <c:pt idx="4" formatCode="0%">
                  <c:v>0.15</c:v>
                </c:pt>
                <c:pt idx="5" formatCode="_(&quot;$&quot;* #,##0.00_);_(&quot;$&quot;* \(#,##0.00\);_(&quot;$&quot;* &quot;-&quot;??_);_(@_)">
                  <c:v>1500</c:v>
                </c:pt>
                <c:pt idx="6">
                  <c:v>10000</c:v>
                </c:pt>
                <c:pt idx="7" formatCode="_-* #,##0.00\ _€_-;\-* #,##0.00\ _€_-;_-* &quot;-&quot;??\ _€_-;_-@_-">
                  <c:v>760.60087469100586</c:v>
                </c:pt>
              </c:numCache>
            </c:numRef>
          </c:val>
          <c:extLst>
            <c:ext xmlns:c16="http://schemas.microsoft.com/office/drawing/2014/chart" uri="{C3380CC4-5D6E-409C-BE32-E72D297353CC}">
              <c16:uniqueId val="{00000003-D8D3-493C-B143-F768AD14BC94}"/>
            </c:ext>
          </c:extLst>
        </c:ser>
        <c:ser>
          <c:idx val="4"/>
          <c:order val="4"/>
          <c:tx>
            <c:strRef>
              <c:f>Hotel!$A$13:$C$13</c:f>
              <c:strCache>
                <c:ptCount val="3"/>
                <c:pt idx="0">
                  <c:v>h112</c:v>
                </c:pt>
                <c:pt idx="1">
                  <c:v>2</c:v>
                </c:pt>
                <c:pt idx="2">
                  <c:v>E</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cat>
            <c:strRef>
              <c:f>Hotel!$D$8:$K$8</c:f>
              <c:strCache>
                <c:ptCount val="8"/>
                <c:pt idx="0">
                  <c:v>No de Dias </c:v>
                </c:pt>
                <c:pt idx="1">
                  <c:v>Precio sin Iva </c:v>
                </c:pt>
                <c:pt idx="2">
                  <c:v>IVA</c:v>
                </c:pt>
                <c:pt idx="3">
                  <c:v>Precio con Iva </c:v>
                </c:pt>
                <c:pt idx="4">
                  <c:v>Cantidad a descontar</c:v>
                </c:pt>
                <c:pt idx="5">
                  <c:v>Precio con Descuento</c:v>
                </c:pt>
                <c:pt idx="6">
                  <c:v>Precio Final </c:v>
                </c:pt>
                <c:pt idx="7">
                  <c:v>Precio en dolares</c:v>
                </c:pt>
              </c:strCache>
            </c:strRef>
          </c:cat>
          <c:val>
            <c:numRef>
              <c:f>Hotel!$D$13:$K$13</c:f>
              <c:numCache>
                <c:formatCode>[$$-80A]#,##0.00;\-[$$-80A]#,##0.00</c:formatCode>
                <c:ptCount val="8"/>
                <c:pt idx="0" formatCode="General">
                  <c:v>3</c:v>
                </c:pt>
                <c:pt idx="1">
                  <c:v>7500</c:v>
                </c:pt>
                <c:pt idx="2" formatCode="_(&quot;$&quot;* #,##0.00_);_(&quot;$&quot;* \(#,##0.00\);_(&quot;$&quot;* &quot;-&quot;??_);_(@_)">
                  <c:v>1125</c:v>
                </c:pt>
                <c:pt idx="3">
                  <c:v>8625</c:v>
                </c:pt>
                <c:pt idx="4" formatCode="0%">
                  <c:v>0.1</c:v>
                </c:pt>
                <c:pt idx="5" formatCode="_(&quot;$&quot;* #,##0.00_);_(&quot;$&quot;* \(#,##0.00\);_(&quot;$&quot;* &quot;-&quot;??_);_(@_)">
                  <c:v>750</c:v>
                </c:pt>
                <c:pt idx="6">
                  <c:v>7875</c:v>
                </c:pt>
                <c:pt idx="7" formatCode="_-* #,##0.00\ _€_-;\-* #,##0.00\ _€_-;_-* &quot;-&quot;??\ _€_-;_-@_-">
                  <c:v>598.97318881916715</c:v>
                </c:pt>
              </c:numCache>
            </c:numRef>
          </c:val>
          <c:extLst>
            <c:ext xmlns:c16="http://schemas.microsoft.com/office/drawing/2014/chart" uri="{C3380CC4-5D6E-409C-BE32-E72D297353CC}">
              <c16:uniqueId val="{00000004-D8D3-493C-B143-F768AD14BC94}"/>
            </c:ext>
          </c:extLst>
        </c:ser>
        <c:ser>
          <c:idx val="5"/>
          <c:order val="5"/>
          <c:tx>
            <c:strRef>
              <c:f>Hotel!$A$14:$C$14</c:f>
              <c:strCache>
                <c:ptCount val="3"/>
                <c:pt idx="0">
                  <c:v>h110</c:v>
                </c:pt>
                <c:pt idx="1">
                  <c:v>3</c:v>
                </c:pt>
                <c:pt idx="2">
                  <c:v>N</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cat>
            <c:strRef>
              <c:f>Hotel!$D$8:$K$8</c:f>
              <c:strCache>
                <c:ptCount val="8"/>
                <c:pt idx="0">
                  <c:v>No de Dias </c:v>
                </c:pt>
                <c:pt idx="1">
                  <c:v>Precio sin Iva </c:v>
                </c:pt>
                <c:pt idx="2">
                  <c:v>IVA</c:v>
                </c:pt>
                <c:pt idx="3">
                  <c:v>Precio con Iva </c:v>
                </c:pt>
                <c:pt idx="4">
                  <c:v>Cantidad a descontar</c:v>
                </c:pt>
                <c:pt idx="5">
                  <c:v>Precio con Descuento</c:v>
                </c:pt>
                <c:pt idx="6">
                  <c:v>Precio Final </c:v>
                </c:pt>
                <c:pt idx="7">
                  <c:v>Precio en dolares</c:v>
                </c:pt>
              </c:strCache>
            </c:strRef>
          </c:cat>
          <c:val>
            <c:numRef>
              <c:f>Hotel!$D$14:$K$14</c:f>
              <c:numCache>
                <c:formatCode>[$$-80A]#,##0.00;\-[$$-80A]#,##0.00</c:formatCode>
                <c:ptCount val="8"/>
                <c:pt idx="0" formatCode="General">
                  <c:v>6</c:v>
                </c:pt>
                <c:pt idx="1">
                  <c:v>31200</c:v>
                </c:pt>
                <c:pt idx="2" formatCode="_(&quot;$&quot;* #,##0.00_);_(&quot;$&quot;* \(#,##0.00\);_(&quot;$&quot;* &quot;-&quot;??_);_(@_)">
                  <c:v>4680</c:v>
                </c:pt>
                <c:pt idx="3">
                  <c:v>35880</c:v>
                </c:pt>
                <c:pt idx="4" formatCode="0%">
                  <c:v>0.05</c:v>
                </c:pt>
                <c:pt idx="5" formatCode="_(&quot;$&quot;* #,##0.00_);_(&quot;$&quot;* \(#,##0.00\);_(&quot;$&quot;* &quot;-&quot;??_);_(@_)">
                  <c:v>1560</c:v>
                </c:pt>
                <c:pt idx="6">
                  <c:v>34320</c:v>
                </c:pt>
                <c:pt idx="7" formatCode="_-* #,##0.00\ _€_-;\-* #,##0.00\ _€_-;_-* &quot;-&quot;??\ _€_-;_-@_-">
                  <c:v>2610.382201939532</c:v>
                </c:pt>
              </c:numCache>
            </c:numRef>
          </c:val>
          <c:extLst>
            <c:ext xmlns:c16="http://schemas.microsoft.com/office/drawing/2014/chart" uri="{C3380CC4-5D6E-409C-BE32-E72D297353CC}">
              <c16:uniqueId val="{00000005-D8D3-493C-B143-F768AD14BC94}"/>
            </c:ext>
          </c:extLst>
        </c:ser>
        <c:ser>
          <c:idx val="6"/>
          <c:order val="6"/>
          <c:tx>
            <c:strRef>
              <c:f>Hotel!$A$15:$C$15</c:f>
              <c:strCache>
                <c:ptCount val="3"/>
                <c:pt idx="0">
                  <c:v>h421</c:v>
                </c:pt>
                <c:pt idx="1">
                  <c:v>3</c:v>
                </c:pt>
                <c:pt idx="2">
                  <c:v>N</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cat>
            <c:strRef>
              <c:f>Hotel!$D$8:$K$8</c:f>
              <c:strCache>
                <c:ptCount val="8"/>
                <c:pt idx="0">
                  <c:v>No de Dias </c:v>
                </c:pt>
                <c:pt idx="1">
                  <c:v>Precio sin Iva </c:v>
                </c:pt>
                <c:pt idx="2">
                  <c:v>IVA</c:v>
                </c:pt>
                <c:pt idx="3">
                  <c:v>Precio con Iva </c:v>
                </c:pt>
                <c:pt idx="4">
                  <c:v>Cantidad a descontar</c:v>
                </c:pt>
                <c:pt idx="5">
                  <c:v>Precio con Descuento</c:v>
                </c:pt>
                <c:pt idx="6">
                  <c:v>Precio Final </c:v>
                </c:pt>
                <c:pt idx="7">
                  <c:v>Precio en dolares</c:v>
                </c:pt>
              </c:strCache>
            </c:strRef>
          </c:cat>
          <c:val>
            <c:numRef>
              <c:f>Hotel!$D$15:$K$15</c:f>
              <c:numCache>
                <c:formatCode>[$$-80A]#,##0.00;\-[$$-80A]#,##0.00</c:formatCode>
                <c:ptCount val="8"/>
                <c:pt idx="0" formatCode="General">
                  <c:v>2</c:v>
                </c:pt>
                <c:pt idx="1">
                  <c:v>10400</c:v>
                </c:pt>
                <c:pt idx="2" formatCode="_(&quot;$&quot;* #,##0.00_);_(&quot;$&quot;* \(#,##0.00\);_(&quot;$&quot;* &quot;-&quot;??_);_(@_)">
                  <c:v>1560</c:v>
                </c:pt>
                <c:pt idx="3">
                  <c:v>11960</c:v>
                </c:pt>
                <c:pt idx="4" formatCode="0%">
                  <c:v>0.05</c:v>
                </c:pt>
                <c:pt idx="5" formatCode="_(&quot;$&quot;* #,##0.00_);_(&quot;$&quot;* \(#,##0.00\);_(&quot;$&quot;* &quot;-&quot;??_);_(@_)">
                  <c:v>520</c:v>
                </c:pt>
                <c:pt idx="6">
                  <c:v>11440</c:v>
                </c:pt>
                <c:pt idx="7" formatCode="_-* #,##0.00\ _€_-;\-* #,##0.00\ _€_-;_-* &quot;-&quot;??\ _€_-;_-@_-">
                  <c:v>870.12740064651064</c:v>
                </c:pt>
              </c:numCache>
            </c:numRef>
          </c:val>
          <c:extLst>
            <c:ext xmlns:c16="http://schemas.microsoft.com/office/drawing/2014/chart" uri="{C3380CC4-5D6E-409C-BE32-E72D297353CC}">
              <c16:uniqueId val="{00000006-D8D3-493C-B143-F768AD14BC94}"/>
            </c:ext>
          </c:extLst>
        </c:ser>
        <c:dLbls>
          <c:showLegendKey val="0"/>
          <c:showVal val="0"/>
          <c:showCatName val="0"/>
          <c:showSerName val="0"/>
          <c:showPercent val="0"/>
          <c:showBubbleSize val="0"/>
        </c:dLbls>
        <c:gapWidth val="150"/>
        <c:shape val="box"/>
        <c:axId val="381722752"/>
        <c:axId val="381722336"/>
        <c:axId val="0"/>
      </c:bar3DChart>
      <c:catAx>
        <c:axId val="381722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MX"/>
          </a:p>
        </c:txPr>
        <c:crossAx val="381722336"/>
        <c:crosses val="autoZero"/>
        <c:auto val="1"/>
        <c:lblAlgn val="ctr"/>
        <c:lblOffset val="100"/>
        <c:noMultiLvlLbl val="0"/>
      </c:catAx>
      <c:valAx>
        <c:axId val="381722336"/>
        <c:scaling>
          <c:orientation val="minMax"/>
        </c:scaling>
        <c:delete val="0"/>
        <c:axPos val="l"/>
        <c:majorGridlines>
          <c:spPr>
            <a:ln w="9525" cap="flat" cmpd="sng" algn="ctr">
              <a:solidFill>
                <a:schemeClr val="dk1">
                  <a:lumMod val="50000"/>
                  <a:lumOff val="5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MX"/>
          </a:p>
        </c:txPr>
        <c:crossAx val="381722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MX"/>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50000"/>
            <a:lumOff val="50000"/>
          </a:schemeClr>
        </a:solidFill>
        <a:round/>
      </a:ln>
    </cs:spPr>
  </cs:gridlineMajor>
  <cs:gridlineMinor>
    <cs:lnRef idx="0"/>
    <cs:fillRef idx="0"/>
    <cs:effectRef idx="0"/>
    <cs:fontRef idx="minor">
      <a:schemeClr val="tx1"/>
    </cs:fontRef>
    <cs:spPr>
      <a:ln>
        <a:solidFill>
          <a:schemeClr val="dk1">
            <a:lumMod val="60000"/>
            <a:lumOff val="40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drawings/_rels/drawing3.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5</xdr:col>
      <xdr:colOff>342900</xdr:colOff>
      <xdr:row>3</xdr:row>
      <xdr:rowOff>38100</xdr:rowOff>
    </xdr:from>
    <xdr:to>
      <xdr:col>8</xdr:col>
      <xdr:colOff>114300</xdr:colOff>
      <xdr:row>17</xdr:row>
      <xdr:rowOff>66675</xdr:rowOff>
    </xdr:to>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4591050" y="619125"/>
          <a:ext cx="2057400" cy="24574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ES" sz="1000" b="1" i="1" u="none" strike="noStrike" baseline="0">
              <a:solidFill>
                <a:srgbClr val="000000"/>
              </a:solidFill>
              <a:latin typeface="Arial"/>
              <a:cs typeface="Arial"/>
            </a:rPr>
            <a:t>Ordenado</a:t>
          </a:r>
          <a:r>
            <a:rPr lang="es-ES" sz="1000" b="0" i="0" u="none" strike="noStrike" baseline="0">
              <a:solidFill>
                <a:srgbClr val="000000"/>
              </a:solidFill>
              <a:latin typeface="Arial"/>
              <a:cs typeface="Arial"/>
            </a:rPr>
            <a:t>   </a:t>
          </a:r>
        </a:p>
        <a:p>
          <a:pPr algn="l" rtl="0">
            <a:defRPr sz="1000"/>
          </a:pPr>
          <a:r>
            <a:rPr lang="es-ES" sz="1000" b="0" i="0" u="none" strike="noStrike" baseline="0">
              <a:solidFill>
                <a:srgbClr val="000000"/>
              </a:solidFill>
              <a:latin typeface="Arial"/>
              <a:cs typeface="Arial"/>
            </a:rPr>
            <a:t>es un valor lógico que especifica si BUSCARV debe localizar una coincidencia exacta o aproximada. Si se omite o es VERDADERO (1), devolverá una coincidencia aproximada. En otras palabras, si no localiza ninguna coincidencia exacta, devolverá el siguiente valor más alto inferior a valor_buscado. Si es FALSO (0), BUSCARV encontrará una coincidencia exacta. Si no encuentra ninguna, devolverá el valor de error # N/A.</a:t>
          </a:r>
        </a:p>
        <a:p>
          <a:pPr algn="l" rtl="0">
            <a:defRPr sz="1000"/>
          </a:pPr>
          <a:endParaRPr lang="es-ES" sz="1000" b="0" i="0" u="none" strike="noStrike" baseline="0">
            <a:solidFill>
              <a:srgbClr val="000000"/>
            </a:solidFill>
            <a:latin typeface="Arial"/>
            <a:cs typeface="Arial"/>
          </a:endParaRPr>
        </a:p>
        <a:p>
          <a:pPr algn="l" rtl="0">
            <a:defRPr sz="1000"/>
          </a:pPr>
          <a:endParaRPr lang="es-ES" sz="1000" b="0" i="0" u="none" strike="noStrike" baseline="0">
            <a:solidFill>
              <a:srgbClr val="000000"/>
            </a:solidFill>
            <a:latin typeface="Arial"/>
            <a:cs typeface="Arial"/>
          </a:endParaRPr>
        </a:p>
      </xdr:txBody>
    </xdr:sp>
    <xdr:clientData/>
  </xdr:twoCellAnchor>
  <xdr:twoCellAnchor>
    <xdr:from>
      <xdr:col>4</xdr:col>
      <xdr:colOff>676275</xdr:colOff>
      <xdr:row>2</xdr:row>
      <xdr:rowOff>152400</xdr:rowOff>
    </xdr:from>
    <xdr:to>
      <xdr:col>5</xdr:col>
      <xdr:colOff>323850</xdr:colOff>
      <xdr:row>3</xdr:row>
      <xdr:rowOff>104775</xdr:rowOff>
    </xdr:to>
    <xdr:sp macro="" textlink="">
      <xdr:nvSpPr>
        <xdr:cNvPr id="3" name="Line 2">
          <a:extLst>
            <a:ext uri="{FF2B5EF4-FFF2-40B4-BE49-F238E27FC236}">
              <a16:creationId xmlns:a16="http://schemas.microsoft.com/office/drawing/2014/main" id="{00000000-0008-0000-0000-000003000000}"/>
            </a:ext>
          </a:extLst>
        </xdr:cNvPr>
        <xdr:cNvSpPr>
          <a:spLocks noChangeShapeType="1"/>
        </xdr:cNvSpPr>
      </xdr:nvSpPr>
      <xdr:spPr bwMode="auto">
        <a:xfrm flipH="1" flipV="1">
          <a:off x="4162425" y="571500"/>
          <a:ext cx="409575" cy="114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228600</xdr:colOff>
      <xdr:row>20</xdr:row>
      <xdr:rowOff>0</xdr:rowOff>
    </xdr:from>
    <xdr:to>
      <xdr:col>5</xdr:col>
      <xdr:colOff>0</xdr:colOff>
      <xdr:row>21</xdr:row>
      <xdr:rowOff>85725</xdr:rowOff>
    </xdr:to>
    <xdr:sp macro="" textlink="">
      <xdr:nvSpPr>
        <xdr:cNvPr id="4" name="Text Box 4">
          <a:extLst>
            <a:ext uri="{FF2B5EF4-FFF2-40B4-BE49-F238E27FC236}">
              <a16:creationId xmlns:a16="http://schemas.microsoft.com/office/drawing/2014/main" id="{00000000-0008-0000-0000-000004000000}"/>
            </a:ext>
          </a:extLst>
        </xdr:cNvPr>
        <xdr:cNvSpPr txBox="1">
          <a:spLocks noChangeArrowheads="1"/>
        </xdr:cNvSpPr>
      </xdr:nvSpPr>
      <xdr:spPr bwMode="auto">
        <a:xfrm>
          <a:off x="2952750" y="3495675"/>
          <a:ext cx="1295400" cy="247650"/>
        </a:xfrm>
        <a:prstGeom prst="rect">
          <a:avLst/>
        </a:prstGeom>
        <a:solidFill>
          <a:srgbClr xmlns:mc="http://schemas.openxmlformats.org/markup-compatibility/2006" xmlns:a14="http://schemas.microsoft.com/office/drawing/2010/main" val="99CC00" mc:Ignorable="a14" a14:legacySpreadsheetColorIndex="50"/>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ES" sz="1000" b="0" i="0" u="none" strike="noStrike" baseline="0">
              <a:solidFill>
                <a:srgbClr val="000000"/>
              </a:solidFill>
              <a:latin typeface="Arial"/>
              <a:cs typeface="Arial"/>
            </a:rPr>
            <a:t>Cambia estos valores</a:t>
          </a:r>
        </a:p>
      </xdr:txBody>
    </xdr:sp>
    <xdr:clientData/>
  </xdr:twoCellAnchor>
  <xdr:twoCellAnchor>
    <xdr:from>
      <xdr:col>3</xdr:col>
      <xdr:colOff>352425</xdr:colOff>
      <xdr:row>14</xdr:row>
      <xdr:rowOff>57150</xdr:rowOff>
    </xdr:from>
    <xdr:to>
      <xdr:col>3</xdr:col>
      <xdr:colOff>638175</xdr:colOff>
      <xdr:row>19</xdr:row>
      <xdr:rowOff>85725</xdr:rowOff>
    </xdr:to>
    <xdr:sp macro="" textlink="">
      <xdr:nvSpPr>
        <xdr:cNvPr id="5" name="Line 5">
          <a:extLst>
            <a:ext uri="{FF2B5EF4-FFF2-40B4-BE49-F238E27FC236}">
              <a16:creationId xmlns:a16="http://schemas.microsoft.com/office/drawing/2014/main" id="{00000000-0008-0000-0000-000005000000}"/>
            </a:ext>
          </a:extLst>
        </xdr:cNvPr>
        <xdr:cNvSpPr>
          <a:spLocks noChangeShapeType="1"/>
        </xdr:cNvSpPr>
      </xdr:nvSpPr>
      <xdr:spPr bwMode="auto">
        <a:xfrm flipH="1" flipV="1">
          <a:off x="3076575" y="2581275"/>
          <a:ext cx="285750" cy="8382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21</xdr:row>
      <xdr:rowOff>19050</xdr:rowOff>
    </xdr:from>
    <xdr:to>
      <xdr:col>3</xdr:col>
      <xdr:colOff>190500</xdr:colOff>
      <xdr:row>24</xdr:row>
      <xdr:rowOff>9525</xdr:rowOff>
    </xdr:to>
    <xdr:sp macro="" textlink="">
      <xdr:nvSpPr>
        <xdr:cNvPr id="6" name="Line 6">
          <a:extLst>
            <a:ext uri="{FF2B5EF4-FFF2-40B4-BE49-F238E27FC236}">
              <a16:creationId xmlns:a16="http://schemas.microsoft.com/office/drawing/2014/main" id="{00000000-0008-0000-0000-000006000000}"/>
            </a:ext>
          </a:extLst>
        </xdr:cNvPr>
        <xdr:cNvSpPr>
          <a:spLocks noChangeShapeType="1"/>
        </xdr:cNvSpPr>
      </xdr:nvSpPr>
      <xdr:spPr bwMode="auto">
        <a:xfrm flipH="1">
          <a:off x="1971675" y="3676650"/>
          <a:ext cx="942975" cy="4762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38100</xdr:colOff>
      <xdr:row>90</xdr:row>
      <xdr:rowOff>57150</xdr:rowOff>
    </xdr:from>
    <xdr:to>
      <xdr:col>5</xdr:col>
      <xdr:colOff>371475</xdr:colOff>
      <xdr:row>90</xdr:row>
      <xdr:rowOff>57150</xdr:rowOff>
    </xdr:to>
    <xdr:sp macro="" textlink="">
      <xdr:nvSpPr>
        <xdr:cNvPr id="2" name="Line 1">
          <a:extLst>
            <a:ext uri="{FF2B5EF4-FFF2-40B4-BE49-F238E27FC236}">
              <a16:creationId xmlns:a16="http://schemas.microsoft.com/office/drawing/2014/main" id="{00000000-0008-0000-0200-000002000000}"/>
            </a:ext>
          </a:extLst>
        </xdr:cNvPr>
        <xdr:cNvSpPr>
          <a:spLocks noChangeShapeType="1"/>
        </xdr:cNvSpPr>
      </xdr:nvSpPr>
      <xdr:spPr bwMode="auto">
        <a:xfrm flipH="1">
          <a:off x="3952875" y="18640425"/>
          <a:ext cx="333375" cy="0"/>
        </a:xfrm>
        <a:prstGeom prst="line">
          <a:avLst/>
        </a:prstGeom>
        <a:noFill/>
        <a:ln w="19050">
          <a:solidFill>
            <a:srgbClr val="FF0000"/>
          </a:solidFill>
          <a:round/>
          <a:headEnd/>
          <a:tailEnd type="triangle" w="med" len="med"/>
        </a:ln>
      </xdr:spPr>
    </xdr:sp>
    <xdr:clientData/>
  </xdr:twoCellAnchor>
  <xdr:twoCellAnchor>
    <xdr:from>
      <xdr:col>5</xdr:col>
      <xdr:colOff>361950</xdr:colOff>
      <xdr:row>89</xdr:row>
      <xdr:rowOff>114300</xdr:rowOff>
    </xdr:from>
    <xdr:to>
      <xdr:col>6</xdr:col>
      <xdr:colOff>619125</xdr:colOff>
      <xdr:row>90</xdr:row>
      <xdr:rowOff>133350</xdr:rowOff>
    </xdr:to>
    <xdr:sp macro="" textlink="">
      <xdr:nvSpPr>
        <xdr:cNvPr id="3" name="Text Box 2">
          <a:extLst>
            <a:ext uri="{FF2B5EF4-FFF2-40B4-BE49-F238E27FC236}">
              <a16:creationId xmlns:a16="http://schemas.microsoft.com/office/drawing/2014/main" id="{00000000-0008-0000-0200-000003000000}"/>
            </a:ext>
          </a:extLst>
        </xdr:cNvPr>
        <xdr:cNvSpPr txBox="1">
          <a:spLocks noChangeArrowheads="1"/>
        </xdr:cNvSpPr>
      </xdr:nvSpPr>
      <xdr:spPr bwMode="auto">
        <a:xfrm>
          <a:off x="4276725" y="18507075"/>
          <a:ext cx="1390650" cy="209550"/>
        </a:xfrm>
        <a:prstGeom prst="rect">
          <a:avLst/>
        </a:prstGeom>
        <a:noFill/>
        <a:ln w="9525">
          <a:noFill/>
          <a:miter lim="800000"/>
          <a:headEnd/>
          <a:tailEnd/>
        </a:ln>
      </xdr:spPr>
      <xdr:txBody>
        <a:bodyPr vertOverflow="clip" wrap="square" lIns="27432" tIns="22860" rIns="0" bIns="0" anchor="t" upright="1"/>
        <a:lstStyle/>
        <a:p>
          <a:pPr algn="l" rtl="1">
            <a:defRPr sz="1000"/>
          </a:pPr>
          <a:r>
            <a:rPr lang="es-ES" sz="1000" b="1" i="0" strike="noStrike">
              <a:solidFill>
                <a:srgbClr val="FFFF00"/>
              </a:solidFill>
              <a:latin typeface="Arial"/>
              <a:cs typeface="Arial"/>
            </a:rPr>
            <a:t>Valor Buscaddo</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241788</xdr:colOff>
      <xdr:row>15</xdr:row>
      <xdr:rowOff>142874</xdr:rowOff>
    </xdr:from>
    <xdr:to>
      <xdr:col>10</xdr:col>
      <xdr:colOff>614728</xdr:colOff>
      <xdr:row>29</xdr:row>
      <xdr:rowOff>95250</xdr:rowOff>
    </xdr:to>
    <xdr:sp macro="" textlink="">
      <xdr:nvSpPr>
        <xdr:cNvPr id="2" name="Text Box 1">
          <a:extLst>
            <a:ext uri="{FF2B5EF4-FFF2-40B4-BE49-F238E27FC236}">
              <a16:creationId xmlns:a16="http://schemas.microsoft.com/office/drawing/2014/main" id="{00000000-0008-0000-0600-000002000000}"/>
            </a:ext>
          </a:extLst>
        </xdr:cNvPr>
        <xdr:cNvSpPr txBox="1">
          <a:spLocks noChangeArrowheads="1"/>
        </xdr:cNvSpPr>
      </xdr:nvSpPr>
      <xdr:spPr bwMode="auto">
        <a:xfrm>
          <a:off x="241788" y="2886074"/>
          <a:ext cx="7983415" cy="2219326"/>
        </a:xfrm>
        <a:prstGeom prst="rect">
          <a:avLst/>
        </a:prstGeom>
        <a:solidFill>
          <a:sysClr val="window" lastClr="FFFF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defRPr sz="1000"/>
          </a:pPr>
          <a:r>
            <a:rPr lang="es-MX" sz="1000" b="0" i="0" u="none" strike="noStrike" baseline="0">
              <a:solidFill>
                <a:srgbClr val="000000"/>
              </a:solidFill>
              <a:latin typeface="Century Gothic" panose="020B0502020202020204" pitchFamily="34" charset="0"/>
              <a:ea typeface="+mn-ea"/>
              <a:cs typeface="Arial"/>
            </a:rPr>
            <a:t>2.Para calcular el </a:t>
          </a:r>
          <a:r>
            <a:rPr lang="es-MX" sz="1000" b="1" i="0" u="none" strike="noStrike" baseline="0">
              <a:solidFill>
                <a:srgbClr val="000000"/>
              </a:solidFill>
              <a:latin typeface="Century Gothic" panose="020B0502020202020204" pitchFamily="34" charset="0"/>
              <a:ea typeface="+mn-ea"/>
              <a:cs typeface="Arial"/>
            </a:rPr>
            <a:t>precio sin iva </a:t>
          </a:r>
          <a:r>
            <a:rPr lang="es-MX" sz="1000" b="0" i="0" u="none" strike="noStrike" baseline="0">
              <a:solidFill>
                <a:srgbClr val="000000"/>
              </a:solidFill>
              <a:latin typeface="Century Gothic" panose="020B0502020202020204" pitchFamily="34" charset="0"/>
              <a:ea typeface="+mn-ea"/>
              <a:cs typeface="Arial"/>
            </a:rPr>
            <a:t>se debe utilizar el costo de la tabla de tarifa . </a:t>
          </a:r>
          <a:r>
            <a:rPr lang="es-MX" sz="900" b="0" i="0" u="none" strike="noStrike" baseline="0">
              <a:solidFill>
                <a:srgbClr val="000000"/>
              </a:solidFill>
              <a:latin typeface="Century Gothic" panose="020B0502020202020204" pitchFamily="34" charset="0"/>
              <a:ea typeface="+mn-ea"/>
              <a:cs typeface="Arial"/>
            </a:rPr>
            <a:t>Si la c</a:t>
          </a:r>
        </a:p>
        <a:p>
          <a:pPr algn="l" rtl="0">
            <a:defRPr sz="1000"/>
          </a:pPr>
          <a:r>
            <a:rPr lang="es-MX" sz="900" b="0" i="0" u="none" strike="noStrike" baseline="0">
              <a:solidFill>
                <a:srgbClr val="000000"/>
              </a:solidFill>
              <a:latin typeface="Century Gothic" panose="020B0502020202020204" pitchFamily="34" charset="0"/>
              <a:ea typeface="+mn-ea"/>
              <a:cs typeface="Arial"/>
            </a:rPr>
            <a:t>antidad de huspedes es 1  la cantidad de dias * el costo de la tarifa individual ,  Si cantidad de huespedes es 2  la cantidad de dias * el costo de la doble y  si la cantidada de huespedes es 3 cantidad de dias * el costo de la tarifa familiar.</a:t>
          </a:r>
        </a:p>
        <a:p>
          <a:pPr marL="0" indent="0" algn="l" rtl="0">
            <a:defRPr sz="1000"/>
          </a:pPr>
          <a:r>
            <a:rPr lang="es-MX" sz="1000" b="0" i="0" u="none" strike="noStrike" baseline="0">
              <a:solidFill>
                <a:srgbClr val="000000"/>
              </a:solidFill>
              <a:latin typeface="Century Gothic" panose="020B0502020202020204" pitchFamily="34" charset="0"/>
              <a:ea typeface="+mn-ea"/>
              <a:cs typeface="Arial"/>
            </a:rPr>
            <a:t>3.-Para el </a:t>
          </a:r>
          <a:r>
            <a:rPr lang="es-MX" sz="1000" b="1" i="0" u="none" strike="noStrike" baseline="0">
              <a:solidFill>
                <a:srgbClr val="000000"/>
              </a:solidFill>
              <a:latin typeface="Century Gothic" panose="020B0502020202020204" pitchFamily="34" charset="0"/>
              <a:ea typeface="+mn-ea"/>
              <a:cs typeface="Arial"/>
            </a:rPr>
            <a:t>IVA</a:t>
          </a:r>
          <a:r>
            <a:rPr lang="es-MX" sz="1000" b="0" i="0" u="none" strike="noStrike" baseline="0">
              <a:solidFill>
                <a:srgbClr val="000000"/>
              </a:solidFill>
              <a:latin typeface="Century Gothic" panose="020B0502020202020204" pitchFamily="34" charset="0"/>
              <a:ea typeface="+mn-ea"/>
              <a:cs typeface="Arial"/>
            </a:rPr>
            <a:t> sera la multipliacion del precio sin iva y el  IVA </a:t>
          </a:r>
        </a:p>
        <a:p>
          <a:pPr marL="0" indent="0" algn="l" rtl="0">
            <a:defRPr sz="1000"/>
          </a:pPr>
          <a:r>
            <a:rPr lang="es-MX" sz="1000" b="0" i="0" u="none" strike="noStrike" baseline="0">
              <a:solidFill>
                <a:srgbClr val="000000"/>
              </a:solidFill>
              <a:latin typeface="Century Gothic" panose="020B0502020202020204" pitchFamily="34" charset="0"/>
              <a:ea typeface="+mn-ea"/>
              <a:cs typeface="Arial"/>
            </a:rPr>
            <a:t>4.</a:t>
          </a:r>
          <a:r>
            <a:rPr lang="es-MX" sz="1000" b="1" i="0" u="none" strike="noStrike" baseline="0">
              <a:solidFill>
                <a:srgbClr val="000000"/>
              </a:solidFill>
              <a:latin typeface="Century Gothic" panose="020B0502020202020204" pitchFamily="34" charset="0"/>
              <a:ea typeface="+mn-ea"/>
              <a:cs typeface="Arial"/>
            </a:rPr>
            <a:t>Precio con iva </a:t>
          </a:r>
          <a:r>
            <a:rPr lang="es-MX" sz="1000" b="0" i="0" u="none" strike="noStrike" baseline="0">
              <a:solidFill>
                <a:srgbClr val="000000"/>
              </a:solidFill>
              <a:latin typeface="Century Gothic" panose="020B0502020202020204" pitchFamily="34" charset="0"/>
              <a:ea typeface="+mn-ea"/>
              <a:cs typeface="Arial"/>
            </a:rPr>
            <a:t>es la suma de precio sin iva + iva </a:t>
          </a:r>
        </a:p>
        <a:p>
          <a:pPr marL="0" indent="0" algn="l" rtl="0">
            <a:defRPr sz="1000"/>
          </a:pPr>
          <a:r>
            <a:rPr lang="es-MX" sz="1000" b="0" i="0" u="none" strike="noStrike" baseline="0">
              <a:solidFill>
                <a:srgbClr val="000000"/>
              </a:solidFill>
              <a:latin typeface="Century Gothic" panose="020B0502020202020204" pitchFamily="34" charset="0"/>
              <a:ea typeface="+mn-ea"/>
              <a:cs typeface="Arial"/>
            </a:rPr>
            <a:t>5</a:t>
          </a:r>
          <a:r>
            <a:rPr lang="es-MX" sz="1000" b="1" i="0" u="none" strike="noStrike" baseline="0">
              <a:solidFill>
                <a:srgbClr val="000000"/>
              </a:solidFill>
              <a:latin typeface="Century Gothic" panose="020B0502020202020204" pitchFamily="34" charset="0"/>
              <a:ea typeface="+mn-ea"/>
              <a:cs typeface="Arial"/>
            </a:rPr>
            <a:t>.La cantidad a descontar </a:t>
          </a:r>
          <a:r>
            <a:rPr lang="es-MX" sz="1000" b="0" i="0" u="none" strike="noStrike" baseline="0">
              <a:solidFill>
                <a:srgbClr val="000000"/>
              </a:solidFill>
              <a:latin typeface="Century Gothic" panose="020B0502020202020204" pitchFamily="34" charset="0"/>
              <a:ea typeface="+mn-ea"/>
              <a:cs typeface="Arial"/>
            </a:rPr>
            <a:t>corresponde al porcentaje a la tabla de descuentos  utilizar la funcion (</a:t>
          </a:r>
          <a:r>
            <a:rPr lang="es-MX" sz="1000" b="1" i="0" u="none" strike="noStrike" baseline="0">
              <a:solidFill>
                <a:srgbClr val="000000"/>
              </a:solidFill>
              <a:latin typeface="Century Gothic" panose="020B0502020202020204" pitchFamily="34" charset="0"/>
              <a:ea typeface="+mn-ea"/>
              <a:cs typeface="Arial"/>
            </a:rPr>
            <a:t>BuscarV o Consulta V</a:t>
          </a:r>
          <a:r>
            <a:rPr lang="es-MX" sz="1000" b="0" i="0" u="none" strike="noStrike" baseline="0">
              <a:solidFill>
                <a:srgbClr val="000000"/>
              </a:solidFill>
              <a:latin typeface="Century Gothic" panose="020B0502020202020204" pitchFamily="34" charset="0"/>
              <a:ea typeface="+mn-ea"/>
              <a:cs typeface="Arial"/>
            </a:rPr>
            <a:t>)</a:t>
          </a:r>
        </a:p>
        <a:p>
          <a:pPr marL="0" indent="0" algn="l" rtl="0">
            <a:defRPr sz="1000"/>
          </a:pPr>
          <a:r>
            <a:rPr lang="es-MX" sz="1000" b="0" i="0" u="none" strike="noStrike" baseline="0">
              <a:solidFill>
                <a:srgbClr val="000000"/>
              </a:solidFill>
              <a:latin typeface="Century Gothic" panose="020B0502020202020204" pitchFamily="34" charset="0"/>
              <a:ea typeface="+mn-ea"/>
              <a:cs typeface="Arial"/>
            </a:rPr>
            <a:t>el valor buscado es el codigo de cliente. </a:t>
          </a:r>
        </a:p>
        <a:p>
          <a:pPr marL="0" indent="0" algn="l" rtl="0">
            <a:defRPr sz="1000"/>
          </a:pPr>
          <a:r>
            <a:rPr lang="es-MX" sz="1000" b="0" i="0" u="none" strike="noStrike" baseline="0">
              <a:solidFill>
                <a:srgbClr val="000000"/>
              </a:solidFill>
              <a:latin typeface="Century Gothic" panose="020B0502020202020204" pitchFamily="34" charset="0"/>
              <a:ea typeface="+mn-ea"/>
              <a:cs typeface="Arial"/>
            </a:rPr>
            <a:t>6.-Precio final es la multiplicacion del precio con iva y el descuento.</a:t>
          </a:r>
        </a:p>
        <a:p>
          <a:pPr marL="0" indent="0" algn="l" rtl="0">
            <a:defRPr sz="1000"/>
          </a:pPr>
          <a:r>
            <a:rPr lang="es-MX" sz="1000" b="0" i="0" u="none" strike="noStrike" baseline="0">
              <a:solidFill>
                <a:srgbClr val="000000"/>
              </a:solidFill>
              <a:latin typeface="Century Gothic" panose="020B0502020202020204" pitchFamily="34" charset="0"/>
              <a:ea typeface="+mn-ea"/>
              <a:cs typeface="Arial"/>
            </a:rPr>
            <a:t>7. Calcula el valor equivalente en dolares.</a:t>
          </a:r>
        </a:p>
        <a:p>
          <a:pPr marL="0" indent="0" algn="l" rtl="0">
            <a:defRPr sz="1000"/>
          </a:pPr>
          <a:r>
            <a:rPr lang="es-MX" sz="1000" b="0" i="0" u="none" strike="noStrike" baseline="0">
              <a:solidFill>
                <a:srgbClr val="000000"/>
              </a:solidFill>
              <a:latin typeface="Century Gothic" panose="020B0502020202020204" pitchFamily="34" charset="0"/>
              <a:ea typeface="+mn-ea"/>
              <a:cs typeface="Arial"/>
            </a:rPr>
            <a:t>8. Realiza un gráfico de columnas 3D con el numero de habitacion  y el numero de dias en una hoja nueva.</a:t>
          </a:r>
        </a:p>
        <a:p>
          <a:pPr marL="0" indent="0" algn="l" rtl="0">
            <a:defRPr sz="1000"/>
          </a:pPr>
          <a:r>
            <a:rPr lang="es-MX" sz="1000" b="0" i="0" u="none" strike="noStrike" baseline="0">
              <a:solidFill>
                <a:srgbClr val="000000"/>
              </a:solidFill>
              <a:latin typeface="Century Gothic" panose="020B0502020202020204" pitchFamily="34" charset="0"/>
              <a:ea typeface="+mn-ea"/>
              <a:cs typeface="Arial"/>
            </a:rPr>
            <a:t>9.- Realiza un gráfico combinado con columnas ( habitacion, el precio el  con iva ) y  lineal (el precio  final  en pesos) en una hoja nueva.</a:t>
          </a:r>
        </a:p>
        <a:p>
          <a:pPr marL="0" indent="0" algn="l" rtl="0">
            <a:defRPr sz="1000"/>
          </a:pPr>
          <a:endParaRPr lang="es-MX" sz="1000" b="0" i="0" u="none" strike="noStrike" baseline="0">
            <a:solidFill>
              <a:srgbClr val="000000"/>
            </a:solidFill>
            <a:latin typeface="Century Gothic" panose="020B0502020202020204" pitchFamily="34" charset="0"/>
            <a:ea typeface="+mn-ea"/>
            <a:cs typeface="Arial"/>
          </a:endParaRPr>
        </a:p>
      </xdr:txBody>
    </xdr:sp>
    <xdr:clientData/>
  </xdr:twoCellAnchor>
  <xdr:twoCellAnchor editAs="oneCell">
    <xdr:from>
      <xdr:col>9</xdr:col>
      <xdr:colOff>180975</xdr:colOff>
      <xdr:row>0</xdr:row>
      <xdr:rowOff>0</xdr:rowOff>
    </xdr:from>
    <xdr:to>
      <xdr:col>10</xdr:col>
      <xdr:colOff>657226</xdr:colOff>
      <xdr:row>3</xdr:row>
      <xdr:rowOff>142875</xdr:rowOff>
    </xdr:to>
    <xdr:pic>
      <xdr:nvPicPr>
        <xdr:cNvPr id="3" name="1 Imagen">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0"/>
          <a:ext cx="12382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362681</xdr:colOff>
      <xdr:row>24</xdr:row>
      <xdr:rowOff>189035</xdr:rowOff>
    </xdr:from>
    <xdr:to>
      <xdr:col>6</xdr:col>
      <xdr:colOff>523873</xdr:colOff>
      <xdr:row>39</xdr:row>
      <xdr:rowOff>74735</xdr:rowOff>
    </xdr:to>
    <xdr:graphicFrame macro="">
      <xdr:nvGraphicFramePr>
        <xdr:cNvPr id="4" name="Gráfico 3">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76200</xdr:colOff>
      <xdr:row>0</xdr:row>
      <xdr:rowOff>47625</xdr:rowOff>
    </xdr:from>
    <xdr:to>
      <xdr:col>3</xdr:col>
      <xdr:colOff>342900</xdr:colOff>
      <xdr:row>1</xdr:row>
      <xdr:rowOff>95250</xdr:rowOff>
    </xdr:to>
    <xdr:sp macro="" textlink="">
      <xdr:nvSpPr>
        <xdr:cNvPr id="2" name="WordArt 2">
          <a:extLst>
            <a:ext uri="{FF2B5EF4-FFF2-40B4-BE49-F238E27FC236}">
              <a16:creationId xmlns:a16="http://schemas.microsoft.com/office/drawing/2014/main" id="{00000000-0008-0000-0700-000002000000}"/>
            </a:ext>
          </a:extLst>
        </xdr:cNvPr>
        <xdr:cNvSpPr>
          <a:spLocks noChangeArrowheads="1" noChangeShapeType="1" noTextEdit="1"/>
        </xdr:cNvSpPr>
      </xdr:nvSpPr>
      <xdr:spPr bwMode="auto">
        <a:xfrm>
          <a:off x="866775" y="47625"/>
          <a:ext cx="1828800" cy="285750"/>
        </a:xfrm>
        <a:prstGeom prst="rect">
          <a:avLst/>
        </a:prstGeom>
      </xdr:spPr>
      <xdr:txBody>
        <a:bodyPr wrap="none" fromWordArt="1">
          <a:prstTxWarp prst="textPlain">
            <a:avLst>
              <a:gd name="adj" fmla="val 50000"/>
            </a:avLst>
          </a:prstTxWarp>
        </a:bodyPr>
        <a:lstStyle/>
        <a:p>
          <a:pPr algn="ctr" rtl="0"/>
          <a:r>
            <a:rPr lang="es-ES" sz="3600" b="1" kern="10" spc="0">
              <a:ln w="9525">
                <a:noFill/>
                <a:round/>
                <a:headEnd/>
                <a:tailEnd/>
              </a:ln>
              <a:solidFill>
                <a:srgbClr val="000000"/>
              </a:solidFill>
              <a:effectLst>
                <a:outerShdw dist="45791" dir="2021404" algn="ctr" rotWithShape="0">
                  <a:srgbClr val="C0C0C0"/>
                </a:outerShdw>
              </a:effectLst>
              <a:latin typeface="Tempus Sans ITC"/>
            </a:rPr>
            <a:t>Polleria Norky's</a:t>
          </a:r>
        </a:p>
      </xdr:txBody>
    </xdr:sp>
    <xdr:clientData/>
  </xdr:twoCellAnchor>
  <mc:AlternateContent xmlns:mc="http://schemas.openxmlformats.org/markup-compatibility/2006">
    <mc:Choice xmlns:a14="http://schemas.microsoft.com/office/drawing/2010/main" Requires="a14">
      <xdr:twoCellAnchor editAs="oneCell">
        <xdr:from>
          <xdr:col>1</xdr:col>
          <xdr:colOff>85725</xdr:colOff>
          <xdr:row>0</xdr:row>
          <xdr:rowOff>28575</xdr:rowOff>
        </xdr:from>
        <xdr:to>
          <xdr:col>2</xdr:col>
          <xdr:colOff>9525</xdr:colOff>
          <xdr:row>1</xdr:row>
          <xdr:rowOff>171450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700-000001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3</xdr:col>
      <xdr:colOff>1724025</xdr:colOff>
      <xdr:row>5</xdr:row>
      <xdr:rowOff>53979</xdr:rowOff>
    </xdr:from>
    <xdr:to>
      <xdr:col>6</xdr:col>
      <xdr:colOff>66675</xdr:colOff>
      <xdr:row>13</xdr:row>
      <xdr:rowOff>37952</xdr:rowOff>
    </xdr:to>
    <xdr:pic>
      <xdr:nvPicPr>
        <xdr:cNvPr id="2" name="Imagen 1" descr="Imagen relacionada">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10050" y="1101729"/>
          <a:ext cx="4257675" cy="14222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385762</xdr:colOff>
      <xdr:row>30</xdr:row>
      <xdr:rowOff>0</xdr:rowOff>
    </xdr:from>
    <xdr:to>
      <xdr:col>80</xdr:col>
      <xdr:colOff>433387</xdr:colOff>
      <xdr:row>80</xdr:row>
      <xdr:rowOff>54628</xdr:rowOff>
    </xdr:to>
    <xdr:pic>
      <xdr:nvPicPr>
        <xdr:cNvPr id="3" name="Imagen 2" descr="Imagen relacionada">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997987" y="6962775"/>
          <a:ext cx="42719625" cy="81508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662269</xdr:colOff>
      <xdr:row>8</xdr:row>
      <xdr:rowOff>119857</xdr:rowOff>
    </xdr:from>
    <xdr:to>
      <xdr:col>3</xdr:col>
      <xdr:colOff>952501</xdr:colOff>
      <xdr:row>11</xdr:row>
      <xdr:rowOff>145676</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rotWithShape="1">
        <a:blip xmlns:r="http://schemas.openxmlformats.org/officeDocument/2006/relationships" r:embed="rId3"/>
        <a:srcRect l="8457" t="34972" r="71994" b="57402"/>
        <a:stretch/>
      </xdr:blipFill>
      <xdr:spPr>
        <a:xfrm>
          <a:off x="1176619" y="1796257"/>
          <a:ext cx="2261907" cy="51159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26</xdr:col>
      <xdr:colOff>385762</xdr:colOff>
      <xdr:row>29</xdr:row>
      <xdr:rowOff>0</xdr:rowOff>
    </xdr:from>
    <xdr:to>
      <xdr:col>82</xdr:col>
      <xdr:colOff>433387</xdr:colOff>
      <xdr:row>70</xdr:row>
      <xdr:rowOff>88246</xdr:rowOff>
    </xdr:to>
    <xdr:pic>
      <xdr:nvPicPr>
        <xdr:cNvPr id="2" name="Imagen 6" descr="Imagen relacionada">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017037" y="6305550"/>
          <a:ext cx="42719625" cy="78987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31</xdr:col>
      <xdr:colOff>385762</xdr:colOff>
      <xdr:row>31</xdr:row>
      <xdr:rowOff>0</xdr:rowOff>
    </xdr:from>
    <xdr:to>
      <xdr:col>87</xdr:col>
      <xdr:colOff>433387</xdr:colOff>
      <xdr:row>81</xdr:row>
      <xdr:rowOff>45103</xdr:rowOff>
    </xdr:to>
    <xdr:pic>
      <xdr:nvPicPr>
        <xdr:cNvPr id="2" name="Imagen 6" descr="Imagen relacionada">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007512" y="6353175"/>
          <a:ext cx="42719625" cy="81508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981076</xdr:colOff>
      <xdr:row>5</xdr:row>
      <xdr:rowOff>77641</xdr:rowOff>
    </xdr:from>
    <xdr:to>
      <xdr:col>12</xdr:col>
      <xdr:colOff>1</xdr:colOff>
      <xdr:row>10</xdr:row>
      <xdr:rowOff>133350</xdr:rowOff>
    </xdr:to>
    <xdr:pic>
      <xdr:nvPicPr>
        <xdr:cNvPr id="3" name="4 Imagen" descr="Resultado de imagen para LOGO EMPRESAS PNG">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53076" y="1125391"/>
          <a:ext cx="2552700" cy="10082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VOLVE/Desktop/ejercicios%201%20buscar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Ordenados"/>
      <sheetName val="Presentación Ordenado"/>
      <sheetName val="Datos No Ordenados"/>
      <sheetName val="Presentación No Ordenado"/>
      <sheetName val="BD 1"/>
      <sheetName val="BD 2"/>
    </sheetNames>
    <sheetDataSet>
      <sheetData sheetId="0" refreshError="1">
        <row r="1">
          <cell r="A1" t="str">
            <v>NIT</v>
          </cell>
          <cell r="B1" t="str">
            <v>RAZÓN SOCIAL</v>
          </cell>
          <cell r="C1" t="str">
            <v>DOMICILIO</v>
          </cell>
          <cell r="D1" t="str">
            <v>DEPARTAMENTO</v>
          </cell>
          <cell r="E1" t="str">
            <v>ESTADO</v>
          </cell>
          <cell r="F1" t="str">
            <v>SITUACIÓN</v>
          </cell>
          <cell r="G1" t="str">
            <v>SECTOR ECONOMICO</v>
          </cell>
          <cell r="H1" t="str">
            <v>PUESTO POR ACTIVOS</v>
          </cell>
          <cell r="I1" t="str">
            <v xml:space="preserve">ACTIVOS      Miles $                                   </v>
          </cell>
          <cell r="J1" t="str">
            <v>PUESTO POR PATRIMONIO</v>
          </cell>
          <cell r="K1" t="str">
            <v>PATRIMONIO    Miles $</v>
          </cell>
          <cell r="L1" t="str">
            <v>PUESTO POR INGRESOS OPERACIONALES</v>
          </cell>
          <cell r="M1" t="str">
            <v xml:space="preserve">INGRESOS OPERACIONALES   Miles $                      </v>
          </cell>
          <cell r="N1" t="str">
            <v>PUESTO POR UTILIDAD BRUTA</v>
          </cell>
          <cell r="O1" t="str">
            <v xml:space="preserve">UTILIDAD BRUTA        Miles $                               </v>
          </cell>
          <cell r="P1" t="str">
            <v>PUESTO POR UTILIDAD OPERACIONAL</v>
          </cell>
          <cell r="Q1" t="str">
            <v xml:space="preserve">UTILIDAD OPERACIONAL     Miles $                         </v>
          </cell>
          <cell r="R1" t="str">
            <v>PUESTO POR UTILIDAD NETA</v>
          </cell>
          <cell r="S1" t="str">
            <v xml:space="preserve">UTILIDAD NETA      Miles $                          </v>
          </cell>
          <cell r="T1" t="str">
            <v>TOTAL PUESTOS</v>
          </cell>
          <cell r="U1" t="str">
            <v>PUESTO EN LIDERAGO</v>
          </cell>
        </row>
        <row r="2">
          <cell r="A2">
            <v>811012271</v>
          </cell>
          <cell r="B2" t="str">
            <v xml:space="preserve">SURAMERICANA DE INVERSIONES S.A. SURAMERICANA                         </v>
          </cell>
          <cell r="C2" t="str">
            <v xml:space="preserve">MEDELLIN                  </v>
          </cell>
          <cell r="D2" t="str">
            <v xml:space="preserve">ANTIOQUIA                 </v>
          </cell>
          <cell r="E2" t="str">
            <v>EXENTA</v>
          </cell>
          <cell r="F2" t="str">
            <v>VIGILADA POR LA SUPERINTENDENCIA FINANCIERA DE COL</v>
          </cell>
          <cell r="G2" t="str">
            <v>ACTIVIDADES DIVERSAS DE INVERSION Y SERVICIOS</v>
          </cell>
          <cell r="H2">
            <v>1</v>
          </cell>
          <cell r="I2">
            <v>10209581090</v>
          </cell>
          <cell r="J2">
            <v>1</v>
          </cell>
          <cell r="K2">
            <v>10086417732</v>
          </cell>
          <cell r="L2">
            <v>109</v>
          </cell>
          <cell r="M2">
            <v>363457793</v>
          </cell>
          <cell r="N2">
            <v>24</v>
          </cell>
          <cell r="O2">
            <v>363457793</v>
          </cell>
          <cell r="P2">
            <v>15</v>
          </cell>
          <cell r="Q2">
            <v>350558137</v>
          </cell>
          <cell r="R2">
            <v>9</v>
          </cell>
          <cell r="S2">
            <v>333520054</v>
          </cell>
          <cell r="T2">
            <v>159</v>
          </cell>
          <cell r="U2">
            <v>15</v>
          </cell>
        </row>
        <row r="3">
          <cell r="A3">
            <v>860005224</v>
          </cell>
          <cell r="B3" t="str">
            <v xml:space="preserve">BAVARIA S A                                                           </v>
          </cell>
          <cell r="C3" t="str">
            <v xml:space="preserve">BOGOTA D.C.               </v>
          </cell>
          <cell r="D3" t="str">
            <v xml:space="preserve">BOGOTA D.C.               </v>
          </cell>
          <cell r="E3" t="str">
            <v>EXENTA</v>
          </cell>
          <cell r="F3" t="str">
            <v>VIGILADA POR LA SUPERINTENDENCIA FINANCIERA DE COL</v>
          </cell>
          <cell r="G3" t="str">
            <v xml:space="preserve">BEBIDAS                                      </v>
          </cell>
          <cell r="H3">
            <v>2</v>
          </cell>
          <cell r="I3">
            <v>9484870340</v>
          </cell>
          <cell r="J3">
            <v>5</v>
          </cell>
          <cell r="K3">
            <v>3501902328</v>
          </cell>
          <cell r="L3">
            <v>5</v>
          </cell>
          <cell r="M3">
            <v>3041848131</v>
          </cell>
          <cell r="N3">
            <v>2</v>
          </cell>
          <cell r="O3">
            <v>1751689283</v>
          </cell>
          <cell r="P3">
            <v>6</v>
          </cell>
          <cell r="Q3">
            <v>600182459</v>
          </cell>
          <cell r="R3">
            <v>90</v>
          </cell>
          <cell r="S3">
            <v>30911410</v>
          </cell>
          <cell r="T3">
            <v>110</v>
          </cell>
          <cell r="U3">
            <v>9</v>
          </cell>
        </row>
        <row r="4">
          <cell r="A4">
            <v>890100251</v>
          </cell>
          <cell r="B4" t="str">
            <v xml:space="preserve">CEMENTOS ARGOS S.A                                                    </v>
          </cell>
          <cell r="C4" t="str">
            <v xml:space="preserve">MEDELLIN                  </v>
          </cell>
          <cell r="D4" t="str">
            <v xml:space="preserve">ANTIOQUIA                 </v>
          </cell>
          <cell r="E4" t="str">
            <v>EXENTA</v>
          </cell>
          <cell r="F4" t="str">
            <v>VIGILADA POR LA SUPERINTENDENCIA FINANCIERA DE COL</v>
          </cell>
          <cell r="G4" t="str">
            <v>FABRICACION DE PRODUCTOS DE CEMENTO, HORMIGON</v>
          </cell>
          <cell r="H4">
            <v>3</v>
          </cell>
          <cell r="I4">
            <v>8988993927</v>
          </cell>
          <cell r="J4">
            <v>3</v>
          </cell>
          <cell r="K4">
            <v>6606150557</v>
          </cell>
          <cell r="L4">
            <v>21</v>
          </cell>
          <cell r="M4">
            <v>1128683637</v>
          </cell>
          <cell r="N4">
            <v>43</v>
          </cell>
          <cell r="O4">
            <v>248707623</v>
          </cell>
          <cell r="P4">
            <v>63</v>
          </cell>
          <cell r="Q4">
            <v>63636598</v>
          </cell>
          <cell r="R4">
            <v>23</v>
          </cell>
          <cell r="S4">
            <v>140114383</v>
          </cell>
          <cell r="T4">
            <v>156</v>
          </cell>
          <cell r="U4">
            <v>14</v>
          </cell>
        </row>
        <row r="5">
          <cell r="A5">
            <v>890900266</v>
          </cell>
          <cell r="B5" t="str">
            <v xml:space="preserve">COMPANIA DE CEMENTO ARGOS S A                                         </v>
          </cell>
          <cell r="C5" t="str">
            <v xml:space="preserve">MEDELLIN                  </v>
          </cell>
          <cell r="D5" t="str">
            <v xml:space="preserve">ANTIOQUIA                 </v>
          </cell>
          <cell r="E5" t="str">
            <v>EXENTA</v>
          </cell>
          <cell r="F5" t="str">
            <v>VIGILADA POR LA SUPERINTENDENCIA FINANCIERA DE COL</v>
          </cell>
          <cell r="G5" t="str">
            <v>FABRICACION DE PRODUCTOS DE CEMENTO, HORMIGON</v>
          </cell>
          <cell r="H5">
            <v>4</v>
          </cell>
          <cell r="I5">
            <v>6329838278</v>
          </cell>
          <cell r="J5">
            <v>2</v>
          </cell>
          <cell r="K5">
            <v>6286589359</v>
          </cell>
          <cell r="L5">
            <v>310</v>
          </cell>
          <cell r="M5">
            <v>143102081</v>
          </cell>
          <cell r="N5">
            <v>89</v>
          </cell>
          <cell r="O5">
            <v>123751840</v>
          </cell>
          <cell r="P5">
            <v>37</v>
          </cell>
          <cell r="Q5">
            <v>115720375</v>
          </cell>
          <cell r="R5">
            <v>24</v>
          </cell>
          <cell r="S5">
            <v>139812299</v>
          </cell>
          <cell r="T5">
            <v>466</v>
          </cell>
          <cell r="U5">
            <v>56</v>
          </cell>
        </row>
        <row r="6">
          <cell r="A6">
            <v>800153993</v>
          </cell>
          <cell r="B6" t="str">
            <v xml:space="preserve">COMUNICACION CELULAR S A  COMCEL S A                                  </v>
          </cell>
          <cell r="C6" t="str">
            <v xml:space="preserve">BOGOTA D.C.               </v>
          </cell>
          <cell r="D6" t="str">
            <v xml:space="preserve">BOGOTA D.C.               </v>
          </cell>
          <cell r="E6" t="str">
            <v>EXENTA</v>
          </cell>
          <cell r="F6" t="str">
            <v>VIGILADA POR LA SUPERINTENDENCIA FINANCIERA DE COL</v>
          </cell>
          <cell r="G6" t="str">
            <v xml:space="preserve">TELEFONIA Y REDES                            </v>
          </cell>
          <cell r="H6">
            <v>5</v>
          </cell>
          <cell r="I6">
            <v>6245978173</v>
          </cell>
          <cell r="J6">
            <v>5.5</v>
          </cell>
          <cell r="K6">
            <v>3155605967</v>
          </cell>
          <cell r="L6">
            <v>2</v>
          </cell>
          <cell r="M6">
            <v>4588407345</v>
          </cell>
          <cell r="N6">
            <v>1</v>
          </cell>
          <cell r="O6">
            <v>1894673349</v>
          </cell>
          <cell r="P6">
            <v>2</v>
          </cell>
          <cell r="Q6">
            <v>1048390198</v>
          </cell>
          <cell r="R6">
            <v>1</v>
          </cell>
          <cell r="S6">
            <v>936136954</v>
          </cell>
          <cell r="T6">
            <v>16.5</v>
          </cell>
          <cell r="U6">
            <v>1</v>
          </cell>
        </row>
        <row r="7">
          <cell r="A7">
            <v>800216181</v>
          </cell>
          <cell r="B7" t="str">
            <v xml:space="preserve">GRUPO AVAL ACCIONES Y VALORES S A                                     </v>
          </cell>
          <cell r="C7" t="str">
            <v xml:space="preserve">BOGOTA D.C.               </v>
          </cell>
          <cell r="D7" t="str">
            <v xml:space="preserve">BOGOTA D.C.               </v>
          </cell>
          <cell r="E7" t="str">
            <v>EXENTA</v>
          </cell>
          <cell r="F7" t="str">
            <v>VIGILADA POR LA SUPERINTENDENCIA FINANCIERA DE COL</v>
          </cell>
          <cell r="G7" t="str">
            <v>ACTIVIDADES DIVERSAS DE INVERSION Y SERVICIOS</v>
          </cell>
          <cell r="H7">
            <v>6</v>
          </cell>
          <cell r="I7">
            <v>5474806676</v>
          </cell>
          <cell r="J7">
            <v>3.5</v>
          </cell>
          <cell r="K7">
            <v>4499318181</v>
          </cell>
          <cell r="L7">
            <v>54</v>
          </cell>
          <cell r="M7">
            <v>599291304</v>
          </cell>
          <cell r="N7">
            <v>10</v>
          </cell>
          <cell r="O7">
            <v>596822804</v>
          </cell>
          <cell r="P7">
            <v>7</v>
          </cell>
          <cell r="Q7">
            <v>556998755</v>
          </cell>
          <cell r="R7">
            <v>4</v>
          </cell>
          <cell r="S7">
            <v>532531171</v>
          </cell>
          <cell r="T7">
            <v>84.5</v>
          </cell>
          <cell r="U7">
            <v>4</v>
          </cell>
        </row>
        <row r="8">
          <cell r="A8">
            <v>860069378</v>
          </cell>
          <cell r="B8" t="str">
            <v xml:space="preserve">CERROMATOSO SA                                                        </v>
          </cell>
          <cell r="C8" t="str">
            <v xml:space="preserve">BOGOTA D.C.               </v>
          </cell>
          <cell r="D8" t="str">
            <v xml:space="preserve">BOGOTA D.C.               </v>
          </cell>
          <cell r="E8" t="str">
            <v>VIGILANCIA</v>
          </cell>
          <cell r="F8" t="str">
            <v>ACTIVA</v>
          </cell>
          <cell r="G8" t="str">
            <v xml:space="preserve">INDUSTRIAS METALICAS BASICAS                 </v>
          </cell>
          <cell r="H8">
            <v>7</v>
          </cell>
          <cell r="I8">
            <v>4853553000</v>
          </cell>
          <cell r="J8">
            <v>4.5</v>
          </cell>
          <cell r="K8">
            <v>3829405000</v>
          </cell>
          <cell r="L8">
            <v>14</v>
          </cell>
          <cell r="M8">
            <v>1779218000</v>
          </cell>
          <cell r="N8">
            <v>3</v>
          </cell>
          <cell r="O8">
            <v>1476687000</v>
          </cell>
          <cell r="P8">
            <v>1</v>
          </cell>
          <cell r="Q8">
            <v>1287107000</v>
          </cell>
          <cell r="R8">
            <v>2</v>
          </cell>
          <cell r="S8">
            <v>629889000</v>
          </cell>
          <cell r="T8">
            <v>31.5</v>
          </cell>
          <cell r="U8">
            <v>2</v>
          </cell>
        </row>
        <row r="9">
          <cell r="A9">
            <v>811011258</v>
          </cell>
          <cell r="B9" t="str">
            <v xml:space="preserve">PORTAFOLIO DE INVERSIONES SURAMERICANA S                              </v>
          </cell>
          <cell r="C9" t="str">
            <v xml:space="preserve">MEDELLIN                  </v>
          </cell>
          <cell r="D9" t="str">
            <v xml:space="preserve">ANTIOQUIA                 </v>
          </cell>
          <cell r="E9" t="str">
            <v>EXENTA</v>
          </cell>
          <cell r="F9" t="str">
            <v>VIGILADA POR LA SUPERINTENDENCIA FINANCIERA DE COL</v>
          </cell>
          <cell r="G9" t="str">
            <v>ACTIVIDADES DIVERSAS DE INVERSION Y SERVICIOS</v>
          </cell>
          <cell r="H9">
            <v>8</v>
          </cell>
          <cell r="I9">
            <v>4811706846</v>
          </cell>
          <cell r="J9">
            <v>3</v>
          </cell>
          <cell r="K9">
            <v>4607521541</v>
          </cell>
          <cell r="L9">
            <v>186</v>
          </cell>
          <cell r="M9">
            <v>213969466</v>
          </cell>
          <cell r="N9">
            <v>50</v>
          </cell>
          <cell r="O9">
            <v>213969466</v>
          </cell>
          <cell r="P9">
            <v>22</v>
          </cell>
          <cell r="Q9">
            <v>201884314</v>
          </cell>
          <cell r="R9">
            <v>21</v>
          </cell>
          <cell r="S9">
            <v>148266021</v>
          </cell>
          <cell r="T9">
            <v>290</v>
          </cell>
          <cell r="U9">
            <v>30</v>
          </cell>
        </row>
        <row r="10">
          <cell r="A10">
            <v>890900050</v>
          </cell>
          <cell r="B10" t="str">
            <v xml:space="preserve">COMPAÑIA NACIONAL DE CHOCOLATES S A                                   </v>
          </cell>
          <cell r="C10" t="str">
            <v xml:space="preserve">MEDELLIN                  </v>
          </cell>
          <cell r="D10" t="str">
            <v xml:space="preserve">ANTIOQUIA                 </v>
          </cell>
          <cell r="E10" t="str">
            <v>EXENTA</v>
          </cell>
          <cell r="F10" t="str">
            <v>VIGILADA POR LA SUPERINTENDENCIA FINANCIERA DE COL</v>
          </cell>
          <cell r="G10" t="str">
            <v xml:space="preserve">PRODUCTOS ALIMENTICIOS                       </v>
          </cell>
          <cell r="H10">
            <v>9</v>
          </cell>
          <cell r="I10">
            <v>4028639721</v>
          </cell>
          <cell r="J10">
            <v>4</v>
          </cell>
          <cell r="K10">
            <v>3965404518</v>
          </cell>
          <cell r="L10">
            <v>138</v>
          </cell>
          <cell r="M10">
            <v>297927189</v>
          </cell>
          <cell r="N10">
            <v>44</v>
          </cell>
          <cell r="O10">
            <v>244001562</v>
          </cell>
          <cell r="P10">
            <v>21</v>
          </cell>
          <cell r="Q10">
            <v>202580009</v>
          </cell>
          <cell r="R10">
            <v>14</v>
          </cell>
          <cell r="S10">
            <v>210697197</v>
          </cell>
          <cell r="T10">
            <v>230</v>
          </cell>
          <cell r="U10">
            <v>22</v>
          </cell>
        </row>
        <row r="11">
          <cell r="A11">
            <v>890900608</v>
          </cell>
          <cell r="B11" t="str">
            <v xml:space="preserve">ALMACENES EXITO S A                                                   </v>
          </cell>
          <cell r="C11" t="str">
            <v xml:space="preserve">ENVIGADO                  </v>
          </cell>
          <cell r="D11" t="str">
            <v xml:space="preserve">ANTIOQUIA                 </v>
          </cell>
          <cell r="E11" t="str">
            <v>EXENTA</v>
          </cell>
          <cell r="F11" t="str">
            <v>VIGILADA POR LA SUPERINTENDENCIA FINANCIERA DE COL</v>
          </cell>
          <cell r="G11" t="str">
            <v xml:space="preserve">COMERCIO AL POR MENOR                        </v>
          </cell>
          <cell r="H11">
            <v>10</v>
          </cell>
          <cell r="I11">
            <v>3600166572</v>
          </cell>
          <cell r="J11">
            <v>10</v>
          </cell>
          <cell r="K11">
            <v>2224648310</v>
          </cell>
          <cell r="L11">
            <v>3</v>
          </cell>
          <cell r="M11">
            <v>4260315903</v>
          </cell>
          <cell r="N11">
            <v>4</v>
          </cell>
          <cell r="O11">
            <v>1043319443</v>
          </cell>
          <cell r="P11">
            <v>23</v>
          </cell>
          <cell r="Q11">
            <v>168431423</v>
          </cell>
          <cell r="R11">
            <v>28</v>
          </cell>
          <cell r="S11">
            <v>123176047</v>
          </cell>
          <cell r="T11">
            <v>78</v>
          </cell>
          <cell r="U11">
            <v>3</v>
          </cell>
        </row>
        <row r="12">
          <cell r="A12">
            <v>830113598</v>
          </cell>
          <cell r="B12" t="str">
            <v xml:space="preserve">ADMINEGOCIOS &amp; CIA S C A                                              </v>
          </cell>
          <cell r="C12" t="str">
            <v xml:space="preserve">BOGOTA D.C.               </v>
          </cell>
          <cell r="D12" t="str">
            <v xml:space="preserve">BOGOTA D.C.               </v>
          </cell>
          <cell r="E12" t="str">
            <v>VIGILANCIA</v>
          </cell>
          <cell r="F12" t="str">
            <v>ACTIVA</v>
          </cell>
          <cell r="G12" t="str">
            <v>ACTIVIDADES DIVERSAS DE INVERSION Y SERVICIOS</v>
          </cell>
          <cell r="H12">
            <v>11</v>
          </cell>
          <cell r="I12">
            <v>3173807628</v>
          </cell>
          <cell r="J12">
            <v>6</v>
          </cell>
          <cell r="K12">
            <v>3119946248</v>
          </cell>
          <cell r="L12">
            <v>803</v>
          </cell>
          <cell r="M12">
            <v>60322583</v>
          </cell>
          <cell r="N12">
            <v>194</v>
          </cell>
          <cell r="O12">
            <v>60322583</v>
          </cell>
          <cell r="P12">
            <v>116</v>
          </cell>
          <cell r="Q12">
            <v>36148608</v>
          </cell>
          <cell r="R12">
            <v>94</v>
          </cell>
          <cell r="S12">
            <v>30189019</v>
          </cell>
          <cell r="T12">
            <v>1224</v>
          </cell>
          <cell r="U12">
            <v>148</v>
          </cell>
        </row>
        <row r="13">
          <cell r="A13">
            <v>830113601</v>
          </cell>
          <cell r="B13" t="str">
            <v xml:space="preserve">ACTIUNIDOS S.A.                                                       </v>
          </cell>
          <cell r="C13" t="str">
            <v xml:space="preserve">BOGOTA D.C.               </v>
          </cell>
          <cell r="D13" t="str">
            <v xml:space="preserve">BOGOTA D.C.               </v>
          </cell>
          <cell r="E13" t="str">
            <v>EXENTA</v>
          </cell>
          <cell r="F13" t="str">
            <v>VIGILADA POR LA SUPERINTENDENCIA FINANCIERA DE COL</v>
          </cell>
          <cell r="G13" t="str">
            <v>ACTIVIDADES DIVERSAS DE INVERSION Y SERVICIOS</v>
          </cell>
          <cell r="H13">
            <v>12</v>
          </cell>
          <cell r="I13">
            <v>3150880787</v>
          </cell>
          <cell r="J13">
            <v>7</v>
          </cell>
          <cell r="K13">
            <v>3046662366</v>
          </cell>
          <cell r="L13">
            <v>445</v>
          </cell>
          <cell r="M13">
            <v>104307925</v>
          </cell>
          <cell r="N13">
            <v>111</v>
          </cell>
          <cell r="O13">
            <v>104307925</v>
          </cell>
          <cell r="P13">
            <v>39</v>
          </cell>
          <cell r="Q13">
            <v>102406599</v>
          </cell>
          <cell r="R13">
            <v>44</v>
          </cell>
          <cell r="S13">
            <v>73053800</v>
          </cell>
          <cell r="T13">
            <v>658</v>
          </cell>
          <cell r="U13">
            <v>74</v>
          </cell>
        </row>
        <row r="14">
          <cell r="A14">
            <v>900023333</v>
          </cell>
          <cell r="B14" t="str">
            <v xml:space="preserve">AMOV COLOMBIA S.A.                                                    </v>
          </cell>
          <cell r="C14" t="str">
            <v xml:space="preserve">BOGOTA D.C.               </v>
          </cell>
          <cell r="D14" t="str">
            <v xml:space="preserve">BOGOTA D.C.               </v>
          </cell>
          <cell r="E14" t="str">
            <v>VIGILANCIA</v>
          </cell>
          <cell r="F14" t="str">
            <v>ACTIVA</v>
          </cell>
          <cell r="G14" t="str">
            <v>ACTIVIDADES DIVERSAS DE INVERSION Y SERVICIOS</v>
          </cell>
          <cell r="H14">
            <v>13</v>
          </cell>
          <cell r="I14">
            <v>3030836970</v>
          </cell>
          <cell r="J14">
            <v>7.5</v>
          </cell>
          <cell r="K14">
            <v>3030828587</v>
          </cell>
          <cell r="L14">
            <v>49</v>
          </cell>
          <cell r="M14">
            <v>648930138</v>
          </cell>
          <cell r="N14">
            <v>9</v>
          </cell>
          <cell r="O14">
            <v>648930138</v>
          </cell>
          <cell r="P14">
            <v>8</v>
          </cell>
          <cell r="Q14">
            <v>545591677</v>
          </cell>
          <cell r="R14">
            <v>3</v>
          </cell>
          <cell r="S14">
            <v>555240781</v>
          </cell>
          <cell r="T14">
            <v>89.5</v>
          </cell>
          <cell r="U14">
            <v>7</v>
          </cell>
        </row>
        <row r="15">
          <cell r="A15">
            <v>811030322</v>
          </cell>
          <cell r="B15" t="str">
            <v xml:space="preserve">COMPAÑIA COLOMBIANA DE INVERSIONES S A                                </v>
          </cell>
          <cell r="C15" t="str">
            <v xml:space="preserve">MEDELLIN                  </v>
          </cell>
          <cell r="D15" t="str">
            <v xml:space="preserve">ANTIOQUIA                 </v>
          </cell>
          <cell r="E15" t="str">
            <v>EXENTA</v>
          </cell>
          <cell r="F15" t="str">
            <v>VIGILADA POR LA SUPERINTENDENCIA FINANCIERA DE COL</v>
          </cell>
          <cell r="G15" t="str">
            <v>ACTIVIDADES DIVERSAS DE INVERSION Y SERVICIOS</v>
          </cell>
          <cell r="H15">
            <v>14</v>
          </cell>
          <cell r="I15">
            <v>2454567257</v>
          </cell>
          <cell r="J15">
            <v>9</v>
          </cell>
          <cell r="K15">
            <v>2362491000</v>
          </cell>
          <cell r="L15">
            <v>278</v>
          </cell>
          <cell r="M15">
            <v>159029808</v>
          </cell>
          <cell r="N15">
            <v>63</v>
          </cell>
          <cell r="O15">
            <v>159029808</v>
          </cell>
          <cell r="P15">
            <v>31</v>
          </cell>
          <cell r="Q15">
            <v>143102206</v>
          </cell>
          <cell r="R15">
            <v>27</v>
          </cell>
          <cell r="S15">
            <v>123559667</v>
          </cell>
          <cell r="T15">
            <v>422</v>
          </cell>
          <cell r="U15">
            <v>50</v>
          </cell>
        </row>
        <row r="16">
          <cell r="A16">
            <v>811019012</v>
          </cell>
          <cell r="B16" t="str">
            <v xml:space="preserve">INVERSIONES EN SEGURO Y SEGURIDAD SOCIAL SURAMERICANA                 </v>
          </cell>
          <cell r="C16" t="str">
            <v xml:space="preserve">MEDELLIN                  </v>
          </cell>
          <cell r="D16" t="str">
            <v xml:space="preserve">ANTIOQUIA                 </v>
          </cell>
          <cell r="E16" t="str">
            <v>VIGILANCIA</v>
          </cell>
          <cell r="F16" t="str">
            <v>ACTIVA</v>
          </cell>
          <cell r="G16" t="str">
            <v>ACTIVIDADES DIVERSAS DE INVERSION Y SERVICIOS</v>
          </cell>
          <cell r="H16">
            <v>15</v>
          </cell>
          <cell r="I16">
            <v>2436395874</v>
          </cell>
          <cell r="J16">
            <v>8.5</v>
          </cell>
          <cell r="K16">
            <v>2432569115</v>
          </cell>
          <cell r="L16">
            <v>258</v>
          </cell>
          <cell r="M16">
            <v>167530402</v>
          </cell>
          <cell r="N16">
            <v>60</v>
          </cell>
          <cell r="O16">
            <v>167530402</v>
          </cell>
          <cell r="P16">
            <v>25</v>
          </cell>
          <cell r="Q16">
            <v>163281159</v>
          </cell>
          <cell r="R16">
            <v>20</v>
          </cell>
          <cell r="S16">
            <v>155029064</v>
          </cell>
          <cell r="T16">
            <v>386.5</v>
          </cell>
          <cell r="U16">
            <v>46</v>
          </cell>
        </row>
        <row r="17">
          <cell r="A17">
            <v>800148160</v>
          </cell>
          <cell r="B17" t="str">
            <v xml:space="preserve">INPROICO S. A.                                                        </v>
          </cell>
          <cell r="C17" t="str">
            <v xml:space="preserve">BOGOTA D.C.               </v>
          </cell>
          <cell r="D17" t="str">
            <v xml:space="preserve">BOGOTA D.C.               </v>
          </cell>
          <cell r="E17" t="str">
            <v>VIGILANCIA</v>
          </cell>
          <cell r="F17" t="str">
            <v>ACTIVA</v>
          </cell>
          <cell r="G17" t="str">
            <v>ACTIVIDADES DIVERSAS DE INVERSION Y SERVICIOS</v>
          </cell>
          <cell r="H17">
            <v>16</v>
          </cell>
          <cell r="I17">
            <v>2382545320</v>
          </cell>
          <cell r="J17">
            <v>9.5</v>
          </cell>
          <cell r="K17">
            <v>2349993108</v>
          </cell>
          <cell r="L17">
            <v>681</v>
          </cell>
          <cell r="M17">
            <v>70584593</v>
          </cell>
          <cell r="N17">
            <v>169</v>
          </cell>
          <cell r="O17">
            <v>70584593</v>
          </cell>
          <cell r="P17">
            <v>1095</v>
          </cell>
          <cell r="Q17">
            <v>2723739</v>
          </cell>
          <cell r="R17">
            <v>648</v>
          </cell>
          <cell r="S17">
            <v>3519981</v>
          </cell>
          <cell r="T17">
            <v>2618.5</v>
          </cell>
          <cell r="U17">
            <v>314</v>
          </cell>
        </row>
        <row r="18">
          <cell r="A18">
            <v>860069804</v>
          </cell>
          <cell r="B18" t="str">
            <v xml:space="preserve">CARBONES DEL CERREJON LLC                                             </v>
          </cell>
          <cell r="C18" t="str">
            <v xml:space="preserve">BOGOTA D.C.               </v>
          </cell>
          <cell r="D18" t="str">
            <v xml:space="preserve">BOGOTA D.C.               </v>
          </cell>
          <cell r="E18" t="str">
            <v>VIGILANCIA</v>
          </cell>
          <cell r="F18" t="str">
            <v>ACTIVA</v>
          </cell>
          <cell r="G18" t="str">
            <v xml:space="preserve">CARBON Y DERIVADOS                           </v>
          </cell>
          <cell r="H18">
            <v>17</v>
          </cell>
          <cell r="I18">
            <v>2359618992</v>
          </cell>
          <cell r="J18">
            <v>21</v>
          </cell>
          <cell r="K18">
            <v>1000140698</v>
          </cell>
          <cell r="L18">
            <v>16</v>
          </cell>
          <cell r="M18">
            <v>1682604669</v>
          </cell>
          <cell r="N18">
            <v>11</v>
          </cell>
          <cell r="O18">
            <v>541879424</v>
          </cell>
          <cell r="P18">
            <v>9</v>
          </cell>
          <cell r="Q18">
            <v>539756675</v>
          </cell>
          <cell r="R18">
            <v>11</v>
          </cell>
          <cell r="S18">
            <v>283283149</v>
          </cell>
          <cell r="T18">
            <v>85</v>
          </cell>
          <cell r="U18">
            <v>5</v>
          </cell>
        </row>
        <row r="19">
          <cell r="A19">
            <v>800148163</v>
          </cell>
          <cell r="B19" t="str">
            <v xml:space="preserve">SOSACOL S. A.                                                         </v>
          </cell>
          <cell r="C19" t="str">
            <v xml:space="preserve">BOGOTA D.C.               </v>
          </cell>
          <cell r="D19" t="str">
            <v xml:space="preserve">BOGOTA D.C.               </v>
          </cell>
          <cell r="E19" t="str">
            <v>VIGILANCIA</v>
          </cell>
          <cell r="F19" t="str">
            <v>ACTIVA</v>
          </cell>
          <cell r="G19" t="str">
            <v>ACTIVIDADES DIVERSAS DE INVERSION Y SERVICIOS</v>
          </cell>
          <cell r="H19">
            <v>18</v>
          </cell>
          <cell r="I19">
            <v>2320171335</v>
          </cell>
          <cell r="J19">
            <v>10.5</v>
          </cell>
          <cell r="K19">
            <v>2224368908</v>
          </cell>
          <cell r="L19">
            <v>677</v>
          </cell>
          <cell r="M19">
            <v>71046675</v>
          </cell>
          <cell r="N19">
            <v>168</v>
          </cell>
          <cell r="O19">
            <v>71046675</v>
          </cell>
          <cell r="P19">
            <v>438</v>
          </cell>
          <cell r="Q19">
            <v>8236184</v>
          </cell>
          <cell r="R19">
            <v>260</v>
          </cell>
          <cell r="S19">
            <v>11297037</v>
          </cell>
          <cell r="T19">
            <v>1571.5</v>
          </cell>
          <cell r="U19">
            <v>186</v>
          </cell>
        </row>
        <row r="20">
          <cell r="A20">
            <v>800021308</v>
          </cell>
          <cell r="B20" t="str">
            <v xml:space="preserve">DRUMMOND LTD                                                          </v>
          </cell>
          <cell r="C20" t="str">
            <v xml:space="preserve">BOGOTA D.C.               </v>
          </cell>
          <cell r="D20" t="str">
            <v xml:space="preserve">BOGOTA D.C.               </v>
          </cell>
          <cell r="E20" t="str">
            <v>VIGILANCIA</v>
          </cell>
          <cell r="F20" t="str">
            <v>ACTIVA</v>
          </cell>
          <cell r="G20" t="str">
            <v xml:space="preserve">CARBON Y DERIVADOS                           </v>
          </cell>
          <cell r="H20">
            <v>19</v>
          </cell>
          <cell r="I20">
            <v>2250065851</v>
          </cell>
          <cell r="J20">
            <v>13.5</v>
          </cell>
          <cell r="K20">
            <v>1755515119</v>
          </cell>
          <cell r="L20">
            <v>9</v>
          </cell>
          <cell r="M20">
            <v>2260725778</v>
          </cell>
          <cell r="N20">
            <v>36</v>
          </cell>
          <cell r="O20">
            <v>277673170</v>
          </cell>
          <cell r="P20">
            <v>18</v>
          </cell>
          <cell r="Q20">
            <v>227167408</v>
          </cell>
          <cell r="R20">
            <v>17</v>
          </cell>
          <cell r="S20">
            <v>166630370</v>
          </cell>
          <cell r="T20">
            <v>112.5</v>
          </cell>
          <cell r="U20">
            <v>10</v>
          </cell>
        </row>
        <row r="21">
          <cell r="A21">
            <v>830078038</v>
          </cell>
          <cell r="B21" t="str">
            <v xml:space="preserve">CERREJON ZONA NORTE S A                                               </v>
          </cell>
          <cell r="C21" t="str">
            <v xml:space="preserve">BOGOTA D.C.               </v>
          </cell>
          <cell r="D21" t="str">
            <v xml:space="preserve">BOGOTA D.C.               </v>
          </cell>
          <cell r="E21" t="str">
            <v>VIGILANCIA</v>
          </cell>
          <cell r="F21" t="str">
            <v>ACTIVA</v>
          </cell>
          <cell r="G21" t="str">
            <v xml:space="preserve">CARBON Y DERIVADOS                           </v>
          </cell>
          <cell r="H21">
            <v>20</v>
          </cell>
          <cell r="I21">
            <v>1953910564</v>
          </cell>
          <cell r="J21">
            <v>14</v>
          </cell>
          <cell r="K21">
            <v>1676548572</v>
          </cell>
          <cell r="L21">
            <v>19</v>
          </cell>
          <cell r="M21">
            <v>1262953208</v>
          </cell>
          <cell r="N21">
            <v>13</v>
          </cell>
          <cell r="O21">
            <v>474037560</v>
          </cell>
          <cell r="P21">
            <v>10</v>
          </cell>
          <cell r="Q21">
            <v>469512927</v>
          </cell>
          <cell r="R21">
            <v>8</v>
          </cell>
          <cell r="S21">
            <v>348456112</v>
          </cell>
          <cell r="T21">
            <v>84</v>
          </cell>
          <cell r="U21">
            <v>6</v>
          </cell>
        </row>
        <row r="22">
          <cell r="A22">
            <v>900104079</v>
          </cell>
          <cell r="B22" t="str">
            <v xml:space="preserve">EL ZUQUE S.A.                                                         </v>
          </cell>
          <cell r="C22" t="str">
            <v xml:space="preserve">BOGOTA D.C.               </v>
          </cell>
          <cell r="D22" t="str">
            <v xml:space="preserve">BOGOTA D.C.               </v>
          </cell>
          <cell r="E22" t="str">
            <v>VIGILANCIA</v>
          </cell>
          <cell r="F22" t="str">
            <v>ACTIVA</v>
          </cell>
          <cell r="G22" t="str">
            <v>ACTIVIDADES DIVERSAS DE INVERSION Y SERVICIOS</v>
          </cell>
          <cell r="H22">
            <v>21</v>
          </cell>
          <cell r="I22">
            <v>1782568059</v>
          </cell>
          <cell r="J22">
            <v>13</v>
          </cell>
          <cell r="K22">
            <v>1767914851</v>
          </cell>
          <cell r="L22">
            <v>969</v>
          </cell>
          <cell r="M22">
            <v>49151602</v>
          </cell>
          <cell r="N22">
            <v>247</v>
          </cell>
          <cell r="O22">
            <v>49151602</v>
          </cell>
          <cell r="P22">
            <v>511</v>
          </cell>
          <cell r="Q22">
            <v>6688652</v>
          </cell>
          <cell r="R22">
            <v>1212</v>
          </cell>
          <cell r="S22">
            <v>1552897</v>
          </cell>
          <cell r="T22">
            <v>2973</v>
          </cell>
          <cell r="U22">
            <v>350</v>
          </cell>
        </row>
        <row r="23">
          <cell r="A23">
            <v>830025638</v>
          </cell>
          <cell r="B23" t="str">
            <v xml:space="preserve">GRANDES SUPERFICIES DE COLOMBIA S A                                   </v>
          </cell>
          <cell r="C23" t="str">
            <v xml:space="preserve">BOGOTA D.C.               </v>
          </cell>
          <cell r="D23" t="str">
            <v xml:space="preserve">BOGOTA D.C.               </v>
          </cell>
          <cell r="E23" t="str">
            <v>VIGILANCIA</v>
          </cell>
          <cell r="F23" t="str">
            <v>ACTIVA</v>
          </cell>
          <cell r="G23" t="str">
            <v xml:space="preserve">COMERCIO AL POR MENOR                        </v>
          </cell>
          <cell r="H23">
            <v>22</v>
          </cell>
          <cell r="I23">
            <v>1714975396</v>
          </cell>
          <cell r="J23">
            <v>32</v>
          </cell>
          <cell r="K23">
            <v>572898985</v>
          </cell>
          <cell r="L23">
            <v>10</v>
          </cell>
          <cell r="M23">
            <v>2174155141</v>
          </cell>
          <cell r="N23">
            <v>20</v>
          </cell>
          <cell r="O23">
            <v>383998117</v>
          </cell>
          <cell r="P23">
            <v>120</v>
          </cell>
          <cell r="Q23">
            <v>34465301</v>
          </cell>
          <cell r="R23">
            <v>49</v>
          </cell>
          <cell r="S23">
            <v>65573940</v>
          </cell>
          <cell r="T23">
            <v>253</v>
          </cell>
          <cell r="U23">
            <v>25</v>
          </cell>
        </row>
        <row r="24">
          <cell r="A24">
            <v>890300406</v>
          </cell>
          <cell r="B24" t="str">
            <v xml:space="preserve">CARTON DE COLOMBIA S A                                                </v>
          </cell>
          <cell r="C24" t="str">
            <v xml:space="preserve">YUMBO                     </v>
          </cell>
          <cell r="D24" t="str">
            <v xml:space="preserve">VALLE                     </v>
          </cell>
          <cell r="E24" t="str">
            <v>EXENTA</v>
          </cell>
          <cell r="F24" t="str">
            <v>VIGILADA POR LA SUPERINTENDENCIA FINANCIERA DE COL</v>
          </cell>
          <cell r="G24" t="str">
            <v xml:space="preserve">FABRICACION DE PAPEL, CARTON Y DERIVADOS     </v>
          </cell>
          <cell r="H24">
            <v>23</v>
          </cell>
          <cell r="I24">
            <v>1656817012</v>
          </cell>
          <cell r="J24">
            <v>17</v>
          </cell>
          <cell r="K24">
            <v>1350012131</v>
          </cell>
          <cell r="L24">
            <v>53</v>
          </cell>
          <cell r="M24">
            <v>621435647</v>
          </cell>
          <cell r="N24">
            <v>94</v>
          </cell>
          <cell r="O24">
            <v>120038790</v>
          </cell>
          <cell r="P24">
            <v>61</v>
          </cell>
          <cell r="Q24">
            <v>64822815</v>
          </cell>
          <cell r="R24">
            <v>54</v>
          </cell>
          <cell r="S24">
            <v>57200382</v>
          </cell>
          <cell r="T24">
            <v>302</v>
          </cell>
          <cell r="U24">
            <v>33</v>
          </cell>
        </row>
        <row r="25">
          <cell r="A25">
            <v>890321567</v>
          </cell>
          <cell r="B25" t="str">
            <v xml:space="preserve">CARVAJAL INTERNACIONAL S. A.                                          </v>
          </cell>
          <cell r="C25" t="str">
            <v xml:space="preserve">CALI                      </v>
          </cell>
          <cell r="D25" t="str">
            <v xml:space="preserve">VALLE                     </v>
          </cell>
          <cell r="E25" t="str">
            <v>VIGILANCIA</v>
          </cell>
          <cell r="F25" t="str">
            <v>ACTIVA</v>
          </cell>
          <cell r="G25" t="str">
            <v>ACTIVIDADES DIVERSAS DE INVERSION Y SERVICIOS</v>
          </cell>
          <cell r="H25">
            <v>24</v>
          </cell>
          <cell r="I25">
            <v>1625241078</v>
          </cell>
          <cell r="J25">
            <v>15</v>
          </cell>
          <cell r="K25">
            <v>1508382414</v>
          </cell>
          <cell r="L25">
            <v>316</v>
          </cell>
          <cell r="M25">
            <v>140582326</v>
          </cell>
          <cell r="N25">
            <v>77</v>
          </cell>
          <cell r="O25">
            <v>140582326</v>
          </cell>
          <cell r="P25">
            <v>35</v>
          </cell>
          <cell r="Q25">
            <v>119646657</v>
          </cell>
          <cell r="R25">
            <v>34</v>
          </cell>
          <cell r="S25">
            <v>95124360</v>
          </cell>
          <cell r="T25">
            <v>501</v>
          </cell>
          <cell r="U25">
            <v>61</v>
          </cell>
        </row>
        <row r="26">
          <cell r="A26">
            <v>830034723</v>
          </cell>
          <cell r="B26" t="str">
            <v xml:space="preserve">MERCANTIL COLPATRIA S.A.                                              </v>
          </cell>
          <cell r="C26" t="str">
            <v xml:space="preserve">BOGOTA D.C.               </v>
          </cell>
          <cell r="D26" t="str">
            <v xml:space="preserve">BOGOTA D.C.               </v>
          </cell>
          <cell r="E26" t="str">
            <v>VIGILANCIA</v>
          </cell>
          <cell r="F26" t="str">
            <v>ACTIVA</v>
          </cell>
          <cell r="G26" t="str">
            <v>ACTIVIDADES DIVERSAS DE INVERSION Y SERVICIOS</v>
          </cell>
          <cell r="H26">
            <v>25</v>
          </cell>
          <cell r="I26">
            <v>1618348378</v>
          </cell>
          <cell r="J26">
            <v>15.5</v>
          </cell>
          <cell r="K26">
            <v>1461844417</v>
          </cell>
          <cell r="L26">
            <v>209</v>
          </cell>
          <cell r="M26">
            <v>197514610</v>
          </cell>
          <cell r="N26">
            <v>73</v>
          </cell>
          <cell r="O26">
            <v>146537545</v>
          </cell>
          <cell r="P26">
            <v>33</v>
          </cell>
          <cell r="Q26">
            <v>135493166</v>
          </cell>
          <cell r="R26">
            <v>18</v>
          </cell>
          <cell r="S26">
            <v>163597062</v>
          </cell>
          <cell r="T26">
            <v>373.5</v>
          </cell>
          <cell r="U26">
            <v>43</v>
          </cell>
        </row>
        <row r="27">
          <cell r="A27">
            <v>890921972</v>
          </cell>
          <cell r="B27" t="str">
            <v xml:space="preserve">CARBE PARKLAKE S C A                                                  </v>
          </cell>
          <cell r="C27" t="str">
            <v xml:space="preserve">BOGOTA D.C.               </v>
          </cell>
          <cell r="D27" t="str">
            <v xml:space="preserve">BOGOTA D.C.               </v>
          </cell>
          <cell r="E27" t="str">
            <v>VIGILANCIA</v>
          </cell>
          <cell r="F27" t="str">
            <v>ACTIVA</v>
          </cell>
          <cell r="G27" t="str">
            <v>ACTIVIDADES DIVERSAS DE INVERSION Y SERVICIOS</v>
          </cell>
          <cell r="H27">
            <v>26</v>
          </cell>
          <cell r="I27">
            <v>1579065789</v>
          </cell>
          <cell r="J27">
            <v>14.5</v>
          </cell>
          <cell r="K27">
            <v>1578887404</v>
          </cell>
          <cell r="L27">
            <v>1378</v>
          </cell>
          <cell r="M27">
            <v>34357585</v>
          </cell>
          <cell r="N27">
            <v>363</v>
          </cell>
          <cell r="O27">
            <v>34357585</v>
          </cell>
          <cell r="P27">
            <v>122</v>
          </cell>
          <cell r="Q27">
            <v>33746334</v>
          </cell>
          <cell r="R27">
            <v>97</v>
          </cell>
          <cell r="S27">
            <v>29493383</v>
          </cell>
          <cell r="T27">
            <v>2000.5</v>
          </cell>
          <cell r="U27">
            <v>239</v>
          </cell>
        </row>
        <row r="28">
          <cell r="A28">
            <v>800172251</v>
          </cell>
          <cell r="B28" t="str">
            <v xml:space="preserve">CERVECERIA LEONA S A                                                  </v>
          </cell>
          <cell r="C28" t="str">
            <v xml:space="preserve">TOCANCIPA                 </v>
          </cell>
          <cell r="D28" t="str">
            <v xml:space="preserve">CUNDINAMARCA              </v>
          </cell>
          <cell r="E28" t="str">
            <v>VIGILANCIA</v>
          </cell>
          <cell r="F28" t="str">
            <v>ACTIVA</v>
          </cell>
          <cell r="G28" t="str">
            <v xml:space="preserve">BEBIDAS                                      </v>
          </cell>
          <cell r="H28">
            <v>27</v>
          </cell>
          <cell r="I28">
            <v>1470104411</v>
          </cell>
          <cell r="J28">
            <v>17.5</v>
          </cell>
          <cell r="K28">
            <v>1290600468</v>
          </cell>
          <cell r="L28">
            <v>36</v>
          </cell>
          <cell r="M28">
            <v>750746740</v>
          </cell>
          <cell r="N28">
            <v>27</v>
          </cell>
          <cell r="O28">
            <v>348005484</v>
          </cell>
          <cell r="P28">
            <v>28</v>
          </cell>
          <cell r="Q28">
            <v>152512705</v>
          </cell>
          <cell r="R28">
            <v>37</v>
          </cell>
          <cell r="S28">
            <v>89210913</v>
          </cell>
          <cell r="T28">
            <v>172.5</v>
          </cell>
          <cell r="U28">
            <v>17</v>
          </cell>
        </row>
        <row r="29">
          <cell r="A29">
            <v>811036928</v>
          </cell>
          <cell r="B29" t="str">
            <v xml:space="preserve">VALORES NACIONALES S.A.                                               </v>
          </cell>
          <cell r="C29" t="str">
            <v xml:space="preserve">MEDELLIN                  </v>
          </cell>
          <cell r="D29" t="str">
            <v xml:space="preserve">ANTIOQUIA                 </v>
          </cell>
          <cell r="E29" t="str">
            <v>VIGILANCIA</v>
          </cell>
          <cell r="F29" t="str">
            <v>ACTIVA</v>
          </cell>
          <cell r="G29" t="str">
            <v>ACTIVIDADES DIVERSAS DE INVERSION Y SERVICIOS</v>
          </cell>
          <cell r="H29">
            <v>28</v>
          </cell>
          <cell r="I29">
            <v>1414477202</v>
          </cell>
          <cell r="J29">
            <v>16</v>
          </cell>
          <cell r="K29">
            <v>1394386530</v>
          </cell>
          <cell r="L29">
            <v>481</v>
          </cell>
          <cell r="M29">
            <v>96439682</v>
          </cell>
          <cell r="N29">
            <v>144</v>
          </cell>
          <cell r="O29">
            <v>83863706</v>
          </cell>
          <cell r="P29">
            <v>51</v>
          </cell>
          <cell r="Q29">
            <v>82629087</v>
          </cell>
          <cell r="R29">
            <v>41</v>
          </cell>
          <cell r="S29">
            <v>83712156</v>
          </cell>
          <cell r="T29">
            <v>761</v>
          </cell>
          <cell r="U29">
            <v>85</v>
          </cell>
        </row>
        <row r="30">
          <cell r="A30">
            <v>900104080</v>
          </cell>
          <cell r="B30" t="str">
            <v xml:space="preserve">SOCINEG S.A.                                                          </v>
          </cell>
          <cell r="C30" t="str">
            <v xml:space="preserve">BOGOTA D.C.               </v>
          </cell>
          <cell r="D30" t="str">
            <v xml:space="preserve">BOGOTA D.C.               </v>
          </cell>
          <cell r="E30" t="str">
            <v>VIGILANCIA</v>
          </cell>
          <cell r="F30" t="str">
            <v>ACTIVA</v>
          </cell>
          <cell r="G30" t="str">
            <v>ACTIVIDADES DIVERSAS DE INVERSION Y SERVICIOS</v>
          </cell>
          <cell r="H30">
            <v>29</v>
          </cell>
          <cell r="I30">
            <v>1382771003</v>
          </cell>
          <cell r="J30">
            <v>16.5</v>
          </cell>
          <cell r="K30">
            <v>1376144085</v>
          </cell>
          <cell r="L30">
            <v>1153</v>
          </cell>
          <cell r="M30">
            <v>41345437</v>
          </cell>
          <cell r="N30">
            <v>303</v>
          </cell>
          <cell r="O30">
            <v>41335263</v>
          </cell>
          <cell r="P30">
            <v>353</v>
          </cell>
          <cell r="Q30">
            <v>10718802</v>
          </cell>
          <cell r="R30">
            <v>229</v>
          </cell>
          <cell r="S30">
            <v>13149801</v>
          </cell>
          <cell r="T30">
            <v>2083.5</v>
          </cell>
          <cell r="U30">
            <v>247</v>
          </cell>
        </row>
        <row r="31">
          <cell r="A31">
            <v>860002304</v>
          </cell>
          <cell r="B31" t="str">
            <v xml:space="preserve">GENERAL MOTORS-COLMOTORES S A                                         </v>
          </cell>
          <cell r="C31" t="str">
            <v xml:space="preserve">BOGOTA D.C.               </v>
          </cell>
          <cell r="D31" t="str">
            <v xml:space="preserve">BOGOTA D.C.               </v>
          </cell>
          <cell r="E31" t="str">
            <v>VIGILANCIA</v>
          </cell>
          <cell r="F31" t="str">
            <v>ACTIVA</v>
          </cell>
          <cell r="G31" t="str">
            <v xml:space="preserve">COMERCIO DE VEHICULOS Y ACTIVIDADES CONEXAS  </v>
          </cell>
          <cell r="H31">
            <v>30</v>
          </cell>
          <cell r="I31">
            <v>1308573803</v>
          </cell>
          <cell r="J31">
            <v>31.5</v>
          </cell>
          <cell r="K31">
            <v>578465829</v>
          </cell>
          <cell r="L31">
            <v>4</v>
          </cell>
          <cell r="M31">
            <v>3328848318</v>
          </cell>
          <cell r="N31">
            <v>15</v>
          </cell>
          <cell r="O31">
            <v>451481698</v>
          </cell>
          <cell r="P31">
            <v>16</v>
          </cell>
          <cell r="Q31">
            <v>318498079</v>
          </cell>
          <cell r="R31">
            <v>16</v>
          </cell>
          <cell r="S31">
            <v>178317619</v>
          </cell>
          <cell r="T31">
            <v>112.5</v>
          </cell>
          <cell r="U31">
            <v>11</v>
          </cell>
        </row>
        <row r="32">
          <cell r="A32">
            <v>860002095</v>
          </cell>
          <cell r="B32" t="str">
            <v xml:space="preserve">CARULLA VIVERO S A                                                    </v>
          </cell>
          <cell r="C32" t="str">
            <v xml:space="preserve">BOGOTA D.C.               </v>
          </cell>
          <cell r="D32" t="str">
            <v xml:space="preserve">BOGOTA D.C.               </v>
          </cell>
          <cell r="E32" t="str">
            <v>EXENTA</v>
          </cell>
          <cell r="F32" t="str">
            <v>VIGILADA POR LA SUPERINTENDENCIA FINANCIERA DE COL</v>
          </cell>
          <cell r="G32" t="str">
            <v xml:space="preserve">COMERCIO AL POR MENOR                        </v>
          </cell>
          <cell r="H32">
            <v>31</v>
          </cell>
          <cell r="I32">
            <v>1292811599</v>
          </cell>
          <cell r="J32">
            <v>33.5</v>
          </cell>
          <cell r="K32">
            <v>501907668</v>
          </cell>
          <cell r="L32">
            <v>8</v>
          </cell>
          <cell r="M32">
            <v>2284056477</v>
          </cell>
          <cell r="N32">
            <v>12</v>
          </cell>
          <cell r="O32">
            <v>536541835</v>
          </cell>
          <cell r="P32">
            <v>58</v>
          </cell>
          <cell r="Q32">
            <v>67352362</v>
          </cell>
          <cell r="R32">
            <v>99</v>
          </cell>
          <cell r="S32">
            <v>29018238</v>
          </cell>
          <cell r="T32">
            <v>241.5</v>
          </cell>
          <cell r="U32">
            <v>24</v>
          </cell>
        </row>
        <row r="33">
          <cell r="A33">
            <v>860002426</v>
          </cell>
          <cell r="B33" t="str">
            <v xml:space="preserve">BP EXPLORATION COMPANY COLOMBIA LIMITED                               </v>
          </cell>
          <cell r="C33" t="str">
            <v xml:space="preserve">BOGOTA D.C.               </v>
          </cell>
          <cell r="D33" t="str">
            <v xml:space="preserve">BOGOTA D.C.               </v>
          </cell>
          <cell r="E33" t="str">
            <v>VIGILANCIA</v>
          </cell>
          <cell r="F33" t="str">
            <v>ACTIVA</v>
          </cell>
          <cell r="G33" t="str">
            <v>EXTRACCION DE PETROLEO CRUDO Y DE GAS NATURAL</v>
          </cell>
          <cell r="H33">
            <v>32</v>
          </cell>
          <cell r="I33">
            <v>1250794964</v>
          </cell>
          <cell r="J33">
            <v>33</v>
          </cell>
          <cell r="K33">
            <v>519309167</v>
          </cell>
          <cell r="L33">
            <v>15</v>
          </cell>
          <cell r="M33">
            <v>1718978220</v>
          </cell>
          <cell r="N33">
            <v>6</v>
          </cell>
          <cell r="O33">
            <v>869028011</v>
          </cell>
          <cell r="P33">
            <v>3</v>
          </cell>
          <cell r="Q33">
            <v>829507747</v>
          </cell>
          <cell r="R33">
            <v>5</v>
          </cell>
          <cell r="S33">
            <v>494245442</v>
          </cell>
          <cell r="T33">
            <v>94</v>
          </cell>
          <cell r="U33">
            <v>8</v>
          </cell>
        </row>
        <row r="34">
          <cell r="A34">
            <v>860015753</v>
          </cell>
          <cell r="B34" t="str">
            <v xml:space="preserve">COLOMBIANA KIMBERLY COLPAPEL S. A.                                    </v>
          </cell>
          <cell r="C34" t="str">
            <v xml:space="preserve">BOGOTA D.C.               </v>
          </cell>
          <cell r="D34" t="str">
            <v xml:space="preserve">BOGOTA D.C.               </v>
          </cell>
          <cell r="E34" t="str">
            <v>VIGILANCIA</v>
          </cell>
          <cell r="F34" t="str">
            <v>ACTIVA</v>
          </cell>
          <cell r="G34" t="str">
            <v xml:space="preserve">FABRICACION DE PAPEL, CARTON Y DERIVADOS     </v>
          </cell>
          <cell r="H34">
            <v>33</v>
          </cell>
          <cell r="I34">
            <v>1241124416</v>
          </cell>
          <cell r="J34">
            <v>21.5</v>
          </cell>
          <cell r="K34">
            <v>935065068</v>
          </cell>
          <cell r="L34">
            <v>52</v>
          </cell>
          <cell r="M34">
            <v>624635940</v>
          </cell>
          <cell r="N34">
            <v>65</v>
          </cell>
          <cell r="O34">
            <v>156440554</v>
          </cell>
          <cell r="P34">
            <v>22738</v>
          </cell>
          <cell r="Q34">
            <v>-4574548</v>
          </cell>
          <cell r="R34">
            <v>82</v>
          </cell>
          <cell r="S34">
            <v>34671320</v>
          </cell>
          <cell r="T34">
            <v>22991.5</v>
          </cell>
          <cell r="U34">
            <v>2867</v>
          </cell>
        </row>
        <row r="35">
          <cell r="A35">
            <v>890301443</v>
          </cell>
          <cell r="B35" t="str">
            <v xml:space="preserve">AMALFI S A                                                            </v>
          </cell>
          <cell r="C35" t="str">
            <v xml:space="preserve">CALI                      </v>
          </cell>
          <cell r="D35" t="str">
            <v xml:space="preserve">VALLE                     </v>
          </cell>
          <cell r="E35" t="str">
            <v>VIGILANCIA</v>
          </cell>
          <cell r="F35" t="str">
            <v>ACTIVA</v>
          </cell>
          <cell r="G35" t="str">
            <v>ACTIVIDADES DIVERSAS DE INVERSION Y SERVICIOS</v>
          </cell>
          <cell r="H35">
            <v>34</v>
          </cell>
          <cell r="I35">
            <v>1234603500</v>
          </cell>
          <cell r="J35">
            <v>18</v>
          </cell>
          <cell r="K35">
            <v>1220426201</v>
          </cell>
          <cell r="L35">
            <v>5121</v>
          </cell>
          <cell r="M35">
            <v>7237371</v>
          </cell>
          <cell r="N35">
            <v>1649</v>
          </cell>
          <cell r="O35">
            <v>7183779</v>
          </cell>
          <cell r="P35">
            <v>879</v>
          </cell>
          <cell r="Q35">
            <v>3520131</v>
          </cell>
          <cell r="R35">
            <v>639</v>
          </cell>
          <cell r="S35">
            <v>3569269</v>
          </cell>
          <cell r="T35">
            <v>8340</v>
          </cell>
          <cell r="U35">
            <v>957</v>
          </cell>
        </row>
        <row r="36">
          <cell r="A36">
            <v>860029995</v>
          </cell>
          <cell r="B36" t="str">
            <v xml:space="preserve">ACERIAS PAZ DEL RIO S A EN ACUERDO DE REESTRUCTURACION                </v>
          </cell>
          <cell r="C36" t="str">
            <v xml:space="preserve">BOGOTA D.C.               </v>
          </cell>
          <cell r="D36" t="str">
            <v xml:space="preserve">BOGOTA D.C.               </v>
          </cell>
          <cell r="E36" t="str">
            <v>EXENTA</v>
          </cell>
          <cell r="F36" t="str">
            <v>VIGILADA POR LA SUPERINTENDENCIA FINANCIERA DE COL</v>
          </cell>
          <cell r="G36" t="str">
            <v xml:space="preserve">INDUSTRIAS METALICAS BASICAS                 </v>
          </cell>
          <cell r="H36">
            <v>35</v>
          </cell>
          <cell r="I36">
            <v>1215019693</v>
          </cell>
          <cell r="J36">
            <v>23.5</v>
          </cell>
          <cell r="K36">
            <v>805240672</v>
          </cell>
          <cell r="L36">
            <v>72</v>
          </cell>
          <cell r="M36">
            <v>473001420</v>
          </cell>
          <cell r="N36">
            <v>66</v>
          </cell>
          <cell r="O36">
            <v>155701669</v>
          </cell>
          <cell r="P36">
            <v>40</v>
          </cell>
          <cell r="Q36">
            <v>99990608</v>
          </cell>
          <cell r="R36">
            <v>33</v>
          </cell>
          <cell r="S36">
            <v>95430674</v>
          </cell>
          <cell r="T36">
            <v>269.5</v>
          </cell>
          <cell r="U36">
            <v>26</v>
          </cell>
        </row>
        <row r="37">
          <cell r="A37">
            <v>830095213</v>
          </cell>
          <cell r="B37" t="str">
            <v xml:space="preserve">ORGANIZACIÓN TERPEL S.A.                                              </v>
          </cell>
          <cell r="C37" t="str">
            <v xml:space="preserve">BOGOTA D.C.               </v>
          </cell>
          <cell r="D37" t="str">
            <v xml:space="preserve">BOGOTA D.C.               </v>
          </cell>
          <cell r="E37" t="str">
            <v>VIGILANCIA</v>
          </cell>
          <cell r="F37" t="str">
            <v>ACTIVA</v>
          </cell>
          <cell r="G37" t="str">
            <v xml:space="preserve">COMERCIO AL POR MAYOR                        </v>
          </cell>
          <cell r="H37">
            <v>36</v>
          </cell>
          <cell r="I37">
            <v>1183840650</v>
          </cell>
          <cell r="J37">
            <v>35</v>
          </cell>
          <cell r="K37">
            <v>488804016</v>
          </cell>
          <cell r="L37">
            <v>7</v>
          </cell>
          <cell r="M37">
            <v>2514492525</v>
          </cell>
          <cell r="N37">
            <v>58</v>
          </cell>
          <cell r="O37">
            <v>184584588</v>
          </cell>
          <cell r="P37">
            <v>75</v>
          </cell>
          <cell r="Q37">
            <v>54453429</v>
          </cell>
          <cell r="R37">
            <v>146</v>
          </cell>
          <cell r="S37">
            <v>20797673</v>
          </cell>
          <cell r="T37">
            <v>357</v>
          </cell>
          <cell r="U37">
            <v>41</v>
          </cell>
        </row>
        <row r="38">
          <cell r="A38">
            <v>891300237</v>
          </cell>
          <cell r="B38" t="str">
            <v xml:space="preserve">INGENIO DEL CAUCA S A                                                 </v>
          </cell>
          <cell r="C38" t="str">
            <v xml:space="preserve">CALI                      </v>
          </cell>
          <cell r="D38" t="str">
            <v xml:space="preserve">VALLE                     </v>
          </cell>
          <cell r="E38" t="str">
            <v>VIGILANCIA</v>
          </cell>
          <cell r="F38" t="str">
            <v>ACTIVA</v>
          </cell>
          <cell r="G38" t="str">
            <v xml:space="preserve">PRODUCTOS ALIMENTICIOS                       </v>
          </cell>
          <cell r="H38">
            <v>37</v>
          </cell>
          <cell r="I38">
            <v>1169895825</v>
          </cell>
          <cell r="J38">
            <v>22</v>
          </cell>
          <cell r="K38">
            <v>913061552</v>
          </cell>
          <cell r="L38">
            <v>67</v>
          </cell>
          <cell r="M38">
            <v>542285352</v>
          </cell>
          <cell r="N38">
            <v>83</v>
          </cell>
          <cell r="O38">
            <v>133510816</v>
          </cell>
          <cell r="P38">
            <v>56</v>
          </cell>
          <cell r="Q38">
            <v>69530266</v>
          </cell>
          <cell r="R38">
            <v>71</v>
          </cell>
          <cell r="S38">
            <v>43544222</v>
          </cell>
          <cell r="T38">
            <v>336</v>
          </cell>
          <cell r="U38">
            <v>40</v>
          </cell>
        </row>
        <row r="39">
          <cell r="A39">
            <v>900104081</v>
          </cell>
          <cell r="B39" t="str">
            <v xml:space="preserve">AMINVERSIONES S.A.                                                    </v>
          </cell>
          <cell r="C39" t="str">
            <v xml:space="preserve">BOGOTA D.C.               </v>
          </cell>
          <cell r="D39" t="str">
            <v xml:space="preserve">BOGOTA D.C.               </v>
          </cell>
          <cell r="E39" t="str">
            <v>VIGILANCIA</v>
          </cell>
          <cell r="F39" t="str">
            <v>ACTIVA</v>
          </cell>
          <cell r="G39" t="str">
            <v>ACTIVIDADES DIVERSAS DE INVERSION Y SERVICIOS</v>
          </cell>
          <cell r="H39">
            <v>38</v>
          </cell>
          <cell r="I39">
            <v>1161068847</v>
          </cell>
          <cell r="J39">
            <v>18.5</v>
          </cell>
          <cell r="K39">
            <v>1155746926</v>
          </cell>
          <cell r="L39">
            <v>1368</v>
          </cell>
          <cell r="M39">
            <v>34503177</v>
          </cell>
          <cell r="N39">
            <v>359</v>
          </cell>
          <cell r="O39">
            <v>34494681</v>
          </cell>
          <cell r="P39">
            <v>307</v>
          </cell>
          <cell r="Q39">
            <v>12830629</v>
          </cell>
          <cell r="R39">
            <v>215</v>
          </cell>
          <cell r="S39">
            <v>13740888</v>
          </cell>
          <cell r="T39">
            <v>2305.5</v>
          </cell>
          <cell r="U39">
            <v>281</v>
          </cell>
        </row>
        <row r="40">
          <cell r="A40">
            <v>860022309</v>
          </cell>
          <cell r="B40" t="str">
            <v xml:space="preserve">INVERSIONES GAMESA S.A.                                               </v>
          </cell>
          <cell r="C40" t="str">
            <v xml:space="preserve">BOGOTA D.C.               </v>
          </cell>
          <cell r="D40" t="str">
            <v xml:space="preserve">BOGOTA D.C.               </v>
          </cell>
          <cell r="E40" t="str">
            <v>VIGILANCIA</v>
          </cell>
          <cell r="F40" t="str">
            <v>ACTIVA</v>
          </cell>
          <cell r="G40" t="str">
            <v>ACTIVIDADES DIVERSAS DE INVERSION Y SERVICIOS</v>
          </cell>
          <cell r="H40">
            <v>39</v>
          </cell>
          <cell r="I40">
            <v>1145839725</v>
          </cell>
          <cell r="J40">
            <v>19</v>
          </cell>
          <cell r="K40">
            <v>1145628224</v>
          </cell>
          <cell r="L40">
            <v>1977</v>
          </cell>
          <cell r="M40">
            <v>23041254</v>
          </cell>
          <cell r="N40">
            <v>552</v>
          </cell>
          <cell r="O40">
            <v>23041254</v>
          </cell>
          <cell r="P40">
            <v>177</v>
          </cell>
          <cell r="Q40">
            <v>22186669</v>
          </cell>
          <cell r="R40">
            <v>139</v>
          </cell>
          <cell r="S40">
            <v>21660254</v>
          </cell>
          <cell r="T40">
            <v>2903</v>
          </cell>
          <cell r="U40">
            <v>342</v>
          </cell>
        </row>
        <row r="41">
          <cell r="A41">
            <v>890301960</v>
          </cell>
          <cell r="B41" t="str">
            <v xml:space="preserve">PRODUCTORA DE PAPELES S.A. PROPAL                                     </v>
          </cell>
          <cell r="C41" t="str">
            <v xml:space="preserve">YUMBO                     </v>
          </cell>
          <cell r="D41" t="str">
            <v xml:space="preserve">VALLE                     </v>
          </cell>
          <cell r="E41" t="str">
            <v>VIGILANCIA</v>
          </cell>
          <cell r="F41" t="str">
            <v>ACTIVA</v>
          </cell>
          <cell r="G41" t="str">
            <v xml:space="preserve">FABRICACION DE PAPEL, CARTON Y DERIVADOS     </v>
          </cell>
          <cell r="H41">
            <v>40</v>
          </cell>
          <cell r="I41">
            <v>1080380327</v>
          </cell>
          <cell r="J41">
            <v>22.5</v>
          </cell>
          <cell r="K41">
            <v>844897780</v>
          </cell>
          <cell r="L41">
            <v>68</v>
          </cell>
          <cell r="M41">
            <v>520232887</v>
          </cell>
          <cell r="N41">
            <v>148</v>
          </cell>
          <cell r="O41">
            <v>81803208</v>
          </cell>
          <cell r="P41">
            <v>99</v>
          </cell>
          <cell r="Q41">
            <v>43195846</v>
          </cell>
          <cell r="R41">
            <v>75</v>
          </cell>
          <cell r="S41">
            <v>38196916</v>
          </cell>
          <cell r="T41">
            <v>452.5</v>
          </cell>
          <cell r="U41">
            <v>53</v>
          </cell>
        </row>
        <row r="42">
          <cell r="A42">
            <v>890900308</v>
          </cell>
          <cell r="B42" t="str">
            <v>FABRICA DE HILADOS Y TEJIDOS DEL HATO S A FABRICATO EN ACUERDO DE REES</v>
          </cell>
          <cell r="C42" t="str">
            <v xml:space="preserve">BELLO                     </v>
          </cell>
          <cell r="D42" t="str">
            <v xml:space="preserve">ANTIOQUIA                 </v>
          </cell>
          <cell r="E42" t="str">
            <v>EXENTA</v>
          </cell>
          <cell r="F42" t="str">
            <v>VIGILADA POR LA SUPERINTENDENCIA FINANCIERA DE COL</v>
          </cell>
          <cell r="G42" t="str">
            <v>FABRICACION DE TELAS Y ACTIVIDADES RELACIONAD</v>
          </cell>
          <cell r="H42">
            <v>41</v>
          </cell>
          <cell r="I42">
            <v>1069079025</v>
          </cell>
          <cell r="J42">
            <v>27</v>
          </cell>
          <cell r="K42">
            <v>723253485</v>
          </cell>
          <cell r="L42">
            <v>56</v>
          </cell>
          <cell r="M42">
            <v>592571264</v>
          </cell>
          <cell r="N42">
            <v>110</v>
          </cell>
          <cell r="O42">
            <v>105147927</v>
          </cell>
          <cell r="P42">
            <v>94</v>
          </cell>
          <cell r="Q42">
            <v>46432339</v>
          </cell>
          <cell r="R42">
            <v>72</v>
          </cell>
          <cell r="S42">
            <v>41300655</v>
          </cell>
          <cell r="T42">
            <v>400</v>
          </cell>
          <cell r="U42">
            <v>47</v>
          </cell>
        </row>
        <row r="43">
          <cell r="A43">
            <v>860002554</v>
          </cell>
          <cell r="B43" t="str">
            <v xml:space="preserve">EXXONMOBIL DE COLOMBIA S.A.                                           </v>
          </cell>
          <cell r="C43" t="str">
            <v xml:space="preserve">BOGOTA D.C.               </v>
          </cell>
          <cell r="D43" t="str">
            <v xml:space="preserve">BOGOTA D.C.               </v>
          </cell>
          <cell r="E43" t="str">
            <v>VIGILANCIA</v>
          </cell>
          <cell r="F43" t="str">
            <v>ACTIVA</v>
          </cell>
          <cell r="G43" t="str">
            <v xml:space="preserve">COMERCIO AL POR MAYOR                        </v>
          </cell>
          <cell r="H43">
            <v>42</v>
          </cell>
          <cell r="I43">
            <v>1067371885</v>
          </cell>
          <cell r="J43">
            <v>34</v>
          </cell>
          <cell r="K43">
            <v>497199703</v>
          </cell>
          <cell r="L43">
            <v>1</v>
          </cell>
          <cell r="M43">
            <v>4641387707</v>
          </cell>
          <cell r="N43">
            <v>21</v>
          </cell>
          <cell r="O43">
            <v>383330891</v>
          </cell>
          <cell r="P43">
            <v>80</v>
          </cell>
          <cell r="Q43">
            <v>50321334</v>
          </cell>
          <cell r="R43">
            <v>100</v>
          </cell>
          <cell r="S43">
            <v>28830518</v>
          </cell>
          <cell r="T43">
            <v>278</v>
          </cell>
          <cell r="U43">
            <v>29</v>
          </cell>
        </row>
        <row r="44">
          <cell r="A44">
            <v>890903858</v>
          </cell>
          <cell r="B44" t="str">
            <v xml:space="preserve">INDUSTRIA NACIONAL DE GASEOSAS S A                                    </v>
          </cell>
          <cell r="C44" t="str">
            <v xml:space="preserve">BOGOTA D.C.               </v>
          </cell>
          <cell r="D44" t="str">
            <v xml:space="preserve">BOGOTA D.C.               </v>
          </cell>
          <cell r="E44" t="str">
            <v>EXENTA</v>
          </cell>
          <cell r="F44" t="str">
            <v>VIGILADA POR LA SUPERINTENDENCIA FINANCIERA DE COL</v>
          </cell>
          <cell r="G44" t="str">
            <v xml:space="preserve">BEBIDAS                                      </v>
          </cell>
          <cell r="H44">
            <v>43</v>
          </cell>
          <cell r="I44">
            <v>1049969687</v>
          </cell>
          <cell r="J44">
            <v>24.5</v>
          </cell>
          <cell r="K44">
            <v>769092982</v>
          </cell>
          <cell r="L44">
            <v>30</v>
          </cell>
          <cell r="M44">
            <v>883487764</v>
          </cell>
          <cell r="N44">
            <v>26</v>
          </cell>
          <cell r="O44">
            <v>358147201</v>
          </cell>
          <cell r="P44">
            <v>67</v>
          </cell>
          <cell r="Q44">
            <v>59621718</v>
          </cell>
          <cell r="R44">
            <v>35</v>
          </cell>
          <cell r="S44">
            <v>94765402</v>
          </cell>
          <cell r="T44">
            <v>225.5</v>
          </cell>
          <cell r="U44">
            <v>23</v>
          </cell>
        </row>
        <row r="45">
          <cell r="A45">
            <v>860013652</v>
          </cell>
          <cell r="B45" t="str">
            <v xml:space="preserve">SERVINSA OAL S.A.                                                     </v>
          </cell>
          <cell r="C45" t="str">
            <v xml:space="preserve">BOGOTA D.C.               </v>
          </cell>
          <cell r="D45" t="str">
            <v xml:space="preserve">BOGOTA D.C.               </v>
          </cell>
          <cell r="E45" t="str">
            <v>VIGILANCIA</v>
          </cell>
          <cell r="F45" t="str">
            <v>ACTIVA</v>
          </cell>
          <cell r="G45" t="str">
            <v>ACTIVIDADES DIVERSAS DE INVERSION Y SERVICIOS</v>
          </cell>
          <cell r="H45">
            <v>44</v>
          </cell>
          <cell r="I45">
            <v>1044107758</v>
          </cell>
          <cell r="J45">
            <v>20</v>
          </cell>
          <cell r="K45">
            <v>1031305786</v>
          </cell>
          <cell r="L45">
            <v>2545</v>
          </cell>
          <cell r="M45">
            <v>17232811</v>
          </cell>
          <cell r="N45">
            <v>705</v>
          </cell>
          <cell r="O45">
            <v>17232811</v>
          </cell>
          <cell r="P45">
            <v>239</v>
          </cell>
          <cell r="Q45">
            <v>16412406</v>
          </cell>
          <cell r="R45">
            <v>194</v>
          </cell>
          <cell r="S45">
            <v>15723995</v>
          </cell>
          <cell r="T45">
            <v>3747</v>
          </cell>
          <cell r="U45">
            <v>432</v>
          </cell>
        </row>
        <row r="46">
          <cell r="A46">
            <v>860005223</v>
          </cell>
          <cell r="B46" t="str">
            <v xml:space="preserve">CHEVRON PETROLEUM COMPANY                                             </v>
          </cell>
          <cell r="C46" t="str">
            <v xml:space="preserve">BOGOTA D.C.               </v>
          </cell>
          <cell r="D46" t="str">
            <v xml:space="preserve">BOGOTA D.C.               </v>
          </cell>
          <cell r="E46" t="str">
            <v>VIGILANCIA</v>
          </cell>
          <cell r="F46" t="str">
            <v>ACTIVA</v>
          </cell>
          <cell r="G46" t="str">
            <v xml:space="preserve">COMERCIO AL POR MAYOR                        </v>
          </cell>
          <cell r="H46">
            <v>45</v>
          </cell>
          <cell r="I46">
            <v>1029450788</v>
          </cell>
          <cell r="J46">
            <v>87.5</v>
          </cell>
          <cell r="K46">
            <v>192392283</v>
          </cell>
          <cell r="L46">
            <v>6</v>
          </cell>
          <cell r="M46">
            <v>2621570085</v>
          </cell>
          <cell r="N46">
            <v>17</v>
          </cell>
          <cell r="O46">
            <v>432318841</v>
          </cell>
          <cell r="P46">
            <v>27</v>
          </cell>
          <cell r="Q46">
            <v>157716476</v>
          </cell>
          <cell r="R46">
            <v>25</v>
          </cell>
          <cell r="S46">
            <v>127189073</v>
          </cell>
          <cell r="T46">
            <v>207.5</v>
          </cell>
          <cell r="U46">
            <v>20</v>
          </cell>
        </row>
        <row r="47">
          <cell r="A47">
            <v>890903570</v>
          </cell>
          <cell r="B47" t="str">
            <v xml:space="preserve">INVERSIONES E INDUSTRIA S A                                           </v>
          </cell>
          <cell r="C47" t="str">
            <v xml:space="preserve">MEDELLIN                  </v>
          </cell>
          <cell r="D47" t="str">
            <v xml:space="preserve">ANTIOQUIA                 </v>
          </cell>
          <cell r="E47" t="str">
            <v>VIGILANCIA</v>
          </cell>
          <cell r="F47" t="str">
            <v>ACTIVA</v>
          </cell>
          <cell r="G47" t="str">
            <v>ACTIVIDADES DIVERSAS DE INVERSION Y SERVICIOS</v>
          </cell>
          <cell r="H47">
            <v>46</v>
          </cell>
          <cell r="I47">
            <v>1019856758</v>
          </cell>
          <cell r="J47">
            <v>20.5</v>
          </cell>
          <cell r="K47">
            <v>1013923304</v>
          </cell>
          <cell r="L47">
            <v>1934</v>
          </cell>
          <cell r="M47">
            <v>23625533</v>
          </cell>
          <cell r="N47">
            <v>530</v>
          </cell>
          <cell r="O47">
            <v>23625533</v>
          </cell>
          <cell r="P47">
            <v>220</v>
          </cell>
          <cell r="Q47">
            <v>17796971</v>
          </cell>
          <cell r="R47">
            <v>224</v>
          </cell>
          <cell r="S47">
            <v>13408496</v>
          </cell>
          <cell r="T47">
            <v>2974.5</v>
          </cell>
          <cell r="U47">
            <v>352</v>
          </cell>
        </row>
        <row r="48">
          <cell r="A48">
            <v>890903939</v>
          </cell>
          <cell r="B48" t="str">
            <v xml:space="preserve">GASEOSAS POSADA TOBON S.A.                                            </v>
          </cell>
          <cell r="C48" t="str">
            <v xml:space="preserve">MEDELLIN                  </v>
          </cell>
          <cell r="D48" t="str">
            <v xml:space="preserve">ANTIOQUIA                 </v>
          </cell>
          <cell r="E48" t="str">
            <v>EXENTA</v>
          </cell>
          <cell r="F48" t="str">
            <v>VIGILADA POR LA SUPERINTENDENCIA FINANCIERA DE COL</v>
          </cell>
          <cell r="G48" t="str">
            <v xml:space="preserve">BEBIDAS                                      </v>
          </cell>
          <cell r="H48">
            <v>47</v>
          </cell>
          <cell r="I48">
            <v>1011521658</v>
          </cell>
          <cell r="J48">
            <v>25.5</v>
          </cell>
          <cell r="K48">
            <v>755052223</v>
          </cell>
          <cell r="L48">
            <v>65</v>
          </cell>
          <cell r="M48">
            <v>546821786</v>
          </cell>
          <cell r="N48">
            <v>33</v>
          </cell>
          <cell r="O48">
            <v>295583958</v>
          </cell>
          <cell r="P48">
            <v>53</v>
          </cell>
          <cell r="Q48">
            <v>79940658</v>
          </cell>
          <cell r="R48">
            <v>88</v>
          </cell>
          <cell r="S48">
            <v>32012614</v>
          </cell>
          <cell r="T48">
            <v>311.5</v>
          </cell>
          <cell r="U48">
            <v>36</v>
          </cell>
        </row>
        <row r="49">
          <cell r="A49">
            <v>860002523</v>
          </cell>
          <cell r="B49" t="str">
            <v xml:space="preserve">CEMEX COLOMBIA S.A.                                                   </v>
          </cell>
          <cell r="C49" t="str">
            <v xml:space="preserve">BOGOTA D.C.               </v>
          </cell>
          <cell r="D49" t="str">
            <v xml:space="preserve">BOGOTA D.C.               </v>
          </cell>
          <cell r="E49" t="str">
            <v>VIGILANCIA</v>
          </cell>
          <cell r="F49" t="str">
            <v>ACTIVA</v>
          </cell>
          <cell r="G49" t="str">
            <v>FABRICACION DE PRODUCTOS DE CEMENTO, HORMIGON</v>
          </cell>
          <cell r="H49">
            <v>48</v>
          </cell>
          <cell r="I49">
            <v>1009894353</v>
          </cell>
          <cell r="J49">
            <v>24</v>
          </cell>
          <cell r="K49">
            <v>797241972</v>
          </cell>
          <cell r="L49">
            <v>57</v>
          </cell>
          <cell r="M49">
            <v>586453918</v>
          </cell>
          <cell r="N49">
            <v>28</v>
          </cell>
          <cell r="O49">
            <v>346998930</v>
          </cell>
          <cell r="P49">
            <v>254</v>
          </cell>
          <cell r="Q49">
            <v>15203211</v>
          </cell>
          <cell r="R49">
            <v>169</v>
          </cell>
          <cell r="S49">
            <v>18386676</v>
          </cell>
          <cell r="T49">
            <v>580</v>
          </cell>
          <cell r="U49">
            <v>70</v>
          </cell>
        </row>
        <row r="50">
          <cell r="A50">
            <v>890900259</v>
          </cell>
          <cell r="B50" t="str">
            <v xml:space="preserve">COMPAÑIA COLOMBIANA DE TEJIDOS S A EN ACUERDO DE REESTRUCTURACION     </v>
          </cell>
          <cell r="C50" t="str">
            <v xml:space="preserve">ITAGUI                    </v>
          </cell>
          <cell r="D50" t="str">
            <v xml:space="preserve">ANTIOQUIA                 </v>
          </cell>
          <cell r="E50" t="str">
            <v>EXENTA</v>
          </cell>
          <cell r="F50" t="str">
            <v>VIGILADA POR LA SUPERINTENDENCIA FINANCIERA DE COL</v>
          </cell>
          <cell r="G50" t="str">
            <v>FABRICACION DE TELAS Y ACTIVIDADES RELACIONAD</v>
          </cell>
          <cell r="H50">
            <v>49</v>
          </cell>
          <cell r="I50">
            <v>989899687</v>
          </cell>
          <cell r="J50">
            <v>38</v>
          </cell>
          <cell r="K50">
            <v>445190614</v>
          </cell>
          <cell r="L50">
            <v>119</v>
          </cell>
          <cell r="M50">
            <v>329252412</v>
          </cell>
          <cell r="N50">
            <v>467</v>
          </cell>
          <cell r="O50">
            <v>26965899</v>
          </cell>
          <cell r="P50">
            <v>2450</v>
          </cell>
          <cell r="Q50">
            <v>1025325</v>
          </cell>
          <cell r="R50">
            <v>149</v>
          </cell>
          <cell r="S50">
            <v>20404584</v>
          </cell>
          <cell r="T50">
            <v>3272</v>
          </cell>
          <cell r="U50">
            <v>380</v>
          </cell>
        </row>
        <row r="51">
          <cell r="A51">
            <v>860004864</v>
          </cell>
          <cell r="B51" t="str">
            <v xml:space="preserve">OCCIDENTAL ANDINA LLC                                                 </v>
          </cell>
          <cell r="C51" t="str">
            <v xml:space="preserve">BOGOTA D.C.               </v>
          </cell>
          <cell r="D51" t="str">
            <v xml:space="preserve">BOGOTA D.C.               </v>
          </cell>
          <cell r="E51" t="str">
            <v>VIGILANCIA</v>
          </cell>
          <cell r="F51" t="str">
            <v>ACTIVA</v>
          </cell>
          <cell r="G51" t="str">
            <v>EXTRACCION DE PETROLEO CRUDO Y DE GAS NATURAL</v>
          </cell>
          <cell r="H51">
            <v>50</v>
          </cell>
          <cell r="I51">
            <v>974281494</v>
          </cell>
          <cell r="J51">
            <v>32.5</v>
          </cell>
          <cell r="K51">
            <v>555162222</v>
          </cell>
          <cell r="L51">
            <v>26</v>
          </cell>
          <cell r="M51">
            <v>953859461</v>
          </cell>
          <cell r="N51">
            <v>8</v>
          </cell>
          <cell r="O51">
            <v>660455471</v>
          </cell>
          <cell r="P51">
            <v>5</v>
          </cell>
          <cell r="Q51">
            <v>636260249</v>
          </cell>
          <cell r="R51">
            <v>7</v>
          </cell>
          <cell r="S51">
            <v>396373662</v>
          </cell>
          <cell r="T51">
            <v>128.5</v>
          </cell>
          <cell r="U51">
            <v>12</v>
          </cell>
        </row>
        <row r="52">
          <cell r="A52">
            <v>890900168</v>
          </cell>
          <cell r="B52" t="str">
            <v xml:space="preserve">CERVECERIA UNION S.A                                                  </v>
          </cell>
          <cell r="C52" t="str">
            <v xml:space="preserve">ITAGUI                    </v>
          </cell>
          <cell r="D52" t="str">
            <v xml:space="preserve">ANTIOQUIA                 </v>
          </cell>
          <cell r="E52" t="str">
            <v>VIGILANCIA</v>
          </cell>
          <cell r="F52" t="str">
            <v>ACTIVA</v>
          </cell>
          <cell r="G52" t="str">
            <v xml:space="preserve">BEBIDAS                                      </v>
          </cell>
          <cell r="H52">
            <v>51</v>
          </cell>
          <cell r="I52">
            <v>971445121</v>
          </cell>
          <cell r="J52">
            <v>23</v>
          </cell>
          <cell r="K52">
            <v>813282756</v>
          </cell>
          <cell r="L52">
            <v>60</v>
          </cell>
          <cell r="M52">
            <v>571790281</v>
          </cell>
          <cell r="N52">
            <v>25</v>
          </cell>
          <cell r="O52">
            <v>362710705</v>
          </cell>
          <cell r="P52">
            <v>30</v>
          </cell>
          <cell r="Q52">
            <v>145521966</v>
          </cell>
          <cell r="R52">
            <v>31</v>
          </cell>
          <cell r="S52">
            <v>108731590</v>
          </cell>
          <cell r="T52">
            <v>220</v>
          </cell>
          <cell r="U52">
            <v>21</v>
          </cell>
        </row>
        <row r="53">
          <cell r="A53">
            <v>890900161</v>
          </cell>
          <cell r="B53" t="str">
            <v xml:space="preserve">PRODUCTOS FAMILIA S A                                                 </v>
          </cell>
          <cell r="C53" t="str">
            <v xml:space="preserve">MEDELLIN                  </v>
          </cell>
          <cell r="D53" t="str">
            <v xml:space="preserve">ANTIOQUIA                 </v>
          </cell>
          <cell r="E53" t="str">
            <v>EXENTA</v>
          </cell>
          <cell r="F53" t="str">
            <v>VIGILADA POR LA SUPERINTENDENCIA FINANCIERA DE COL</v>
          </cell>
          <cell r="G53" t="str">
            <v xml:space="preserve">FABRICACION DE PAPEL, CARTON Y DERIVADOS     </v>
          </cell>
          <cell r="H53">
            <v>52</v>
          </cell>
          <cell r="I53">
            <v>962550740</v>
          </cell>
          <cell r="J53">
            <v>30.5</v>
          </cell>
          <cell r="K53">
            <v>591212415</v>
          </cell>
          <cell r="L53">
            <v>62</v>
          </cell>
          <cell r="M53">
            <v>566739349</v>
          </cell>
          <cell r="N53">
            <v>46</v>
          </cell>
          <cell r="O53">
            <v>226915307</v>
          </cell>
          <cell r="P53">
            <v>160</v>
          </cell>
          <cell r="Q53">
            <v>24626412</v>
          </cell>
          <cell r="R53">
            <v>65</v>
          </cell>
          <cell r="S53">
            <v>44918322</v>
          </cell>
          <cell r="T53">
            <v>415.5</v>
          </cell>
          <cell r="U53">
            <v>49</v>
          </cell>
        </row>
        <row r="54">
          <cell r="A54">
            <v>890107487</v>
          </cell>
          <cell r="B54" t="str">
            <v xml:space="preserve">SUPERTIENDAS Y DROGUERIAS OLIMPICA  S. A.                             </v>
          </cell>
          <cell r="C54" t="str">
            <v xml:space="preserve">BARRANQUILLA              </v>
          </cell>
          <cell r="D54" t="str">
            <v xml:space="preserve">ATLANTICO                 </v>
          </cell>
          <cell r="E54" t="str">
            <v>EXENTA</v>
          </cell>
          <cell r="F54" t="str">
            <v>VIGILADA POR LA SUPERINTENDENCIA FINANCIERA DE COL</v>
          </cell>
          <cell r="G54" t="str">
            <v xml:space="preserve">COMERCIO AL POR MENOR                        </v>
          </cell>
          <cell r="H54">
            <v>53</v>
          </cell>
          <cell r="I54">
            <v>915140458</v>
          </cell>
          <cell r="J54">
            <v>40</v>
          </cell>
          <cell r="K54">
            <v>413145154</v>
          </cell>
          <cell r="L54">
            <v>12</v>
          </cell>
          <cell r="M54">
            <v>1817243245</v>
          </cell>
          <cell r="N54">
            <v>31</v>
          </cell>
          <cell r="O54">
            <v>310425917</v>
          </cell>
          <cell r="P54">
            <v>79</v>
          </cell>
          <cell r="Q54">
            <v>50778877</v>
          </cell>
          <cell r="R54">
            <v>107</v>
          </cell>
          <cell r="S54">
            <v>27106619</v>
          </cell>
          <cell r="T54">
            <v>322</v>
          </cell>
          <cell r="U54">
            <v>38</v>
          </cell>
        </row>
        <row r="55">
          <cell r="A55">
            <v>860053930</v>
          </cell>
          <cell r="B55" t="str">
            <v xml:space="preserve">OCCIDENTAL DE COLOMBIA INC                                            </v>
          </cell>
          <cell r="C55" t="str">
            <v xml:space="preserve">BOGOTA D.C.               </v>
          </cell>
          <cell r="D55" t="str">
            <v xml:space="preserve">BOGOTA D.C.               </v>
          </cell>
          <cell r="E55" t="str">
            <v>VIGILANCIA</v>
          </cell>
          <cell r="F55" t="str">
            <v>ACTIVA</v>
          </cell>
          <cell r="G55" t="str">
            <v>EXTRACCION DE PETROLEO CRUDO Y DE GAS NATURAL</v>
          </cell>
          <cell r="H55">
            <v>54</v>
          </cell>
          <cell r="I55">
            <v>904049094</v>
          </cell>
          <cell r="J55">
            <v>36</v>
          </cell>
          <cell r="K55">
            <v>474117105</v>
          </cell>
          <cell r="L55">
            <v>24</v>
          </cell>
          <cell r="M55">
            <v>972606184</v>
          </cell>
          <cell r="N55">
            <v>7</v>
          </cell>
          <cell r="O55">
            <v>678270200</v>
          </cell>
          <cell r="P55">
            <v>4</v>
          </cell>
          <cell r="Q55">
            <v>666210182</v>
          </cell>
          <cell r="R55">
            <v>6</v>
          </cell>
          <cell r="S55">
            <v>411556886</v>
          </cell>
          <cell r="T55">
            <v>131</v>
          </cell>
          <cell r="U55">
            <v>13</v>
          </cell>
        </row>
        <row r="56">
          <cell r="A56">
            <v>860521658</v>
          </cell>
          <cell r="B56" t="str">
            <v xml:space="preserve">PETROBRAS COLOMBIA LIMITED                                            </v>
          </cell>
          <cell r="C56" t="str">
            <v xml:space="preserve">BOGOTA D.C.               </v>
          </cell>
          <cell r="D56" t="str">
            <v xml:space="preserve">BOGOTA D.C.               </v>
          </cell>
          <cell r="E56" t="str">
            <v>VIGILANCIA</v>
          </cell>
          <cell r="F56" t="str">
            <v>ACTIVA</v>
          </cell>
          <cell r="G56" t="str">
            <v>EXTRACCION DE PETROLEO CRUDO Y DE GAS NATURAL</v>
          </cell>
          <cell r="H56">
            <v>55</v>
          </cell>
          <cell r="I56">
            <v>861082751</v>
          </cell>
          <cell r="J56">
            <v>64</v>
          </cell>
          <cell r="K56">
            <v>255851670</v>
          </cell>
          <cell r="L56">
            <v>40</v>
          </cell>
          <cell r="M56">
            <v>718329925</v>
          </cell>
          <cell r="N56">
            <v>14</v>
          </cell>
          <cell r="O56">
            <v>470154474</v>
          </cell>
          <cell r="P56">
            <v>11</v>
          </cell>
          <cell r="Q56">
            <v>421707005</v>
          </cell>
          <cell r="R56">
            <v>15</v>
          </cell>
          <cell r="S56">
            <v>190649901</v>
          </cell>
          <cell r="T56">
            <v>199</v>
          </cell>
          <cell r="U56">
            <v>19</v>
          </cell>
        </row>
        <row r="57">
          <cell r="A57">
            <v>860072134</v>
          </cell>
          <cell r="B57" t="str">
            <v xml:space="preserve">HOCOL S.A.                                                            </v>
          </cell>
          <cell r="C57" t="str">
            <v xml:space="preserve">BOGOTA D.C.               </v>
          </cell>
          <cell r="D57" t="str">
            <v xml:space="preserve">BOGOTA D.C.               </v>
          </cell>
          <cell r="E57" t="str">
            <v>VIGILANCIA</v>
          </cell>
          <cell r="F57" t="str">
            <v>ACTIVA</v>
          </cell>
          <cell r="G57" t="str">
            <v>EXTRACCION DE PETROLEO CRUDO Y DE GAS NATURAL</v>
          </cell>
          <cell r="H57">
            <v>56</v>
          </cell>
          <cell r="I57">
            <v>841232649</v>
          </cell>
          <cell r="J57">
            <v>55</v>
          </cell>
          <cell r="K57">
            <v>317091131</v>
          </cell>
          <cell r="L57">
            <v>18</v>
          </cell>
          <cell r="M57">
            <v>1289993900</v>
          </cell>
          <cell r="N57">
            <v>16</v>
          </cell>
          <cell r="O57">
            <v>434808781</v>
          </cell>
          <cell r="P57">
            <v>13</v>
          </cell>
          <cell r="Q57">
            <v>376907637</v>
          </cell>
          <cell r="R57">
            <v>12</v>
          </cell>
          <cell r="S57">
            <v>247736669</v>
          </cell>
          <cell r="T57">
            <v>170</v>
          </cell>
          <cell r="U57">
            <v>16</v>
          </cell>
        </row>
        <row r="58">
          <cell r="A58">
            <v>890900118</v>
          </cell>
          <cell r="B58" t="str">
            <v xml:space="preserve">CRISTALERIA PELDAR S.A                                                </v>
          </cell>
          <cell r="C58" t="str">
            <v xml:space="preserve">ENVIGADO                  </v>
          </cell>
          <cell r="D58" t="str">
            <v xml:space="preserve">ANTIOQUIA                 </v>
          </cell>
          <cell r="E58" t="str">
            <v>VIGILANCIA</v>
          </cell>
          <cell r="F58" t="str">
            <v>ACTIVA</v>
          </cell>
          <cell r="G58" t="str">
            <v xml:space="preserve">FABRICACION DE VIDRIO Y PRODUCTOS DE VIDRIO  </v>
          </cell>
          <cell r="H58">
            <v>57</v>
          </cell>
          <cell r="I58">
            <v>816461833</v>
          </cell>
          <cell r="J58">
            <v>28</v>
          </cell>
          <cell r="K58">
            <v>650018713</v>
          </cell>
          <cell r="L58">
            <v>61</v>
          </cell>
          <cell r="M58">
            <v>568583823</v>
          </cell>
          <cell r="N58">
            <v>56</v>
          </cell>
          <cell r="O58">
            <v>192367043</v>
          </cell>
          <cell r="P58">
            <v>47</v>
          </cell>
          <cell r="Q58">
            <v>89855844</v>
          </cell>
          <cell r="R58">
            <v>47</v>
          </cell>
          <cell r="S58">
            <v>68453233</v>
          </cell>
          <cell r="T58">
            <v>296</v>
          </cell>
          <cell r="U58">
            <v>32</v>
          </cell>
        </row>
        <row r="59">
          <cell r="A59">
            <v>860042945</v>
          </cell>
          <cell r="B59" t="str">
            <v xml:space="preserve">CENTRAL DE INVERSIONES S A                                            </v>
          </cell>
          <cell r="C59" t="str">
            <v xml:space="preserve">BOGOTA D.C.               </v>
          </cell>
          <cell r="D59" t="str">
            <v xml:space="preserve">BOGOTA D.C.               </v>
          </cell>
          <cell r="E59" t="str">
            <v>VIGILANCIA</v>
          </cell>
          <cell r="F59" t="str">
            <v>ACTIVA</v>
          </cell>
          <cell r="G59" t="str">
            <v>ACTIVIDADES DIVERSAS DE INVERSION Y SERVICIOS</v>
          </cell>
          <cell r="H59">
            <v>58</v>
          </cell>
          <cell r="I59">
            <v>794032346</v>
          </cell>
          <cell r="J59">
            <v>29.5</v>
          </cell>
          <cell r="K59">
            <v>592892524</v>
          </cell>
          <cell r="L59">
            <v>90</v>
          </cell>
          <cell r="M59">
            <v>415626469</v>
          </cell>
          <cell r="N59">
            <v>45</v>
          </cell>
          <cell r="O59">
            <v>238563108</v>
          </cell>
          <cell r="P59">
            <v>24</v>
          </cell>
          <cell r="Q59">
            <v>166334833</v>
          </cell>
          <cell r="R59">
            <v>30</v>
          </cell>
          <cell r="S59">
            <v>112481804</v>
          </cell>
          <cell r="T59">
            <v>276.5</v>
          </cell>
          <cell r="U59">
            <v>28</v>
          </cell>
        </row>
        <row r="60">
          <cell r="A60">
            <v>860002536</v>
          </cell>
          <cell r="B60" t="str">
            <v xml:space="preserve">COMPAÑIA COLOMBIANA DE CERAMICAS S A                                  </v>
          </cell>
          <cell r="C60" t="str">
            <v xml:space="preserve">BOGOTA D.C.               </v>
          </cell>
          <cell r="D60" t="str">
            <v xml:space="preserve">BOGOTA D.C.               </v>
          </cell>
          <cell r="E60" t="str">
            <v>EXENTA</v>
          </cell>
          <cell r="F60" t="str">
            <v>VIGILADA POR LA SUPERINTENDENCIA FINANCIERA DE COL</v>
          </cell>
          <cell r="G60" t="str">
            <v xml:space="preserve">OTRAS ACTIVIDADES DE SERVISIOS COMUNITARIOS, </v>
          </cell>
          <cell r="H60">
            <v>59</v>
          </cell>
          <cell r="I60">
            <v>784486823</v>
          </cell>
          <cell r="J60">
            <v>52.5</v>
          </cell>
          <cell r="K60">
            <v>325026860</v>
          </cell>
          <cell r="L60">
            <v>41</v>
          </cell>
          <cell r="M60">
            <v>706639188</v>
          </cell>
          <cell r="N60">
            <v>34</v>
          </cell>
          <cell r="O60">
            <v>295309121</v>
          </cell>
          <cell r="P60">
            <v>49</v>
          </cell>
          <cell r="Q60">
            <v>86600642</v>
          </cell>
          <cell r="R60">
            <v>67</v>
          </cell>
          <cell r="S60">
            <v>44266370</v>
          </cell>
          <cell r="T60">
            <v>302.5</v>
          </cell>
          <cell r="U60">
            <v>35</v>
          </cell>
        </row>
        <row r="61">
          <cell r="A61">
            <v>890300346</v>
          </cell>
          <cell r="B61" t="str">
            <v xml:space="preserve">ALMACNES LA 14 S.A.                                                   </v>
          </cell>
          <cell r="C61" t="str">
            <v xml:space="preserve">CALI                      </v>
          </cell>
          <cell r="D61" t="str">
            <v xml:space="preserve">VALLE                     </v>
          </cell>
          <cell r="E61" t="str">
            <v>VIGILANCIA</v>
          </cell>
          <cell r="F61" t="str">
            <v>ACTIVA</v>
          </cell>
          <cell r="G61" t="str">
            <v xml:space="preserve">COMERCIO AL POR MENOR                        </v>
          </cell>
          <cell r="H61">
            <v>60</v>
          </cell>
          <cell r="I61">
            <v>767240298</v>
          </cell>
          <cell r="J61">
            <v>52</v>
          </cell>
          <cell r="K61">
            <v>327661853</v>
          </cell>
          <cell r="L61">
            <v>29</v>
          </cell>
          <cell r="M61">
            <v>893377429</v>
          </cell>
          <cell r="N61">
            <v>84</v>
          </cell>
          <cell r="O61">
            <v>131929276</v>
          </cell>
          <cell r="P61">
            <v>22818</v>
          </cell>
          <cell r="Q61">
            <v>-26536524</v>
          </cell>
          <cell r="R61">
            <v>300</v>
          </cell>
          <cell r="S61">
            <v>9588570</v>
          </cell>
          <cell r="T61">
            <v>23343</v>
          </cell>
          <cell r="U61">
            <v>2922</v>
          </cell>
        </row>
        <row r="62">
          <cell r="A62">
            <v>811026402</v>
          </cell>
          <cell r="B62" t="str">
            <v xml:space="preserve">ANTIOQUE¥A DE INVERSIONES S.A.                                        </v>
          </cell>
          <cell r="C62" t="str">
            <v xml:space="preserve">MEDELLIN                  </v>
          </cell>
          <cell r="D62" t="str">
            <v xml:space="preserve">ANTIOQUIA                 </v>
          </cell>
          <cell r="E62" t="str">
            <v>VIGILANCIA</v>
          </cell>
          <cell r="F62" t="str">
            <v>ACTIVA</v>
          </cell>
          <cell r="G62" t="str">
            <v>ACTIVIDADES DIVERSAS DE INVERSION Y SERVICIOS</v>
          </cell>
          <cell r="H62">
            <v>61</v>
          </cell>
          <cell r="I62">
            <v>762499857</v>
          </cell>
          <cell r="J62">
            <v>25</v>
          </cell>
          <cell r="K62">
            <v>759357235</v>
          </cell>
          <cell r="L62">
            <v>4692</v>
          </cell>
          <cell r="M62">
            <v>8217400</v>
          </cell>
          <cell r="N62">
            <v>1419</v>
          </cell>
          <cell r="O62">
            <v>8217400</v>
          </cell>
          <cell r="P62">
            <v>558</v>
          </cell>
          <cell r="Q62">
            <v>6026723</v>
          </cell>
          <cell r="R62">
            <v>815</v>
          </cell>
          <cell r="S62">
            <v>2607538</v>
          </cell>
          <cell r="T62">
            <v>7570</v>
          </cell>
          <cell r="U62">
            <v>869</v>
          </cell>
        </row>
        <row r="63">
          <cell r="A63">
            <v>830025448</v>
          </cell>
          <cell r="B63" t="str">
            <v xml:space="preserve">SOCIEDADES BOLIVAR S. A.                                              </v>
          </cell>
          <cell r="C63" t="str">
            <v xml:space="preserve">BOGOTA D.C.               </v>
          </cell>
          <cell r="D63" t="str">
            <v xml:space="preserve">BOGOTA D.C.               </v>
          </cell>
          <cell r="E63" t="str">
            <v>EXENTA</v>
          </cell>
          <cell r="F63" t="str">
            <v>VIGILADA POR LA SUPERINTENDENCIA FINANCIERA DE COL</v>
          </cell>
          <cell r="G63" t="str">
            <v>ACTIVIDADES DIVERSAS DE INVERSION Y SERVICIOS</v>
          </cell>
          <cell r="H63">
            <v>62</v>
          </cell>
          <cell r="I63">
            <v>750172538</v>
          </cell>
          <cell r="J63">
            <v>27.5</v>
          </cell>
          <cell r="K63">
            <v>699983371</v>
          </cell>
          <cell r="L63">
            <v>522</v>
          </cell>
          <cell r="M63">
            <v>90123302</v>
          </cell>
          <cell r="N63">
            <v>131</v>
          </cell>
          <cell r="O63">
            <v>90123302</v>
          </cell>
          <cell r="P63">
            <v>48</v>
          </cell>
          <cell r="Q63">
            <v>88030161</v>
          </cell>
          <cell r="R63">
            <v>38</v>
          </cell>
          <cell r="S63">
            <v>87080254</v>
          </cell>
          <cell r="T63">
            <v>828.5</v>
          </cell>
          <cell r="U63">
            <v>98</v>
          </cell>
        </row>
        <row r="64">
          <cell r="A64">
            <v>860025372</v>
          </cell>
          <cell r="B64" t="str">
            <v xml:space="preserve">INVERSIONES MUNDIAL S A                                               </v>
          </cell>
          <cell r="C64" t="str">
            <v xml:space="preserve">MEDELLIN                  </v>
          </cell>
          <cell r="D64" t="str">
            <v xml:space="preserve">ANTIOQUIA                 </v>
          </cell>
          <cell r="E64" t="str">
            <v>EXENTA</v>
          </cell>
          <cell r="F64" t="str">
            <v>VIGILADA POR LA SUPERINTENDENCIA FINANCIERA DE COL</v>
          </cell>
          <cell r="G64" t="str">
            <v>ACTIVIDADES DIVERSAS DE INVERSION Y SERVICIOS</v>
          </cell>
          <cell r="H64">
            <v>63</v>
          </cell>
          <cell r="I64">
            <v>735584434</v>
          </cell>
          <cell r="J64">
            <v>26.5</v>
          </cell>
          <cell r="K64">
            <v>726481411</v>
          </cell>
          <cell r="L64">
            <v>485</v>
          </cell>
          <cell r="M64">
            <v>95592717</v>
          </cell>
          <cell r="N64">
            <v>123</v>
          </cell>
          <cell r="O64">
            <v>95592717</v>
          </cell>
          <cell r="P64">
            <v>44</v>
          </cell>
          <cell r="Q64">
            <v>93440989</v>
          </cell>
          <cell r="R64">
            <v>36</v>
          </cell>
          <cell r="S64">
            <v>93260269</v>
          </cell>
          <cell r="T64">
            <v>777.5</v>
          </cell>
          <cell r="U64">
            <v>90</v>
          </cell>
        </row>
        <row r="65">
          <cell r="A65">
            <v>860536185</v>
          </cell>
          <cell r="B65" t="str">
            <v xml:space="preserve">TEPMA B.V.                                                            </v>
          </cell>
          <cell r="C65" t="str">
            <v xml:space="preserve">BOGOTA D.C.               </v>
          </cell>
          <cell r="D65" t="str">
            <v xml:space="preserve">BOGOTA D.C.               </v>
          </cell>
          <cell r="E65" t="str">
            <v>VIGILANCIA</v>
          </cell>
          <cell r="F65" t="str">
            <v>ACTIVA</v>
          </cell>
          <cell r="G65" t="str">
            <v>EXTRACCION DE PETROLEO CRUDO Y DE GAS NATURAL</v>
          </cell>
          <cell r="H65">
            <v>64</v>
          </cell>
          <cell r="I65">
            <v>724618988</v>
          </cell>
          <cell r="J65">
            <v>42.5</v>
          </cell>
          <cell r="K65">
            <v>384625020</v>
          </cell>
          <cell r="L65">
            <v>44</v>
          </cell>
          <cell r="M65">
            <v>692475056</v>
          </cell>
          <cell r="N65">
            <v>23</v>
          </cell>
          <cell r="O65">
            <v>373764492</v>
          </cell>
          <cell r="P65">
            <v>14</v>
          </cell>
          <cell r="Q65">
            <v>356268981</v>
          </cell>
          <cell r="R65">
            <v>10</v>
          </cell>
          <cell r="S65">
            <v>304681702</v>
          </cell>
          <cell r="T65">
            <v>197.5</v>
          </cell>
          <cell r="U65">
            <v>18</v>
          </cell>
        </row>
        <row r="66">
          <cell r="A66">
            <v>830000853</v>
          </cell>
          <cell r="B66" t="str">
            <v xml:space="preserve">TRANSGAS DE OCCIDENTE S.A.                                            </v>
          </cell>
          <cell r="C66" t="str">
            <v xml:space="preserve">BOGOTA D.C.               </v>
          </cell>
          <cell r="D66" t="str">
            <v xml:space="preserve">BOGOTA D.C.               </v>
          </cell>
          <cell r="E66" t="str">
            <v>VIGILANCIA</v>
          </cell>
          <cell r="F66" t="str">
            <v>ACTIVA</v>
          </cell>
          <cell r="G66" t="str">
            <v xml:space="preserve">TRANSPORTE POR TUBERIA                       </v>
          </cell>
          <cell r="H66">
            <v>65</v>
          </cell>
          <cell r="I66">
            <v>723185248</v>
          </cell>
          <cell r="J66">
            <v>47</v>
          </cell>
          <cell r="K66">
            <v>367121316</v>
          </cell>
          <cell r="L66">
            <v>285</v>
          </cell>
          <cell r="M66">
            <v>155820337</v>
          </cell>
          <cell r="N66">
            <v>104</v>
          </cell>
          <cell r="O66">
            <v>108745813</v>
          </cell>
          <cell r="P66">
            <v>41</v>
          </cell>
          <cell r="Q66">
            <v>99530621</v>
          </cell>
          <cell r="R66">
            <v>60</v>
          </cell>
          <cell r="S66">
            <v>53246204</v>
          </cell>
          <cell r="T66">
            <v>602</v>
          </cell>
          <cell r="U66">
            <v>71</v>
          </cell>
        </row>
        <row r="67">
          <cell r="A67">
            <v>860025674</v>
          </cell>
          <cell r="B67" t="str">
            <v xml:space="preserve">CARACOL TELEVISION S A                                                </v>
          </cell>
          <cell r="C67" t="str">
            <v xml:space="preserve">BOGOTA D.C.               </v>
          </cell>
          <cell r="D67" t="str">
            <v xml:space="preserve">BOGOTA D.C.               </v>
          </cell>
          <cell r="E67" t="str">
            <v>EXENTA</v>
          </cell>
          <cell r="F67" t="str">
            <v>VIGILADA POR LA SUPERINTENDENCIA FINANCIERA DE COL</v>
          </cell>
          <cell r="G67" t="str">
            <v xml:space="preserve">RADIO Y TELEVISION                           </v>
          </cell>
          <cell r="H67">
            <v>66</v>
          </cell>
          <cell r="I67">
            <v>707187901</v>
          </cell>
          <cell r="J67">
            <v>30</v>
          </cell>
          <cell r="K67">
            <v>591817349</v>
          </cell>
          <cell r="L67">
            <v>101</v>
          </cell>
          <cell r="M67">
            <v>384195063</v>
          </cell>
          <cell r="N67">
            <v>53</v>
          </cell>
          <cell r="O67">
            <v>207164218</v>
          </cell>
          <cell r="P67">
            <v>78</v>
          </cell>
          <cell r="Q67">
            <v>53069238</v>
          </cell>
          <cell r="R67">
            <v>210</v>
          </cell>
          <cell r="S67">
            <v>14188414</v>
          </cell>
          <cell r="T67">
            <v>538</v>
          </cell>
          <cell r="U67">
            <v>66</v>
          </cell>
        </row>
        <row r="68">
          <cell r="A68">
            <v>890903474</v>
          </cell>
          <cell r="B68" t="str">
            <v xml:space="preserve">ENKA DE COLOMBIA S A                                                  </v>
          </cell>
          <cell r="C68" t="str">
            <v xml:space="preserve">MEDELLIN                  </v>
          </cell>
          <cell r="D68" t="str">
            <v xml:space="preserve">ANTIOQUIA                 </v>
          </cell>
          <cell r="E68" t="str">
            <v>EXENTA</v>
          </cell>
          <cell r="F68" t="str">
            <v>VIGILADA POR LA SUPERINTENDENCIA FINANCIERA DE COL</v>
          </cell>
          <cell r="G68" t="str">
            <v xml:space="preserve">PRODUCTOS QUIMICOS                           </v>
          </cell>
          <cell r="H68">
            <v>67</v>
          </cell>
          <cell r="I68">
            <v>701431058</v>
          </cell>
          <cell r="J68">
            <v>41</v>
          </cell>
          <cell r="K68">
            <v>399666238</v>
          </cell>
          <cell r="L68">
            <v>66</v>
          </cell>
          <cell r="M68">
            <v>545547964</v>
          </cell>
          <cell r="N68">
            <v>238</v>
          </cell>
          <cell r="O68">
            <v>51196513</v>
          </cell>
          <cell r="P68">
            <v>297</v>
          </cell>
          <cell r="Q68">
            <v>13319515</v>
          </cell>
          <cell r="R68">
            <v>124</v>
          </cell>
          <cell r="S68">
            <v>23501043</v>
          </cell>
          <cell r="T68">
            <v>833</v>
          </cell>
          <cell r="U68">
            <v>99</v>
          </cell>
        </row>
        <row r="69">
          <cell r="A69">
            <v>811036030</v>
          </cell>
          <cell r="B69" t="str">
            <v xml:space="preserve">COMPAÑIA NACIONAL DE CHOCOLATES S.A.                                  </v>
          </cell>
          <cell r="C69" t="str">
            <v xml:space="preserve">MEDELLIN                  </v>
          </cell>
          <cell r="D69" t="str">
            <v xml:space="preserve">ANTIOQUIA                 </v>
          </cell>
          <cell r="E69" t="str">
            <v>VIGILANCIA</v>
          </cell>
          <cell r="F69" t="str">
            <v>ACTIVA</v>
          </cell>
          <cell r="G69" t="str">
            <v xml:space="preserve">COMERCIO AL POR MENOR                        </v>
          </cell>
          <cell r="H69">
            <v>68</v>
          </cell>
          <cell r="I69">
            <v>701423658</v>
          </cell>
          <cell r="J69">
            <v>48</v>
          </cell>
          <cell r="K69">
            <v>363735314</v>
          </cell>
          <cell r="L69">
            <v>27</v>
          </cell>
          <cell r="M69">
            <v>918703643</v>
          </cell>
          <cell r="N69">
            <v>38</v>
          </cell>
          <cell r="O69">
            <v>275671780</v>
          </cell>
          <cell r="P69">
            <v>60</v>
          </cell>
          <cell r="Q69">
            <v>66213790</v>
          </cell>
          <cell r="R69">
            <v>138</v>
          </cell>
          <cell r="S69">
            <v>21727338</v>
          </cell>
          <cell r="T69">
            <v>379</v>
          </cell>
          <cell r="U69">
            <v>44</v>
          </cell>
        </row>
        <row r="70">
          <cell r="A70">
            <v>890900943</v>
          </cell>
          <cell r="B70" t="str">
            <v xml:space="preserve">COLOMBIANA DE COMERCIO S A                                            </v>
          </cell>
          <cell r="C70" t="str">
            <v xml:space="preserve">BOGOTA D.C.               </v>
          </cell>
          <cell r="D70" t="str">
            <v xml:space="preserve">BOGOTA D.C.               </v>
          </cell>
          <cell r="E70" t="str">
            <v>VIGILANCIA</v>
          </cell>
          <cell r="F70" t="str">
            <v>ACTIVA</v>
          </cell>
          <cell r="G70" t="str">
            <v xml:space="preserve">COMERCIO AL POR MAYOR                        </v>
          </cell>
          <cell r="H70">
            <v>69</v>
          </cell>
          <cell r="I70">
            <v>699703009</v>
          </cell>
          <cell r="J70">
            <v>44.5</v>
          </cell>
          <cell r="K70">
            <v>378547857</v>
          </cell>
          <cell r="L70">
            <v>17</v>
          </cell>
          <cell r="M70">
            <v>1513035421</v>
          </cell>
          <cell r="N70">
            <v>37</v>
          </cell>
          <cell r="O70">
            <v>277581146</v>
          </cell>
          <cell r="P70">
            <v>174</v>
          </cell>
          <cell r="Q70">
            <v>22432401</v>
          </cell>
          <cell r="R70">
            <v>66</v>
          </cell>
          <cell r="S70">
            <v>44848187</v>
          </cell>
          <cell r="T70">
            <v>407.5</v>
          </cell>
          <cell r="U70">
            <v>48</v>
          </cell>
        </row>
        <row r="71">
          <cell r="A71">
            <v>830029703</v>
          </cell>
          <cell r="B71" t="str">
            <v xml:space="preserve">RCN TELEVISION S A                                                    </v>
          </cell>
          <cell r="C71" t="str">
            <v xml:space="preserve">BOGOTA D.C.               </v>
          </cell>
          <cell r="D71" t="str">
            <v xml:space="preserve">BOGOTA D.C.               </v>
          </cell>
          <cell r="E71" t="str">
            <v>EXENTA</v>
          </cell>
          <cell r="F71" t="str">
            <v>VIGILADA POR LA SUPERINTENDENCIA FINANCIERA DE COL</v>
          </cell>
          <cell r="G71" t="str">
            <v xml:space="preserve">RADIO Y TELEVISION                           </v>
          </cell>
          <cell r="H71">
            <v>70</v>
          </cell>
          <cell r="I71">
            <v>695942835</v>
          </cell>
          <cell r="J71">
            <v>34.5</v>
          </cell>
          <cell r="K71">
            <v>493612549</v>
          </cell>
          <cell r="L71">
            <v>80</v>
          </cell>
          <cell r="M71">
            <v>442382446</v>
          </cell>
          <cell r="N71">
            <v>55</v>
          </cell>
          <cell r="O71">
            <v>195131356</v>
          </cell>
          <cell r="P71">
            <v>93</v>
          </cell>
          <cell r="Q71">
            <v>46859861</v>
          </cell>
          <cell r="R71">
            <v>141</v>
          </cell>
          <cell r="S71">
            <v>21533144</v>
          </cell>
          <cell r="T71">
            <v>473.5</v>
          </cell>
          <cell r="U71">
            <v>58</v>
          </cell>
        </row>
        <row r="72">
          <cell r="A72">
            <v>860002130</v>
          </cell>
          <cell r="B72" t="str">
            <v xml:space="preserve">NESTLE DE COLOMBIA S A                                                </v>
          </cell>
          <cell r="C72" t="str">
            <v xml:space="preserve">BOGOTA D.C.               </v>
          </cell>
          <cell r="D72" t="str">
            <v xml:space="preserve">BOGOTA D.C.               </v>
          </cell>
          <cell r="E72" t="str">
            <v>VIGILANCIA</v>
          </cell>
          <cell r="F72" t="str">
            <v>ACTIVA</v>
          </cell>
          <cell r="G72" t="str">
            <v xml:space="preserve">OTRAS INDUSTRIAS MANUFACTURERAS              </v>
          </cell>
          <cell r="H72">
            <v>71</v>
          </cell>
          <cell r="I72">
            <v>655085118</v>
          </cell>
          <cell r="J72">
            <v>85</v>
          </cell>
          <cell r="K72">
            <v>198891428</v>
          </cell>
          <cell r="L72">
            <v>25</v>
          </cell>
          <cell r="M72">
            <v>962270387</v>
          </cell>
          <cell r="N72">
            <v>22</v>
          </cell>
          <cell r="O72">
            <v>381209637</v>
          </cell>
          <cell r="P72">
            <v>46</v>
          </cell>
          <cell r="Q72">
            <v>89951940</v>
          </cell>
          <cell r="R72">
            <v>53</v>
          </cell>
          <cell r="S72">
            <v>59374111</v>
          </cell>
          <cell r="T72">
            <v>302</v>
          </cell>
          <cell r="U72">
            <v>34</v>
          </cell>
        </row>
        <row r="73">
          <cell r="A73">
            <v>830511290</v>
          </cell>
          <cell r="B73" t="str">
            <v xml:space="preserve">INVERSIONES MANUELITA S A                                             </v>
          </cell>
          <cell r="C73" t="str">
            <v xml:space="preserve">PALMIRA                   </v>
          </cell>
          <cell r="D73" t="str">
            <v xml:space="preserve">VALLE                     </v>
          </cell>
          <cell r="E73" t="str">
            <v>VIGILANCIA</v>
          </cell>
          <cell r="F73" t="str">
            <v>ACTIVA</v>
          </cell>
          <cell r="G73" t="str">
            <v>ACTIVIDADES DIVERSAS DE INVERSION Y SERVICIOS</v>
          </cell>
          <cell r="H73">
            <v>72</v>
          </cell>
          <cell r="I73">
            <v>654508756</v>
          </cell>
          <cell r="J73">
            <v>29</v>
          </cell>
          <cell r="K73">
            <v>603561391</v>
          </cell>
          <cell r="L73">
            <v>590</v>
          </cell>
          <cell r="M73">
            <v>80606607</v>
          </cell>
          <cell r="N73">
            <v>159</v>
          </cell>
          <cell r="O73">
            <v>75532645</v>
          </cell>
          <cell r="P73">
            <v>64</v>
          </cell>
          <cell r="Q73">
            <v>62937096</v>
          </cell>
          <cell r="R73">
            <v>56</v>
          </cell>
          <cell r="S73">
            <v>55833994</v>
          </cell>
          <cell r="T73">
            <v>970</v>
          </cell>
          <cell r="U73">
            <v>117</v>
          </cell>
        </row>
        <row r="74">
          <cell r="A74">
            <v>811014994</v>
          </cell>
          <cell r="B74" t="str">
            <v xml:space="preserve">COMPAÑIA DE GALLETAS NOEL S A                                         </v>
          </cell>
          <cell r="C74" t="str">
            <v xml:space="preserve">MEDELLIN                  </v>
          </cell>
          <cell r="D74" t="str">
            <v xml:space="preserve">ANTIOQUIA                 </v>
          </cell>
          <cell r="E74" t="str">
            <v>VIGILANCIA</v>
          </cell>
          <cell r="F74" t="str">
            <v>ACTIVA</v>
          </cell>
          <cell r="G74" t="str">
            <v xml:space="preserve">PRODUCTOS ALIMENTICIOS                       </v>
          </cell>
          <cell r="H74">
            <v>73</v>
          </cell>
          <cell r="I74">
            <v>651166752</v>
          </cell>
          <cell r="J74">
            <v>49</v>
          </cell>
          <cell r="K74">
            <v>350825278</v>
          </cell>
          <cell r="L74">
            <v>63</v>
          </cell>
          <cell r="M74">
            <v>555314496</v>
          </cell>
          <cell r="N74">
            <v>57</v>
          </cell>
          <cell r="O74">
            <v>191182355</v>
          </cell>
          <cell r="P74">
            <v>70</v>
          </cell>
          <cell r="Q74">
            <v>58451951</v>
          </cell>
          <cell r="R74">
            <v>182</v>
          </cell>
          <cell r="S74">
            <v>17067269</v>
          </cell>
          <cell r="T74">
            <v>494</v>
          </cell>
          <cell r="U74">
            <v>60</v>
          </cell>
        </row>
        <row r="75">
          <cell r="A75">
            <v>860002688</v>
          </cell>
          <cell r="B75" t="str">
            <v xml:space="preserve">ORGANIZACION CORONA S.A                                               </v>
          </cell>
          <cell r="C75" t="str">
            <v xml:space="preserve">BOGOTA D.C.               </v>
          </cell>
          <cell r="D75" t="str">
            <v xml:space="preserve">BOGOTA D.C.               </v>
          </cell>
          <cell r="E75" t="str">
            <v>VIGILANCIA</v>
          </cell>
          <cell r="F75" t="str">
            <v>ACTIVA</v>
          </cell>
          <cell r="G75" t="str">
            <v>ACTIVIDADES DIVERSAS DE INVERSION Y SERVICIOS</v>
          </cell>
          <cell r="H75">
            <v>74</v>
          </cell>
          <cell r="I75">
            <v>622056676</v>
          </cell>
          <cell r="J75">
            <v>31</v>
          </cell>
          <cell r="K75">
            <v>586562854</v>
          </cell>
          <cell r="L75">
            <v>558</v>
          </cell>
          <cell r="M75">
            <v>85392039</v>
          </cell>
          <cell r="N75">
            <v>141</v>
          </cell>
          <cell r="O75">
            <v>85392039</v>
          </cell>
          <cell r="P75">
            <v>68</v>
          </cell>
          <cell r="Q75">
            <v>59232174</v>
          </cell>
          <cell r="R75">
            <v>43</v>
          </cell>
          <cell r="S75">
            <v>75740663</v>
          </cell>
          <cell r="T75">
            <v>915</v>
          </cell>
          <cell r="U75">
            <v>112</v>
          </cell>
        </row>
        <row r="76">
          <cell r="A76">
            <v>860024714</v>
          </cell>
          <cell r="B76" t="str">
            <v xml:space="preserve">BESMIT S.A.                                                           </v>
          </cell>
          <cell r="C76" t="str">
            <v xml:space="preserve">BOGOTA D.C.               </v>
          </cell>
          <cell r="D76" t="str">
            <v xml:space="preserve">BOGOTA D.C.               </v>
          </cell>
          <cell r="E76" t="str">
            <v>VIGILANCIA</v>
          </cell>
          <cell r="F76" t="str">
            <v>ACTIVA</v>
          </cell>
          <cell r="G76" t="str">
            <v>ACTIVIDADES DIVERSAS DE INVERSION Y SERVICIOS</v>
          </cell>
          <cell r="H76">
            <v>75</v>
          </cell>
          <cell r="I76">
            <v>617223703</v>
          </cell>
          <cell r="J76">
            <v>28.5</v>
          </cell>
          <cell r="K76">
            <v>613513396</v>
          </cell>
          <cell r="L76">
            <v>3436</v>
          </cell>
          <cell r="M76">
            <v>12111033</v>
          </cell>
          <cell r="N76">
            <v>979</v>
          </cell>
          <cell r="O76">
            <v>12111033</v>
          </cell>
          <cell r="P76">
            <v>331</v>
          </cell>
          <cell r="Q76">
            <v>11708019</v>
          </cell>
          <cell r="R76">
            <v>244</v>
          </cell>
          <cell r="S76">
            <v>12124096</v>
          </cell>
          <cell r="T76">
            <v>5093.5</v>
          </cell>
          <cell r="U76">
            <v>603</v>
          </cell>
        </row>
        <row r="77">
          <cell r="A77">
            <v>860025792</v>
          </cell>
          <cell r="B77" t="str">
            <v xml:space="preserve">SOCIEDAD DE FABRICACION DE AUTOMOTORES S A SOFASA                     </v>
          </cell>
          <cell r="C77" t="str">
            <v xml:space="preserve">CHIA                      </v>
          </cell>
          <cell r="D77" t="str">
            <v xml:space="preserve">CUNDINAMARCA              </v>
          </cell>
          <cell r="E77" t="str">
            <v>VIGILANCIA</v>
          </cell>
          <cell r="F77" t="str">
            <v>ACTIVA</v>
          </cell>
          <cell r="G77" t="str">
            <v>FABRICACION DE VEHICULOS AUTOMOTORES Y SUS PA</v>
          </cell>
          <cell r="H77">
            <v>76</v>
          </cell>
          <cell r="I77">
            <v>612820811</v>
          </cell>
          <cell r="J77">
            <v>56</v>
          </cell>
          <cell r="K77">
            <v>313002764</v>
          </cell>
          <cell r="L77">
            <v>13</v>
          </cell>
          <cell r="M77">
            <v>1801869102</v>
          </cell>
          <cell r="N77">
            <v>40</v>
          </cell>
          <cell r="O77">
            <v>260560102</v>
          </cell>
          <cell r="P77">
            <v>42</v>
          </cell>
          <cell r="Q77">
            <v>96929082</v>
          </cell>
          <cell r="R77">
            <v>45</v>
          </cell>
          <cell r="S77">
            <v>69611259</v>
          </cell>
          <cell r="T77">
            <v>272</v>
          </cell>
          <cell r="U77">
            <v>27</v>
          </cell>
        </row>
        <row r="78">
          <cell r="A78">
            <v>860007277</v>
          </cell>
          <cell r="B78" t="str">
            <v xml:space="preserve">PETROQUIMICA COLOMBIANA S A                                           </v>
          </cell>
          <cell r="C78" t="str">
            <v xml:space="preserve">CARTAGENA                 </v>
          </cell>
          <cell r="D78" t="str">
            <v xml:space="preserve">BOLIVAR                   </v>
          </cell>
          <cell r="E78" t="str">
            <v>VIGILANCIA</v>
          </cell>
          <cell r="F78" t="str">
            <v>ACTIVA</v>
          </cell>
          <cell r="G78" t="str">
            <v xml:space="preserve">PRODUCTOS QUIMICOS                           </v>
          </cell>
          <cell r="H78">
            <v>77</v>
          </cell>
          <cell r="I78">
            <v>589737938</v>
          </cell>
          <cell r="J78">
            <v>70</v>
          </cell>
          <cell r="K78">
            <v>228346823</v>
          </cell>
          <cell r="L78">
            <v>31</v>
          </cell>
          <cell r="M78">
            <v>850665362</v>
          </cell>
          <cell r="N78">
            <v>179</v>
          </cell>
          <cell r="O78">
            <v>66243759</v>
          </cell>
          <cell r="P78">
            <v>132</v>
          </cell>
          <cell r="Q78">
            <v>30389887</v>
          </cell>
          <cell r="R78">
            <v>235</v>
          </cell>
          <cell r="S78">
            <v>12650583</v>
          </cell>
          <cell r="T78">
            <v>724</v>
          </cell>
          <cell r="U78">
            <v>83</v>
          </cell>
        </row>
        <row r="79">
          <cell r="A79">
            <v>890300466</v>
          </cell>
          <cell r="B79" t="str">
            <v xml:space="preserve">TECNOQUIMICAS S. A.                                                   </v>
          </cell>
          <cell r="C79" t="str">
            <v xml:space="preserve">CALI                      </v>
          </cell>
          <cell r="D79" t="str">
            <v xml:space="preserve">VALLE                     </v>
          </cell>
          <cell r="E79" t="str">
            <v>VIGILANCIA</v>
          </cell>
          <cell r="F79" t="str">
            <v>ACTIVA</v>
          </cell>
          <cell r="G79" t="str">
            <v xml:space="preserve">COMERCIO AL POR MAYOR                        </v>
          </cell>
          <cell r="H79">
            <v>78</v>
          </cell>
          <cell r="I79">
            <v>588092144</v>
          </cell>
          <cell r="J79">
            <v>48.5</v>
          </cell>
          <cell r="K79">
            <v>354795246</v>
          </cell>
          <cell r="L79">
            <v>51</v>
          </cell>
          <cell r="M79">
            <v>633941339</v>
          </cell>
          <cell r="N79">
            <v>51</v>
          </cell>
          <cell r="O79">
            <v>211541500</v>
          </cell>
          <cell r="P79">
            <v>131</v>
          </cell>
          <cell r="Q79">
            <v>30561920</v>
          </cell>
          <cell r="R79">
            <v>159</v>
          </cell>
          <cell r="S79">
            <v>19207795</v>
          </cell>
          <cell r="T79">
            <v>518.5</v>
          </cell>
          <cell r="U79">
            <v>65</v>
          </cell>
        </row>
        <row r="80">
          <cell r="A80">
            <v>860001022</v>
          </cell>
          <cell r="B80" t="str">
            <v xml:space="preserve">CASA EDITORIAL EL TIEMPO S.A.                                         </v>
          </cell>
          <cell r="C80" t="str">
            <v xml:space="preserve">BOGOTA D.C.               </v>
          </cell>
          <cell r="D80" t="str">
            <v xml:space="preserve">BOGOTA D.C.               </v>
          </cell>
          <cell r="E80" t="str">
            <v>VIGILANCIA</v>
          </cell>
          <cell r="F80" t="str">
            <v>ACTIVA</v>
          </cell>
          <cell r="G80" t="str">
            <v xml:space="preserve">OTRAS ACTIVIDADES EMPRESARIALES              </v>
          </cell>
          <cell r="H80">
            <v>79</v>
          </cell>
          <cell r="I80">
            <v>586964897</v>
          </cell>
          <cell r="J80">
            <v>46.5</v>
          </cell>
          <cell r="K80">
            <v>370736276</v>
          </cell>
          <cell r="L80">
            <v>97</v>
          </cell>
          <cell r="M80">
            <v>393513214</v>
          </cell>
          <cell r="N80">
            <v>49</v>
          </cell>
          <cell r="O80">
            <v>222429240</v>
          </cell>
          <cell r="P80">
            <v>71</v>
          </cell>
          <cell r="Q80">
            <v>57015994</v>
          </cell>
          <cell r="R80">
            <v>111</v>
          </cell>
          <cell r="S80">
            <v>25888858</v>
          </cell>
          <cell r="T80">
            <v>453.5</v>
          </cell>
          <cell r="U80">
            <v>54</v>
          </cell>
        </row>
        <row r="81">
          <cell r="A81">
            <v>891300241</v>
          </cell>
          <cell r="B81" t="str">
            <v xml:space="preserve">MANUELITA S A                                                         </v>
          </cell>
          <cell r="C81" t="str">
            <v xml:space="preserve">PALMIRA                   </v>
          </cell>
          <cell r="D81" t="str">
            <v xml:space="preserve">VALLE                     </v>
          </cell>
          <cell r="E81" t="str">
            <v>VIGILANCIA</v>
          </cell>
          <cell r="F81" t="str">
            <v>ACTIVA</v>
          </cell>
          <cell r="G81" t="str">
            <v xml:space="preserve">PRODUCTOS ALIMENTICIOS                       </v>
          </cell>
          <cell r="H81">
            <v>80</v>
          </cell>
          <cell r="I81">
            <v>585693300</v>
          </cell>
          <cell r="J81">
            <v>44</v>
          </cell>
          <cell r="K81">
            <v>378829599</v>
          </cell>
          <cell r="L81">
            <v>93</v>
          </cell>
          <cell r="M81">
            <v>404432681</v>
          </cell>
          <cell r="N81">
            <v>101</v>
          </cell>
          <cell r="O81">
            <v>112721319</v>
          </cell>
          <cell r="P81">
            <v>72</v>
          </cell>
          <cell r="Q81">
            <v>56979096</v>
          </cell>
          <cell r="R81">
            <v>81</v>
          </cell>
          <cell r="S81">
            <v>35441707</v>
          </cell>
          <cell r="T81">
            <v>471</v>
          </cell>
          <cell r="U81">
            <v>57</v>
          </cell>
        </row>
        <row r="82">
          <cell r="A82">
            <v>890300005</v>
          </cell>
          <cell r="B82" t="str">
            <v xml:space="preserve">CARVAJAL S.A.                                                         </v>
          </cell>
          <cell r="C82" t="str">
            <v xml:space="preserve">CALI                      </v>
          </cell>
          <cell r="D82" t="str">
            <v xml:space="preserve">VALLE                     </v>
          </cell>
          <cell r="E82" t="str">
            <v>VIGILANCIA</v>
          </cell>
          <cell r="F82" t="str">
            <v>ACTIVA</v>
          </cell>
          <cell r="G82" t="str">
            <v xml:space="preserve">ACTIVIDADES INMOBILIARIAS                    </v>
          </cell>
          <cell r="H82">
            <v>81</v>
          </cell>
          <cell r="I82">
            <v>575203439</v>
          </cell>
          <cell r="J82">
            <v>90.5</v>
          </cell>
          <cell r="K82">
            <v>183315641</v>
          </cell>
          <cell r="L82">
            <v>451</v>
          </cell>
          <cell r="M82">
            <v>102671180</v>
          </cell>
          <cell r="N82">
            <v>157</v>
          </cell>
          <cell r="O82">
            <v>77742365</v>
          </cell>
          <cell r="P82">
            <v>607</v>
          </cell>
          <cell r="Q82">
            <v>5499250</v>
          </cell>
          <cell r="R82">
            <v>880</v>
          </cell>
          <cell r="S82">
            <v>2374467</v>
          </cell>
          <cell r="T82">
            <v>2266.5</v>
          </cell>
          <cell r="U82">
            <v>277</v>
          </cell>
        </row>
        <row r="83">
          <cell r="A83">
            <v>860041312</v>
          </cell>
          <cell r="B83" t="str">
            <v xml:space="preserve">PRODUCTOS DE COLOMBIA S.A.                                            </v>
          </cell>
          <cell r="C83" t="str">
            <v xml:space="preserve">BARRANQUILLA              </v>
          </cell>
          <cell r="D83" t="str">
            <v xml:space="preserve">ATLANTICO                 </v>
          </cell>
          <cell r="E83" t="str">
            <v>VIGILANCIA</v>
          </cell>
          <cell r="F83" t="str">
            <v>ACTIVA</v>
          </cell>
          <cell r="G83" t="str">
            <v xml:space="preserve">COMERCIO AL POR MAYOR                        </v>
          </cell>
          <cell r="H83">
            <v>82</v>
          </cell>
          <cell r="I83">
            <v>573087184</v>
          </cell>
          <cell r="J83">
            <v>59</v>
          </cell>
          <cell r="K83">
            <v>292574674</v>
          </cell>
          <cell r="L83">
            <v>22</v>
          </cell>
          <cell r="M83">
            <v>977986409</v>
          </cell>
          <cell r="N83">
            <v>147</v>
          </cell>
          <cell r="O83">
            <v>82091921</v>
          </cell>
          <cell r="P83">
            <v>54</v>
          </cell>
          <cell r="Q83">
            <v>74803106</v>
          </cell>
          <cell r="R83">
            <v>55</v>
          </cell>
          <cell r="S83">
            <v>56182689</v>
          </cell>
          <cell r="T83">
            <v>419</v>
          </cell>
          <cell r="U83">
            <v>51</v>
          </cell>
        </row>
        <row r="84">
          <cell r="A84">
            <v>860079456</v>
          </cell>
          <cell r="B84" t="str">
            <v xml:space="preserve">FUNDACION SOCIAL                                                      </v>
          </cell>
          <cell r="C84" t="str">
            <v xml:space="preserve">BOGOTA D.C.               </v>
          </cell>
          <cell r="D84" t="str">
            <v xml:space="preserve">BOGOTA D.C.               </v>
          </cell>
          <cell r="E84" t="str">
            <v>EXENTA</v>
          </cell>
          <cell r="F84" t="str">
            <v>VIGILADA POR LA SUPERINTENDENCIA FINANCIERA DE COL</v>
          </cell>
          <cell r="G84" t="str">
            <v>ACTIVIDADES DIVERSAS DE INVERSION Y SERVICIOS</v>
          </cell>
          <cell r="H84">
            <v>83</v>
          </cell>
          <cell r="I84">
            <v>571257870</v>
          </cell>
          <cell r="J84">
            <v>61</v>
          </cell>
          <cell r="K84">
            <v>283042540</v>
          </cell>
          <cell r="L84">
            <v>456</v>
          </cell>
          <cell r="M84">
            <v>101516775</v>
          </cell>
          <cell r="N84">
            <v>115</v>
          </cell>
          <cell r="O84">
            <v>101516775</v>
          </cell>
          <cell r="P84">
            <v>305</v>
          </cell>
          <cell r="Q84">
            <v>12931699</v>
          </cell>
          <cell r="R84">
            <v>262</v>
          </cell>
          <cell r="S84">
            <v>11229394</v>
          </cell>
          <cell r="T84">
            <v>1282</v>
          </cell>
          <cell r="U84">
            <v>157</v>
          </cell>
        </row>
        <row r="85">
          <cell r="A85">
            <v>890300292</v>
          </cell>
          <cell r="B85" t="str">
            <v xml:space="preserve">LABORATORIOS BAXTER S.A. (SUCURSAL DE SOCIEDAD EXTRANJERA)            </v>
          </cell>
          <cell r="C85" t="str">
            <v xml:space="preserve">CALI                      </v>
          </cell>
          <cell r="D85" t="str">
            <v xml:space="preserve">VALLE                     </v>
          </cell>
          <cell r="E85" t="str">
            <v>VIGILANCIA</v>
          </cell>
          <cell r="F85" t="str">
            <v>ACTIVA</v>
          </cell>
          <cell r="G85" t="str">
            <v xml:space="preserve">PRODUCTOS QUIMICOS                           </v>
          </cell>
          <cell r="H85">
            <v>84</v>
          </cell>
          <cell r="I85">
            <v>563384424</v>
          </cell>
          <cell r="J85">
            <v>36.5</v>
          </cell>
          <cell r="K85">
            <v>461343185</v>
          </cell>
          <cell r="L85">
            <v>81</v>
          </cell>
          <cell r="M85">
            <v>439297466</v>
          </cell>
          <cell r="N85">
            <v>54</v>
          </cell>
          <cell r="O85">
            <v>197617268</v>
          </cell>
          <cell r="P85">
            <v>34</v>
          </cell>
          <cell r="Q85">
            <v>133710976</v>
          </cell>
          <cell r="R85">
            <v>42</v>
          </cell>
          <cell r="S85">
            <v>77822158</v>
          </cell>
          <cell r="T85">
            <v>331.5</v>
          </cell>
          <cell r="U85">
            <v>39</v>
          </cell>
        </row>
        <row r="86">
          <cell r="A86">
            <v>891800111</v>
          </cell>
          <cell r="B86" t="str">
            <v xml:space="preserve">DIACO S. A.                                                           </v>
          </cell>
          <cell r="C86" t="str">
            <v xml:space="preserve">BOGOTA D.C.               </v>
          </cell>
          <cell r="D86" t="str">
            <v xml:space="preserve">BOGOTA D.C.               </v>
          </cell>
          <cell r="E86" t="str">
            <v>VIGILANCIA</v>
          </cell>
          <cell r="F86" t="str">
            <v>ACTIVA</v>
          </cell>
          <cell r="G86" t="str">
            <v xml:space="preserve">INDUSTRIAS METALICAS BASICAS                 </v>
          </cell>
          <cell r="H86">
            <v>85</v>
          </cell>
          <cell r="I86">
            <v>550124567</v>
          </cell>
          <cell r="J86">
            <v>50.5</v>
          </cell>
          <cell r="K86">
            <v>340943931</v>
          </cell>
          <cell r="L86">
            <v>32</v>
          </cell>
          <cell r="M86">
            <v>824064809</v>
          </cell>
          <cell r="N86">
            <v>71</v>
          </cell>
          <cell r="O86">
            <v>147193369</v>
          </cell>
          <cell r="P86">
            <v>38</v>
          </cell>
          <cell r="Q86">
            <v>113024996</v>
          </cell>
          <cell r="R86">
            <v>40</v>
          </cell>
          <cell r="S86">
            <v>83869797</v>
          </cell>
          <cell r="T86">
            <v>316.5</v>
          </cell>
          <cell r="U86">
            <v>37</v>
          </cell>
        </row>
        <row r="87">
          <cell r="A87">
            <v>860025900</v>
          </cell>
          <cell r="B87" t="str">
            <v xml:space="preserve">ALPINA PRODUCTOS ALIMENTICIOS S A                                     </v>
          </cell>
          <cell r="C87" t="str">
            <v xml:space="preserve">BOGOTA D.C.               </v>
          </cell>
          <cell r="D87" t="str">
            <v xml:space="preserve">BOGOTA D.C.               </v>
          </cell>
          <cell r="E87" t="str">
            <v>VIGILANCIA</v>
          </cell>
          <cell r="F87" t="str">
            <v>ACTIVA</v>
          </cell>
          <cell r="G87" t="str">
            <v xml:space="preserve">PRODUCTOS ALIMENTICIOS                       </v>
          </cell>
          <cell r="H87">
            <v>86</v>
          </cell>
          <cell r="I87">
            <v>549384284</v>
          </cell>
          <cell r="J87">
            <v>67</v>
          </cell>
          <cell r="K87">
            <v>244097712</v>
          </cell>
          <cell r="L87">
            <v>35</v>
          </cell>
          <cell r="M87">
            <v>775216029</v>
          </cell>
          <cell r="N87">
            <v>39</v>
          </cell>
          <cell r="O87">
            <v>269812554</v>
          </cell>
          <cell r="P87">
            <v>162</v>
          </cell>
          <cell r="Q87">
            <v>24250490</v>
          </cell>
          <cell r="R87">
            <v>295</v>
          </cell>
          <cell r="S87">
            <v>9808382</v>
          </cell>
          <cell r="T87">
            <v>684</v>
          </cell>
          <cell r="U87">
            <v>79</v>
          </cell>
        </row>
        <row r="88">
          <cell r="A88">
            <v>800048943</v>
          </cell>
          <cell r="B88" t="str">
            <v xml:space="preserve">BIOFILM S.A.                                                          </v>
          </cell>
          <cell r="C88" t="str">
            <v xml:space="preserve">CARTAGENA                 </v>
          </cell>
          <cell r="D88" t="str">
            <v xml:space="preserve">BOLIVAR                   </v>
          </cell>
          <cell r="E88" t="str">
            <v>EXENTA</v>
          </cell>
          <cell r="F88" t="str">
            <v>VIGILADA POR LA SUPERINTENDENCIA FINANCIERA DE COL</v>
          </cell>
          <cell r="G88" t="str">
            <v xml:space="preserve">PRODUCTOS QUIMICOS                           </v>
          </cell>
          <cell r="H88">
            <v>87</v>
          </cell>
          <cell r="I88">
            <v>532320034</v>
          </cell>
          <cell r="J88">
            <v>63.5</v>
          </cell>
          <cell r="K88">
            <v>256644150</v>
          </cell>
          <cell r="L88">
            <v>117</v>
          </cell>
          <cell r="M88">
            <v>332904606</v>
          </cell>
          <cell r="N88">
            <v>205</v>
          </cell>
          <cell r="O88">
            <v>57430327</v>
          </cell>
          <cell r="P88">
            <v>390</v>
          </cell>
          <cell r="Q88">
            <v>9434774</v>
          </cell>
          <cell r="R88">
            <v>22483</v>
          </cell>
          <cell r="S88">
            <v>-1328149</v>
          </cell>
          <cell r="T88">
            <v>23345.5</v>
          </cell>
          <cell r="U88">
            <v>2924</v>
          </cell>
        </row>
        <row r="89">
          <cell r="A89">
            <v>860003211</v>
          </cell>
          <cell r="B89" t="str">
            <v xml:space="preserve">PRODUCTORA TABACALERA DE COLOMBIA S A                                 </v>
          </cell>
          <cell r="C89" t="str">
            <v xml:space="preserve">BOGOTA D.C.               </v>
          </cell>
          <cell r="D89" t="str">
            <v xml:space="preserve">BOGOTA D.C.               </v>
          </cell>
          <cell r="E89" t="str">
            <v>VIGILANCIA</v>
          </cell>
          <cell r="F89" t="str">
            <v>ACTIVA</v>
          </cell>
          <cell r="G89" t="str">
            <v xml:space="preserve">TABACO                                       </v>
          </cell>
          <cell r="H89">
            <v>88</v>
          </cell>
          <cell r="I89">
            <v>529387023</v>
          </cell>
          <cell r="J89">
            <v>64.5</v>
          </cell>
          <cell r="K89">
            <v>253869333</v>
          </cell>
          <cell r="L89">
            <v>157</v>
          </cell>
          <cell r="M89">
            <v>262422881</v>
          </cell>
          <cell r="N89">
            <v>138</v>
          </cell>
          <cell r="O89">
            <v>86879989</v>
          </cell>
          <cell r="P89">
            <v>117</v>
          </cell>
          <cell r="Q89">
            <v>36113073</v>
          </cell>
          <cell r="R89">
            <v>736</v>
          </cell>
          <cell r="S89">
            <v>3074735</v>
          </cell>
          <cell r="T89">
            <v>1300.5</v>
          </cell>
          <cell r="U89">
            <v>161</v>
          </cell>
        </row>
        <row r="90">
          <cell r="A90">
            <v>891300238</v>
          </cell>
          <cell r="B90" t="str">
            <v xml:space="preserve">INGENIO PROVIDENCIA S.A.                                              </v>
          </cell>
          <cell r="C90" t="str">
            <v xml:space="preserve">PALMIRA                   </v>
          </cell>
          <cell r="D90" t="str">
            <v xml:space="preserve">VALLE                     </v>
          </cell>
          <cell r="E90" t="str">
            <v>VIGILANCIA</v>
          </cell>
          <cell r="F90" t="str">
            <v>ACTIVA</v>
          </cell>
          <cell r="G90" t="str">
            <v xml:space="preserve">PRODUCTOS ALIMENTICIOS                       </v>
          </cell>
          <cell r="H90">
            <v>89</v>
          </cell>
          <cell r="I90">
            <v>520261495</v>
          </cell>
          <cell r="J90">
            <v>43</v>
          </cell>
          <cell r="K90">
            <v>383127106</v>
          </cell>
          <cell r="L90">
            <v>104</v>
          </cell>
          <cell r="M90">
            <v>374085429</v>
          </cell>
          <cell r="N90">
            <v>149</v>
          </cell>
          <cell r="O90">
            <v>81224629</v>
          </cell>
          <cell r="P90">
            <v>83</v>
          </cell>
          <cell r="Q90">
            <v>49056089</v>
          </cell>
          <cell r="R90">
            <v>95</v>
          </cell>
          <cell r="S90">
            <v>30084192</v>
          </cell>
          <cell r="T90">
            <v>563</v>
          </cell>
          <cell r="U90">
            <v>69</v>
          </cell>
        </row>
        <row r="91">
          <cell r="A91">
            <v>890301884</v>
          </cell>
          <cell r="B91" t="str">
            <v xml:space="preserve">COLOMBINA S A                                                         </v>
          </cell>
          <cell r="C91" t="str">
            <v xml:space="preserve">CALI                      </v>
          </cell>
          <cell r="D91" t="str">
            <v xml:space="preserve">VALLE                     </v>
          </cell>
          <cell r="E91" t="str">
            <v>EXENTA</v>
          </cell>
          <cell r="F91" t="str">
            <v>VIGILADA POR LA SUPERINTENDENCIA FINANCIERA DE COL</v>
          </cell>
          <cell r="G91" t="str">
            <v xml:space="preserve">PRODUCTOS ALIMENTICIOS                       </v>
          </cell>
          <cell r="H91">
            <v>90</v>
          </cell>
          <cell r="I91">
            <v>519140939</v>
          </cell>
          <cell r="J91">
            <v>59.5</v>
          </cell>
          <cell r="K91">
            <v>289926676</v>
          </cell>
          <cell r="L91">
            <v>88</v>
          </cell>
          <cell r="M91">
            <v>425238506</v>
          </cell>
          <cell r="N91">
            <v>86</v>
          </cell>
          <cell r="O91">
            <v>127837663</v>
          </cell>
          <cell r="P91">
            <v>505</v>
          </cell>
          <cell r="Q91">
            <v>6727817</v>
          </cell>
          <cell r="R91">
            <v>89</v>
          </cell>
          <cell r="S91">
            <v>31483022</v>
          </cell>
          <cell r="T91">
            <v>917.5</v>
          </cell>
          <cell r="U91">
            <v>114</v>
          </cell>
        </row>
        <row r="92">
          <cell r="A92">
            <v>802024439</v>
          </cell>
          <cell r="B92" t="str">
            <v xml:space="preserve">CARBONES DE LA JAGUA S A                                              </v>
          </cell>
          <cell r="C92" t="str">
            <v xml:space="preserve">BARRANQUILLA              </v>
          </cell>
          <cell r="D92" t="str">
            <v xml:space="preserve">ATLANTICO                 </v>
          </cell>
          <cell r="E92" t="str">
            <v>VIGILANCIA</v>
          </cell>
          <cell r="F92" t="str">
            <v>ACTIVA</v>
          </cell>
          <cell r="G92" t="str">
            <v xml:space="preserve">CARBON Y DERIVADOS                           </v>
          </cell>
          <cell r="H92">
            <v>91</v>
          </cell>
          <cell r="I92">
            <v>503136445</v>
          </cell>
          <cell r="J92">
            <v>43.5</v>
          </cell>
          <cell r="K92">
            <v>379996372</v>
          </cell>
          <cell r="L92">
            <v>241</v>
          </cell>
          <cell r="M92">
            <v>175802673</v>
          </cell>
          <cell r="N92">
            <v>296</v>
          </cell>
          <cell r="O92">
            <v>41994978</v>
          </cell>
          <cell r="P92">
            <v>112</v>
          </cell>
          <cell r="Q92">
            <v>37505239</v>
          </cell>
          <cell r="R92">
            <v>92</v>
          </cell>
          <cell r="S92">
            <v>30483332</v>
          </cell>
          <cell r="T92">
            <v>875.5</v>
          </cell>
          <cell r="U92">
            <v>103</v>
          </cell>
        </row>
        <row r="93">
          <cell r="A93">
            <v>891501133</v>
          </cell>
          <cell r="B93" t="str">
            <v xml:space="preserve">INGENIO LA CABANA S A                                                 </v>
          </cell>
          <cell r="C93" t="str">
            <v xml:space="preserve">CALI                      </v>
          </cell>
          <cell r="D93" t="str">
            <v xml:space="preserve">VALLE                     </v>
          </cell>
          <cell r="E93" t="str">
            <v>EXENTA</v>
          </cell>
          <cell r="F93" t="str">
            <v>VIGILADA POR LA SUPERINTENDENCIA FINANCIERA DE COL</v>
          </cell>
          <cell r="G93" t="str">
            <v xml:space="preserve">PRODUCTOS ALIMENTICIOS                       </v>
          </cell>
          <cell r="H93">
            <v>92</v>
          </cell>
          <cell r="I93">
            <v>500512834</v>
          </cell>
          <cell r="J93">
            <v>45.5</v>
          </cell>
          <cell r="K93">
            <v>372153084</v>
          </cell>
          <cell r="L93">
            <v>212</v>
          </cell>
          <cell r="M93">
            <v>195856812</v>
          </cell>
          <cell r="N93">
            <v>199</v>
          </cell>
          <cell r="O93">
            <v>59514144</v>
          </cell>
          <cell r="P93">
            <v>111</v>
          </cell>
          <cell r="Q93">
            <v>37713733</v>
          </cell>
          <cell r="R93">
            <v>106</v>
          </cell>
          <cell r="S93">
            <v>27139377</v>
          </cell>
          <cell r="T93">
            <v>765.5</v>
          </cell>
          <cell r="U93">
            <v>89</v>
          </cell>
        </row>
        <row r="94">
          <cell r="A94">
            <v>860002576</v>
          </cell>
          <cell r="B94" t="str">
            <v xml:space="preserve">GENERAL DE EQUIPOS DE COLOMBIA S A                                    </v>
          </cell>
          <cell r="C94" t="str">
            <v xml:space="preserve">BOGOTA D.C.               </v>
          </cell>
          <cell r="D94" t="str">
            <v xml:space="preserve">BOGOTA D.C.               </v>
          </cell>
          <cell r="E94" t="str">
            <v>VIGILANCIA</v>
          </cell>
          <cell r="F94" t="str">
            <v>ACTIVA</v>
          </cell>
          <cell r="G94" t="str">
            <v xml:space="preserve">COMERCIO DE VEHICULOS Y ACTIVIDADES CONEXAS  </v>
          </cell>
          <cell r="H94">
            <v>93</v>
          </cell>
          <cell r="I94">
            <v>497565420</v>
          </cell>
          <cell r="J94">
            <v>121</v>
          </cell>
          <cell r="K94">
            <v>135874137</v>
          </cell>
          <cell r="L94">
            <v>50</v>
          </cell>
          <cell r="M94">
            <v>639246959</v>
          </cell>
          <cell r="N94">
            <v>78</v>
          </cell>
          <cell r="O94">
            <v>139212395</v>
          </cell>
          <cell r="P94">
            <v>95</v>
          </cell>
          <cell r="Q94">
            <v>45418273</v>
          </cell>
          <cell r="R94">
            <v>245</v>
          </cell>
          <cell r="S94">
            <v>12106898</v>
          </cell>
          <cell r="T94">
            <v>682</v>
          </cell>
          <cell r="U94">
            <v>78</v>
          </cell>
        </row>
        <row r="95">
          <cell r="A95">
            <v>891300382</v>
          </cell>
          <cell r="B95" t="str">
            <v xml:space="preserve">HARINERA DEL VALLE S.A.                                               </v>
          </cell>
          <cell r="C95" t="str">
            <v xml:space="preserve">CALI                      </v>
          </cell>
          <cell r="D95" t="str">
            <v xml:space="preserve">VALLE                     </v>
          </cell>
          <cell r="E95" t="str">
            <v>VIGILANCIA</v>
          </cell>
          <cell r="F95" t="str">
            <v>ACTIVA</v>
          </cell>
          <cell r="G95" t="str">
            <v xml:space="preserve">PRODUCTOS ALIMENTICIOS                       </v>
          </cell>
          <cell r="H95">
            <v>94</v>
          </cell>
          <cell r="I95">
            <v>477813115</v>
          </cell>
          <cell r="J95">
            <v>39</v>
          </cell>
          <cell r="K95">
            <v>421230097</v>
          </cell>
          <cell r="L95">
            <v>131</v>
          </cell>
          <cell r="M95">
            <v>314174395</v>
          </cell>
          <cell r="N95">
            <v>142</v>
          </cell>
          <cell r="O95">
            <v>84891513</v>
          </cell>
          <cell r="P95">
            <v>206</v>
          </cell>
          <cell r="Q95">
            <v>18880255</v>
          </cell>
          <cell r="R95">
            <v>275</v>
          </cell>
          <cell r="S95">
            <v>10855662</v>
          </cell>
          <cell r="T95">
            <v>887</v>
          </cell>
          <cell r="U95">
            <v>105</v>
          </cell>
        </row>
        <row r="96">
          <cell r="A96">
            <v>860002518</v>
          </cell>
          <cell r="B96" t="str">
            <v xml:space="preserve">UNILEVER ANDINA COLOMBIA LIMITADA                                     </v>
          </cell>
          <cell r="C96" t="str">
            <v xml:space="preserve">BOGOTA D.C.               </v>
          </cell>
          <cell r="D96" t="str">
            <v xml:space="preserve">BOGOTA D.C.               </v>
          </cell>
          <cell r="E96" t="str">
            <v>VIGILANCIA</v>
          </cell>
          <cell r="F96" t="str">
            <v>ACTIVA</v>
          </cell>
          <cell r="G96" t="str">
            <v xml:space="preserve">PRODUCTOS QUIMICOS                           </v>
          </cell>
          <cell r="H96">
            <v>95</v>
          </cell>
          <cell r="I96">
            <v>469436325</v>
          </cell>
          <cell r="J96">
            <v>57.5</v>
          </cell>
          <cell r="K96">
            <v>303366332</v>
          </cell>
          <cell r="L96">
            <v>123</v>
          </cell>
          <cell r="M96">
            <v>325588995</v>
          </cell>
          <cell r="N96">
            <v>62</v>
          </cell>
          <cell r="O96">
            <v>159374811</v>
          </cell>
          <cell r="P96">
            <v>413</v>
          </cell>
          <cell r="Q96">
            <v>8862865</v>
          </cell>
          <cell r="R96">
            <v>22499</v>
          </cell>
          <cell r="S96">
            <v>-1401429</v>
          </cell>
          <cell r="T96">
            <v>23249.5</v>
          </cell>
          <cell r="U96">
            <v>2904</v>
          </cell>
        </row>
        <row r="97">
          <cell r="A97">
            <v>800018359</v>
          </cell>
          <cell r="B97" t="str">
            <v xml:space="preserve">BELSTAR S.A.                                                          </v>
          </cell>
          <cell r="C97" t="str">
            <v xml:space="preserve">TOCANCIPA                 </v>
          </cell>
          <cell r="D97" t="str">
            <v xml:space="preserve">CUNDINAMARCA              </v>
          </cell>
          <cell r="E97" t="str">
            <v>VIGILANCIA</v>
          </cell>
          <cell r="F97" t="str">
            <v>ACTIVA</v>
          </cell>
          <cell r="G97" t="str">
            <v xml:space="preserve">PRODUCTOS QUIMICOS                           </v>
          </cell>
          <cell r="H97">
            <v>96</v>
          </cell>
          <cell r="I97">
            <v>467163882</v>
          </cell>
          <cell r="J97">
            <v>120</v>
          </cell>
          <cell r="K97">
            <v>136281459</v>
          </cell>
          <cell r="L97">
            <v>38</v>
          </cell>
          <cell r="M97">
            <v>727143391</v>
          </cell>
          <cell r="N97">
            <v>29</v>
          </cell>
          <cell r="O97">
            <v>326711721</v>
          </cell>
          <cell r="P97">
            <v>89</v>
          </cell>
          <cell r="Q97">
            <v>47544743</v>
          </cell>
          <cell r="R97">
            <v>128</v>
          </cell>
          <cell r="S97">
            <v>23005647</v>
          </cell>
          <cell r="T97">
            <v>500</v>
          </cell>
          <cell r="U97">
            <v>63</v>
          </cell>
        </row>
        <row r="98">
          <cell r="A98">
            <v>890903532</v>
          </cell>
          <cell r="B98" t="str">
            <v xml:space="preserve">INDUSTRIA COLOMBIANA DE CAFE S A                                      </v>
          </cell>
          <cell r="C98" t="str">
            <v xml:space="preserve">MEDELLIN                  </v>
          </cell>
          <cell r="D98" t="str">
            <v xml:space="preserve">ANTIOQUIA                 </v>
          </cell>
          <cell r="E98" t="str">
            <v>VIGILANCIA</v>
          </cell>
          <cell r="F98" t="str">
            <v>ACTIVA</v>
          </cell>
          <cell r="G98" t="str">
            <v xml:space="preserve">PRODUCTOS ALIMENTICIOS                       </v>
          </cell>
          <cell r="H98">
            <v>97</v>
          </cell>
          <cell r="I98">
            <v>452642635</v>
          </cell>
          <cell r="J98">
            <v>42</v>
          </cell>
          <cell r="K98">
            <v>393020105</v>
          </cell>
          <cell r="L98">
            <v>129</v>
          </cell>
          <cell r="M98">
            <v>318777998</v>
          </cell>
          <cell r="N98">
            <v>307</v>
          </cell>
          <cell r="O98">
            <v>40419668</v>
          </cell>
          <cell r="P98">
            <v>243</v>
          </cell>
          <cell r="Q98">
            <v>16140859</v>
          </cell>
          <cell r="R98">
            <v>189</v>
          </cell>
          <cell r="S98">
            <v>16080288</v>
          </cell>
          <cell r="T98">
            <v>1007</v>
          </cell>
          <cell r="U98">
            <v>120</v>
          </cell>
        </row>
        <row r="99">
          <cell r="A99">
            <v>890300546</v>
          </cell>
          <cell r="B99" t="str">
            <v xml:space="preserve">COLGATE PALMOLIVE COMPA¥IA                                            </v>
          </cell>
          <cell r="C99" t="str">
            <v xml:space="preserve">CALI                      </v>
          </cell>
          <cell r="D99" t="str">
            <v xml:space="preserve">VALLE                     </v>
          </cell>
          <cell r="E99" t="str">
            <v>VIGILANCIA</v>
          </cell>
          <cell r="F99" t="str">
            <v>ACTIVA</v>
          </cell>
          <cell r="G99" t="str">
            <v xml:space="preserve">PRODUCTOS QUIMICOS                           </v>
          </cell>
          <cell r="H99">
            <v>98</v>
          </cell>
          <cell r="I99">
            <v>449967027</v>
          </cell>
          <cell r="J99">
            <v>67.5</v>
          </cell>
          <cell r="K99">
            <v>242448236</v>
          </cell>
          <cell r="L99">
            <v>28</v>
          </cell>
          <cell r="M99">
            <v>900419772</v>
          </cell>
          <cell r="N99">
            <v>18</v>
          </cell>
          <cell r="O99">
            <v>420600989</v>
          </cell>
          <cell r="P99">
            <v>29</v>
          </cell>
          <cell r="Q99">
            <v>149526268</v>
          </cell>
          <cell r="R99">
            <v>50</v>
          </cell>
          <cell r="S99">
            <v>63070546</v>
          </cell>
          <cell r="T99">
            <v>290.5</v>
          </cell>
          <cell r="U99">
            <v>31</v>
          </cell>
        </row>
        <row r="100">
          <cell r="A100">
            <v>890903406</v>
          </cell>
          <cell r="B100" t="str">
            <v xml:space="preserve">COMPAÑIA SURAMERICANA DE CONSTRUCCIONES S A                           </v>
          </cell>
          <cell r="C100" t="str">
            <v xml:space="preserve">MEDELLIN                  </v>
          </cell>
          <cell r="D100" t="str">
            <v xml:space="preserve">ANTIOQUIA                 </v>
          </cell>
          <cell r="E100" t="str">
            <v>VIGILANCIA</v>
          </cell>
          <cell r="F100" t="str">
            <v>ACTIVA</v>
          </cell>
          <cell r="G100" t="str">
            <v>ACTIVIDADES DIVERSAS DE INVERSION Y SERVICIOS</v>
          </cell>
          <cell r="H100">
            <v>99</v>
          </cell>
          <cell r="I100">
            <v>448869284</v>
          </cell>
          <cell r="J100">
            <v>37.5</v>
          </cell>
          <cell r="K100">
            <v>445193942</v>
          </cell>
          <cell r="L100">
            <v>1027</v>
          </cell>
          <cell r="M100">
            <v>46248854</v>
          </cell>
          <cell r="N100">
            <v>262</v>
          </cell>
          <cell r="O100">
            <v>46248854</v>
          </cell>
          <cell r="P100">
            <v>100</v>
          </cell>
          <cell r="Q100">
            <v>42795599</v>
          </cell>
          <cell r="R100">
            <v>85</v>
          </cell>
          <cell r="S100">
            <v>33142291</v>
          </cell>
          <cell r="T100">
            <v>1610.5</v>
          </cell>
          <cell r="U100">
            <v>190</v>
          </cell>
        </row>
        <row r="101">
          <cell r="A101">
            <v>890300431</v>
          </cell>
          <cell r="B101" t="str">
            <v xml:space="preserve">CABLES DE ENERGIA Y DE TELECOMUNICACIONES S.A.                        </v>
          </cell>
          <cell r="C101" t="str">
            <v xml:space="preserve">YUMBO                     </v>
          </cell>
          <cell r="D101" t="str">
            <v xml:space="preserve">VALLE                     </v>
          </cell>
          <cell r="E101" t="str">
            <v>VIGILANCIA</v>
          </cell>
          <cell r="F101" t="str">
            <v>ACTIVA</v>
          </cell>
          <cell r="G101" t="str">
            <v xml:space="preserve">INDUSTRIA METALMECANICA DERIVADA             </v>
          </cell>
          <cell r="H101">
            <v>100</v>
          </cell>
          <cell r="I101">
            <v>448018654</v>
          </cell>
          <cell r="J101">
            <v>79.5</v>
          </cell>
          <cell r="K101">
            <v>209082571</v>
          </cell>
          <cell r="L101">
            <v>39</v>
          </cell>
          <cell r="M101">
            <v>726162001</v>
          </cell>
          <cell r="N101">
            <v>102</v>
          </cell>
          <cell r="O101">
            <v>111935333</v>
          </cell>
          <cell r="P101">
            <v>65</v>
          </cell>
          <cell r="Q101">
            <v>62733584</v>
          </cell>
          <cell r="R101">
            <v>158</v>
          </cell>
          <cell r="S101">
            <v>19306481</v>
          </cell>
          <cell r="T101">
            <v>543.5</v>
          </cell>
          <cell r="U101">
            <v>68</v>
          </cell>
        </row>
        <row r="102">
          <cell r="A102">
            <v>860020439</v>
          </cell>
          <cell r="B102" t="str">
            <v xml:space="preserve">MONOMEROS COLOMBO VENEZOLANOS S A EMA                                 </v>
          </cell>
          <cell r="C102" t="str">
            <v xml:space="preserve">BARRANQUILLA              </v>
          </cell>
          <cell r="D102" t="str">
            <v xml:space="preserve">ATLANTICO                 </v>
          </cell>
          <cell r="E102" t="str">
            <v>VIGILANCIA</v>
          </cell>
          <cell r="F102" t="str">
            <v>ACTIVA</v>
          </cell>
          <cell r="G102" t="str">
            <v xml:space="preserve">PRODUCTOS QUIMICOS                           </v>
          </cell>
          <cell r="H102">
            <v>101</v>
          </cell>
          <cell r="I102">
            <v>441690488</v>
          </cell>
          <cell r="J102">
            <v>72</v>
          </cell>
          <cell r="K102">
            <v>224962853</v>
          </cell>
          <cell r="L102">
            <v>37</v>
          </cell>
          <cell r="M102">
            <v>727586354</v>
          </cell>
          <cell r="N102">
            <v>181</v>
          </cell>
          <cell r="O102">
            <v>65585516</v>
          </cell>
          <cell r="P102">
            <v>144</v>
          </cell>
          <cell r="Q102">
            <v>27633200</v>
          </cell>
          <cell r="R102">
            <v>121</v>
          </cell>
          <cell r="S102">
            <v>23548299</v>
          </cell>
          <cell r="T102">
            <v>656</v>
          </cell>
          <cell r="U102">
            <v>75</v>
          </cell>
        </row>
        <row r="103">
          <cell r="A103">
            <v>890930522</v>
          </cell>
          <cell r="B103" t="str">
            <v xml:space="preserve">COMPAÑIA DE INVERSIONES LA MERCED S A                                 </v>
          </cell>
          <cell r="C103" t="str">
            <v xml:space="preserve">MEDELLIN                  </v>
          </cell>
          <cell r="D103" t="str">
            <v xml:space="preserve">ANTIOQUIA                 </v>
          </cell>
          <cell r="E103" t="str">
            <v>VIGILANCIA</v>
          </cell>
          <cell r="F103" t="str">
            <v>ACTIVA</v>
          </cell>
          <cell r="G103" t="str">
            <v>ACTIVIDADES DIVERSAS DE INVERSION Y SERVICIOS</v>
          </cell>
          <cell r="H103">
            <v>102</v>
          </cell>
          <cell r="I103">
            <v>438108176</v>
          </cell>
          <cell r="J103">
            <v>41.5</v>
          </cell>
          <cell r="K103">
            <v>396181176</v>
          </cell>
          <cell r="L103">
            <v>5623</v>
          </cell>
          <cell r="M103">
            <v>6331468</v>
          </cell>
          <cell r="N103">
            <v>1853</v>
          </cell>
          <cell r="O103">
            <v>6331468</v>
          </cell>
          <cell r="P103">
            <v>636</v>
          </cell>
          <cell r="Q103">
            <v>5199040</v>
          </cell>
          <cell r="R103">
            <v>122</v>
          </cell>
          <cell r="S103">
            <v>23543089</v>
          </cell>
          <cell r="T103">
            <v>8377.5</v>
          </cell>
          <cell r="U103">
            <v>960</v>
          </cell>
        </row>
        <row r="104">
          <cell r="A104">
            <v>860008234</v>
          </cell>
          <cell r="B104" t="str">
            <v xml:space="preserve">HERAGA S.A.                                                           </v>
          </cell>
          <cell r="C104" t="str">
            <v xml:space="preserve">BOGOTA D.C.               </v>
          </cell>
          <cell r="D104" t="str">
            <v xml:space="preserve">BOGOTA D.C.               </v>
          </cell>
          <cell r="E104" t="str">
            <v>VIGILANCIA</v>
          </cell>
          <cell r="F104" t="str">
            <v>ACTIVA</v>
          </cell>
          <cell r="G104" t="str">
            <v>ACTIVIDADES DIVERSAS DE INVERSION Y SERVICIOS</v>
          </cell>
          <cell r="H104">
            <v>103</v>
          </cell>
          <cell r="I104">
            <v>437971712</v>
          </cell>
          <cell r="J104">
            <v>38.5</v>
          </cell>
          <cell r="K104">
            <v>434581580</v>
          </cell>
          <cell r="L104">
            <v>3094</v>
          </cell>
          <cell r="M104">
            <v>13656482</v>
          </cell>
          <cell r="N104">
            <v>868</v>
          </cell>
          <cell r="O104">
            <v>13656482</v>
          </cell>
          <cell r="P104">
            <v>298</v>
          </cell>
          <cell r="Q104">
            <v>13253435</v>
          </cell>
          <cell r="R104">
            <v>225</v>
          </cell>
          <cell r="S104">
            <v>13332507</v>
          </cell>
          <cell r="T104">
            <v>4626.5</v>
          </cell>
          <cell r="U104">
            <v>550</v>
          </cell>
        </row>
        <row r="105">
          <cell r="A105">
            <v>811035741</v>
          </cell>
          <cell r="B105" t="str">
            <v xml:space="preserve">INDUSTRIA DE ALIMENTOS ZENU S.A                                       </v>
          </cell>
          <cell r="C105" t="str">
            <v xml:space="preserve">MEDELLIN                  </v>
          </cell>
          <cell r="D105" t="str">
            <v xml:space="preserve">ANTIOQUIA                 </v>
          </cell>
          <cell r="E105" t="str">
            <v>VIGILANCIA</v>
          </cell>
          <cell r="F105" t="str">
            <v>ACTIVA</v>
          </cell>
          <cell r="G105" t="str">
            <v xml:space="preserve">PRODUCTOS ALIMENTICIOS                       </v>
          </cell>
          <cell r="H105">
            <v>104</v>
          </cell>
          <cell r="I105">
            <v>433331068</v>
          </cell>
          <cell r="J105">
            <v>70.5</v>
          </cell>
          <cell r="K105">
            <v>226779818</v>
          </cell>
          <cell r="L105">
            <v>86</v>
          </cell>
          <cell r="M105">
            <v>429694418</v>
          </cell>
          <cell r="N105">
            <v>72</v>
          </cell>
          <cell r="O105">
            <v>146589173</v>
          </cell>
          <cell r="P105">
            <v>73</v>
          </cell>
          <cell r="Q105">
            <v>56635354</v>
          </cell>
          <cell r="R105">
            <v>844</v>
          </cell>
          <cell r="S105">
            <v>2504002</v>
          </cell>
          <cell r="T105">
            <v>1249.5</v>
          </cell>
          <cell r="U105">
            <v>151</v>
          </cell>
        </row>
        <row r="106">
          <cell r="A106">
            <v>890904224</v>
          </cell>
          <cell r="B106" t="str">
            <v xml:space="preserve">C I UNION DE BANANEROS DE URABA S A                                   </v>
          </cell>
          <cell r="C106" t="str">
            <v xml:space="preserve">BOGOTA D.C.               </v>
          </cell>
          <cell r="D106" t="str">
            <v xml:space="preserve">BOGOTA D.C.               </v>
          </cell>
          <cell r="E106" t="str">
            <v>VIGILANCIA</v>
          </cell>
          <cell r="F106" t="str">
            <v>ACTIVA</v>
          </cell>
          <cell r="G106" t="str">
            <v xml:space="preserve">FABRICACION DE PAPEL, CARTON Y DERIVADOS     </v>
          </cell>
          <cell r="H106">
            <v>105</v>
          </cell>
          <cell r="I106">
            <v>431026825</v>
          </cell>
          <cell r="J106">
            <v>58.5</v>
          </cell>
          <cell r="K106">
            <v>293624997</v>
          </cell>
          <cell r="L106">
            <v>190</v>
          </cell>
          <cell r="M106">
            <v>209247004</v>
          </cell>
          <cell r="N106">
            <v>457</v>
          </cell>
          <cell r="O106">
            <v>27516608</v>
          </cell>
          <cell r="P106">
            <v>22793</v>
          </cell>
          <cell r="Q106">
            <v>-11335043</v>
          </cell>
          <cell r="R106">
            <v>200</v>
          </cell>
          <cell r="S106">
            <v>15049845</v>
          </cell>
          <cell r="T106">
            <v>23803.5</v>
          </cell>
          <cell r="U106">
            <v>2997</v>
          </cell>
        </row>
        <row r="107">
          <cell r="A107">
            <v>830080718</v>
          </cell>
          <cell r="B107" t="str">
            <v xml:space="preserve">SOCIEDAD DE INVERSIONES EN ENERGIA S A                                </v>
          </cell>
          <cell r="C107" t="str">
            <v xml:space="preserve">BOGOTA D.C.               </v>
          </cell>
          <cell r="D107" t="str">
            <v xml:space="preserve">BOGOTA D.C.               </v>
          </cell>
          <cell r="E107" t="str">
            <v>VIGILANCIA</v>
          </cell>
          <cell r="F107" t="str">
            <v>ACTIVA</v>
          </cell>
          <cell r="G107" t="str">
            <v>ACTIVIDADES DIVERSAS DE INVERSION Y SERVICIOS</v>
          </cell>
          <cell r="H107">
            <v>106</v>
          </cell>
          <cell r="I107">
            <v>424957987</v>
          </cell>
          <cell r="J107">
            <v>50</v>
          </cell>
          <cell r="K107">
            <v>346311209</v>
          </cell>
          <cell r="L107">
            <v>2694</v>
          </cell>
          <cell r="M107">
            <v>16098121</v>
          </cell>
          <cell r="N107">
            <v>744</v>
          </cell>
          <cell r="O107">
            <v>16098121</v>
          </cell>
          <cell r="P107">
            <v>352</v>
          </cell>
          <cell r="Q107">
            <v>10737638</v>
          </cell>
          <cell r="R107">
            <v>311</v>
          </cell>
          <cell r="S107">
            <v>9254898</v>
          </cell>
          <cell r="T107">
            <v>4257</v>
          </cell>
          <cell r="U107">
            <v>502</v>
          </cell>
        </row>
        <row r="108">
          <cell r="A108">
            <v>890302594</v>
          </cell>
          <cell r="B108" t="str">
            <v xml:space="preserve">MAYAGUEZ S A                                                          </v>
          </cell>
          <cell r="C108" t="str">
            <v xml:space="preserve">CALI                      </v>
          </cell>
          <cell r="D108" t="str">
            <v xml:space="preserve">VALLE                     </v>
          </cell>
          <cell r="E108" t="str">
            <v>EXENTA</v>
          </cell>
          <cell r="F108" t="str">
            <v>VIGILADA POR LA SUPERINTENDENCIA FINANCIERA DE COL</v>
          </cell>
          <cell r="G108" t="str">
            <v xml:space="preserve">AGRICOLA CON PREDOMINIO EXPORTADOR           </v>
          </cell>
          <cell r="H108">
            <v>107</v>
          </cell>
          <cell r="I108">
            <v>420926920</v>
          </cell>
          <cell r="J108">
            <v>63</v>
          </cell>
          <cell r="K108">
            <v>258845086</v>
          </cell>
          <cell r="L108">
            <v>149</v>
          </cell>
          <cell r="M108">
            <v>276952569</v>
          </cell>
          <cell r="N108">
            <v>170</v>
          </cell>
          <cell r="O108">
            <v>70267088</v>
          </cell>
          <cell r="P108">
            <v>103</v>
          </cell>
          <cell r="Q108">
            <v>39988329</v>
          </cell>
          <cell r="R108">
            <v>91</v>
          </cell>
          <cell r="S108">
            <v>30635708</v>
          </cell>
          <cell r="T108">
            <v>683</v>
          </cell>
          <cell r="U108">
            <v>80</v>
          </cell>
        </row>
        <row r="109">
          <cell r="A109">
            <v>860038515</v>
          </cell>
          <cell r="B109" t="str">
            <v xml:space="preserve">COMPAÑIA COLOMBIANA AUTOMOTRIZ S A                                    </v>
          </cell>
          <cell r="C109" t="str">
            <v xml:space="preserve">BOGOTA D.C.               </v>
          </cell>
          <cell r="D109" t="str">
            <v xml:space="preserve">BOGOTA D.C.               </v>
          </cell>
          <cell r="E109" t="str">
            <v>VIGILANCIA</v>
          </cell>
          <cell r="F109" t="str">
            <v>ACTIVA</v>
          </cell>
          <cell r="G109" t="str">
            <v>FABRICACION DE VEHICULOS AUTOMOTORES Y SUS PA</v>
          </cell>
          <cell r="H109">
            <v>108</v>
          </cell>
          <cell r="I109">
            <v>420267182</v>
          </cell>
          <cell r="J109">
            <v>56.5</v>
          </cell>
          <cell r="K109">
            <v>309622847</v>
          </cell>
          <cell r="L109">
            <v>23</v>
          </cell>
          <cell r="M109">
            <v>974464258</v>
          </cell>
          <cell r="N109">
            <v>87</v>
          </cell>
          <cell r="O109">
            <v>127024058</v>
          </cell>
          <cell r="P109">
            <v>43</v>
          </cell>
          <cell r="Q109">
            <v>96925389</v>
          </cell>
          <cell r="R109">
            <v>46</v>
          </cell>
          <cell r="S109">
            <v>69299174</v>
          </cell>
          <cell r="T109">
            <v>363.5</v>
          </cell>
          <cell r="U109">
            <v>42</v>
          </cell>
        </row>
        <row r="110">
          <cell r="A110">
            <v>800242106</v>
          </cell>
          <cell r="B110" t="str">
            <v xml:space="preserve">SODIMAC COLOMBIA S A                                                  </v>
          </cell>
          <cell r="C110" t="str">
            <v xml:space="preserve">BOGOTA D.C.               </v>
          </cell>
          <cell r="D110" t="str">
            <v xml:space="preserve">BOGOTA D.C.               </v>
          </cell>
          <cell r="E110" t="str">
            <v>VIGILANCIA</v>
          </cell>
          <cell r="F110" t="str">
            <v>ACTIVA</v>
          </cell>
          <cell r="G110" t="str">
            <v xml:space="preserve">COMERCIO AL POR MENOR                        </v>
          </cell>
          <cell r="H110">
            <v>109</v>
          </cell>
          <cell r="I110">
            <v>418854122</v>
          </cell>
          <cell r="J110">
            <v>104</v>
          </cell>
          <cell r="K110">
            <v>159324361</v>
          </cell>
          <cell r="L110">
            <v>33</v>
          </cell>
          <cell r="M110">
            <v>808755641</v>
          </cell>
          <cell r="N110">
            <v>52</v>
          </cell>
          <cell r="O110">
            <v>211367225</v>
          </cell>
          <cell r="P110">
            <v>140</v>
          </cell>
          <cell r="Q110">
            <v>28183509</v>
          </cell>
          <cell r="R110">
            <v>59</v>
          </cell>
          <cell r="S110">
            <v>53263767</v>
          </cell>
          <cell r="T110">
            <v>497</v>
          </cell>
          <cell r="U110">
            <v>62</v>
          </cell>
        </row>
        <row r="111">
          <cell r="A111">
            <v>860027710</v>
          </cell>
          <cell r="B111" t="str">
            <v xml:space="preserve">PROMA S.A.                                                            </v>
          </cell>
          <cell r="C111" t="str">
            <v xml:space="preserve">BOGOTA D.C.               </v>
          </cell>
          <cell r="D111" t="str">
            <v xml:space="preserve">BOGOTA D.C.               </v>
          </cell>
          <cell r="E111" t="str">
            <v>VIGILANCIA</v>
          </cell>
          <cell r="F111" t="str">
            <v>ACTIVA</v>
          </cell>
          <cell r="G111" t="str">
            <v>ACTIVIDADES DIVERSAS DE INVERSION Y SERVICIOS</v>
          </cell>
          <cell r="H111">
            <v>110</v>
          </cell>
          <cell r="I111">
            <v>414101555</v>
          </cell>
          <cell r="J111">
            <v>39.5</v>
          </cell>
          <cell r="K111">
            <v>413951984</v>
          </cell>
          <cell r="L111">
            <v>3573</v>
          </cell>
          <cell r="M111">
            <v>11483399</v>
          </cell>
          <cell r="N111">
            <v>1030</v>
          </cell>
          <cell r="O111">
            <v>11483399</v>
          </cell>
          <cell r="P111">
            <v>345</v>
          </cell>
          <cell r="Q111">
            <v>11016045</v>
          </cell>
          <cell r="R111">
            <v>277</v>
          </cell>
          <cell r="S111">
            <v>10751790</v>
          </cell>
          <cell r="T111">
            <v>5374.5</v>
          </cell>
          <cell r="U111">
            <v>632</v>
          </cell>
        </row>
        <row r="112">
          <cell r="A112">
            <v>891903333</v>
          </cell>
          <cell r="B112" t="str">
            <v xml:space="preserve">CARCAFE LTDA C.I.                                                     </v>
          </cell>
          <cell r="C112" t="str">
            <v xml:space="preserve">BOGOTA D.C.               </v>
          </cell>
          <cell r="D112" t="str">
            <v xml:space="preserve">BOGOTA D.C.               </v>
          </cell>
          <cell r="E112" t="str">
            <v>VIGILANCIA</v>
          </cell>
          <cell r="F112" t="str">
            <v>ACTIVA</v>
          </cell>
          <cell r="G112" t="str">
            <v xml:space="preserve">OTRAS INDUSTRIAS MANUFACTURERAS              </v>
          </cell>
          <cell r="H112">
            <v>111</v>
          </cell>
          <cell r="I112">
            <v>409506545</v>
          </cell>
          <cell r="J112">
            <v>388.5</v>
          </cell>
          <cell r="K112">
            <v>37444146</v>
          </cell>
          <cell r="L112">
            <v>34</v>
          </cell>
          <cell r="M112">
            <v>794375066</v>
          </cell>
          <cell r="N112">
            <v>421</v>
          </cell>
          <cell r="O112">
            <v>29970963</v>
          </cell>
          <cell r="P112">
            <v>483</v>
          </cell>
          <cell r="Q112">
            <v>7363915</v>
          </cell>
          <cell r="R112">
            <v>350</v>
          </cell>
          <cell r="S112">
            <v>8131379</v>
          </cell>
          <cell r="T112">
            <v>1787.5</v>
          </cell>
          <cell r="U112">
            <v>215</v>
          </cell>
        </row>
        <row r="113">
          <cell r="A113">
            <v>860014659</v>
          </cell>
          <cell r="B113" t="str">
            <v xml:space="preserve">DOW QUIMICA DE COLOMBIA S A                                           </v>
          </cell>
          <cell r="C113" t="str">
            <v xml:space="preserve">CABRERA                   </v>
          </cell>
          <cell r="D113" t="str">
            <v xml:space="preserve">CUNDINAMARCA              </v>
          </cell>
          <cell r="E113" t="str">
            <v>VIGILANCIA</v>
          </cell>
          <cell r="F113" t="str">
            <v>ACTIVA</v>
          </cell>
          <cell r="G113" t="str">
            <v xml:space="preserve">PRODUCTOS QUIMICOS                           </v>
          </cell>
          <cell r="H113">
            <v>112</v>
          </cell>
          <cell r="I113">
            <v>404690008</v>
          </cell>
          <cell r="J113">
            <v>66.5</v>
          </cell>
          <cell r="K113">
            <v>249221150</v>
          </cell>
          <cell r="L113">
            <v>107</v>
          </cell>
          <cell r="M113">
            <v>368901906</v>
          </cell>
          <cell r="N113">
            <v>460</v>
          </cell>
          <cell r="O113">
            <v>27286387</v>
          </cell>
          <cell r="P113">
            <v>1147</v>
          </cell>
          <cell r="Q113">
            <v>2563412</v>
          </cell>
          <cell r="R113">
            <v>288</v>
          </cell>
          <cell r="S113">
            <v>10119593</v>
          </cell>
          <cell r="T113">
            <v>2180.5</v>
          </cell>
          <cell r="U113">
            <v>264</v>
          </cell>
        </row>
        <row r="114">
          <cell r="A114">
            <v>860026753</v>
          </cell>
          <cell r="B114" t="str">
            <v xml:space="preserve">ACERIAS DE COLOMBIA S A ACESCO                                        </v>
          </cell>
          <cell r="C114" t="str">
            <v xml:space="preserve">BOGOTA D.C.               </v>
          </cell>
          <cell r="D114" t="str">
            <v xml:space="preserve">BOGOTA D.C.               </v>
          </cell>
          <cell r="E114" t="str">
            <v>VIGILANCIA</v>
          </cell>
          <cell r="F114" t="str">
            <v>ACTIVA</v>
          </cell>
          <cell r="G114" t="str">
            <v xml:space="preserve">INDUSTRIA METALMECANICA DERIVADA             </v>
          </cell>
          <cell r="H114">
            <v>113</v>
          </cell>
          <cell r="I114">
            <v>400026112</v>
          </cell>
          <cell r="J114">
            <v>100</v>
          </cell>
          <cell r="K114">
            <v>165600248</v>
          </cell>
          <cell r="L114">
            <v>83</v>
          </cell>
          <cell r="M114">
            <v>434198821</v>
          </cell>
          <cell r="N114">
            <v>220</v>
          </cell>
          <cell r="O114">
            <v>55236387</v>
          </cell>
          <cell r="P114">
            <v>196</v>
          </cell>
          <cell r="Q114">
            <v>20158034</v>
          </cell>
          <cell r="R114">
            <v>180</v>
          </cell>
          <cell r="S114">
            <v>17366978</v>
          </cell>
          <cell r="T114">
            <v>892</v>
          </cell>
          <cell r="U114">
            <v>108</v>
          </cell>
        </row>
        <row r="115">
          <cell r="A115">
            <v>800020762</v>
          </cell>
          <cell r="B115" t="str">
            <v xml:space="preserve">INVERSORA ANAGRAMA INVERANAGRAMA S.A.                                 </v>
          </cell>
          <cell r="C115" t="str">
            <v xml:space="preserve">BOGOTA D.C.               </v>
          </cell>
          <cell r="D115" t="str">
            <v xml:space="preserve">BOGOTA D.C.               </v>
          </cell>
          <cell r="E115" t="str">
            <v>VIGILANCIA</v>
          </cell>
          <cell r="F115" t="str">
            <v>ACTIVA</v>
          </cell>
          <cell r="G115" t="str">
            <v>ACTIVIDADES DIVERSAS DE INVERSION Y SERVICIOS</v>
          </cell>
          <cell r="H115">
            <v>114</v>
          </cell>
          <cell r="I115">
            <v>397398349</v>
          </cell>
          <cell r="J115">
            <v>46</v>
          </cell>
          <cell r="K115">
            <v>372139694</v>
          </cell>
          <cell r="L115">
            <v>1082</v>
          </cell>
          <cell r="M115">
            <v>43990592</v>
          </cell>
          <cell r="N115">
            <v>280</v>
          </cell>
          <cell r="O115">
            <v>43990592</v>
          </cell>
          <cell r="P115">
            <v>97</v>
          </cell>
          <cell r="Q115">
            <v>43464701</v>
          </cell>
          <cell r="R115">
            <v>69</v>
          </cell>
          <cell r="S115">
            <v>43977815</v>
          </cell>
          <cell r="T115">
            <v>1688</v>
          </cell>
          <cell r="U115">
            <v>199</v>
          </cell>
        </row>
        <row r="116">
          <cell r="A116">
            <v>830132846</v>
          </cell>
          <cell r="B116" t="str">
            <v xml:space="preserve">PRIMEINDU S.A.                                                        </v>
          </cell>
          <cell r="C116" t="str">
            <v xml:space="preserve">BOGOTA D.C.               </v>
          </cell>
          <cell r="D116" t="str">
            <v xml:space="preserve">BOGOTA D.C.               </v>
          </cell>
          <cell r="E116" t="str">
            <v>VIGILANCIA</v>
          </cell>
          <cell r="F116" t="str">
            <v>ACTIVA</v>
          </cell>
          <cell r="G116" t="str">
            <v>ACTIVIDADES DIVERSAS DE INVERSION Y SERVICIOS</v>
          </cell>
          <cell r="H116">
            <v>115</v>
          </cell>
          <cell r="I116">
            <v>396410050</v>
          </cell>
          <cell r="J116">
            <v>49.5</v>
          </cell>
          <cell r="K116">
            <v>350781723</v>
          </cell>
          <cell r="L116">
            <v>3928</v>
          </cell>
          <cell r="M116">
            <v>10219041</v>
          </cell>
          <cell r="N116">
            <v>1147</v>
          </cell>
          <cell r="O116">
            <v>10219041</v>
          </cell>
          <cell r="P116">
            <v>2439</v>
          </cell>
          <cell r="Q116">
            <v>1031259</v>
          </cell>
          <cell r="R116">
            <v>1644</v>
          </cell>
          <cell r="S116">
            <v>1042348</v>
          </cell>
          <cell r="T116">
            <v>9322.5</v>
          </cell>
          <cell r="U116">
            <v>1080</v>
          </cell>
        </row>
        <row r="117">
          <cell r="A117">
            <v>800249313</v>
          </cell>
          <cell r="B117" t="str">
            <v xml:space="preserve">MANSAROVAR ENERGY COLOMBIA LTD                                        </v>
          </cell>
          <cell r="C117" t="str">
            <v xml:space="preserve">BOGOTA D.C.               </v>
          </cell>
          <cell r="D117" t="str">
            <v xml:space="preserve">BOGOTA D.C.               </v>
          </cell>
          <cell r="E117" t="str">
            <v>VIGILANCIA</v>
          </cell>
          <cell r="F117" t="str">
            <v>ACTIVA</v>
          </cell>
          <cell r="G117" t="str">
            <v>EXTRACCION DE PETROLEO CRUDO Y DE GAS NATURAL</v>
          </cell>
          <cell r="H117">
            <v>116</v>
          </cell>
          <cell r="I117">
            <v>396354192</v>
          </cell>
          <cell r="J117">
            <v>83.5</v>
          </cell>
          <cell r="K117">
            <v>201912057</v>
          </cell>
          <cell r="L117">
            <v>100</v>
          </cell>
          <cell r="M117">
            <v>385178376</v>
          </cell>
          <cell r="N117">
            <v>41</v>
          </cell>
          <cell r="O117">
            <v>256822127</v>
          </cell>
          <cell r="P117">
            <v>17</v>
          </cell>
          <cell r="Q117">
            <v>245093958</v>
          </cell>
          <cell r="R117">
            <v>19</v>
          </cell>
          <cell r="S117">
            <v>158521510</v>
          </cell>
          <cell r="T117">
            <v>376.5</v>
          </cell>
          <cell r="U117">
            <v>45</v>
          </cell>
        </row>
        <row r="118">
          <cell r="A118">
            <v>832006599</v>
          </cell>
          <cell r="B118" t="str">
            <v xml:space="preserve">CSS CONSTRUCTORES S.A.                                                </v>
          </cell>
          <cell r="C118" t="str">
            <v xml:space="preserve">BOGOTA D.C.               </v>
          </cell>
          <cell r="D118" t="str">
            <v xml:space="preserve">BOGOTA D.C.               </v>
          </cell>
          <cell r="E118" t="str">
            <v>VIGILANCIA</v>
          </cell>
          <cell r="F118" t="str">
            <v>ACTIVA</v>
          </cell>
          <cell r="G118" t="str">
            <v xml:space="preserve">CONSTRUCCION DE OBRAS CIVILES                </v>
          </cell>
          <cell r="H118">
            <v>117</v>
          </cell>
          <cell r="I118">
            <v>393373611</v>
          </cell>
          <cell r="J118">
            <v>62</v>
          </cell>
          <cell r="K118">
            <v>271624256</v>
          </cell>
          <cell r="L118">
            <v>248</v>
          </cell>
          <cell r="M118">
            <v>171616268</v>
          </cell>
          <cell r="N118">
            <v>529</v>
          </cell>
          <cell r="O118">
            <v>23705830</v>
          </cell>
          <cell r="P118">
            <v>328</v>
          </cell>
          <cell r="Q118">
            <v>11771696</v>
          </cell>
          <cell r="R118">
            <v>243</v>
          </cell>
          <cell r="S118">
            <v>12160356</v>
          </cell>
          <cell r="T118">
            <v>1527</v>
          </cell>
          <cell r="U118">
            <v>184</v>
          </cell>
        </row>
        <row r="119">
          <cell r="A119">
            <v>860000452</v>
          </cell>
          <cell r="B119" t="str">
            <v xml:space="preserve">MANUFACTURAS ELIOT S.A.                                               </v>
          </cell>
          <cell r="C119" t="str">
            <v xml:space="preserve">BOGOTA D.C.               </v>
          </cell>
          <cell r="D119" t="str">
            <v xml:space="preserve">BOGOTA D.C.               </v>
          </cell>
          <cell r="E119" t="str">
            <v>VIGILANCIA</v>
          </cell>
          <cell r="F119" t="str">
            <v>ACTIVA</v>
          </cell>
          <cell r="G119" t="str">
            <v>FABRICACION DE OTROS PRODUCTOS CON MATERIALES</v>
          </cell>
          <cell r="H119">
            <v>118</v>
          </cell>
          <cell r="I119">
            <v>389416976</v>
          </cell>
          <cell r="J119">
            <v>110</v>
          </cell>
          <cell r="K119">
            <v>153250260</v>
          </cell>
          <cell r="L119">
            <v>82</v>
          </cell>
          <cell r="M119">
            <v>436968356</v>
          </cell>
          <cell r="N119">
            <v>128</v>
          </cell>
          <cell r="O119">
            <v>92861460</v>
          </cell>
          <cell r="P119">
            <v>98</v>
          </cell>
          <cell r="Q119">
            <v>43305745</v>
          </cell>
          <cell r="R119">
            <v>164</v>
          </cell>
          <cell r="S119">
            <v>18655850</v>
          </cell>
          <cell r="T119">
            <v>700</v>
          </cell>
          <cell r="U119">
            <v>82</v>
          </cell>
        </row>
        <row r="120">
          <cell r="A120">
            <v>890902922</v>
          </cell>
          <cell r="B120" t="str">
            <v xml:space="preserve">UNIVERSIDAD PONTIFICIA BOLIVARIANA                                    </v>
          </cell>
          <cell r="C120" t="str">
            <v xml:space="preserve">MEDELLIN                  </v>
          </cell>
          <cell r="D120" t="str">
            <v xml:space="preserve">ANTIOQUIA                 </v>
          </cell>
          <cell r="E120" t="str">
            <v>EXENTA</v>
          </cell>
          <cell r="F120" t="str">
            <v>VIGILADA POR LA SUPERINTENDENCIA FINANCIERA DE COL</v>
          </cell>
          <cell r="G120" t="str">
            <v xml:space="preserve">EDUCACION                                    </v>
          </cell>
          <cell r="H120">
            <v>119</v>
          </cell>
          <cell r="I120">
            <v>387927588</v>
          </cell>
          <cell r="J120">
            <v>54</v>
          </cell>
          <cell r="K120">
            <v>320231588</v>
          </cell>
          <cell r="L120">
            <v>280</v>
          </cell>
          <cell r="M120">
            <v>158468774</v>
          </cell>
          <cell r="N120">
            <v>85</v>
          </cell>
          <cell r="O120">
            <v>130947024</v>
          </cell>
          <cell r="P120">
            <v>479</v>
          </cell>
          <cell r="Q120">
            <v>7403096</v>
          </cell>
          <cell r="R120">
            <v>369</v>
          </cell>
          <cell r="S120">
            <v>7452763</v>
          </cell>
          <cell r="T120">
            <v>1386</v>
          </cell>
          <cell r="U120">
            <v>171</v>
          </cell>
        </row>
        <row r="121">
          <cell r="A121">
            <v>860001697</v>
          </cell>
          <cell r="B121" t="str">
            <v xml:space="preserve">GASEOSAS LUX S A                                                      </v>
          </cell>
          <cell r="C121" t="str">
            <v xml:space="preserve">MEDELLIN                  </v>
          </cell>
          <cell r="D121" t="str">
            <v xml:space="preserve">ANTIOQUIA                 </v>
          </cell>
          <cell r="E121" t="str">
            <v>VIGILANCIA</v>
          </cell>
          <cell r="F121" t="str">
            <v>ACTIVA</v>
          </cell>
          <cell r="G121" t="str">
            <v xml:space="preserve">BEBIDAS                                      </v>
          </cell>
          <cell r="H121">
            <v>120</v>
          </cell>
          <cell r="I121">
            <v>387326536</v>
          </cell>
          <cell r="J121">
            <v>57</v>
          </cell>
          <cell r="K121">
            <v>305292516</v>
          </cell>
          <cell r="L121">
            <v>136</v>
          </cell>
          <cell r="M121">
            <v>303181070</v>
          </cell>
          <cell r="N121">
            <v>116</v>
          </cell>
          <cell r="O121">
            <v>101293333</v>
          </cell>
          <cell r="P121">
            <v>151</v>
          </cell>
          <cell r="Q121">
            <v>25976311</v>
          </cell>
          <cell r="R121">
            <v>118</v>
          </cell>
          <cell r="S121">
            <v>23940085</v>
          </cell>
          <cell r="T121">
            <v>698</v>
          </cell>
          <cell r="U121">
            <v>81</v>
          </cell>
        </row>
        <row r="122">
          <cell r="A122">
            <v>860031028</v>
          </cell>
          <cell r="B122" t="str">
            <v xml:space="preserve">SIEMENS S.A.                                                          </v>
          </cell>
          <cell r="C122" t="str">
            <v xml:space="preserve">BOGOTA D.C.               </v>
          </cell>
          <cell r="D122" t="str">
            <v xml:space="preserve">BOGOTA D.C.               </v>
          </cell>
          <cell r="E122" t="str">
            <v>VIGILANCIA</v>
          </cell>
          <cell r="F122" t="str">
            <v>ACTIVA</v>
          </cell>
          <cell r="G122" t="str">
            <v xml:space="preserve">FABRICACION DE MAQUINARIA Y EQUIPO           </v>
          </cell>
          <cell r="H122">
            <v>121</v>
          </cell>
          <cell r="I122">
            <v>386298653</v>
          </cell>
          <cell r="J122">
            <v>104.5</v>
          </cell>
          <cell r="K122">
            <v>159019844</v>
          </cell>
          <cell r="L122">
            <v>47</v>
          </cell>
          <cell r="M122">
            <v>653700666</v>
          </cell>
          <cell r="N122">
            <v>74</v>
          </cell>
          <cell r="O122">
            <v>145685332</v>
          </cell>
          <cell r="P122">
            <v>227</v>
          </cell>
          <cell r="Q122">
            <v>17416716</v>
          </cell>
          <cell r="R122">
            <v>239</v>
          </cell>
          <cell r="S122">
            <v>12458085</v>
          </cell>
          <cell r="T122">
            <v>812.5</v>
          </cell>
          <cell r="U122">
            <v>94</v>
          </cell>
        </row>
        <row r="123">
          <cell r="A123">
            <v>830132841</v>
          </cell>
          <cell r="B123" t="str">
            <v xml:space="preserve">PRIMEOTHER LTDA                                                       </v>
          </cell>
          <cell r="C123" t="str">
            <v xml:space="preserve">BOGOTA D.C.               </v>
          </cell>
          <cell r="D123" t="str">
            <v xml:space="preserve">BOGOTA D.C.               </v>
          </cell>
          <cell r="E123" t="str">
            <v>VIGILANCIA</v>
          </cell>
          <cell r="F123" t="str">
            <v>ACTIVA</v>
          </cell>
          <cell r="G123" t="str">
            <v>ACTIVIDADES DIVERSAS DE INVERSION Y SERVICIOS</v>
          </cell>
          <cell r="H123">
            <v>122</v>
          </cell>
          <cell r="I123">
            <v>386109752</v>
          </cell>
          <cell r="J123">
            <v>53.5</v>
          </cell>
          <cell r="K123">
            <v>322433363</v>
          </cell>
          <cell r="L123">
            <v>3608</v>
          </cell>
          <cell r="M123">
            <v>11340463</v>
          </cell>
          <cell r="N123">
            <v>1043</v>
          </cell>
          <cell r="O123">
            <v>11322146</v>
          </cell>
          <cell r="P123">
            <v>618</v>
          </cell>
          <cell r="Q123">
            <v>5399529</v>
          </cell>
          <cell r="R123">
            <v>375</v>
          </cell>
          <cell r="S123">
            <v>7257134</v>
          </cell>
          <cell r="T123">
            <v>5819.5</v>
          </cell>
          <cell r="U123">
            <v>668</v>
          </cell>
        </row>
        <row r="124">
          <cell r="A124">
            <v>890316958</v>
          </cell>
          <cell r="B124" t="str">
            <v xml:space="preserve">REFORESTADORA ANDINA S.A.                                             </v>
          </cell>
          <cell r="C124" t="str">
            <v xml:space="preserve">CALI                      </v>
          </cell>
          <cell r="D124" t="str">
            <v xml:space="preserve">VALLE                     </v>
          </cell>
          <cell r="E124" t="str">
            <v>VIGILANCIA</v>
          </cell>
          <cell r="F124" t="str">
            <v>ACTIVA</v>
          </cell>
          <cell r="G124" t="str">
            <v xml:space="preserve">SILVICULTURA Y ACTIVIDADES RELACIONADAS      </v>
          </cell>
          <cell r="H124">
            <v>123</v>
          </cell>
          <cell r="I124">
            <v>377953157</v>
          </cell>
          <cell r="J124">
            <v>45</v>
          </cell>
          <cell r="K124">
            <v>376433446</v>
          </cell>
          <cell r="L124">
            <v>2468</v>
          </cell>
          <cell r="M124">
            <v>17812123</v>
          </cell>
          <cell r="N124">
            <v>914</v>
          </cell>
          <cell r="O124">
            <v>12994570</v>
          </cell>
          <cell r="P124">
            <v>302</v>
          </cell>
          <cell r="Q124">
            <v>12994484</v>
          </cell>
          <cell r="R124">
            <v>216</v>
          </cell>
          <cell r="S124">
            <v>13695158</v>
          </cell>
          <cell r="T124">
            <v>4068</v>
          </cell>
          <cell r="U124">
            <v>474</v>
          </cell>
        </row>
        <row r="125">
          <cell r="A125">
            <v>890900148</v>
          </cell>
          <cell r="B125" t="str">
            <v xml:space="preserve">COMPAÑIA PINTUCO S A                                                  </v>
          </cell>
          <cell r="C125" t="str">
            <v xml:space="preserve">MEDELLIN                  </v>
          </cell>
          <cell r="D125" t="str">
            <v xml:space="preserve">ANTIOQUIA                 </v>
          </cell>
          <cell r="E125" t="str">
            <v>VIGILANCIA</v>
          </cell>
          <cell r="F125" t="str">
            <v>ACTIVA</v>
          </cell>
          <cell r="G125" t="str">
            <v xml:space="preserve">PRODUCTOS QUIMICOS                           </v>
          </cell>
          <cell r="H125">
            <v>124</v>
          </cell>
          <cell r="I125">
            <v>373426013</v>
          </cell>
          <cell r="J125">
            <v>62.5</v>
          </cell>
          <cell r="K125">
            <v>260248280</v>
          </cell>
          <cell r="L125">
            <v>91</v>
          </cell>
          <cell r="M125">
            <v>414525968</v>
          </cell>
          <cell r="N125">
            <v>82</v>
          </cell>
          <cell r="O125">
            <v>133737843</v>
          </cell>
          <cell r="P125">
            <v>62</v>
          </cell>
          <cell r="Q125">
            <v>63644440</v>
          </cell>
          <cell r="R125">
            <v>51</v>
          </cell>
          <cell r="S125">
            <v>60679959</v>
          </cell>
          <cell r="T125">
            <v>472.5</v>
          </cell>
          <cell r="U125">
            <v>59</v>
          </cell>
        </row>
        <row r="126">
          <cell r="A126">
            <v>890900043</v>
          </cell>
          <cell r="B126" t="str">
            <v xml:space="preserve">COMPAÑIA COLOMBIANA DE TABACO S A                                     </v>
          </cell>
          <cell r="C126" t="str">
            <v xml:space="preserve">MEDELLIN                  </v>
          </cell>
          <cell r="D126" t="str">
            <v xml:space="preserve">ANTIOQUIA                 </v>
          </cell>
          <cell r="E126" t="str">
            <v>EXENTA</v>
          </cell>
          <cell r="F126" t="str">
            <v>VIGILADA POR LA SUPERINTENDENCIA FINANCIERA DE COL</v>
          </cell>
          <cell r="G126" t="str">
            <v xml:space="preserve">TABACO                                       </v>
          </cell>
          <cell r="H126">
            <v>125</v>
          </cell>
          <cell r="I126">
            <v>373399695</v>
          </cell>
          <cell r="J126">
            <v>115.5</v>
          </cell>
          <cell r="K126">
            <v>145650960</v>
          </cell>
          <cell r="L126">
            <v>115</v>
          </cell>
          <cell r="M126">
            <v>335905995</v>
          </cell>
          <cell r="N126">
            <v>75</v>
          </cell>
          <cell r="O126">
            <v>143613582</v>
          </cell>
          <cell r="P126">
            <v>397</v>
          </cell>
          <cell r="Q126">
            <v>9138886</v>
          </cell>
          <cell r="R126">
            <v>1387</v>
          </cell>
          <cell r="S126">
            <v>1309820</v>
          </cell>
          <cell r="T126">
            <v>2214.5</v>
          </cell>
          <cell r="U126">
            <v>270</v>
          </cell>
        </row>
        <row r="127">
          <cell r="A127">
            <v>800107494</v>
          </cell>
          <cell r="B127" t="str">
            <v xml:space="preserve">INVERSIONES DE GASES DE COLOMBIA S A  INVERCOLSA                      </v>
          </cell>
          <cell r="C127" t="str">
            <v xml:space="preserve">BOGOTA D.C.               </v>
          </cell>
          <cell r="D127" t="str">
            <v xml:space="preserve">BOGOTA D.C.               </v>
          </cell>
          <cell r="E127" t="str">
            <v>CONTROL</v>
          </cell>
          <cell r="F127" t="str">
            <v>ACTIVA</v>
          </cell>
          <cell r="G127" t="str">
            <v>ACTIVIDADES DIVERSAS DE INVERSION Y SERVICIOS</v>
          </cell>
          <cell r="H127">
            <v>126</v>
          </cell>
          <cell r="I127">
            <v>373110403</v>
          </cell>
          <cell r="J127">
            <v>47.5</v>
          </cell>
          <cell r="K127">
            <v>364992885</v>
          </cell>
          <cell r="L127">
            <v>2278</v>
          </cell>
          <cell r="M127">
            <v>19340756</v>
          </cell>
          <cell r="N127">
            <v>634</v>
          </cell>
          <cell r="O127">
            <v>19340756</v>
          </cell>
          <cell r="P127">
            <v>214</v>
          </cell>
          <cell r="Q127">
            <v>18140248</v>
          </cell>
          <cell r="R127">
            <v>79</v>
          </cell>
          <cell r="S127">
            <v>36100841</v>
          </cell>
          <cell r="T127">
            <v>3378.5</v>
          </cell>
          <cell r="U127">
            <v>390</v>
          </cell>
        </row>
        <row r="128">
          <cell r="A128">
            <v>830029881</v>
          </cell>
          <cell r="B128" t="str">
            <v xml:space="preserve">PETROMINERALES COLOMBIA LTD SUCURSAL COLOMBIA                         </v>
          </cell>
          <cell r="C128" t="str">
            <v xml:space="preserve">BOGOTA D.C.               </v>
          </cell>
          <cell r="D128" t="str">
            <v xml:space="preserve">BOGOTA D.C.               </v>
          </cell>
          <cell r="E128" t="str">
            <v>VIGILANCIA</v>
          </cell>
          <cell r="F128" t="str">
            <v>ACTIVA</v>
          </cell>
          <cell r="G128" t="str">
            <v>EXTRACCION DE PETROLEO CRUDO Y DE GAS NATURAL</v>
          </cell>
          <cell r="H128">
            <v>127</v>
          </cell>
          <cell r="I128">
            <v>371874838</v>
          </cell>
          <cell r="J128">
            <v>54.5</v>
          </cell>
          <cell r="K128">
            <v>318429608</v>
          </cell>
          <cell r="L128">
            <v>476</v>
          </cell>
          <cell r="M128">
            <v>97220728</v>
          </cell>
          <cell r="N128">
            <v>188</v>
          </cell>
          <cell r="O128">
            <v>63333732</v>
          </cell>
          <cell r="P128">
            <v>76</v>
          </cell>
          <cell r="Q128">
            <v>54226144</v>
          </cell>
          <cell r="R128">
            <v>63</v>
          </cell>
          <cell r="S128">
            <v>46608198</v>
          </cell>
          <cell r="T128">
            <v>984.5</v>
          </cell>
          <cell r="U128">
            <v>118</v>
          </cell>
        </row>
        <row r="129">
          <cell r="A129">
            <v>800011987</v>
          </cell>
          <cell r="B129" t="str">
            <v xml:space="preserve">TUBOS DEL CARIBE LTDA                                                 </v>
          </cell>
          <cell r="C129" t="str">
            <v xml:space="preserve">TURBACO                   </v>
          </cell>
          <cell r="D129" t="str">
            <v xml:space="preserve">BOLIVAR                   </v>
          </cell>
          <cell r="E129" t="str">
            <v>VIGILANCIA</v>
          </cell>
          <cell r="F129" t="str">
            <v>ACTIVA</v>
          </cell>
          <cell r="G129" t="str">
            <v xml:space="preserve">INDUSTRIA METALMECANICA DERIVADA             </v>
          </cell>
          <cell r="H129">
            <v>128</v>
          </cell>
          <cell r="I129">
            <v>370013404</v>
          </cell>
          <cell r="J129">
            <v>98.5</v>
          </cell>
          <cell r="K129">
            <v>167158587</v>
          </cell>
          <cell r="L129">
            <v>85</v>
          </cell>
          <cell r="M129">
            <v>431839275</v>
          </cell>
          <cell r="N129">
            <v>92</v>
          </cell>
          <cell r="O129">
            <v>120605123</v>
          </cell>
          <cell r="P129">
            <v>55</v>
          </cell>
          <cell r="Q129">
            <v>72647646</v>
          </cell>
          <cell r="R129">
            <v>78</v>
          </cell>
          <cell r="S129">
            <v>36471982</v>
          </cell>
          <cell r="T129">
            <v>536.5</v>
          </cell>
          <cell r="U129">
            <v>67</v>
          </cell>
        </row>
        <row r="130">
          <cell r="A130">
            <v>860004855</v>
          </cell>
          <cell r="B130" t="str">
            <v xml:space="preserve">GOODYEAR DE COLOMBIA S A                                              </v>
          </cell>
          <cell r="C130" t="str">
            <v xml:space="preserve">YUMBO                     </v>
          </cell>
          <cell r="D130" t="str">
            <v xml:space="preserve">VALLE                     </v>
          </cell>
          <cell r="E130" t="str">
            <v>VIGILANCIA</v>
          </cell>
          <cell r="F130" t="str">
            <v>ACTIVA</v>
          </cell>
          <cell r="G130" t="str">
            <v xml:space="preserve">PRODUCTOS DE CAUCHO                          </v>
          </cell>
          <cell r="H130">
            <v>129</v>
          </cell>
          <cell r="I130">
            <v>357625876</v>
          </cell>
          <cell r="J130">
            <v>72.5</v>
          </cell>
          <cell r="K130">
            <v>224724078</v>
          </cell>
          <cell r="L130">
            <v>71</v>
          </cell>
          <cell r="M130">
            <v>480379814</v>
          </cell>
          <cell r="N130">
            <v>240</v>
          </cell>
          <cell r="O130">
            <v>50180664</v>
          </cell>
          <cell r="P130">
            <v>143</v>
          </cell>
          <cell r="Q130">
            <v>27692818</v>
          </cell>
          <cell r="R130">
            <v>255</v>
          </cell>
          <cell r="S130">
            <v>11554730</v>
          </cell>
          <cell r="T130">
            <v>910.5</v>
          </cell>
          <cell r="U130">
            <v>113</v>
          </cell>
        </row>
        <row r="131">
          <cell r="A131">
            <v>860507991</v>
          </cell>
          <cell r="B131" t="str">
            <v xml:space="preserve">BP SANTIAGO OIL COMPANY                                               </v>
          </cell>
          <cell r="C131" t="str">
            <v xml:space="preserve">BOGOTA D.C.               </v>
          </cell>
          <cell r="D131" t="str">
            <v xml:space="preserve">BOGOTA D.C.               </v>
          </cell>
          <cell r="E131" t="str">
            <v>VIGILANCIA</v>
          </cell>
          <cell r="F131" t="str">
            <v>ACTIVA</v>
          </cell>
          <cell r="G131" t="str">
            <v>EXTRACCION DE PETROLEO CRUDO Y DE GAS NATURAL</v>
          </cell>
          <cell r="H131">
            <v>130</v>
          </cell>
          <cell r="I131">
            <v>354022975</v>
          </cell>
          <cell r="J131">
            <v>199.5</v>
          </cell>
          <cell r="K131">
            <v>77657780</v>
          </cell>
          <cell r="L131">
            <v>55</v>
          </cell>
          <cell r="M131">
            <v>596781891</v>
          </cell>
          <cell r="N131">
            <v>19</v>
          </cell>
          <cell r="O131">
            <v>404004622</v>
          </cell>
          <cell r="P131">
            <v>12</v>
          </cell>
          <cell r="Q131">
            <v>401222183</v>
          </cell>
          <cell r="R131">
            <v>13</v>
          </cell>
          <cell r="S131">
            <v>238208492</v>
          </cell>
          <cell r="T131">
            <v>428.5</v>
          </cell>
          <cell r="U131">
            <v>52</v>
          </cell>
        </row>
        <row r="132">
          <cell r="A132">
            <v>860005050</v>
          </cell>
          <cell r="B132" t="str">
            <v xml:space="preserve">PAVCO S A                                                             </v>
          </cell>
          <cell r="C132" t="str">
            <v xml:space="preserve">BOGOTA D.C.               </v>
          </cell>
          <cell r="D132" t="str">
            <v xml:space="preserve">BOGOTA D.C.               </v>
          </cell>
          <cell r="E132" t="str">
            <v>VIGILANCIA</v>
          </cell>
          <cell r="F132" t="str">
            <v>ACTIVA</v>
          </cell>
          <cell r="G132" t="str">
            <v xml:space="preserve">PRODUCTOS DE PLASTICO                        </v>
          </cell>
          <cell r="H132">
            <v>131</v>
          </cell>
          <cell r="I132">
            <v>353801037</v>
          </cell>
          <cell r="J132">
            <v>66</v>
          </cell>
          <cell r="K132">
            <v>250321255</v>
          </cell>
          <cell r="L132">
            <v>242</v>
          </cell>
          <cell r="M132">
            <v>175099876</v>
          </cell>
          <cell r="N132">
            <v>272</v>
          </cell>
          <cell r="O132">
            <v>44699234</v>
          </cell>
          <cell r="P132">
            <v>1008</v>
          </cell>
          <cell r="Q132">
            <v>2985979</v>
          </cell>
          <cell r="R132">
            <v>854</v>
          </cell>
          <cell r="S132">
            <v>2466797</v>
          </cell>
          <cell r="T132">
            <v>2573</v>
          </cell>
          <cell r="U132">
            <v>309</v>
          </cell>
        </row>
        <row r="133">
          <cell r="A133">
            <v>830132843</v>
          </cell>
          <cell r="B133" t="str">
            <v xml:space="preserve">PRIMEMEDIA S.A.                                                       </v>
          </cell>
          <cell r="C133" t="str">
            <v xml:space="preserve">BOGOTA D.C.               </v>
          </cell>
          <cell r="D133" t="str">
            <v xml:space="preserve">BOGOTA D.C.               </v>
          </cell>
          <cell r="E133" t="str">
            <v>VIGILANCIA</v>
          </cell>
          <cell r="F133" t="str">
            <v>ACTIVA</v>
          </cell>
          <cell r="G133" t="str">
            <v>ACTIVIDADES DIVERSAS DE INVERSION Y SERVICIOS</v>
          </cell>
          <cell r="H133">
            <v>132</v>
          </cell>
          <cell r="I133">
            <v>344692077</v>
          </cell>
          <cell r="J133">
            <v>51</v>
          </cell>
          <cell r="K133">
            <v>337671963</v>
          </cell>
          <cell r="L133">
            <v>4918</v>
          </cell>
          <cell r="M133">
            <v>7668599</v>
          </cell>
          <cell r="N133">
            <v>1550</v>
          </cell>
          <cell r="O133">
            <v>7668599</v>
          </cell>
          <cell r="P133">
            <v>506</v>
          </cell>
          <cell r="Q133">
            <v>6726233</v>
          </cell>
          <cell r="R133">
            <v>431</v>
          </cell>
          <cell r="S133">
            <v>6138785</v>
          </cell>
          <cell r="T133">
            <v>7588</v>
          </cell>
          <cell r="U133">
            <v>872</v>
          </cell>
        </row>
        <row r="134">
          <cell r="A134">
            <v>890903910</v>
          </cell>
          <cell r="B134" t="str">
            <v xml:space="preserve">RADIO CADENA NACIONAL S.A.                                            </v>
          </cell>
          <cell r="C134" t="str">
            <v xml:space="preserve">BOGOTA D.C.               </v>
          </cell>
          <cell r="D134" t="str">
            <v xml:space="preserve">BOGOTA D.C.               </v>
          </cell>
          <cell r="E134" t="str">
            <v>VIGILANCIA</v>
          </cell>
          <cell r="F134" t="str">
            <v>ACTIVA</v>
          </cell>
          <cell r="G134" t="str">
            <v xml:space="preserve">RADIO Y TELEVISION                           </v>
          </cell>
          <cell r="H134">
            <v>133</v>
          </cell>
          <cell r="I134">
            <v>343977327</v>
          </cell>
          <cell r="J134">
            <v>58</v>
          </cell>
          <cell r="K134">
            <v>296662638</v>
          </cell>
          <cell r="L134">
            <v>387</v>
          </cell>
          <cell r="M134">
            <v>116450749</v>
          </cell>
          <cell r="N134">
            <v>98</v>
          </cell>
          <cell r="O134">
            <v>116450749</v>
          </cell>
          <cell r="P134">
            <v>202</v>
          </cell>
          <cell r="Q134">
            <v>19751144</v>
          </cell>
          <cell r="R134">
            <v>455</v>
          </cell>
          <cell r="S134">
            <v>5660077</v>
          </cell>
          <cell r="T134">
            <v>1333</v>
          </cell>
          <cell r="U134">
            <v>164</v>
          </cell>
        </row>
        <row r="135">
          <cell r="A135">
            <v>800000441</v>
          </cell>
          <cell r="B135" t="str">
            <v xml:space="preserve">VESTIMUNDO S A                                                        </v>
          </cell>
          <cell r="C135" t="str">
            <v xml:space="preserve">MEDELLIN                  </v>
          </cell>
          <cell r="D135" t="str">
            <v xml:space="preserve">ANTIOQUIA                 </v>
          </cell>
          <cell r="E135" t="str">
            <v>VIGILANCIA</v>
          </cell>
          <cell r="F135" t="str">
            <v>ACTIVA</v>
          </cell>
          <cell r="G135" t="str">
            <v xml:space="preserve">FABRICACION DE PRENDAS DE VESTIR             </v>
          </cell>
          <cell r="H135">
            <v>134</v>
          </cell>
          <cell r="I135">
            <v>342282885</v>
          </cell>
          <cell r="J135">
            <v>111.5</v>
          </cell>
          <cell r="K135">
            <v>150903379</v>
          </cell>
          <cell r="L135">
            <v>176</v>
          </cell>
          <cell r="M135">
            <v>234971282</v>
          </cell>
          <cell r="N135">
            <v>225</v>
          </cell>
          <cell r="O135">
            <v>53363727</v>
          </cell>
          <cell r="P135">
            <v>221</v>
          </cell>
          <cell r="Q135">
            <v>17793762</v>
          </cell>
          <cell r="R135">
            <v>379</v>
          </cell>
          <cell r="S135">
            <v>7047321</v>
          </cell>
          <cell r="T135">
            <v>1246.5</v>
          </cell>
          <cell r="U135">
            <v>150</v>
          </cell>
        </row>
        <row r="136">
          <cell r="A136">
            <v>811041199</v>
          </cell>
          <cell r="B136" t="str">
            <v xml:space="preserve">EPM INVERSIONES S.A.                                                  </v>
          </cell>
          <cell r="C136" t="str">
            <v xml:space="preserve">MEDELLIN                  </v>
          </cell>
          <cell r="D136" t="str">
            <v xml:space="preserve">ANTIOQUIA                 </v>
          </cell>
          <cell r="E136" t="str">
            <v>VIGILANCIA</v>
          </cell>
          <cell r="F136" t="str">
            <v>ACTIVA</v>
          </cell>
          <cell r="G136" t="str">
            <v>ACTIVIDADES DIVERSAS DE INVERSION Y SERVICIOS</v>
          </cell>
          <cell r="H136">
            <v>135</v>
          </cell>
          <cell r="I136">
            <v>335059183</v>
          </cell>
          <cell r="J136">
            <v>51.5</v>
          </cell>
          <cell r="K136">
            <v>335038418</v>
          </cell>
          <cell r="L136">
            <v>1966</v>
          </cell>
          <cell r="M136">
            <v>23193131</v>
          </cell>
          <cell r="N136">
            <v>546</v>
          </cell>
          <cell r="O136">
            <v>23193131</v>
          </cell>
          <cell r="P136">
            <v>171</v>
          </cell>
          <cell r="Q136">
            <v>23066798</v>
          </cell>
          <cell r="R136">
            <v>127</v>
          </cell>
          <cell r="S136">
            <v>23018213</v>
          </cell>
          <cell r="T136">
            <v>2996.5</v>
          </cell>
          <cell r="U136">
            <v>356</v>
          </cell>
        </row>
        <row r="137">
          <cell r="A137">
            <v>890301886</v>
          </cell>
          <cell r="B137" t="str">
            <v xml:space="preserve">FABRICA NACIONAL DE AUTOPARTES S.A.                                   </v>
          </cell>
          <cell r="C137" t="str">
            <v xml:space="preserve">CALI                      </v>
          </cell>
          <cell r="D137" t="str">
            <v xml:space="preserve">VALLE                     </v>
          </cell>
          <cell r="E137" t="str">
            <v>VIGILANCIA</v>
          </cell>
          <cell r="F137" t="str">
            <v>ACTIVA</v>
          </cell>
          <cell r="G137" t="str">
            <v>FABRICACION DE OTROS MEDIOS DE TRANSPORTE Y S</v>
          </cell>
          <cell r="H137">
            <v>136</v>
          </cell>
          <cell r="I137">
            <v>332796408</v>
          </cell>
          <cell r="J137">
            <v>120.5</v>
          </cell>
          <cell r="K137">
            <v>136172494</v>
          </cell>
          <cell r="L137">
            <v>95</v>
          </cell>
          <cell r="M137">
            <v>397202661</v>
          </cell>
          <cell r="N137">
            <v>108</v>
          </cell>
          <cell r="O137">
            <v>105461571</v>
          </cell>
          <cell r="P137">
            <v>284</v>
          </cell>
          <cell r="Q137">
            <v>13732591</v>
          </cell>
          <cell r="R137">
            <v>154</v>
          </cell>
          <cell r="S137">
            <v>19776098</v>
          </cell>
          <cell r="T137">
            <v>897.5</v>
          </cell>
          <cell r="U137">
            <v>109</v>
          </cell>
        </row>
        <row r="138">
          <cell r="A138">
            <v>890900281</v>
          </cell>
          <cell r="B138" t="str">
            <v xml:space="preserve">INDUSTRIAS HACEB S.A.                                                 </v>
          </cell>
          <cell r="C138" t="str">
            <v xml:space="preserve">COPACABANA                </v>
          </cell>
          <cell r="D138" t="str">
            <v xml:space="preserve">ANTIOQUIA                 </v>
          </cell>
          <cell r="E138" t="str">
            <v>VIGILANCIA</v>
          </cell>
          <cell r="F138" t="str">
            <v>ACTIVA</v>
          </cell>
          <cell r="G138" t="str">
            <v xml:space="preserve">FABRICACION DE MAQUINARIA Y EQUIPO           </v>
          </cell>
          <cell r="H138">
            <v>137</v>
          </cell>
          <cell r="I138">
            <v>331364625</v>
          </cell>
          <cell r="J138">
            <v>107.5</v>
          </cell>
          <cell r="K138">
            <v>154966706</v>
          </cell>
          <cell r="L138">
            <v>141</v>
          </cell>
          <cell r="M138">
            <v>290591765</v>
          </cell>
          <cell r="N138">
            <v>130</v>
          </cell>
          <cell r="O138">
            <v>90557650</v>
          </cell>
          <cell r="P138">
            <v>118</v>
          </cell>
          <cell r="Q138">
            <v>35582967</v>
          </cell>
          <cell r="R138">
            <v>144</v>
          </cell>
          <cell r="S138">
            <v>21360000</v>
          </cell>
          <cell r="T138">
            <v>777.5</v>
          </cell>
          <cell r="U138">
            <v>91</v>
          </cell>
        </row>
        <row r="139">
          <cell r="A139">
            <v>860026759</v>
          </cell>
          <cell r="B139" t="str">
            <v xml:space="preserve">CARTONES AMERICA S A                                                  </v>
          </cell>
          <cell r="C139" t="str">
            <v xml:space="preserve">CALI                      </v>
          </cell>
          <cell r="D139" t="str">
            <v xml:space="preserve">VALLE                     </v>
          </cell>
          <cell r="E139" t="str">
            <v>VIGILANCIA</v>
          </cell>
          <cell r="F139" t="str">
            <v>ACTIVA</v>
          </cell>
          <cell r="G139" t="str">
            <v xml:space="preserve">FABRICACION DE PAPEL, CARTON Y DERIVADOS     </v>
          </cell>
          <cell r="H139">
            <v>138</v>
          </cell>
          <cell r="I139">
            <v>331022695</v>
          </cell>
          <cell r="J139">
            <v>84.5</v>
          </cell>
          <cell r="K139">
            <v>199621039</v>
          </cell>
          <cell r="L139">
            <v>254</v>
          </cell>
          <cell r="M139">
            <v>168371358</v>
          </cell>
          <cell r="N139">
            <v>204</v>
          </cell>
          <cell r="O139">
            <v>58736851</v>
          </cell>
          <cell r="P139">
            <v>142</v>
          </cell>
          <cell r="Q139">
            <v>27806567</v>
          </cell>
          <cell r="R139">
            <v>195</v>
          </cell>
          <cell r="S139">
            <v>15704908</v>
          </cell>
          <cell r="T139">
            <v>1017.5</v>
          </cell>
          <cell r="U139">
            <v>121</v>
          </cell>
        </row>
        <row r="140">
          <cell r="A140">
            <v>890800718</v>
          </cell>
          <cell r="B140" t="str">
            <v xml:space="preserve">SUCESORES DE JOSE JESUS RESTREPO Y CIA S.A                            </v>
          </cell>
          <cell r="C140" t="str">
            <v xml:space="preserve">MANIZALES                 </v>
          </cell>
          <cell r="D140" t="str">
            <v xml:space="preserve">CALDAS                    </v>
          </cell>
          <cell r="E140" t="str">
            <v>VIGILANCIA</v>
          </cell>
          <cell r="F140" t="str">
            <v>ACTIVA</v>
          </cell>
          <cell r="G140" t="str">
            <v xml:space="preserve">COMERCIO AL POR MENOR                        </v>
          </cell>
          <cell r="H140">
            <v>139</v>
          </cell>
          <cell r="I140">
            <v>329300855</v>
          </cell>
          <cell r="J140">
            <v>84</v>
          </cell>
          <cell r="K140">
            <v>201239031</v>
          </cell>
          <cell r="L140">
            <v>78</v>
          </cell>
          <cell r="M140">
            <v>444291974</v>
          </cell>
          <cell r="N140">
            <v>113</v>
          </cell>
          <cell r="O140">
            <v>101729083</v>
          </cell>
          <cell r="P140">
            <v>2150</v>
          </cell>
          <cell r="Q140">
            <v>1228587</v>
          </cell>
          <cell r="R140">
            <v>356</v>
          </cell>
          <cell r="S140">
            <v>7955197</v>
          </cell>
          <cell r="T140">
            <v>2920</v>
          </cell>
          <cell r="U140">
            <v>344</v>
          </cell>
        </row>
        <row r="141">
          <cell r="A141">
            <v>860009808</v>
          </cell>
          <cell r="B141" t="str">
            <v xml:space="preserve">HOLCIM  (COLOMBIA) S.A.                                               </v>
          </cell>
          <cell r="C141" t="str">
            <v xml:space="preserve">USAQUEN                   </v>
          </cell>
          <cell r="D141" t="str">
            <v xml:space="preserve">BOGOTA D.C.               </v>
          </cell>
          <cell r="E141" t="str">
            <v>VIGILANCIA</v>
          </cell>
          <cell r="F141" t="str">
            <v>ACTIVA</v>
          </cell>
          <cell r="G141" t="str">
            <v>FABRICACION DE PRODUCTOS DE CEMENTO, HORMIGON</v>
          </cell>
          <cell r="H141">
            <v>140</v>
          </cell>
          <cell r="I141">
            <v>326813610</v>
          </cell>
          <cell r="J141">
            <v>93.5</v>
          </cell>
          <cell r="K141">
            <v>177330861</v>
          </cell>
          <cell r="L141">
            <v>128</v>
          </cell>
          <cell r="M141">
            <v>319749401</v>
          </cell>
          <cell r="N141">
            <v>124</v>
          </cell>
          <cell r="O141">
            <v>94195879</v>
          </cell>
          <cell r="P141">
            <v>253</v>
          </cell>
          <cell r="Q141">
            <v>15218745</v>
          </cell>
          <cell r="R141">
            <v>345</v>
          </cell>
          <cell r="S141">
            <v>8262560</v>
          </cell>
          <cell r="T141">
            <v>1083.5</v>
          </cell>
          <cell r="U141">
            <v>126</v>
          </cell>
        </row>
        <row r="142">
          <cell r="A142">
            <v>860058070</v>
          </cell>
          <cell r="B142" t="str">
            <v xml:space="preserve">CONSTRUCTORA  COLPATRIA S.A                                           </v>
          </cell>
          <cell r="C142" t="str">
            <v xml:space="preserve">BOGOTA D.C.               </v>
          </cell>
          <cell r="D142" t="str">
            <v xml:space="preserve">BOGOTA D.C.               </v>
          </cell>
          <cell r="E142" t="str">
            <v>VIGILANCIA</v>
          </cell>
          <cell r="F142" t="str">
            <v>ACTIVA</v>
          </cell>
          <cell r="G142" t="str">
            <v xml:space="preserve">CONSTRUCCION DE OBRAS RESIDENCIALES          </v>
          </cell>
          <cell r="H142">
            <v>141</v>
          </cell>
          <cell r="I142">
            <v>323769472</v>
          </cell>
          <cell r="J142">
            <v>101.5</v>
          </cell>
          <cell r="K142">
            <v>162749148</v>
          </cell>
          <cell r="L142">
            <v>250</v>
          </cell>
          <cell r="M142">
            <v>170950958</v>
          </cell>
          <cell r="N142">
            <v>333</v>
          </cell>
          <cell r="O142">
            <v>37334402</v>
          </cell>
          <cell r="P142">
            <v>176</v>
          </cell>
          <cell r="Q142">
            <v>22372856</v>
          </cell>
          <cell r="R142">
            <v>103</v>
          </cell>
          <cell r="S142">
            <v>27429532</v>
          </cell>
          <cell r="T142">
            <v>1104.5</v>
          </cell>
          <cell r="U142">
            <v>130</v>
          </cell>
        </row>
        <row r="143">
          <cell r="A143">
            <v>890300554</v>
          </cell>
          <cell r="B143" t="str">
            <v xml:space="preserve">COMERCIALIZADORA INTERNACIONAL DE AZUCARES Y MIELES S.A.              </v>
          </cell>
          <cell r="C143" t="str">
            <v xml:space="preserve">CALI                      </v>
          </cell>
          <cell r="D143" t="str">
            <v xml:space="preserve">VALLE                     </v>
          </cell>
          <cell r="E143" t="str">
            <v>VIGILANCIA</v>
          </cell>
          <cell r="F143" t="str">
            <v>ACTIVA</v>
          </cell>
          <cell r="G143" t="str">
            <v xml:space="preserve">COMERCIO AL POR MAYOR                        </v>
          </cell>
          <cell r="H143">
            <v>142</v>
          </cell>
          <cell r="I143">
            <v>321946510</v>
          </cell>
          <cell r="J143">
            <v>229.5</v>
          </cell>
          <cell r="K143">
            <v>66005151</v>
          </cell>
          <cell r="L143">
            <v>45</v>
          </cell>
          <cell r="M143">
            <v>668762328</v>
          </cell>
          <cell r="N143">
            <v>274</v>
          </cell>
          <cell r="O143">
            <v>44445368</v>
          </cell>
          <cell r="P143">
            <v>376</v>
          </cell>
          <cell r="Q143">
            <v>9921147</v>
          </cell>
          <cell r="R143">
            <v>22701</v>
          </cell>
          <cell r="S143">
            <v>-4072080</v>
          </cell>
          <cell r="T143">
            <v>23767.5</v>
          </cell>
          <cell r="U143">
            <v>2992</v>
          </cell>
        </row>
        <row r="144">
          <cell r="A144">
            <v>900087413</v>
          </cell>
          <cell r="B144" t="str">
            <v xml:space="preserve">CASTILLA INDUSTRIAL S.A.                                              </v>
          </cell>
          <cell r="C144" t="str">
            <v xml:space="preserve">CALI                      </v>
          </cell>
          <cell r="D144" t="str">
            <v xml:space="preserve">VALLE                     </v>
          </cell>
          <cell r="E144" t="str">
            <v>INSPECCIÓN</v>
          </cell>
          <cell r="F144" t="str">
            <v>ACTIVA</v>
          </cell>
          <cell r="G144" t="str">
            <v xml:space="preserve">PRODUCTOS ALIMENTICIOS                       </v>
          </cell>
          <cell r="H144">
            <v>143</v>
          </cell>
          <cell r="I144">
            <v>317352142</v>
          </cell>
          <cell r="J144">
            <v>76</v>
          </cell>
          <cell r="K144">
            <v>213353226</v>
          </cell>
          <cell r="L144">
            <v>307</v>
          </cell>
          <cell r="M144">
            <v>143469886</v>
          </cell>
          <cell r="N144">
            <v>343</v>
          </cell>
          <cell r="O144">
            <v>36282453</v>
          </cell>
          <cell r="P144">
            <v>195</v>
          </cell>
          <cell r="Q144">
            <v>20230851</v>
          </cell>
          <cell r="R144">
            <v>190</v>
          </cell>
          <cell r="S144">
            <v>16068047</v>
          </cell>
          <cell r="T144">
            <v>1254</v>
          </cell>
          <cell r="U144">
            <v>153</v>
          </cell>
        </row>
        <row r="145">
          <cell r="A145">
            <v>800000946</v>
          </cell>
          <cell r="B145" t="str">
            <v xml:space="preserve">PROCTER &amp; GAMBLE COLOMBIA LTDA                                        </v>
          </cell>
          <cell r="C145" t="str">
            <v xml:space="preserve">BOGOTA D.C.               </v>
          </cell>
          <cell r="D145" t="str">
            <v xml:space="preserve">BOGOTA D.C.               </v>
          </cell>
          <cell r="E145" t="str">
            <v>VIGILANCIA</v>
          </cell>
          <cell r="F145" t="str">
            <v>ACTIVA</v>
          </cell>
          <cell r="G145" t="str">
            <v xml:space="preserve">COMERCIO AL POR MAYOR                        </v>
          </cell>
          <cell r="H145">
            <v>144</v>
          </cell>
          <cell r="I145">
            <v>316544749</v>
          </cell>
          <cell r="J145">
            <v>95</v>
          </cell>
          <cell r="K145">
            <v>176079872</v>
          </cell>
          <cell r="L145">
            <v>48</v>
          </cell>
          <cell r="M145">
            <v>651059747</v>
          </cell>
          <cell r="N145">
            <v>42</v>
          </cell>
          <cell r="O145">
            <v>250877243</v>
          </cell>
          <cell r="P145">
            <v>259</v>
          </cell>
          <cell r="Q145">
            <v>14885112</v>
          </cell>
          <cell r="R145">
            <v>22780</v>
          </cell>
          <cell r="S145">
            <v>-8632943</v>
          </cell>
          <cell r="T145">
            <v>23368</v>
          </cell>
          <cell r="U145">
            <v>2930</v>
          </cell>
        </row>
        <row r="146">
          <cell r="A146">
            <v>817002676</v>
          </cell>
          <cell r="B146" t="str">
            <v xml:space="preserve">PAPELES DEL CAUCA S A                                                 </v>
          </cell>
          <cell r="C146" t="str">
            <v xml:space="preserve">PUERTO TEJADA             </v>
          </cell>
          <cell r="D146" t="str">
            <v xml:space="preserve">CAUCA                     </v>
          </cell>
          <cell r="E146" t="str">
            <v>VIGILANCIA</v>
          </cell>
          <cell r="F146" t="str">
            <v>ACTIVA</v>
          </cell>
          <cell r="G146" t="str">
            <v xml:space="preserve">FABRICACION DE PAPEL, CARTON Y DERIVADOS     </v>
          </cell>
          <cell r="H146">
            <v>145</v>
          </cell>
          <cell r="I146">
            <v>316106043</v>
          </cell>
          <cell r="J146">
            <v>69.5</v>
          </cell>
          <cell r="K146">
            <v>228491007</v>
          </cell>
          <cell r="L146">
            <v>305</v>
          </cell>
          <cell r="M146">
            <v>145859662</v>
          </cell>
          <cell r="N146">
            <v>635</v>
          </cell>
          <cell r="O146">
            <v>19327993</v>
          </cell>
          <cell r="P146">
            <v>278</v>
          </cell>
          <cell r="Q146">
            <v>14102478</v>
          </cell>
          <cell r="R146">
            <v>258</v>
          </cell>
          <cell r="S146">
            <v>11341876</v>
          </cell>
          <cell r="T146">
            <v>1690.5</v>
          </cell>
          <cell r="U146">
            <v>200</v>
          </cell>
        </row>
        <row r="147">
          <cell r="A147">
            <v>800169499</v>
          </cell>
          <cell r="B147" t="str">
            <v xml:space="preserve">ORGANIZACION DE INGENIERIA INTERNACIONAL S.A.                         </v>
          </cell>
          <cell r="C147" t="str">
            <v xml:space="preserve">BOGOTA D.C.               </v>
          </cell>
          <cell r="D147" t="str">
            <v xml:space="preserve">BOGOTA D.C.               </v>
          </cell>
          <cell r="E147" t="str">
            <v>EXENTA</v>
          </cell>
          <cell r="F147" t="str">
            <v>VIGILADA POR LA SUPERINTENDENCIA FINANCIERA DE COL</v>
          </cell>
          <cell r="G147" t="str">
            <v xml:space="preserve">CONSTRUCCION DE OBRAS CIVILES                </v>
          </cell>
          <cell r="H147">
            <v>146</v>
          </cell>
          <cell r="I147">
            <v>313340913</v>
          </cell>
          <cell r="J147">
            <v>68</v>
          </cell>
          <cell r="K147">
            <v>235284516</v>
          </cell>
          <cell r="L147">
            <v>966</v>
          </cell>
          <cell r="M147">
            <v>49408712</v>
          </cell>
          <cell r="N147">
            <v>1036</v>
          </cell>
          <cell r="O147">
            <v>11411506</v>
          </cell>
          <cell r="P147">
            <v>394</v>
          </cell>
          <cell r="Q147">
            <v>9248420</v>
          </cell>
          <cell r="R147">
            <v>52</v>
          </cell>
          <cell r="S147">
            <v>60552001</v>
          </cell>
          <cell r="T147">
            <v>2662</v>
          </cell>
          <cell r="U147">
            <v>319</v>
          </cell>
        </row>
        <row r="148">
          <cell r="A148">
            <v>900087414</v>
          </cell>
          <cell r="B148" t="str">
            <v xml:space="preserve">RIOPAILA INDUSTRIAL S.A.                                              </v>
          </cell>
          <cell r="C148" t="str">
            <v xml:space="preserve">CALI                      </v>
          </cell>
          <cell r="D148" t="str">
            <v xml:space="preserve">VALLE                     </v>
          </cell>
          <cell r="E148" t="str">
            <v>INSPECCIÓN</v>
          </cell>
          <cell r="F148" t="str">
            <v>ACTIVA</v>
          </cell>
          <cell r="G148" t="str">
            <v xml:space="preserve">PRODUCTOS ALIMENTICIOS                       </v>
          </cell>
          <cell r="H148">
            <v>147</v>
          </cell>
          <cell r="I148">
            <v>313208465</v>
          </cell>
          <cell r="J148">
            <v>78</v>
          </cell>
          <cell r="K148">
            <v>211674075</v>
          </cell>
          <cell r="L148">
            <v>281</v>
          </cell>
          <cell r="M148">
            <v>158182473</v>
          </cell>
          <cell r="N148">
            <v>237</v>
          </cell>
          <cell r="O148">
            <v>51209871</v>
          </cell>
          <cell r="P148">
            <v>130</v>
          </cell>
          <cell r="Q148">
            <v>30651006</v>
          </cell>
          <cell r="R148">
            <v>145</v>
          </cell>
          <cell r="S148">
            <v>21290006</v>
          </cell>
          <cell r="T148">
            <v>1018</v>
          </cell>
          <cell r="U148">
            <v>122</v>
          </cell>
        </row>
        <row r="149">
          <cell r="A149">
            <v>890101815</v>
          </cell>
          <cell r="B149" t="str">
            <v xml:space="preserve">JOHNSON &amp; JOHNSON DE COLOMBIA S.A.                                    </v>
          </cell>
          <cell r="C149" t="str">
            <v xml:space="preserve">YUMBO                     </v>
          </cell>
          <cell r="D149" t="str">
            <v xml:space="preserve">VALLE                     </v>
          </cell>
          <cell r="E149" t="str">
            <v>VIGILANCIA</v>
          </cell>
          <cell r="F149" t="str">
            <v>ACTIVA</v>
          </cell>
          <cell r="G149" t="str">
            <v xml:space="preserve">OTRAS INDUSTRIAS MANUFACTURERAS              </v>
          </cell>
          <cell r="H149">
            <v>148</v>
          </cell>
          <cell r="I149">
            <v>309199788</v>
          </cell>
          <cell r="J149">
            <v>94.5</v>
          </cell>
          <cell r="K149">
            <v>176284219</v>
          </cell>
          <cell r="L149">
            <v>102</v>
          </cell>
          <cell r="M149">
            <v>380633451</v>
          </cell>
          <cell r="N149">
            <v>59</v>
          </cell>
          <cell r="O149">
            <v>172541624</v>
          </cell>
          <cell r="P149">
            <v>108</v>
          </cell>
          <cell r="Q149">
            <v>38447056</v>
          </cell>
          <cell r="R149">
            <v>120</v>
          </cell>
          <cell r="S149">
            <v>23780613</v>
          </cell>
          <cell r="T149">
            <v>631.5</v>
          </cell>
          <cell r="U149">
            <v>73</v>
          </cell>
        </row>
        <row r="150">
          <cell r="A150">
            <v>830111642</v>
          </cell>
          <cell r="B150" t="str">
            <v xml:space="preserve">PETROBRAS INTERNATIONAL BRASPETRO B V                                 </v>
          </cell>
          <cell r="C150" t="str">
            <v xml:space="preserve">BOGOTA D.C.               </v>
          </cell>
          <cell r="D150" t="str">
            <v xml:space="preserve">BOGOTA D.C.               </v>
          </cell>
          <cell r="E150" t="str">
            <v>VIGILANCIA</v>
          </cell>
          <cell r="F150" t="str">
            <v>ACTIVA</v>
          </cell>
          <cell r="G150" t="str">
            <v>EXTRACCION DE PETROLEO CRUDO Y DE GAS NATURAL</v>
          </cell>
          <cell r="H150">
            <v>149</v>
          </cell>
          <cell r="I150">
            <v>306520652</v>
          </cell>
          <cell r="J150">
            <v>102.5</v>
          </cell>
          <cell r="K150">
            <v>161143464</v>
          </cell>
          <cell r="L150">
            <v>273</v>
          </cell>
          <cell r="M150">
            <v>161074103</v>
          </cell>
          <cell r="N150">
            <v>125</v>
          </cell>
          <cell r="O150">
            <v>94116983</v>
          </cell>
          <cell r="P150">
            <v>50</v>
          </cell>
          <cell r="Q150">
            <v>84932864</v>
          </cell>
          <cell r="R150">
            <v>58</v>
          </cell>
          <cell r="S150">
            <v>53493769</v>
          </cell>
          <cell r="T150">
            <v>757.5</v>
          </cell>
          <cell r="U150">
            <v>88</v>
          </cell>
        </row>
        <row r="151">
          <cell r="A151">
            <v>805012526</v>
          </cell>
          <cell r="B151" t="str">
            <v xml:space="preserve">INVERSANTAMONICA S. A.                                                </v>
          </cell>
          <cell r="C151" t="str">
            <v xml:space="preserve">CALI                      </v>
          </cell>
          <cell r="D151" t="str">
            <v xml:space="preserve">VALLE                     </v>
          </cell>
          <cell r="E151" t="str">
            <v>VIGILANCIA</v>
          </cell>
          <cell r="F151" t="str">
            <v>ACTIVA</v>
          </cell>
          <cell r="G151" t="str">
            <v>ACTIVIDADES DIVERSAS DE INVERSION Y SERVICIOS</v>
          </cell>
          <cell r="H151">
            <v>150</v>
          </cell>
          <cell r="I151">
            <v>302744045</v>
          </cell>
          <cell r="J151">
            <v>65.5</v>
          </cell>
          <cell r="K151">
            <v>251339997</v>
          </cell>
          <cell r="L151">
            <v>3226</v>
          </cell>
          <cell r="M151">
            <v>12978478</v>
          </cell>
          <cell r="N151">
            <v>917</v>
          </cell>
          <cell r="O151">
            <v>12978478</v>
          </cell>
          <cell r="P151">
            <v>363</v>
          </cell>
          <cell r="Q151">
            <v>10282180</v>
          </cell>
          <cell r="R151">
            <v>70</v>
          </cell>
          <cell r="S151">
            <v>43966311</v>
          </cell>
          <cell r="T151">
            <v>4791.5</v>
          </cell>
          <cell r="U151">
            <v>567</v>
          </cell>
        </row>
        <row r="152">
          <cell r="A152">
            <v>900041914</v>
          </cell>
          <cell r="B152" t="str">
            <v xml:space="preserve">AVON COLOMBIA LTDA                                                    </v>
          </cell>
          <cell r="C152" t="str">
            <v xml:space="preserve">MEDELLIN                  </v>
          </cell>
          <cell r="D152" t="str">
            <v xml:space="preserve">ANTIOQUIA                 </v>
          </cell>
          <cell r="E152" t="str">
            <v>VIGILANCIA</v>
          </cell>
          <cell r="F152" t="str">
            <v>ACTIVA</v>
          </cell>
          <cell r="G152" t="str">
            <v xml:space="preserve">PRODUCTOS QUIMICOS                           </v>
          </cell>
          <cell r="H152">
            <v>151</v>
          </cell>
          <cell r="I152">
            <v>297188567</v>
          </cell>
          <cell r="J152">
            <v>131</v>
          </cell>
          <cell r="K152">
            <v>126575793</v>
          </cell>
          <cell r="L152">
            <v>64</v>
          </cell>
          <cell r="M152">
            <v>550913850</v>
          </cell>
          <cell r="N152">
            <v>32</v>
          </cell>
          <cell r="O152">
            <v>299824875</v>
          </cell>
          <cell r="P152">
            <v>32</v>
          </cell>
          <cell r="Q152">
            <v>135866187</v>
          </cell>
          <cell r="R152">
            <v>39</v>
          </cell>
          <cell r="S152">
            <v>84113351</v>
          </cell>
          <cell r="T152">
            <v>449</v>
          </cell>
          <cell r="U152">
            <v>55</v>
          </cell>
        </row>
        <row r="153">
          <cell r="A153">
            <v>890920304</v>
          </cell>
          <cell r="B153" t="str">
            <v xml:space="preserve">FRITO LAY COLOMBIA LTDA                                               </v>
          </cell>
          <cell r="C153" t="str">
            <v xml:space="preserve">BOGOTA D.C.               </v>
          </cell>
          <cell r="D153" t="str">
            <v xml:space="preserve">BOGOTA D.C.               </v>
          </cell>
          <cell r="E153" t="str">
            <v>VIGILANCIA</v>
          </cell>
          <cell r="F153" t="str">
            <v>ACTIVA</v>
          </cell>
          <cell r="G153" t="str">
            <v xml:space="preserve">PRODUCTOS ALIMENTICIOS                       </v>
          </cell>
          <cell r="H153">
            <v>152</v>
          </cell>
          <cell r="I153">
            <v>290044920</v>
          </cell>
          <cell r="J153">
            <v>98</v>
          </cell>
          <cell r="K153">
            <v>168692259</v>
          </cell>
          <cell r="L153">
            <v>112</v>
          </cell>
          <cell r="M153">
            <v>341906219</v>
          </cell>
          <cell r="N153">
            <v>64</v>
          </cell>
          <cell r="O153">
            <v>156906687</v>
          </cell>
          <cell r="P153">
            <v>87</v>
          </cell>
          <cell r="Q153">
            <v>48045661</v>
          </cell>
          <cell r="R153">
            <v>98</v>
          </cell>
          <cell r="S153">
            <v>29424864</v>
          </cell>
          <cell r="T153">
            <v>611</v>
          </cell>
          <cell r="U153">
            <v>72</v>
          </cell>
        </row>
        <row r="154">
          <cell r="A154">
            <v>860000531</v>
          </cell>
          <cell r="B154" t="str">
            <v xml:space="preserve">CUSEZAR S A                                                           </v>
          </cell>
          <cell r="C154" t="str">
            <v xml:space="preserve">BOGOTA D.C.               </v>
          </cell>
          <cell r="D154" t="str">
            <v xml:space="preserve">BOGOTA D.C.               </v>
          </cell>
          <cell r="E154" t="str">
            <v>VIGILANCIA</v>
          </cell>
          <cell r="F154" t="str">
            <v>ACTIVA</v>
          </cell>
          <cell r="G154" t="str">
            <v xml:space="preserve">CONSTRUCCION DE OBRAS RESIDENCIALES          </v>
          </cell>
          <cell r="H154">
            <v>153</v>
          </cell>
          <cell r="I154">
            <v>289567939</v>
          </cell>
          <cell r="J154">
            <v>97.5</v>
          </cell>
          <cell r="K154">
            <v>168925095</v>
          </cell>
          <cell r="L154">
            <v>355</v>
          </cell>
          <cell r="M154">
            <v>127126809</v>
          </cell>
          <cell r="N154">
            <v>291</v>
          </cell>
          <cell r="O154">
            <v>42228935</v>
          </cell>
          <cell r="P154">
            <v>135</v>
          </cell>
          <cell r="Q154">
            <v>28909492</v>
          </cell>
          <cell r="R154">
            <v>96</v>
          </cell>
          <cell r="S154">
            <v>29636522</v>
          </cell>
          <cell r="T154">
            <v>1127.5</v>
          </cell>
          <cell r="U154">
            <v>134</v>
          </cell>
        </row>
        <row r="155">
          <cell r="A155">
            <v>860002175</v>
          </cell>
          <cell r="B155" t="str">
            <v xml:space="preserve">SCHLUMBERGER SURENCO S A                                              </v>
          </cell>
          <cell r="C155" t="str">
            <v xml:space="preserve">BOGOTA D.C.               </v>
          </cell>
          <cell r="D155" t="str">
            <v xml:space="preserve">BOGOTA D.C.               </v>
          </cell>
          <cell r="E155" t="str">
            <v>VIGILANCIA</v>
          </cell>
          <cell r="F155" t="str">
            <v>ACTIVA</v>
          </cell>
          <cell r="G155" t="str">
            <v xml:space="preserve">DERIVADOS DEL PETROLEO Y GAS                 </v>
          </cell>
          <cell r="H155">
            <v>154</v>
          </cell>
          <cell r="I155">
            <v>289252271</v>
          </cell>
          <cell r="J155">
            <v>80.5</v>
          </cell>
          <cell r="K155">
            <v>207178947</v>
          </cell>
          <cell r="L155">
            <v>87</v>
          </cell>
          <cell r="M155">
            <v>427825027</v>
          </cell>
          <cell r="N155">
            <v>30</v>
          </cell>
          <cell r="O155">
            <v>323005223</v>
          </cell>
          <cell r="P155">
            <v>74</v>
          </cell>
          <cell r="Q155">
            <v>56162413</v>
          </cell>
          <cell r="R155">
            <v>84</v>
          </cell>
          <cell r="S155">
            <v>33886054</v>
          </cell>
          <cell r="T155">
            <v>509.5</v>
          </cell>
          <cell r="U155">
            <v>64</v>
          </cell>
        </row>
        <row r="156">
          <cell r="A156">
            <v>860006333</v>
          </cell>
          <cell r="B156" t="str">
            <v xml:space="preserve">ABONOS COLOMBIANOS S A                                                </v>
          </cell>
          <cell r="C156" t="str">
            <v xml:space="preserve">BOGOTA D.C.               </v>
          </cell>
          <cell r="D156" t="str">
            <v xml:space="preserve">BOGOTA D.C.               </v>
          </cell>
          <cell r="E156" t="str">
            <v>EXENTA</v>
          </cell>
          <cell r="F156" t="str">
            <v>VIGILADA POR LA SUPERINTENDENCIA FINANCIERA DE COL</v>
          </cell>
          <cell r="G156" t="str">
            <v xml:space="preserve">BEBIDAS                                      </v>
          </cell>
          <cell r="H156">
            <v>155</v>
          </cell>
          <cell r="I156">
            <v>287123902</v>
          </cell>
          <cell r="J156">
            <v>105.5</v>
          </cell>
          <cell r="K156">
            <v>155689168</v>
          </cell>
          <cell r="L156">
            <v>110</v>
          </cell>
          <cell r="M156">
            <v>362861058</v>
          </cell>
          <cell r="N156">
            <v>233</v>
          </cell>
          <cell r="O156">
            <v>51751917</v>
          </cell>
          <cell r="P156">
            <v>219</v>
          </cell>
          <cell r="Q156">
            <v>17802016</v>
          </cell>
          <cell r="R156">
            <v>282</v>
          </cell>
          <cell r="S156">
            <v>10534958</v>
          </cell>
          <cell r="T156">
            <v>1104.5</v>
          </cell>
          <cell r="U156">
            <v>132</v>
          </cell>
        </row>
        <row r="157">
          <cell r="A157">
            <v>817000680</v>
          </cell>
          <cell r="B157" t="str">
            <v xml:space="preserve">FAMILIA DEL PACIFICO LIMITADA                                         </v>
          </cell>
          <cell r="C157" t="str">
            <v xml:space="preserve">CALOTO                    </v>
          </cell>
          <cell r="D157" t="str">
            <v xml:space="preserve">CAUCA                     </v>
          </cell>
          <cell r="E157" t="str">
            <v>VIGILANCIA</v>
          </cell>
          <cell r="F157" t="str">
            <v>ACTIVA</v>
          </cell>
          <cell r="G157" t="str">
            <v xml:space="preserve">FABRICACION DE PAPEL, CARTON Y DERIVADOS     </v>
          </cell>
          <cell r="H157">
            <v>156</v>
          </cell>
          <cell r="I157">
            <v>281823578</v>
          </cell>
          <cell r="J157">
            <v>89.5</v>
          </cell>
          <cell r="K157">
            <v>185560326</v>
          </cell>
          <cell r="L157">
            <v>203</v>
          </cell>
          <cell r="M157">
            <v>199597477</v>
          </cell>
          <cell r="N157">
            <v>265</v>
          </cell>
          <cell r="O157">
            <v>45441681</v>
          </cell>
          <cell r="P157">
            <v>123</v>
          </cell>
          <cell r="Q157">
            <v>33671153</v>
          </cell>
          <cell r="R157">
            <v>83</v>
          </cell>
          <cell r="S157">
            <v>34058625</v>
          </cell>
          <cell r="T157">
            <v>919.5</v>
          </cell>
          <cell r="U157">
            <v>116</v>
          </cell>
        </row>
        <row r="158">
          <cell r="A158">
            <v>860002134</v>
          </cell>
          <cell r="B158" t="str">
            <v xml:space="preserve">ABBOTT LABORATORIES DE COLOMBIA S A                                   </v>
          </cell>
          <cell r="C158" t="str">
            <v xml:space="preserve">BOGOTA D.C.               </v>
          </cell>
          <cell r="D158" t="str">
            <v xml:space="preserve">BOGOTA D.C.               </v>
          </cell>
          <cell r="E158" t="str">
            <v>VIGILANCIA</v>
          </cell>
          <cell r="F158" t="str">
            <v>ACTIVA</v>
          </cell>
          <cell r="G158" t="str">
            <v xml:space="preserve">COMERCIO AL POR MAYOR                        </v>
          </cell>
          <cell r="H158">
            <v>157</v>
          </cell>
          <cell r="I158">
            <v>281171916</v>
          </cell>
          <cell r="J158">
            <v>71</v>
          </cell>
          <cell r="K158">
            <v>226731047</v>
          </cell>
          <cell r="L158">
            <v>139</v>
          </cell>
          <cell r="M158">
            <v>295656641</v>
          </cell>
          <cell r="N158">
            <v>93</v>
          </cell>
          <cell r="O158">
            <v>120524636</v>
          </cell>
          <cell r="P158">
            <v>157</v>
          </cell>
          <cell r="Q158">
            <v>25285623</v>
          </cell>
          <cell r="R158">
            <v>177</v>
          </cell>
          <cell r="S158">
            <v>17654830</v>
          </cell>
          <cell r="T158">
            <v>794</v>
          </cell>
          <cell r="U158">
            <v>93</v>
          </cell>
        </row>
        <row r="159">
          <cell r="A159">
            <v>860024586</v>
          </cell>
          <cell r="B159" t="str">
            <v xml:space="preserve">PAVIMENTOS COLOMBIA S.A                                               </v>
          </cell>
          <cell r="C159" t="str">
            <v xml:space="preserve">BOGOTA D.C.               </v>
          </cell>
          <cell r="D159" t="str">
            <v xml:space="preserve">BOGOTA D.C.               </v>
          </cell>
          <cell r="E159" t="str">
            <v>VIGILANCIA</v>
          </cell>
          <cell r="F159" t="str">
            <v>ACTIVA</v>
          </cell>
          <cell r="G159" t="str">
            <v xml:space="preserve">CONSTRUCCION DE OBRAS CIVILES                </v>
          </cell>
          <cell r="H159">
            <v>158</v>
          </cell>
          <cell r="I159">
            <v>279423074</v>
          </cell>
          <cell r="J159">
            <v>101</v>
          </cell>
          <cell r="K159">
            <v>163094562</v>
          </cell>
          <cell r="L159">
            <v>805</v>
          </cell>
          <cell r="M159">
            <v>59941191</v>
          </cell>
          <cell r="N159">
            <v>439</v>
          </cell>
          <cell r="O159">
            <v>28487721</v>
          </cell>
          <cell r="P159">
            <v>287</v>
          </cell>
          <cell r="Q159">
            <v>13648683</v>
          </cell>
          <cell r="R159">
            <v>337</v>
          </cell>
          <cell r="S159">
            <v>8376843</v>
          </cell>
          <cell r="T159">
            <v>2127</v>
          </cell>
          <cell r="U159">
            <v>256</v>
          </cell>
        </row>
        <row r="160">
          <cell r="A160">
            <v>830126302</v>
          </cell>
          <cell r="B160" t="str">
            <v xml:space="preserve">META PETROLEUM LTD                                                    </v>
          </cell>
          <cell r="C160" t="str">
            <v xml:space="preserve">BOGOTA D.C.               </v>
          </cell>
          <cell r="D160" t="str">
            <v xml:space="preserve">BOGOTA D.C.               </v>
          </cell>
          <cell r="E160" t="str">
            <v>VIGILANCIA</v>
          </cell>
          <cell r="F160" t="str">
            <v>ACTIVA</v>
          </cell>
          <cell r="G160" t="str">
            <v>EXTRACCION DE PETROLEO CRUDO Y DE GAS NATURAL</v>
          </cell>
          <cell r="H160">
            <v>159</v>
          </cell>
          <cell r="I160">
            <v>278601405</v>
          </cell>
          <cell r="J160">
            <v>144.5</v>
          </cell>
          <cell r="K160">
            <v>115594388</v>
          </cell>
          <cell r="L160">
            <v>189</v>
          </cell>
          <cell r="M160">
            <v>211710421</v>
          </cell>
          <cell r="N160">
            <v>136</v>
          </cell>
          <cell r="O160">
            <v>87991127</v>
          </cell>
          <cell r="P160">
            <v>52</v>
          </cell>
          <cell r="Q160">
            <v>81230846</v>
          </cell>
          <cell r="R160">
            <v>61</v>
          </cell>
          <cell r="S160">
            <v>51004934</v>
          </cell>
          <cell r="T160">
            <v>741.5</v>
          </cell>
          <cell r="U160">
            <v>84</v>
          </cell>
        </row>
        <row r="161">
          <cell r="A161">
            <v>890201674</v>
          </cell>
          <cell r="B161" t="str">
            <v xml:space="preserve">ESTACION TERMINAL DE DISTRIBUCION DE PRODUCTOS DE PETROLEO DE BGA     </v>
          </cell>
          <cell r="C161" t="str">
            <v xml:space="preserve">BUCARAMANGA               </v>
          </cell>
          <cell r="D161" t="str">
            <v xml:space="preserve">SANTANDER                 </v>
          </cell>
          <cell r="E161" t="str">
            <v>VIGILANCIA</v>
          </cell>
          <cell r="F161" t="str">
            <v>ACTIVA</v>
          </cell>
          <cell r="G161" t="str">
            <v>ACTIVIDADES DIVERSAS DE INVERSION Y SERVICIOS</v>
          </cell>
          <cell r="H161">
            <v>160</v>
          </cell>
          <cell r="I161">
            <v>278155333</v>
          </cell>
          <cell r="J161">
            <v>61.5</v>
          </cell>
          <cell r="K161">
            <v>275997050</v>
          </cell>
          <cell r="L161">
            <v>4117</v>
          </cell>
          <cell r="M161">
            <v>9657869</v>
          </cell>
          <cell r="N161">
            <v>1207</v>
          </cell>
          <cell r="O161">
            <v>9657869</v>
          </cell>
          <cell r="P161">
            <v>435</v>
          </cell>
          <cell r="Q161">
            <v>8324112</v>
          </cell>
          <cell r="R161">
            <v>360</v>
          </cell>
          <cell r="S161">
            <v>7785351</v>
          </cell>
          <cell r="T161">
            <v>6340.5</v>
          </cell>
          <cell r="U161">
            <v>725</v>
          </cell>
        </row>
        <row r="162">
          <cell r="A162">
            <v>800243792</v>
          </cell>
          <cell r="B162" t="str">
            <v xml:space="preserve">BAYER CROPSCIENCE S. A.                                               </v>
          </cell>
          <cell r="C162" t="str">
            <v xml:space="preserve">BOGOTA D.C.               </v>
          </cell>
          <cell r="D162" t="str">
            <v xml:space="preserve">BOGOTA D.C.               </v>
          </cell>
          <cell r="E162" t="str">
            <v>VIGILANCIA</v>
          </cell>
          <cell r="F162" t="str">
            <v>ACTIVA</v>
          </cell>
          <cell r="G162" t="str">
            <v xml:space="preserve">PRODUCTOS QUIMICOS                           </v>
          </cell>
          <cell r="H162">
            <v>161</v>
          </cell>
          <cell r="I162">
            <v>275884611</v>
          </cell>
          <cell r="J162">
            <v>82</v>
          </cell>
          <cell r="K162">
            <v>204922826</v>
          </cell>
          <cell r="L162">
            <v>120</v>
          </cell>
          <cell r="M162">
            <v>327982208</v>
          </cell>
          <cell r="N162">
            <v>176</v>
          </cell>
          <cell r="O162">
            <v>67471651</v>
          </cell>
          <cell r="P162">
            <v>377</v>
          </cell>
          <cell r="Q162">
            <v>9894315</v>
          </cell>
          <cell r="R162">
            <v>417</v>
          </cell>
          <cell r="S162">
            <v>6376685</v>
          </cell>
          <cell r="T162">
            <v>1333</v>
          </cell>
          <cell r="U162">
            <v>166</v>
          </cell>
        </row>
        <row r="163">
          <cell r="A163">
            <v>860003009</v>
          </cell>
          <cell r="B163" t="str">
            <v xml:space="preserve">PIZANO S A EN ACUERDO DE REESTRUCTURACION                             </v>
          </cell>
          <cell r="C163" t="str">
            <v xml:space="preserve">BOGOTA D.C.               </v>
          </cell>
          <cell r="D163" t="str">
            <v xml:space="preserve">BOGOTA D.C.               </v>
          </cell>
          <cell r="E163" t="str">
            <v>VIGILANCIA</v>
          </cell>
          <cell r="F163" t="str">
            <v>ACUERDO DE REESTRUCTURACION</v>
          </cell>
          <cell r="G163" t="str">
            <v>PREPARACION DE MADERA Y ELABORACION DE PRODUC</v>
          </cell>
          <cell r="H163">
            <v>162</v>
          </cell>
          <cell r="I163">
            <v>274678071</v>
          </cell>
          <cell r="J163">
            <v>96</v>
          </cell>
          <cell r="K163">
            <v>172581640</v>
          </cell>
          <cell r="L163">
            <v>257</v>
          </cell>
          <cell r="M163">
            <v>167545502</v>
          </cell>
          <cell r="N163">
            <v>277</v>
          </cell>
          <cell r="O163">
            <v>44070663</v>
          </cell>
          <cell r="P163">
            <v>233</v>
          </cell>
          <cell r="Q163">
            <v>16966815</v>
          </cell>
          <cell r="R163">
            <v>147</v>
          </cell>
          <cell r="S163">
            <v>20778463</v>
          </cell>
          <cell r="T163">
            <v>1172</v>
          </cell>
          <cell r="U163">
            <v>143</v>
          </cell>
        </row>
        <row r="164">
          <cell r="A164">
            <v>890300686</v>
          </cell>
          <cell r="B164" t="str">
            <v xml:space="preserve">CADBURY ADAMS COLOMBIA S.A.                                           </v>
          </cell>
          <cell r="C164" t="str">
            <v xml:space="preserve">CALI                      </v>
          </cell>
          <cell r="D164" t="str">
            <v xml:space="preserve">VALLE                     </v>
          </cell>
          <cell r="E164" t="str">
            <v>VIGILANCIA</v>
          </cell>
          <cell r="F164" t="str">
            <v>ACTIVA</v>
          </cell>
          <cell r="G164" t="str">
            <v xml:space="preserve">PRODUCTOS ALIMENTICIOS                       </v>
          </cell>
          <cell r="H164">
            <v>163</v>
          </cell>
          <cell r="I164">
            <v>273693430</v>
          </cell>
          <cell r="J164">
            <v>80</v>
          </cell>
          <cell r="K164">
            <v>208431008</v>
          </cell>
          <cell r="L164">
            <v>133</v>
          </cell>
          <cell r="M164">
            <v>307671907</v>
          </cell>
          <cell r="N164">
            <v>164</v>
          </cell>
          <cell r="O164">
            <v>73239049</v>
          </cell>
          <cell r="P164">
            <v>291</v>
          </cell>
          <cell r="Q164">
            <v>13467953</v>
          </cell>
          <cell r="R164">
            <v>266</v>
          </cell>
          <cell r="S164">
            <v>11142156</v>
          </cell>
          <cell r="T164">
            <v>1097</v>
          </cell>
          <cell r="U164">
            <v>131</v>
          </cell>
        </row>
        <row r="165">
          <cell r="A165">
            <v>800230308</v>
          </cell>
          <cell r="B165" t="str">
            <v>CENTRAGAS TRANSPORTADORA DE GAS DE LA REGION CENTRAL DE ENRON DEVELOPM</v>
          </cell>
          <cell r="C165" t="str">
            <v xml:space="preserve">BARRANQUILLA              </v>
          </cell>
          <cell r="D165" t="str">
            <v xml:space="preserve">ATLANTICO                 </v>
          </cell>
          <cell r="E165" t="str">
            <v>VIGILANCIA</v>
          </cell>
          <cell r="F165" t="str">
            <v>ACTIVA</v>
          </cell>
          <cell r="G165" t="str">
            <v xml:space="preserve">TRANSPORTE POR TUBERIA                       </v>
          </cell>
          <cell r="H165">
            <v>164</v>
          </cell>
          <cell r="I165">
            <v>272843699</v>
          </cell>
          <cell r="J165">
            <v>116</v>
          </cell>
          <cell r="K165">
            <v>144757828</v>
          </cell>
          <cell r="L165">
            <v>1048</v>
          </cell>
          <cell r="M165">
            <v>45145435</v>
          </cell>
          <cell r="N165">
            <v>317</v>
          </cell>
          <cell r="O165">
            <v>38932084</v>
          </cell>
          <cell r="P165">
            <v>208</v>
          </cell>
          <cell r="Q165">
            <v>18445312</v>
          </cell>
          <cell r="R165">
            <v>284</v>
          </cell>
          <cell r="S165">
            <v>10475802</v>
          </cell>
          <cell r="T165">
            <v>2137</v>
          </cell>
          <cell r="U165">
            <v>259</v>
          </cell>
        </row>
        <row r="166">
          <cell r="A166">
            <v>891300959</v>
          </cell>
          <cell r="B166" t="str">
            <v xml:space="preserve">SUCROMILES S.A.                                                       </v>
          </cell>
          <cell r="C166" t="str">
            <v xml:space="preserve">PALMIRA                   </v>
          </cell>
          <cell r="D166" t="str">
            <v xml:space="preserve">VALLE                     </v>
          </cell>
          <cell r="E166" t="str">
            <v>VIGILANCIA</v>
          </cell>
          <cell r="F166" t="str">
            <v>ACTIVA</v>
          </cell>
          <cell r="G166" t="str">
            <v xml:space="preserve">PRODUCTOS QUIMICOS                           </v>
          </cell>
          <cell r="H166">
            <v>165</v>
          </cell>
          <cell r="I166">
            <v>272593352</v>
          </cell>
          <cell r="J166">
            <v>77.5</v>
          </cell>
          <cell r="K166">
            <v>212293839</v>
          </cell>
          <cell r="L166">
            <v>168</v>
          </cell>
          <cell r="M166">
            <v>240261215</v>
          </cell>
          <cell r="N166">
            <v>379</v>
          </cell>
          <cell r="O166">
            <v>32988594</v>
          </cell>
          <cell r="P166">
            <v>274</v>
          </cell>
          <cell r="Q166">
            <v>14133254</v>
          </cell>
          <cell r="R166">
            <v>426</v>
          </cell>
          <cell r="S166">
            <v>6238850</v>
          </cell>
          <cell r="T166">
            <v>1489.5</v>
          </cell>
          <cell r="U166">
            <v>181</v>
          </cell>
        </row>
        <row r="167">
          <cell r="A167">
            <v>860025266</v>
          </cell>
          <cell r="B167" t="str">
            <v xml:space="preserve">SIDERURGICA DEL NORTE SIDUNOR S.A.                                    </v>
          </cell>
          <cell r="C167" t="str">
            <v xml:space="preserve">BARRANQUILLA              </v>
          </cell>
          <cell r="D167" t="str">
            <v xml:space="preserve">ATLANTICO                 </v>
          </cell>
          <cell r="E167" t="str">
            <v>VIGILANCIA</v>
          </cell>
          <cell r="F167" t="str">
            <v>ACTIVA</v>
          </cell>
          <cell r="G167" t="str">
            <v xml:space="preserve">INDUSTRIA METALMECANICA DERIVADA             </v>
          </cell>
          <cell r="H167">
            <v>166</v>
          </cell>
          <cell r="I167">
            <v>272123369</v>
          </cell>
          <cell r="J167">
            <v>297</v>
          </cell>
          <cell r="K167">
            <v>50366225</v>
          </cell>
          <cell r="L167">
            <v>105</v>
          </cell>
          <cell r="M167">
            <v>373806317</v>
          </cell>
          <cell r="N167">
            <v>404</v>
          </cell>
          <cell r="O167">
            <v>31163957</v>
          </cell>
          <cell r="P167">
            <v>234</v>
          </cell>
          <cell r="Q167">
            <v>16961792</v>
          </cell>
          <cell r="R167">
            <v>430</v>
          </cell>
          <cell r="S167">
            <v>6171685</v>
          </cell>
          <cell r="T167">
            <v>1636</v>
          </cell>
          <cell r="U167">
            <v>196</v>
          </cell>
        </row>
        <row r="168">
          <cell r="A168">
            <v>891100445</v>
          </cell>
          <cell r="B168" t="str">
            <v xml:space="preserve">MOLINOS ROA S A                                                       </v>
          </cell>
          <cell r="C168" t="str">
            <v xml:space="preserve">BOGOTA D.C.               </v>
          </cell>
          <cell r="D168" t="str">
            <v xml:space="preserve">BOGOTA D.C.               </v>
          </cell>
          <cell r="E168" t="str">
            <v>VIGILANCIA</v>
          </cell>
          <cell r="F168" t="str">
            <v>ACTIVA</v>
          </cell>
          <cell r="G168" t="str">
            <v xml:space="preserve">PRODUCTOS ALIMENTICIOS                       </v>
          </cell>
          <cell r="H168">
            <v>167</v>
          </cell>
          <cell r="I168">
            <v>267649913</v>
          </cell>
          <cell r="J168">
            <v>102</v>
          </cell>
          <cell r="K168">
            <v>162149472</v>
          </cell>
          <cell r="L168">
            <v>89</v>
          </cell>
          <cell r="M168">
            <v>424180527</v>
          </cell>
          <cell r="N168">
            <v>209</v>
          </cell>
          <cell r="O168">
            <v>56810527</v>
          </cell>
          <cell r="P168">
            <v>276</v>
          </cell>
          <cell r="Q168">
            <v>14114401</v>
          </cell>
          <cell r="R168">
            <v>285</v>
          </cell>
          <cell r="S168">
            <v>10315210</v>
          </cell>
          <cell r="T168">
            <v>1128</v>
          </cell>
          <cell r="U168">
            <v>136</v>
          </cell>
        </row>
        <row r="169">
          <cell r="A169">
            <v>830068957</v>
          </cell>
          <cell r="B169" t="str">
            <v xml:space="preserve">TELMEX COLOMBIA S. A.                                                 </v>
          </cell>
          <cell r="C169" t="str">
            <v xml:space="preserve">BOGOTA D.C.               </v>
          </cell>
          <cell r="D169" t="str">
            <v xml:space="preserve">BOGOTA D.C.               </v>
          </cell>
          <cell r="E169" t="str">
            <v>VIGILANCIA</v>
          </cell>
          <cell r="F169" t="str">
            <v>ACTIVA</v>
          </cell>
          <cell r="G169" t="str">
            <v xml:space="preserve">TELEFONIA Y REDES                            </v>
          </cell>
          <cell r="H169">
            <v>168</v>
          </cell>
          <cell r="I169">
            <v>266194990</v>
          </cell>
          <cell r="J169">
            <v>92</v>
          </cell>
          <cell r="K169">
            <v>179494424</v>
          </cell>
          <cell r="L169">
            <v>240</v>
          </cell>
          <cell r="M169">
            <v>176314080</v>
          </cell>
          <cell r="N169">
            <v>156</v>
          </cell>
          <cell r="O169">
            <v>77802626</v>
          </cell>
          <cell r="P169">
            <v>90</v>
          </cell>
          <cell r="Q169">
            <v>47523553</v>
          </cell>
          <cell r="R169">
            <v>68</v>
          </cell>
          <cell r="S169">
            <v>44057748</v>
          </cell>
          <cell r="T169">
            <v>814</v>
          </cell>
          <cell r="U169">
            <v>97</v>
          </cell>
        </row>
        <row r="170">
          <cell r="A170">
            <v>830101107</v>
          </cell>
          <cell r="B170" t="str">
            <v xml:space="preserve">MALTERIA TROPICAL S  A                                                </v>
          </cell>
          <cell r="C170" t="str">
            <v xml:space="preserve">BOGOTA D.C.               </v>
          </cell>
          <cell r="D170" t="str">
            <v xml:space="preserve">BOGOTA D.C.               </v>
          </cell>
          <cell r="E170" t="str">
            <v>VIGILANCIA</v>
          </cell>
          <cell r="F170" t="str">
            <v>ACTIVA</v>
          </cell>
          <cell r="G170" t="str">
            <v xml:space="preserve">BEBIDAS                                      </v>
          </cell>
          <cell r="H170">
            <v>169</v>
          </cell>
          <cell r="I170">
            <v>264195070</v>
          </cell>
          <cell r="J170">
            <v>85.5</v>
          </cell>
          <cell r="K170">
            <v>198813273</v>
          </cell>
          <cell r="L170">
            <v>1520</v>
          </cell>
          <cell r="M170">
            <v>31014727</v>
          </cell>
          <cell r="N170">
            <v>1371</v>
          </cell>
          <cell r="O170">
            <v>8586130</v>
          </cell>
          <cell r="P170">
            <v>503</v>
          </cell>
          <cell r="Q170">
            <v>6759623</v>
          </cell>
          <cell r="R170">
            <v>227</v>
          </cell>
          <cell r="S170">
            <v>13229785</v>
          </cell>
          <cell r="T170">
            <v>3875.5</v>
          </cell>
          <cell r="U170">
            <v>451</v>
          </cell>
        </row>
        <row r="171">
          <cell r="A171">
            <v>830010337</v>
          </cell>
          <cell r="B171" t="str">
            <v xml:space="preserve">SANOFI - AVENTIS PHARMA S A                                           </v>
          </cell>
          <cell r="C171" t="str">
            <v xml:space="preserve">BOGOTA D.C.               </v>
          </cell>
          <cell r="D171" t="str">
            <v xml:space="preserve">BOGOTA D.C.               </v>
          </cell>
          <cell r="E171" t="str">
            <v>VIGILANCIA</v>
          </cell>
          <cell r="F171" t="str">
            <v>ACTIVA</v>
          </cell>
          <cell r="G171" t="str">
            <v xml:space="preserve">COMERCIO AL POR MAYOR                        </v>
          </cell>
          <cell r="H171">
            <v>170</v>
          </cell>
          <cell r="I171">
            <v>264095966</v>
          </cell>
          <cell r="J171">
            <v>74</v>
          </cell>
          <cell r="K171">
            <v>218754884</v>
          </cell>
          <cell r="L171">
            <v>215</v>
          </cell>
          <cell r="M171">
            <v>191140683</v>
          </cell>
          <cell r="N171">
            <v>118</v>
          </cell>
          <cell r="O171">
            <v>100660494</v>
          </cell>
          <cell r="P171">
            <v>84</v>
          </cell>
          <cell r="Q171">
            <v>49016071</v>
          </cell>
          <cell r="R171">
            <v>110</v>
          </cell>
          <cell r="S171">
            <v>25893247</v>
          </cell>
          <cell r="T171">
            <v>771</v>
          </cell>
          <cell r="U171">
            <v>92</v>
          </cell>
        </row>
        <row r="172">
          <cell r="A172">
            <v>800173557</v>
          </cell>
          <cell r="B172" t="str">
            <v xml:space="preserve">HYUNDAI COLOMBIA AUTOMOTRIZ S A                                       </v>
          </cell>
          <cell r="C172" t="str">
            <v xml:space="preserve">BOGOTA D.C.               </v>
          </cell>
          <cell r="D172" t="str">
            <v xml:space="preserve">BOGOTA D.C.               </v>
          </cell>
          <cell r="E172" t="str">
            <v>VIGILANCIA</v>
          </cell>
          <cell r="F172" t="str">
            <v>ACTIVA</v>
          </cell>
          <cell r="G172" t="str">
            <v xml:space="preserve">COMERCIO DE VEHICULOS Y ACTIVIDADES CONEXAS  </v>
          </cell>
          <cell r="H172">
            <v>171</v>
          </cell>
          <cell r="I172">
            <v>262386367</v>
          </cell>
          <cell r="J172">
            <v>253.5</v>
          </cell>
          <cell r="K172">
            <v>59417514</v>
          </cell>
          <cell r="L172">
            <v>43</v>
          </cell>
          <cell r="M172">
            <v>693622233</v>
          </cell>
          <cell r="N172">
            <v>79</v>
          </cell>
          <cell r="O172">
            <v>138957586</v>
          </cell>
          <cell r="P172">
            <v>92</v>
          </cell>
          <cell r="Q172">
            <v>47330361</v>
          </cell>
          <cell r="R172">
            <v>173</v>
          </cell>
          <cell r="S172">
            <v>18143328</v>
          </cell>
          <cell r="T172">
            <v>811.5</v>
          </cell>
          <cell r="U172">
            <v>96</v>
          </cell>
        </row>
        <row r="173">
          <cell r="A173">
            <v>860001307</v>
          </cell>
          <cell r="B173" t="str">
            <v xml:space="preserve">DISTRIBUIDORA NISSAN S A                                              </v>
          </cell>
          <cell r="C173" t="str">
            <v xml:space="preserve">BOGOTA D.C.               </v>
          </cell>
          <cell r="D173" t="str">
            <v xml:space="preserve">BOGOTA D.C.               </v>
          </cell>
          <cell r="E173" t="str">
            <v>VIGILANCIA</v>
          </cell>
          <cell r="F173" t="str">
            <v>ACTIVA</v>
          </cell>
          <cell r="G173" t="str">
            <v xml:space="preserve">COMERCIO DE VEHICULOS Y ACTIVIDADES CONEXAS  </v>
          </cell>
          <cell r="H173">
            <v>172</v>
          </cell>
          <cell r="I173">
            <v>261600735</v>
          </cell>
          <cell r="J173">
            <v>157.5</v>
          </cell>
          <cell r="K173">
            <v>103430671</v>
          </cell>
          <cell r="L173">
            <v>77</v>
          </cell>
          <cell r="M173">
            <v>458990265</v>
          </cell>
          <cell r="N173">
            <v>122</v>
          </cell>
          <cell r="O173">
            <v>96523924</v>
          </cell>
          <cell r="P173">
            <v>129</v>
          </cell>
          <cell r="Q173">
            <v>31063708</v>
          </cell>
          <cell r="R173">
            <v>168</v>
          </cell>
          <cell r="S173">
            <v>18550884</v>
          </cell>
          <cell r="T173">
            <v>825.5</v>
          </cell>
          <cell r="U173">
            <v>101</v>
          </cell>
        </row>
        <row r="174">
          <cell r="A174">
            <v>890900291</v>
          </cell>
          <cell r="B174" t="str">
            <v xml:space="preserve">SOLLA S.A.                                                            </v>
          </cell>
          <cell r="C174" t="str">
            <v xml:space="preserve">BELLO                     </v>
          </cell>
          <cell r="D174" t="str">
            <v xml:space="preserve">ANTIOQUIA                 </v>
          </cell>
          <cell r="E174" t="str">
            <v>VIGILANCIA</v>
          </cell>
          <cell r="F174" t="str">
            <v>ACTIVA</v>
          </cell>
          <cell r="G174" t="str">
            <v xml:space="preserve">PRODUCTOS ALIMENTICIOS                       </v>
          </cell>
          <cell r="H174">
            <v>173</v>
          </cell>
          <cell r="I174">
            <v>259997491</v>
          </cell>
          <cell r="J174">
            <v>138.5</v>
          </cell>
          <cell r="K174">
            <v>120189416</v>
          </cell>
          <cell r="L174">
            <v>59</v>
          </cell>
          <cell r="M174">
            <v>575588859</v>
          </cell>
          <cell r="N174">
            <v>200</v>
          </cell>
          <cell r="O174">
            <v>59488738</v>
          </cell>
          <cell r="P174">
            <v>161</v>
          </cell>
          <cell r="Q174">
            <v>24387474</v>
          </cell>
          <cell r="R174">
            <v>150</v>
          </cell>
          <cell r="S174">
            <v>20281143</v>
          </cell>
          <cell r="T174">
            <v>881.5</v>
          </cell>
          <cell r="U174">
            <v>107</v>
          </cell>
        </row>
        <row r="175">
          <cell r="A175">
            <v>860515770</v>
          </cell>
          <cell r="B175" t="str">
            <v xml:space="preserve">PRIDE COLOMBIA SERVICES                                               </v>
          </cell>
          <cell r="C175" t="str">
            <v xml:space="preserve">BOGOTA D.C.               </v>
          </cell>
          <cell r="D175" t="str">
            <v xml:space="preserve">BOGOTA D.C.               </v>
          </cell>
          <cell r="E175" t="str">
            <v>VIGILANCIA</v>
          </cell>
          <cell r="F175" t="str">
            <v>ACTIVA</v>
          </cell>
          <cell r="G175" t="str">
            <v xml:space="preserve">DERIVADOS DEL PETROLEO Y GAS                 </v>
          </cell>
          <cell r="H175">
            <v>174</v>
          </cell>
          <cell r="I175">
            <v>257398847</v>
          </cell>
          <cell r="J175">
            <v>74.5</v>
          </cell>
          <cell r="K175">
            <v>218521180</v>
          </cell>
          <cell r="L175">
            <v>162</v>
          </cell>
          <cell r="M175">
            <v>244371901</v>
          </cell>
          <cell r="N175">
            <v>268</v>
          </cell>
          <cell r="O175">
            <v>45119108</v>
          </cell>
          <cell r="P175">
            <v>109</v>
          </cell>
          <cell r="Q175">
            <v>38067939</v>
          </cell>
          <cell r="R175">
            <v>105</v>
          </cell>
          <cell r="S175">
            <v>27147346</v>
          </cell>
          <cell r="T175">
            <v>892.5</v>
          </cell>
          <cell r="U175">
            <v>110</v>
          </cell>
        </row>
        <row r="176">
          <cell r="A176">
            <v>890101880</v>
          </cell>
          <cell r="B176" t="str">
            <v xml:space="preserve">CHAR HERMANOS LIMITADA                                                </v>
          </cell>
          <cell r="C176" t="str">
            <v xml:space="preserve">BARRANQUILLA              </v>
          </cell>
          <cell r="D176" t="str">
            <v xml:space="preserve">ATLANTICO                 </v>
          </cell>
          <cell r="E176" t="str">
            <v>VIGILANCIA</v>
          </cell>
          <cell r="F176" t="str">
            <v>ACTIVA</v>
          </cell>
          <cell r="G176" t="str">
            <v>ACTIVIDADES DIVERSAS DE INVERSION Y SERVICIOS</v>
          </cell>
          <cell r="H176">
            <v>175</v>
          </cell>
          <cell r="I176">
            <v>256642897</v>
          </cell>
          <cell r="J176">
            <v>65</v>
          </cell>
          <cell r="K176">
            <v>252558369</v>
          </cell>
          <cell r="L176">
            <v>4737</v>
          </cell>
          <cell r="M176">
            <v>8113108</v>
          </cell>
          <cell r="N176">
            <v>1442</v>
          </cell>
          <cell r="O176">
            <v>8113108</v>
          </cell>
          <cell r="P176">
            <v>536</v>
          </cell>
          <cell r="Q176">
            <v>6334153</v>
          </cell>
          <cell r="R176">
            <v>464</v>
          </cell>
          <cell r="S176">
            <v>5534305</v>
          </cell>
          <cell r="T176">
            <v>7419</v>
          </cell>
          <cell r="U176">
            <v>848</v>
          </cell>
        </row>
        <row r="177">
          <cell r="A177">
            <v>890301690</v>
          </cell>
          <cell r="B177" t="str">
            <v xml:space="preserve">INDUSTRIAS DEL MAIZ S.A. CORN PRODUCTS ANDINA                         </v>
          </cell>
          <cell r="C177" t="str">
            <v xml:space="preserve">CALI                      </v>
          </cell>
          <cell r="D177" t="str">
            <v xml:space="preserve">VALLE                     </v>
          </cell>
          <cell r="E177" t="str">
            <v>VIGILANCIA</v>
          </cell>
          <cell r="F177" t="str">
            <v>ACTIVA</v>
          </cell>
          <cell r="G177" t="str">
            <v xml:space="preserve">PRODUCTOS ALIMENTICIOS                       </v>
          </cell>
          <cell r="H177">
            <v>176</v>
          </cell>
          <cell r="I177">
            <v>255245561</v>
          </cell>
          <cell r="J177">
            <v>87</v>
          </cell>
          <cell r="K177">
            <v>195301743</v>
          </cell>
          <cell r="L177">
            <v>103</v>
          </cell>
          <cell r="M177">
            <v>376879627</v>
          </cell>
          <cell r="N177">
            <v>161</v>
          </cell>
          <cell r="O177">
            <v>74321757</v>
          </cell>
          <cell r="P177">
            <v>185</v>
          </cell>
          <cell r="Q177">
            <v>21051210</v>
          </cell>
          <cell r="R177">
            <v>152</v>
          </cell>
          <cell r="S177">
            <v>20041990</v>
          </cell>
          <cell r="T177">
            <v>864</v>
          </cell>
          <cell r="U177">
            <v>104</v>
          </cell>
        </row>
        <row r="178">
          <cell r="A178">
            <v>891900129</v>
          </cell>
          <cell r="B178" t="str">
            <v xml:space="preserve">CARLOS SARMIENTO L.&amp; CIA. INGENIO SANCARLOS S.A.                      </v>
          </cell>
          <cell r="C178" t="str">
            <v xml:space="preserve">CALI                      </v>
          </cell>
          <cell r="D178" t="str">
            <v xml:space="preserve">VALLE                     </v>
          </cell>
          <cell r="E178" t="str">
            <v>VIGILANCIA</v>
          </cell>
          <cell r="F178" t="str">
            <v>ACTIVA</v>
          </cell>
          <cell r="G178" t="str">
            <v xml:space="preserve">PRODUCTOS ALIMENTICIOS                       </v>
          </cell>
          <cell r="H178">
            <v>177</v>
          </cell>
          <cell r="I178">
            <v>254624394</v>
          </cell>
          <cell r="J178">
            <v>71.5</v>
          </cell>
          <cell r="K178">
            <v>226193824</v>
          </cell>
          <cell r="L178">
            <v>449</v>
          </cell>
          <cell r="M178">
            <v>102918712</v>
          </cell>
          <cell r="N178">
            <v>266</v>
          </cell>
          <cell r="O178">
            <v>45261178</v>
          </cell>
          <cell r="P178">
            <v>149</v>
          </cell>
          <cell r="Q178">
            <v>26257168</v>
          </cell>
          <cell r="R178">
            <v>166</v>
          </cell>
          <cell r="S178">
            <v>18591453</v>
          </cell>
          <cell r="T178">
            <v>1278.5</v>
          </cell>
          <cell r="U178">
            <v>160</v>
          </cell>
        </row>
        <row r="179">
          <cell r="A179">
            <v>890302629</v>
          </cell>
          <cell r="B179" t="str">
            <v xml:space="preserve">CONSTRUCTORA MELENDEZ S A EN ACUERDO DE REESTRUCTURACION              </v>
          </cell>
          <cell r="C179" t="str">
            <v xml:space="preserve">CALI                      </v>
          </cell>
          <cell r="D179" t="str">
            <v xml:space="preserve">VALLE                     </v>
          </cell>
          <cell r="E179" t="str">
            <v>VIGILANCIA</v>
          </cell>
          <cell r="F179" t="str">
            <v>ACUERDO DE REESTRUCTURACION</v>
          </cell>
          <cell r="G179" t="str">
            <v xml:space="preserve">CONSTRUCCION DE OBRAS RESIDENCIALES          </v>
          </cell>
          <cell r="H179">
            <v>178</v>
          </cell>
          <cell r="I179">
            <v>254548417</v>
          </cell>
          <cell r="J179">
            <v>155</v>
          </cell>
          <cell r="K179">
            <v>104839573</v>
          </cell>
          <cell r="L179">
            <v>873</v>
          </cell>
          <cell r="M179">
            <v>55364986</v>
          </cell>
          <cell r="N179">
            <v>1165</v>
          </cell>
          <cell r="O179">
            <v>10031177</v>
          </cell>
          <cell r="P179">
            <v>833</v>
          </cell>
          <cell r="Q179">
            <v>3764925</v>
          </cell>
          <cell r="R179">
            <v>962</v>
          </cell>
          <cell r="S179">
            <v>2061139</v>
          </cell>
          <cell r="T179">
            <v>4166</v>
          </cell>
          <cell r="U179">
            <v>490</v>
          </cell>
        </row>
        <row r="180">
          <cell r="A180">
            <v>860005265</v>
          </cell>
          <cell r="B180" t="str">
            <v xml:space="preserve">GASEOSAS COLOMBIANAS S A                                              </v>
          </cell>
          <cell r="C180" t="str">
            <v xml:space="preserve">BOGOTA D.C.               </v>
          </cell>
          <cell r="D180" t="str">
            <v xml:space="preserve">BOGOTA D.C.               </v>
          </cell>
          <cell r="E180" t="str">
            <v>VIGILANCIA</v>
          </cell>
          <cell r="F180" t="str">
            <v>ACTIVA</v>
          </cell>
          <cell r="G180" t="str">
            <v xml:space="preserve">BEBIDAS                                      </v>
          </cell>
          <cell r="H180">
            <v>179</v>
          </cell>
          <cell r="I180">
            <v>254361712</v>
          </cell>
          <cell r="J180">
            <v>75</v>
          </cell>
          <cell r="K180">
            <v>216009795</v>
          </cell>
          <cell r="L180">
            <v>174</v>
          </cell>
          <cell r="M180">
            <v>237261268</v>
          </cell>
          <cell r="N180">
            <v>105</v>
          </cell>
          <cell r="O180">
            <v>108451018</v>
          </cell>
          <cell r="P180">
            <v>380</v>
          </cell>
          <cell r="Q180">
            <v>9864148</v>
          </cell>
          <cell r="R180">
            <v>248</v>
          </cell>
          <cell r="S180">
            <v>12051365</v>
          </cell>
          <cell r="T180">
            <v>1161</v>
          </cell>
          <cell r="U180">
            <v>141</v>
          </cell>
        </row>
        <row r="181">
          <cell r="A181">
            <v>802011190</v>
          </cell>
          <cell r="B181" t="str">
            <v xml:space="preserve">GAS NATURAL COMPRIMIDO S A                                            </v>
          </cell>
          <cell r="C181" t="str">
            <v xml:space="preserve">BARRANQUILLA              </v>
          </cell>
          <cell r="D181" t="str">
            <v xml:space="preserve">ATLANTICO                 </v>
          </cell>
          <cell r="E181" t="str">
            <v>VIGILANCIA</v>
          </cell>
          <cell r="F181" t="str">
            <v>ACTIVA</v>
          </cell>
          <cell r="G181" t="str">
            <v xml:space="preserve">COMERCIO AL POR MAYOR                        </v>
          </cell>
          <cell r="H181">
            <v>180</v>
          </cell>
          <cell r="I181">
            <v>253613725</v>
          </cell>
          <cell r="J181">
            <v>140.5</v>
          </cell>
          <cell r="K181">
            <v>118929031</v>
          </cell>
          <cell r="L181">
            <v>321</v>
          </cell>
          <cell r="M181">
            <v>138545729</v>
          </cell>
          <cell r="N181">
            <v>353</v>
          </cell>
          <cell r="O181">
            <v>34922568</v>
          </cell>
          <cell r="P181">
            <v>190</v>
          </cell>
          <cell r="Q181">
            <v>20942837</v>
          </cell>
          <cell r="R181">
            <v>230</v>
          </cell>
          <cell r="S181">
            <v>12954775</v>
          </cell>
          <cell r="T181">
            <v>1414.5</v>
          </cell>
          <cell r="U181">
            <v>175</v>
          </cell>
        </row>
        <row r="182">
          <cell r="A182">
            <v>860001963</v>
          </cell>
          <cell r="B182" t="str">
            <v xml:space="preserve">PROTELA S A                                                           </v>
          </cell>
          <cell r="C182" t="str">
            <v xml:space="preserve">BOGOTA D.C.               </v>
          </cell>
          <cell r="D182" t="str">
            <v xml:space="preserve">BOGOTA D.C.               </v>
          </cell>
          <cell r="E182" t="str">
            <v>VIGILANCIA</v>
          </cell>
          <cell r="F182" t="str">
            <v>ACTIVA</v>
          </cell>
          <cell r="G182" t="str">
            <v>FABRICACION DE TELAS Y ACTIVIDADES RELACIONAD</v>
          </cell>
          <cell r="H182">
            <v>181</v>
          </cell>
          <cell r="I182">
            <v>248625929</v>
          </cell>
          <cell r="J182">
            <v>135.5</v>
          </cell>
          <cell r="K182">
            <v>123002961</v>
          </cell>
          <cell r="L182">
            <v>232</v>
          </cell>
          <cell r="M182">
            <v>179487260</v>
          </cell>
          <cell r="N182">
            <v>304</v>
          </cell>
          <cell r="O182">
            <v>40830152</v>
          </cell>
          <cell r="P182">
            <v>350</v>
          </cell>
          <cell r="Q182">
            <v>10818902</v>
          </cell>
          <cell r="R182">
            <v>410</v>
          </cell>
          <cell r="S182">
            <v>6465045</v>
          </cell>
          <cell r="T182">
            <v>1612.5</v>
          </cell>
          <cell r="U182">
            <v>191</v>
          </cell>
        </row>
        <row r="183">
          <cell r="A183">
            <v>817000808</v>
          </cell>
          <cell r="B183" t="str">
            <v xml:space="preserve">TECNOSUR S.A.                                                         </v>
          </cell>
          <cell r="C183" t="str">
            <v xml:space="preserve">SANTANDER DE QUILICHAO    </v>
          </cell>
          <cell r="D183" t="str">
            <v xml:space="preserve">CAUCA                     </v>
          </cell>
          <cell r="E183" t="str">
            <v>VIGILANCIA</v>
          </cell>
          <cell r="F183" t="str">
            <v>ACTIVA</v>
          </cell>
          <cell r="G183" t="str">
            <v xml:space="preserve">OTRAS INDUSTRIAS MANUFACTURERAS              </v>
          </cell>
          <cell r="H183">
            <v>182</v>
          </cell>
          <cell r="I183">
            <v>246979779</v>
          </cell>
          <cell r="J183">
            <v>76.5</v>
          </cell>
          <cell r="K183">
            <v>213262240</v>
          </cell>
          <cell r="L183">
            <v>297</v>
          </cell>
          <cell r="M183">
            <v>152506930</v>
          </cell>
          <cell r="N183">
            <v>382</v>
          </cell>
          <cell r="O183">
            <v>32679838</v>
          </cell>
          <cell r="P183">
            <v>740</v>
          </cell>
          <cell r="Q183">
            <v>4350355</v>
          </cell>
          <cell r="R183">
            <v>19980</v>
          </cell>
          <cell r="S183">
            <v>-32826</v>
          </cell>
          <cell r="T183">
            <v>21657.5</v>
          </cell>
          <cell r="U183">
            <v>2685</v>
          </cell>
        </row>
        <row r="184">
          <cell r="A184">
            <v>890900076</v>
          </cell>
          <cell r="B184" t="str">
            <v xml:space="preserve">CINE COLOMBIA S A                                                     </v>
          </cell>
          <cell r="C184" t="str">
            <v xml:space="preserve">BOGOTA D.C.               </v>
          </cell>
          <cell r="D184" t="str">
            <v xml:space="preserve">BOGOTA D.C.               </v>
          </cell>
          <cell r="E184" t="str">
            <v>EXENTA</v>
          </cell>
          <cell r="F184" t="str">
            <v>VIGILADA POR LA SUPERINTENDENCIA FINANCIERA DE COL</v>
          </cell>
          <cell r="G184" t="str">
            <v xml:space="preserve">OTRAS ACTIVIDADES DE SERVISIOS COMUNITARIOS, </v>
          </cell>
          <cell r="H184">
            <v>183</v>
          </cell>
          <cell r="I184">
            <v>246653727</v>
          </cell>
          <cell r="J184">
            <v>91.5</v>
          </cell>
          <cell r="K184">
            <v>180023507</v>
          </cell>
          <cell r="L184">
            <v>531</v>
          </cell>
          <cell r="M184">
            <v>88857664</v>
          </cell>
          <cell r="N184">
            <v>152</v>
          </cell>
          <cell r="O184">
            <v>79027289</v>
          </cell>
          <cell r="P184">
            <v>205</v>
          </cell>
          <cell r="Q184">
            <v>19009955</v>
          </cell>
          <cell r="R184">
            <v>142</v>
          </cell>
          <cell r="S184">
            <v>21467311</v>
          </cell>
          <cell r="T184">
            <v>1304.5</v>
          </cell>
          <cell r="U184">
            <v>162</v>
          </cell>
        </row>
        <row r="185">
          <cell r="A185">
            <v>860074450</v>
          </cell>
          <cell r="B185" t="str">
            <v xml:space="preserve">QUALA S.A.                                                            </v>
          </cell>
          <cell r="C185" t="str">
            <v xml:space="preserve">BOGOTA D.C.               </v>
          </cell>
          <cell r="D185" t="str">
            <v xml:space="preserve">BOGOTA D.C.               </v>
          </cell>
          <cell r="E185" t="str">
            <v>VIGILANCIA</v>
          </cell>
          <cell r="F185" t="str">
            <v>ACTIVA</v>
          </cell>
          <cell r="G185" t="str">
            <v xml:space="preserve">PRODUCTOS ALIMENTICIOS                       </v>
          </cell>
          <cell r="H185">
            <v>184</v>
          </cell>
          <cell r="I185">
            <v>246314351</v>
          </cell>
          <cell r="J185">
            <v>136.5</v>
          </cell>
          <cell r="K185">
            <v>121684386</v>
          </cell>
          <cell r="L185">
            <v>98</v>
          </cell>
          <cell r="M185">
            <v>387736880</v>
          </cell>
          <cell r="N185">
            <v>69</v>
          </cell>
          <cell r="O185">
            <v>151656243</v>
          </cell>
          <cell r="P185">
            <v>248</v>
          </cell>
          <cell r="Q185">
            <v>15699890</v>
          </cell>
          <cell r="R185">
            <v>404</v>
          </cell>
          <cell r="S185">
            <v>6505326</v>
          </cell>
          <cell r="T185">
            <v>1139.5</v>
          </cell>
          <cell r="U185">
            <v>137</v>
          </cell>
        </row>
        <row r="186">
          <cell r="A186">
            <v>860001899</v>
          </cell>
          <cell r="B186" t="str">
            <v xml:space="preserve">CORPORACION DE ACERO CORPACERO S.A.                                   </v>
          </cell>
          <cell r="C186" t="str">
            <v xml:space="preserve">BOGOTA D.C.               </v>
          </cell>
          <cell r="D186" t="str">
            <v xml:space="preserve">BOGOTA D.C.               </v>
          </cell>
          <cell r="E186" t="str">
            <v>VIGILANCIA</v>
          </cell>
          <cell r="F186" t="str">
            <v>ACTIVA</v>
          </cell>
          <cell r="G186" t="str">
            <v xml:space="preserve">INDUSTRIAS METALICAS BASICAS                 </v>
          </cell>
          <cell r="H186">
            <v>185</v>
          </cell>
          <cell r="I186">
            <v>245618022</v>
          </cell>
          <cell r="J186">
            <v>182.5</v>
          </cell>
          <cell r="K186">
            <v>87258303</v>
          </cell>
          <cell r="L186">
            <v>202</v>
          </cell>
          <cell r="M186">
            <v>201609627</v>
          </cell>
          <cell r="N186">
            <v>366</v>
          </cell>
          <cell r="O186">
            <v>33928868</v>
          </cell>
          <cell r="P186">
            <v>362</v>
          </cell>
          <cell r="Q186">
            <v>10357968</v>
          </cell>
          <cell r="R186">
            <v>726</v>
          </cell>
          <cell r="S186">
            <v>3141984</v>
          </cell>
          <cell r="T186">
            <v>2023.5</v>
          </cell>
          <cell r="U186">
            <v>242</v>
          </cell>
        </row>
        <row r="187">
          <cell r="A187">
            <v>890900170</v>
          </cell>
          <cell r="B187" t="str">
            <v xml:space="preserve">CONFECCIONES LEONISA S.A.                                             </v>
          </cell>
          <cell r="C187" t="str">
            <v xml:space="preserve">MEDELLIN                  </v>
          </cell>
          <cell r="D187" t="str">
            <v xml:space="preserve">ANTIOQUIA                 </v>
          </cell>
          <cell r="E187" t="str">
            <v>VIGILANCIA</v>
          </cell>
          <cell r="F187" t="str">
            <v>ACTIVA</v>
          </cell>
          <cell r="G187" t="str">
            <v xml:space="preserve">FABRICACION DE PRENDAS DE VESTIR             </v>
          </cell>
          <cell r="H187">
            <v>186</v>
          </cell>
          <cell r="I187">
            <v>244460237</v>
          </cell>
          <cell r="J187">
            <v>97</v>
          </cell>
          <cell r="K187">
            <v>170683924</v>
          </cell>
          <cell r="L187">
            <v>156</v>
          </cell>
          <cell r="M187">
            <v>262754756</v>
          </cell>
          <cell r="N187">
            <v>134</v>
          </cell>
          <cell r="O187">
            <v>89346150</v>
          </cell>
          <cell r="P187">
            <v>138</v>
          </cell>
          <cell r="Q187">
            <v>28481692</v>
          </cell>
          <cell r="R187">
            <v>167</v>
          </cell>
          <cell r="S187">
            <v>18576704</v>
          </cell>
          <cell r="T187">
            <v>878</v>
          </cell>
          <cell r="U187">
            <v>106</v>
          </cell>
        </row>
        <row r="188">
          <cell r="A188">
            <v>860350697</v>
          </cell>
          <cell r="B188" t="str">
            <v xml:space="preserve">METROCONCRETO S. A.                                                   </v>
          </cell>
          <cell r="C188" t="str">
            <v xml:space="preserve">BOGOTA D.C.               </v>
          </cell>
          <cell r="D188" t="str">
            <v xml:space="preserve">BOGOTA D.C.               </v>
          </cell>
          <cell r="E188" t="str">
            <v>VIGILANCIA</v>
          </cell>
          <cell r="F188" t="str">
            <v>ACTIVA</v>
          </cell>
          <cell r="G188" t="str">
            <v>FABRICACION DE PRODUCTOS DE CEMENTO, HORMIGON</v>
          </cell>
          <cell r="H188">
            <v>187</v>
          </cell>
          <cell r="I188">
            <v>241902622</v>
          </cell>
          <cell r="J188">
            <v>109.5</v>
          </cell>
          <cell r="K188">
            <v>153467105</v>
          </cell>
          <cell r="L188">
            <v>154</v>
          </cell>
          <cell r="M188">
            <v>267061371</v>
          </cell>
          <cell r="N188">
            <v>706</v>
          </cell>
          <cell r="O188">
            <v>17227146</v>
          </cell>
          <cell r="P188">
            <v>459</v>
          </cell>
          <cell r="Q188">
            <v>7830726</v>
          </cell>
          <cell r="R188">
            <v>21841</v>
          </cell>
          <cell r="S188">
            <v>-307303</v>
          </cell>
          <cell r="T188">
            <v>23456.5</v>
          </cell>
          <cell r="U188">
            <v>2941</v>
          </cell>
        </row>
        <row r="189">
          <cell r="A189">
            <v>860047657</v>
          </cell>
          <cell r="B189" t="str">
            <v xml:space="preserve">DIDA COLOMBIANA S.A. DIDACOL S.A.                                     </v>
          </cell>
          <cell r="C189" t="str">
            <v xml:space="preserve">BOGOTA D.C.               </v>
          </cell>
          <cell r="D189" t="str">
            <v xml:space="preserve">BOGOTA D.C.               </v>
          </cell>
          <cell r="E189" t="str">
            <v>VIGILANCIA</v>
          </cell>
          <cell r="F189" t="str">
            <v>ACTIVA</v>
          </cell>
          <cell r="G189" t="str">
            <v xml:space="preserve">COMERCIO DE VEHICULOS Y ACTIVIDADES CONEXAS  </v>
          </cell>
          <cell r="H189">
            <v>188</v>
          </cell>
          <cell r="I189">
            <v>241275478</v>
          </cell>
          <cell r="J189">
            <v>217.5</v>
          </cell>
          <cell r="K189">
            <v>68796800</v>
          </cell>
          <cell r="L189">
            <v>118</v>
          </cell>
          <cell r="M189">
            <v>331298232</v>
          </cell>
          <cell r="N189">
            <v>180</v>
          </cell>
          <cell r="O189">
            <v>66064646</v>
          </cell>
          <cell r="P189">
            <v>164</v>
          </cell>
          <cell r="Q189">
            <v>23841348</v>
          </cell>
          <cell r="R189">
            <v>211</v>
          </cell>
          <cell r="S189">
            <v>14168979</v>
          </cell>
          <cell r="T189">
            <v>1078.5</v>
          </cell>
          <cell r="U189">
            <v>128</v>
          </cell>
        </row>
        <row r="190">
          <cell r="A190">
            <v>860032550</v>
          </cell>
          <cell r="B190" t="str">
            <v xml:space="preserve">ALFAGRES S A                                                          </v>
          </cell>
          <cell r="C190" t="str">
            <v xml:space="preserve">BOGOTA D.C.               </v>
          </cell>
          <cell r="D190" t="str">
            <v xml:space="preserve">BOGOTA D.C.               </v>
          </cell>
          <cell r="E190" t="str">
            <v>VIGILANCIA</v>
          </cell>
          <cell r="F190" t="str">
            <v>ACTIVA</v>
          </cell>
          <cell r="G190" t="str">
            <v>FABRICACION DE PRODUCTOS MINERALES NO METALIC</v>
          </cell>
          <cell r="H190">
            <v>189</v>
          </cell>
          <cell r="I190">
            <v>239366670</v>
          </cell>
          <cell r="J190">
            <v>119</v>
          </cell>
          <cell r="K190">
            <v>140068847</v>
          </cell>
          <cell r="L190">
            <v>152</v>
          </cell>
          <cell r="M190">
            <v>270752970</v>
          </cell>
          <cell r="N190">
            <v>109</v>
          </cell>
          <cell r="O190">
            <v>105417994</v>
          </cell>
          <cell r="P190">
            <v>180</v>
          </cell>
          <cell r="Q190">
            <v>21763007</v>
          </cell>
          <cell r="R190">
            <v>296</v>
          </cell>
          <cell r="S190">
            <v>9767431</v>
          </cell>
          <cell r="T190">
            <v>1045</v>
          </cell>
          <cell r="U190">
            <v>123</v>
          </cell>
        </row>
        <row r="191">
          <cell r="A191">
            <v>830031159</v>
          </cell>
          <cell r="B191" t="str">
            <v xml:space="preserve">HUPECOL L CARA CARA  LL C                                             </v>
          </cell>
          <cell r="C191" t="str">
            <v xml:space="preserve">BOGOTA D.C.               </v>
          </cell>
          <cell r="D191" t="str">
            <v xml:space="preserve">BOGOTA D.C.               </v>
          </cell>
          <cell r="E191" t="str">
            <v>VIGILANCIA</v>
          </cell>
          <cell r="F191" t="str">
            <v>ACTIVA</v>
          </cell>
          <cell r="G191" t="str">
            <v>EXTRACCION DE PETROLEO CRUDO Y DE GAS NATURAL</v>
          </cell>
          <cell r="H191">
            <v>190</v>
          </cell>
          <cell r="I191">
            <v>237589272</v>
          </cell>
          <cell r="J191">
            <v>298.5</v>
          </cell>
          <cell r="K191">
            <v>50183038</v>
          </cell>
          <cell r="L191">
            <v>187</v>
          </cell>
          <cell r="M191">
            <v>212433702</v>
          </cell>
          <cell r="N191">
            <v>68</v>
          </cell>
          <cell r="O191">
            <v>153622797</v>
          </cell>
          <cell r="P191">
            <v>36</v>
          </cell>
          <cell r="Q191">
            <v>116094591</v>
          </cell>
          <cell r="R191">
            <v>22</v>
          </cell>
          <cell r="S191">
            <v>142335805</v>
          </cell>
          <cell r="T191">
            <v>801.5</v>
          </cell>
          <cell r="U191">
            <v>95</v>
          </cell>
        </row>
        <row r="192">
          <cell r="A192">
            <v>890929088</v>
          </cell>
          <cell r="B192" t="str">
            <v xml:space="preserve">JAPIO GARCES &amp; CIA S C A                                              </v>
          </cell>
          <cell r="C192" t="str">
            <v xml:space="preserve">CALI                      </v>
          </cell>
          <cell r="D192" t="str">
            <v xml:space="preserve">VALLE                     </v>
          </cell>
          <cell r="E192" t="str">
            <v>VIGILANCIA</v>
          </cell>
          <cell r="F192" t="str">
            <v>ACTIVA</v>
          </cell>
          <cell r="G192" t="str">
            <v>ACTIVIDADES DIVERSAS DE INVERSION Y SERVICIOS</v>
          </cell>
          <cell r="H192">
            <v>191</v>
          </cell>
          <cell r="I192">
            <v>237512041</v>
          </cell>
          <cell r="J192">
            <v>68.5</v>
          </cell>
          <cell r="K192">
            <v>234569703</v>
          </cell>
          <cell r="L192">
            <v>4490</v>
          </cell>
          <cell r="M192">
            <v>8700177</v>
          </cell>
          <cell r="N192">
            <v>1695</v>
          </cell>
          <cell r="O192">
            <v>6973716</v>
          </cell>
          <cell r="P192">
            <v>747</v>
          </cell>
          <cell r="Q192">
            <v>4294319</v>
          </cell>
          <cell r="R192">
            <v>359</v>
          </cell>
          <cell r="S192">
            <v>7806268</v>
          </cell>
          <cell r="T192">
            <v>7550.5</v>
          </cell>
          <cell r="U192">
            <v>867</v>
          </cell>
        </row>
        <row r="193">
          <cell r="A193">
            <v>890901672</v>
          </cell>
          <cell r="B193" t="str">
            <v xml:space="preserve">FABRICA DE CALCETINES CRYSTAL S A                                     </v>
          </cell>
          <cell r="C193" t="str">
            <v xml:space="preserve">SABANETA                  </v>
          </cell>
          <cell r="D193" t="str">
            <v xml:space="preserve">ANTIOQUIA                 </v>
          </cell>
          <cell r="E193" t="str">
            <v>VIGILANCIA</v>
          </cell>
          <cell r="F193" t="str">
            <v>ACTIVA</v>
          </cell>
          <cell r="G193" t="str">
            <v xml:space="preserve">FABRICACION DE PRENDAS DE VESTIR             </v>
          </cell>
          <cell r="H193">
            <v>192</v>
          </cell>
          <cell r="I193">
            <v>237447773</v>
          </cell>
          <cell r="J193">
            <v>111</v>
          </cell>
          <cell r="K193">
            <v>152295238</v>
          </cell>
          <cell r="L193">
            <v>205</v>
          </cell>
          <cell r="M193">
            <v>199462419</v>
          </cell>
          <cell r="N193">
            <v>256</v>
          </cell>
          <cell r="O193">
            <v>47244026</v>
          </cell>
          <cell r="P193">
            <v>442</v>
          </cell>
          <cell r="Q193">
            <v>8190460</v>
          </cell>
          <cell r="R193">
            <v>763</v>
          </cell>
          <cell r="S193">
            <v>2901094</v>
          </cell>
          <cell r="T193">
            <v>1969</v>
          </cell>
          <cell r="U193">
            <v>236</v>
          </cell>
        </row>
        <row r="194">
          <cell r="A194">
            <v>830113600</v>
          </cell>
          <cell r="B194" t="str">
            <v xml:space="preserve">INVERSEGOVIA S.A.                                                     </v>
          </cell>
          <cell r="C194" t="str">
            <v xml:space="preserve">BOGOTA D.C.               </v>
          </cell>
          <cell r="D194" t="str">
            <v xml:space="preserve">BOGOTA D.C.               </v>
          </cell>
          <cell r="E194" t="str">
            <v>VIGILANCIA</v>
          </cell>
          <cell r="F194" t="str">
            <v>ACTIVA</v>
          </cell>
          <cell r="G194" t="str">
            <v>ACTIVIDADES DIVERSAS DE INVERSION Y SERVICIOS</v>
          </cell>
          <cell r="H194">
            <v>193</v>
          </cell>
          <cell r="I194">
            <v>235540467</v>
          </cell>
          <cell r="J194">
            <v>112.5</v>
          </cell>
          <cell r="K194">
            <v>149662176</v>
          </cell>
          <cell r="L194">
            <v>3223</v>
          </cell>
          <cell r="M194">
            <v>12995409</v>
          </cell>
          <cell r="N194">
            <v>913</v>
          </cell>
          <cell r="O194">
            <v>12995409</v>
          </cell>
          <cell r="P194">
            <v>672</v>
          </cell>
          <cell r="Q194">
            <v>4866529</v>
          </cell>
          <cell r="R194">
            <v>4338</v>
          </cell>
          <cell r="S194">
            <v>261605</v>
          </cell>
          <cell r="T194">
            <v>9451.5</v>
          </cell>
          <cell r="U194">
            <v>1100</v>
          </cell>
        </row>
        <row r="195">
          <cell r="A195">
            <v>830511278</v>
          </cell>
          <cell r="B195" t="str">
            <v xml:space="preserve">INVERSIONES DEL NORDESTE Y CIA S. C. A.                               </v>
          </cell>
          <cell r="C195" t="str">
            <v xml:space="preserve">CUCUTA                    </v>
          </cell>
          <cell r="D195" t="str">
            <v xml:space="preserve">NORTE DE SANTANDER        </v>
          </cell>
          <cell r="E195" t="str">
            <v>VIGILANCIA</v>
          </cell>
          <cell r="F195" t="str">
            <v>ACTIVA</v>
          </cell>
          <cell r="G195" t="str">
            <v>ACTIVIDADES DIVERSAS DE INVERSION Y SERVICIOS</v>
          </cell>
          <cell r="H195">
            <v>194</v>
          </cell>
          <cell r="I195">
            <v>234672532</v>
          </cell>
          <cell r="J195">
            <v>69</v>
          </cell>
          <cell r="K195">
            <v>233743410</v>
          </cell>
          <cell r="L195">
            <v>3208</v>
          </cell>
          <cell r="M195">
            <v>13080221</v>
          </cell>
          <cell r="N195">
            <v>903</v>
          </cell>
          <cell r="O195">
            <v>13080221</v>
          </cell>
          <cell r="P195">
            <v>310</v>
          </cell>
          <cell r="Q195">
            <v>12639228</v>
          </cell>
          <cell r="R195">
            <v>233</v>
          </cell>
          <cell r="S195">
            <v>12668666</v>
          </cell>
          <cell r="T195">
            <v>4917</v>
          </cell>
          <cell r="U195">
            <v>591</v>
          </cell>
        </row>
        <row r="196">
          <cell r="A196">
            <v>890327996</v>
          </cell>
          <cell r="B196" t="str">
            <v xml:space="preserve">PROYECTOS DE INFRAESTRUCTURA S A                                      </v>
          </cell>
          <cell r="C196" t="str">
            <v xml:space="preserve">CALI                      </v>
          </cell>
          <cell r="D196" t="str">
            <v xml:space="preserve">VALLE                     </v>
          </cell>
          <cell r="E196" t="str">
            <v>EXENTA</v>
          </cell>
          <cell r="F196" t="str">
            <v>VIGILADA POR LA SUPERINTENDENCIA FINANCIERA DE COL</v>
          </cell>
          <cell r="G196" t="str">
            <v xml:space="preserve">CONSTRUCCION DE OBRAS CIVILES                </v>
          </cell>
          <cell r="H196">
            <v>195</v>
          </cell>
          <cell r="I196">
            <v>231155885</v>
          </cell>
          <cell r="J196">
            <v>130.5</v>
          </cell>
          <cell r="K196">
            <v>126661458</v>
          </cell>
          <cell r="L196">
            <v>662</v>
          </cell>
          <cell r="M196">
            <v>72662651</v>
          </cell>
          <cell r="N196">
            <v>165</v>
          </cell>
          <cell r="O196">
            <v>72662651</v>
          </cell>
          <cell r="P196">
            <v>128</v>
          </cell>
          <cell r="Q196">
            <v>31505007</v>
          </cell>
          <cell r="R196">
            <v>125</v>
          </cell>
          <cell r="S196">
            <v>23484004</v>
          </cell>
          <cell r="T196">
            <v>1405.5</v>
          </cell>
          <cell r="U196">
            <v>174</v>
          </cell>
        </row>
        <row r="197">
          <cell r="A197">
            <v>890304403</v>
          </cell>
          <cell r="B197" t="str">
            <v xml:space="preserve">MAC S.A.                                                              </v>
          </cell>
          <cell r="C197" t="str">
            <v xml:space="preserve">YUMBO                     </v>
          </cell>
          <cell r="D197" t="str">
            <v xml:space="preserve">VALLE                     </v>
          </cell>
          <cell r="E197" t="str">
            <v>VIGILANCIA</v>
          </cell>
          <cell r="F197" t="str">
            <v>ACTIVA</v>
          </cell>
          <cell r="G197" t="str">
            <v xml:space="preserve">FABRICACION DE MAQUINARIA Y EQUIPO           </v>
          </cell>
          <cell r="H197">
            <v>196</v>
          </cell>
          <cell r="I197">
            <v>228616902</v>
          </cell>
          <cell r="J197">
            <v>170</v>
          </cell>
          <cell r="K197">
            <v>96096703</v>
          </cell>
          <cell r="L197">
            <v>268</v>
          </cell>
          <cell r="M197">
            <v>161948983</v>
          </cell>
          <cell r="N197">
            <v>409</v>
          </cell>
          <cell r="O197">
            <v>30987641</v>
          </cell>
          <cell r="P197">
            <v>462</v>
          </cell>
          <cell r="Q197">
            <v>7714357</v>
          </cell>
          <cell r="R197">
            <v>313</v>
          </cell>
          <cell r="S197">
            <v>9099779</v>
          </cell>
          <cell r="T197">
            <v>1818</v>
          </cell>
          <cell r="U197">
            <v>226</v>
          </cell>
        </row>
        <row r="198">
          <cell r="A198">
            <v>830012969</v>
          </cell>
          <cell r="B198" t="str">
            <v xml:space="preserve">GLAXOSMITHKLINE COLOMBIA S A                                          </v>
          </cell>
          <cell r="C198" t="str">
            <v xml:space="preserve">BOGOTA D.C.               </v>
          </cell>
          <cell r="D198" t="str">
            <v xml:space="preserve">BOGOTA D.C.               </v>
          </cell>
          <cell r="E198" t="str">
            <v>VIGILANCIA</v>
          </cell>
          <cell r="F198" t="str">
            <v>ACTIVA</v>
          </cell>
          <cell r="G198" t="str">
            <v xml:space="preserve">COMERCIO AL POR MAYOR                        </v>
          </cell>
          <cell r="H198">
            <v>197</v>
          </cell>
          <cell r="I198">
            <v>226639317</v>
          </cell>
          <cell r="J198">
            <v>96.5</v>
          </cell>
          <cell r="K198">
            <v>170694729</v>
          </cell>
          <cell r="L198">
            <v>160</v>
          </cell>
          <cell r="M198">
            <v>248265260</v>
          </cell>
          <cell r="N198">
            <v>67</v>
          </cell>
          <cell r="O198">
            <v>155322790</v>
          </cell>
          <cell r="P198">
            <v>81</v>
          </cell>
          <cell r="Q198">
            <v>49570925</v>
          </cell>
          <cell r="R198">
            <v>140</v>
          </cell>
          <cell r="S198">
            <v>21560817</v>
          </cell>
          <cell r="T198">
            <v>741.5</v>
          </cell>
          <cell r="U198">
            <v>87</v>
          </cell>
        </row>
        <row r="199">
          <cell r="A199">
            <v>860000762</v>
          </cell>
          <cell r="B199" t="str">
            <v xml:space="preserve">LADRILLERA SANTA FE S A                                               </v>
          </cell>
          <cell r="C199" t="str">
            <v xml:space="preserve">BOGOTA D.C.               </v>
          </cell>
          <cell r="D199" t="str">
            <v xml:space="preserve">BOGOTA D.C.               </v>
          </cell>
          <cell r="E199" t="str">
            <v>VIGILANCIA</v>
          </cell>
          <cell r="F199" t="str">
            <v>ACTIVA</v>
          </cell>
          <cell r="G199" t="str">
            <v>FABRICACION DE PRODUCTOS MINERALES NO METALIC</v>
          </cell>
          <cell r="H199">
            <v>198</v>
          </cell>
          <cell r="I199">
            <v>226168359</v>
          </cell>
          <cell r="J199">
            <v>88</v>
          </cell>
          <cell r="K199">
            <v>191488789</v>
          </cell>
          <cell r="L199">
            <v>381</v>
          </cell>
          <cell r="M199">
            <v>118278726</v>
          </cell>
          <cell r="N199">
            <v>255</v>
          </cell>
          <cell r="O199">
            <v>47380524</v>
          </cell>
          <cell r="P199">
            <v>401</v>
          </cell>
          <cell r="Q199">
            <v>9078582</v>
          </cell>
          <cell r="R199">
            <v>303</v>
          </cell>
          <cell r="S199">
            <v>9468257</v>
          </cell>
          <cell r="T199">
            <v>1626</v>
          </cell>
          <cell r="U199">
            <v>195</v>
          </cell>
        </row>
        <row r="200">
          <cell r="A200">
            <v>891410137</v>
          </cell>
          <cell r="B200" t="str">
            <v xml:space="preserve">SUZUKI MOTOR DE COLOMBIA S.A.                                         </v>
          </cell>
          <cell r="C200" t="str">
            <v xml:space="preserve">PEREIRA                   </v>
          </cell>
          <cell r="D200" t="str">
            <v xml:space="preserve">RISARALDA                 </v>
          </cell>
          <cell r="E200" t="str">
            <v>VIGILANCIA</v>
          </cell>
          <cell r="F200" t="str">
            <v>ACTIVA</v>
          </cell>
          <cell r="G200" t="str">
            <v>FABRICACION DE OTROS MEDIOS DE TRANSPORTE Y S</v>
          </cell>
          <cell r="H200">
            <v>199</v>
          </cell>
          <cell r="I200">
            <v>224215344</v>
          </cell>
          <cell r="J200">
            <v>92.5</v>
          </cell>
          <cell r="K200">
            <v>179250414</v>
          </cell>
          <cell r="L200">
            <v>113</v>
          </cell>
          <cell r="M200">
            <v>341003648</v>
          </cell>
          <cell r="N200">
            <v>106</v>
          </cell>
          <cell r="O200">
            <v>106295360</v>
          </cell>
          <cell r="P200">
            <v>77</v>
          </cell>
          <cell r="Q200">
            <v>53808618</v>
          </cell>
          <cell r="R200">
            <v>73</v>
          </cell>
          <cell r="S200">
            <v>39376221</v>
          </cell>
          <cell r="T200">
            <v>660.5</v>
          </cell>
          <cell r="U200">
            <v>77</v>
          </cell>
        </row>
        <row r="201">
          <cell r="A201">
            <v>890300440</v>
          </cell>
          <cell r="B201" t="str">
            <v xml:space="preserve">INGENIO CENTRAL CASTILLA S A                                          </v>
          </cell>
          <cell r="C201" t="str">
            <v xml:space="preserve">CALI                      </v>
          </cell>
          <cell r="D201" t="str">
            <v xml:space="preserve">VALLE                     </v>
          </cell>
          <cell r="E201" t="str">
            <v>EXENTA</v>
          </cell>
          <cell r="F201" t="str">
            <v>VIGILADA POR LA SUPERINTENDENCIA FINANCIERA DE COL</v>
          </cell>
          <cell r="G201" t="str">
            <v xml:space="preserve">PRODUCTOS ALIMENTICIOS                       </v>
          </cell>
          <cell r="H201">
            <v>200</v>
          </cell>
          <cell r="I201">
            <v>220746272</v>
          </cell>
          <cell r="J201">
            <v>81</v>
          </cell>
          <cell r="K201">
            <v>205272687</v>
          </cell>
          <cell r="L201">
            <v>396</v>
          </cell>
          <cell r="M201">
            <v>114411003</v>
          </cell>
          <cell r="N201">
            <v>391</v>
          </cell>
          <cell r="O201">
            <v>31750703</v>
          </cell>
          <cell r="P201">
            <v>215</v>
          </cell>
          <cell r="Q201">
            <v>18093420</v>
          </cell>
          <cell r="R201">
            <v>160</v>
          </cell>
          <cell r="S201">
            <v>19197755</v>
          </cell>
          <cell r="T201">
            <v>1443</v>
          </cell>
          <cell r="U201">
            <v>177</v>
          </cell>
        </row>
        <row r="202">
          <cell r="A202">
            <v>890901271</v>
          </cell>
          <cell r="B202" t="str">
            <v xml:space="preserve">CONTEGRAL S.A.                                                        </v>
          </cell>
          <cell r="C202" t="str">
            <v xml:space="preserve">ENVIGADO                  </v>
          </cell>
          <cell r="D202" t="str">
            <v xml:space="preserve">ANTIOQUIA                 </v>
          </cell>
          <cell r="E202" t="str">
            <v>VIGILANCIA</v>
          </cell>
          <cell r="F202" t="str">
            <v>ACTIVA</v>
          </cell>
          <cell r="G202" t="str">
            <v xml:space="preserve">PRODUCTOS ALIMENTICIOS                       </v>
          </cell>
          <cell r="H202">
            <v>201</v>
          </cell>
          <cell r="I202">
            <v>220495519</v>
          </cell>
          <cell r="J202">
            <v>144</v>
          </cell>
          <cell r="K202">
            <v>116230593</v>
          </cell>
          <cell r="L202">
            <v>76</v>
          </cell>
          <cell r="M202">
            <v>463987364</v>
          </cell>
          <cell r="N202">
            <v>361</v>
          </cell>
          <cell r="O202">
            <v>34487755</v>
          </cell>
          <cell r="P202">
            <v>301</v>
          </cell>
          <cell r="Q202">
            <v>12999194</v>
          </cell>
          <cell r="R202">
            <v>254</v>
          </cell>
          <cell r="S202">
            <v>11559621</v>
          </cell>
          <cell r="T202">
            <v>1337</v>
          </cell>
          <cell r="U202">
            <v>168</v>
          </cell>
        </row>
        <row r="203">
          <cell r="A203">
            <v>830052725</v>
          </cell>
          <cell r="B203" t="str">
            <v xml:space="preserve">INVERSORA 2010 S A                                                    </v>
          </cell>
          <cell r="C203" t="str">
            <v xml:space="preserve">BOGOTA D.C.               </v>
          </cell>
          <cell r="D203" t="str">
            <v xml:space="preserve">BOGOTA D.C.               </v>
          </cell>
          <cell r="E203" t="str">
            <v>VIGILANCIA</v>
          </cell>
          <cell r="F203" t="str">
            <v>ACTIVA</v>
          </cell>
          <cell r="G203" t="str">
            <v>ACTIVIDADES DIVERSAS DE INVERSION Y SERVICIOS</v>
          </cell>
          <cell r="H203">
            <v>202</v>
          </cell>
          <cell r="I203">
            <v>220345140</v>
          </cell>
          <cell r="J203">
            <v>75.5</v>
          </cell>
          <cell r="K203">
            <v>214209752</v>
          </cell>
          <cell r="L203">
            <v>1971</v>
          </cell>
          <cell r="M203">
            <v>23083023</v>
          </cell>
          <cell r="N203">
            <v>551</v>
          </cell>
          <cell r="O203">
            <v>23058278</v>
          </cell>
          <cell r="P203">
            <v>173</v>
          </cell>
          <cell r="Q203">
            <v>22655534</v>
          </cell>
          <cell r="R203">
            <v>130</v>
          </cell>
          <cell r="S203">
            <v>22906710</v>
          </cell>
          <cell r="T203">
            <v>3102.5</v>
          </cell>
          <cell r="U203">
            <v>369</v>
          </cell>
        </row>
        <row r="204">
          <cell r="A204">
            <v>890901110</v>
          </cell>
          <cell r="B204" t="str">
            <v xml:space="preserve">CONCONCRETO S.A.                                                      </v>
          </cell>
          <cell r="C204" t="str">
            <v xml:space="preserve">ITAGUI                    </v>
          </cell>
          <cell r="D204" t="str">
            <v xml:space="preserve">ANTIOQUIA                 </v>
          </cell>
          <cell r="E204" t="str">
            <v>EXENTA</v>
          </cell>
          <cell r="F204" t="str">
            <v>VIGILADA POR LA SUPERINTENDENCIA FINANCIERA DE COL</v>
          </cell>
          <cell r="G204" t="str">
            <v xml:space="preserve">CONSTRUCCION DE OBRAS CIVILES                </v>
          </cell>
          <cell r="H204">
            <v>203</v>
          </cell>
          <cell r="I204">
            <v>220098320</v>
          </cell>
          <cell r="J204">
            <v>174</v>
          </cell>
          <cell r="K204">
            <v>94054397</v>
          </cell>
          <cell r="L204">
            <v>201</v>
          </cell>
          <cell r="M204">
            <v>202310050</v>
          </cell>
          <cell r="N204">
            <v>281</v>
          </cell>
          <cell r="O204">
            <v>43571943</v>
          </cell>
          <cell r="P204">
            <v>286</v>
          </cell>
          <cell r="Q204">
            <v>13730899</v>
          </cell>
          <cell r="R204">
            <v>242</v>
          </cell>
          <cell r="S204">
            <v>12179023</v>
          </cell>
          <cell r="T204">
            <v>1387</v>
          </cell>
          <cell r="U204">
            <v>173</v>
          </cell>
        </row>
        <row r="205">
          <cell r="A205">
            <v>891401705</v>
          </cell>
          <cell r="B205" t="str">
            <v xml:space="preserve">INGENIO RISARALDA S.A                                                 </v>
          </cell>
          <cell r="C205" t="str">
            <v xml:space="preserve">PEREIRA                   </v>
          </cell>
          <cell r="D205" t="str">
            <v xml:space="preserve">RISARALDA                 </v>
          </cell>
          <cell r="E205" t="str">
            <v>VIGILANCIA</v>
          </cell>
          <cell r="F205" t="str">
            <v>ACTIVA</v>
          </cell>
          <cell r="G205" t="str">
            <v xml:space="preserve">PRODUCTOS ALIMENTICIOS                       </v>
          </cell>
          <cell r="H205">
            <v>204</v>
          </cell>
          <cell r="I205">
            <v>216017446</v>
          </cell>
          <cell r="J205">
            <v>103</v>
          </cell>
          <cell r="K205">
            <v>160773342</v>
          </cell>
          <cell r="L205">
            <v>243</v>
          </cell>
          <cell r="M205">
            <v>174851364</v>
          </cell>
          <cell r="N205">
            <v>292</v>
          </cell>
          <cell r="O205">
            <v>42211560</v>
          </cell>
          <cell r="P205">
            <v>148</v>
          </cell>
          <cell r="Q205">
            <v>26876518</v>
          </cell>
          <cell r="R205">
            <v>187</v>
          </cell>
          <cell r="S205">
            <v>16558890</v>
          </cell>
          <cell r="T205">
            <v>1177</v>
          </cell>
          <cell r="U205">
            <v>145</v>
          </cell>
        </row>
        <row r="206">
          <cell r="A206">
            <v>860513493</v>
          </cell>
          <cell r="B206" t="str">
            <v xml:space="preserve">CONSTRUCTORA BOLIVAR BOGOTA S A                                       </v>
          </cell>
          <cell r="C206" t="str">
            <v xml:space="preserve">BOGOTA D.C.               </v>
          </cell>
          <cell r="D206" t="str">
            <v xml:space="preserve">BOGOTA D.C.               </v>
          </cell>
          <cell r="E206" t="str">
            <v>VIGILANCIA</v>
          </cell>
          <cell r="F206" t="str">
            <v>ACTIVA</v>
          </cell>
          <cell r="G206" t="str">
            <v xml:space="preserve">CONSTRUCCION DE OBRAS RESIDENCIALES          </v>
          </cell>
          <cell r="H206">
            <v>205</v>
          </cell>
          <cell r="I206">
            <v>214528308</v>
          </cell>
          <cell r="J206">
            <v>248</v>
          </cell>
          <cell r="K206">
            <v>60894557</v>
          </cell>
          <cell r="L206">
            <v>515</v>
          </cell>
          <cell r="M206">
            <v>90651913</v>
          </cell>
          <cell r="N206">
            <v>558</v>
          </cell>
          <cell r="O206">
            <v>22607158</v>
          </cell>
          <cell r="P206">
            <v>840</v>
          </cell>
          <cell r="Q206">
            <v>3705758</v>
          </cell>
          <cell r="R206">
            <v>687</v>
          </cell>
          <cell r="S206">
            <v>3304494</v>
          </cell>
          <cell r="T206">
            <v>3053</v>
          </cell>
          <cell r="U206">
            <v>364</v>
          </cell>
        </row>
        <row r="207">
          <cell r="A207">
            <v>890802020</v>
          </cell>
          <cell r="B207" t="str">
            <v xml:space="preserve">TERPEL DEL CENTRO S A                                                 </v>
          </cell>
          <cell r="C207" t="str">
            <v xml:space="preserve">MANIZALES                 </v>
          </cell>
          <cell r="D207" t="str">
            <v xml:space="preserve">CALDAS                    </v>
          </cell>
          <cell r="E207" t="str">
            <v>EXENTA</v>
          </cell>
          <cell r="F207" t="str">
            <v>VIGILADA POR LA SUPERINTENDENCIA FINANCIERA DE COL</v>
          </cell>
          <cell r="G207" t="str">
            <v xml:space="preserve">COMERCIO AL POR MAYOR                        </v>
          </cell>
          <cell r="H207">
            <v>206</v>
          </cell>
          <cell r="I207">
            <v>214271116</v>
          </cell>
          <cell r="J207">
            <v>77</v>
          </cell>
          <cell r="K207">
            <v>212717665</v>
          </cell>
          <cell r="L207">
            <v>2178</v>
          </cell>
          <cell r="M207">
            <v>20390824</v>
          </cell>
          <cell r="N207">
            <v>611</v>
          </cell>
          <cell r="O207">
            <v>20390824</v>
          </cell>
          <cell r="P207">
            <v>198</v>
          </cell>
          <cell r="Q207">
            <v>20078575</v>
          </cell>
          <cell r="R207">
            <v>165</v>
          </cell>
          <cell r="S207">
            <v>18630025</v>
          </cell>
          <cell r="T207">
            <v>3435</v>
          </cell>
          <cell r="U207">
            <v>402</v>
          </cell>
        </row>
        <row r="208">
          <cell r="A208">
            <v>811011779</v>
          </cell>
          <cell r="B208" t="str">
            <v xml:space="preserve">COMPAÑIA SURAMERICANA DE ARRENDAMIENTO OPERATIVO S A                  </v>
          </cell>
          <cell r="C208" t="str">
            <v xml:space="preserve">MEDELLIN                  </v>
          </cell>
          <cell r="D208" t="str">
            <v xml:space="preserve">ANTIOQUIA                 </v>
          </cell>
          <cell r="E208" t="str">
            <v>EXENTA</v>
          </cell>
          <cell r="F208" t="str">
            <v>VIGILADA POR LA SUPERINTENDENCIA FINANCIERA DE COL</v>
          </cell>
          <cell r="G208" t="str">
            <v>ACTIVIDADES DIVERSAS DE INVERSION Y SERVICIOS</v>
          </cell>
          <cell r="H208">
            <v>207</v>
          </cell>
          <cell r="I208">
            <v>214021537</v>
          </cell>
          <cell r="J208">
            <v>281</v>
          </cell>
          <cell r="K208">
            <v>54047505</v>
          </cell>
          <cell r="L208">
            <v>565</v>
          </cell>
          <cell r="M208">
            <v>84726317</v>
          </cell>
          <cell r="N208">
            <v>423</v>
          </cell>
          <cell r="O208">
            <v>29879035</v>
          </cell>
          <cell r="P208">
            <v>203</v>
          </cell>
          <cell r="Q208">
            <v>19719160</v>
          </cell>
          <cell r="R208">
            <v>214</v>
          </cell>
          <cell r="S208">
            <v>13935065</v>
          </cell>
          <cell r="T208">
            <v>1893</v>
          </cell>
          <cell r="U208">
            <v>231</v>
          </cell>
        </row>
        <row r="209">
          <cell r="A209">
            <v>890932389</v>
          </cell>
          <cell r="B209" t="str">
            <v xml:space="preserve">FERRASA S A                                                           </v>
          </cell>
          <cell r="C209" t="str">
            <v xml:space="preserve">ITAGUI                    </v>
          </cell>
          <cell r="D209" t="str">
            <v xml:space="preserve">ANTIOQUIA                 </v>
          </cell>
          <cell r="E209" t="str">
            <v>VIGILANCIA</v>
          </cell>
          <cell r="F209" t="str">
            <v>ACTIVA</v>
          </cell>
          <cell r="G209" t="str">
            <v xml:space="preserve">COMERCIO AL POR MAYOR                        </v>
          </cell>
          <cell r="H209">
            <v>208</v>
          </cell>
          <cell r="I209">
            <v>213235017</v>
          </cell>
          <cell r="J209">
            <v>140</v>
          </cell>
          <cell r="K209">
            <v>119142610</v>
          </cell>
          <cell r="L209">
            <v>79</v>
          </cell>
          <cell r="M209">
            <v>443489276</v>
          </cell>
          <cell r="N209">
            <v>189</v>
          </cell>
          <cell r="O209">
            <v>61727566</v>
          </cell>
          <cell r="P209">
            <v>145</v>
          </cell>
          <cell r="Q209">
            <v>27424611</v>
          </cell>
          <cell r="R209">
            <v>203</v>
          </cell>
          <cell r="S209">
            <v>14867744</v>
          </cell>
          <cell r="T209">
            <v>964</v>
          </cell>
          <cell r="U209">
            <v>119</v>
          </cell>
        </row>
        <row r="210">
          <cell r="A210">
            <v>860022139</v>
          </cell>
          <cell r="B210" t="str">
            <v xml:space="preserve">LABORATORIOS GENERICOS FARMACEUTICOS S A                              </v>
          </cell>
          <cell r="C210" t="str">
            <v xml:space="preserve">BOGOTA D.C.               </v>
          </cell>
          <cell r="D210" t="str">
            <v xml:space="preserve">BOGOTA D.C.               </v>
          </cell>
          <cell r="E210" t="str">
            <v>VIGILANCIA</v>
          </cell>
          <cell r="F210" t="str">
            <v>ACTIVA</v>
          </cell>
          <cell r="G210" t="str">
            <v xml:space="preserve">COMERCIO AL POR MAYOR                        </v>
          </cell>
          <cell r="H210">
            <v>209</v>
          </cell>
          <cell r="I210">
            <v>212566929</v>
          </cell>
          <cell r="J210">
            <v>153.5</v>
          </cell>
          <cell r="K210">
            <v>106747673</v>
          </cell>
          <cell r="L210">
            <v>320</v>
          </cell>
          <cell r="M210">
            <v>138721323</v>
          </cell>
          <cell r="N210">
            <v>195</v>
          </cell>
          <cell r="O210">
            <v>60096211</v>
          </cell>
          <cell r="P210">
            <v>211</v>
          </cell>
          <cell r="Q210">
            <v>18309376</v>
          </cell>
          <cell r="R210">
            <v>465</v>
          </cell>
          <cell r="S210">
            <v>5517830</v>
          </cell>
          <cell r="T210">
            <v>1553.5</v>
          </cell>
          <cell r="U210">
            <v>187</v>
          </cell>
        </row>
        <row r="211">
          <cell r="A211">
            <v>860006878</v>
          </cell>
          <cell r="B211" t="str">
            <v xml:space="preserve">CELULOSA Y PAPEL DE COLOMBIA S A                                      </v>
          </cell>
          <cell r="C211" t="str">
            <v xml:space="preserve">CALI                      </v>
          </cell>
          <cell r="D211" t="str">
            <v xml:space="preserve">VALLE                     </v>
          </cell>
          <cell r="E211" t="str">
            <v>VIGILANCIA</v>
          </cell>
          <cell r="F211" t="str">
            <v>ACTIVA</v>
          </cell>
          <cell r="G211" t="str">
            <v xml:space="preserve">SILVICULTURA Y ACTIVIDADES RELACIONADAS      </v>
          </cell>
          <cell r="H211">
            <v>210</v>
          </cell>
          <cell r="I211">
            <v>212334038</v>
          </cell>
          <cell r="J211">
            <v>78.5</v>
          </cell>
          <cell r="K211">
            <v>211293272</v>
          </cell>
          <cell r="L211">
            <v>7935</v>
          </cell>
          <cell r="M211">
            <v>3561341</v>
          </cell>
          <cell r="N211">
            <v>3742</v>
          </cell>
          <cell r="O211">
            <v>2747044</v>
          </cell>
          <cell r="P211">
            <v>1083</v>
          </cell>
          <cell r="Q211">
            <v>2747044</v>
          </cell>
          <cell r="R211">
            <v>475</v>
          </cell>
          <cell r="S211">
            <v>5372166</v>
          </cell>
          <cell r="T211">
            <v>13523.5</v>
          </cell>
          <cell r="U211">
            <v>1615</v>
          </cell>
        </row>
        <row r="212">
          <cell r="A212">
            <v>860001965</v>
          </cell>
          <cell r="B212" t="str">
            <v xml:space="preserve">LAFAYETTE S.A.                                                        </v>
          </cell>
          <cell r="C212" t="str">
            <v xml:space="preserve">BOGOTA D.C.               </v>
          </cell>
          <cell r="D212" t="str">
            <v xml:space="preserve">BOGOTA D.C.               </v>
          </cell>
          <cell r="E212" t="str">
            <v>VIGILANCIA</v>
          </cell>
          <cell r="F212" t="str">
            <v>ACTIVA</v>
          </cell>
          <cell r="G212" t="str">
            <v>FABRICACION DE TELAS Y ACTIVIDADES RELACIONAD</v>
          </cell>
          <cell r="H212">
            <v>211</v>
          </cell>
          <cell r="I212">
            <v>211956189</v>
          </cell>
          <cell r="J212">
            <v>93</v>
          </cell>
          <cell r="K212">
            <v>178980702</v>
          </cell>
          <cell r="L212">
            <v>267</v>
          </cell>
          <cell r="M212">
            <v>161981528</v>
          </cell>
          <cell r="N212">
            <v>175</v>
          </cell>
          <cell r="O212">
            <v>67481242</v>
          </cell>
          <cell r="P212">
            <v>200</v>
          </cell>
          <cell r="Q212">
            <v>19880626</v>
          </cell>
          <cell r="R212">
            <v>352</v>
          </cell>
          <cell r="S212">
            <v>8030341</v>
          </cell>
          <cell r="T212">
            <v>1298</v>
          </cell>
          <cell r="U212">
            <v>163</v>
          </cell>
        </row>
        <row r="213">
          <cell r="A213">
            <v>890801748</v>
          </cell>
          <cell r="B213" t="str">
            <v xml:space="preserve">MABE COLOMBIA S.A.                                                    </v>
          </cell>
          <cell r="C213" t="str">
            <v xml:space="preserve">MANIZALES                 </v>
          </cell>
          <cell r="D213" t="str">
            <v xml:space="preserve">CALDAS                    </v>
          </cell>
          <cell r="E213" t="str">
            <v>VIGILANCIA</v>
          </cell>
          <cell r="F213" t="str">
            <v>ACTIVA</v>
          </cell>
          <cell r="G213" t="str">
            <v xml:space="preserve">FABRICACION DE MAQUINARIA Y EQUIPO           </v>
          </cell>
          <cell r="H213">
            <v>212</v>
          </cell>
          <cell r="I213">
            <v>211505639</v>
          </cell>
          <cell r="J213">
            <v>130</v>
          </cell>
          <cell r="K213">
            <v>127010384</v>
          </cell>
          <cell r="L213">
            <v>75</v>
          </cell>
          <cell r="M213">
            <v>464712665</v>
          </cell>
          <cell r="N213">
            <v>100</v>
          </cell>
          <cell r="O213">
            <v>112834821</v>
          </cell>
          <cell r="P213">
            <v>218</v>
          </cell>
          <cell r="Q213">
            <v>17881834</v>
          </cell>
          <cell r="R213">
            <v>401</v>
          </cell>
          <cell r="S213">
            <v>6512307</v>
          </cell>
          <cell r="T213">
            <v>1136</v>
          </cell>
          <cell r="U213">
            <v>139</v>
          </cell>
        </row>
        <row r="214">
          <cell r="A214">
            <v>800087795</v>
          </cell>
          <cell r="B214" t="str">
            <v xml:space="preserve">DOW AGROSCIENCES DE COLOMBIA S.A.                                     </v>
          </cell>
          <cell r="C214" t="str">
            <v xml:space="preserve">BOGOTA D.C.               </v>
          </cell>
          <cell r="D214" t="str">
            <v xml:space="preserve">BOGOTA D.C.               </v>
          </cell>
          <cell r="E214" t="str">
            <v>VIGILANCIA</v>
          </cell>
          <cell r="F214" t="str">
            <v>ACTIVA</v>
          </cell>
          <cell r="G214" t="str">
            <v xml:space="preserve">PRODUCTOS QUIMICOS                           </v>
          </cell>
          <cell r="H214">
            <v>213</v>
          </cell>
          <cell r="I214">
            <v>207107066</v>
          </cell>
          <cell r="J214">
            <v>145.5</v>
          </cell>
          <cell r="K214">
            <v>114460461</v>
          </cell>
          <cell r="L214">
            <v>135</v>
          </cell>
          <cell r="M214">
            <v>305291848</v>
          </cell>
          <cell r="N214">
            <v>223</v>
          </cell>
          <cell r="O214">
            <v>53802499</v>
          </cell>
          <cell r="P214">
            <v>168</v>
          </cell>
          <cell r="Q214">
            <v>23462119</v>
          </cell>
          <cell r="R214">
            <v>446</v>
          </cell>
          <cell r="S214">
            <v>5975007</v>
          </cell>
          <cell r="T214">
            <v>1330.5</v>
          </cell>
          <cell r="U214">
            <v>167</v>
          </cell>
        </row>
        <row r="215">
          <cell r="A215">
            <v>860039561</v>
          </cell>
          <cell r="B215" t="str">
            <v xml:space="preserve">PFIZER S.A.                                                           </v>
          </cell>
          <cell r="C215" t="str">
            <v xml:space="preserve">BOGOTA D.C.               </v>
          </cell>
          <cell r="D215" t="str">
            <v xml:space="preserve">BOGOTA D.C.               </v>
          </cell>
          <cell r="E215" t="str">
            <v>VIGILANCIA</v>
          </cell>
          <cell r="F215" t="str">
            <v>ACTIVA</v>
          </cell>
          <cell r="G215" t="str">
            <v xml:space="preserve">COMERCIO AL POR MAYOR                        </v>
          </cell>
          <cell r="H215">
            <v>214</v>
          </cell>
          <cell r="I215">
            <v>205527870</v>
          </cell>
          <cell r="J215">
            <v>118</v>
          </cell>
          <cell r="K215">
            <v>142267029</v>
          </cell>
          <cell r="L215">
            <v>151</v>
          </cell>
          <cell r="M215">
            <v>274080683</v>
          </cell>
          <cell r="N215">
            <v>61</v>
          </cell>
          <cell r="O215">
            <v>161582667</v>
          </cell>
          <cell r="P215">
            <v>57</v>
          </cell>
          <cell r="Q215">
            <v>69041797</v>
          </cell>
          <cell r="R215">
            <v>48</v>
          </cell>
          <cell r="S215">
            <v>68287184</v>
          </cell>
          <cell r="T215">
            <v>649</v>
          </cell>
          <cell r="U215">
            <v>76</v>
          </cell>
        </row>
        <row r="216">
          <cell r="A216">
            <v>800221789</v>
          </cell>
          <cell r="B216" t="str">
            <v xml:space="preserve">BRINSA S A                                                            </v>
          </cell>
          <cell r="C216" t="str">
            <v xml:space="preserve">CAJICA                    </v>
          </cell>
          <cell r="D216" t="str">
            <v xml:space="preserve">CUNDINAMARCA              </v>
          </cell>
          <cell r="E216" t="str">
            <v>VIGILANCIA</v>
          </cell>
          <cell r="F216" t="str">
            <v>ACTIVA</v>
          </cell>
          <cell r="G216" t="str">
            <v xml:space="preserve">PRODUCTOS QUIMICOS                           </v>
          </cell>
          <cell r="H216">
            <v>215</v>
          </cell>
          <cell r="I216">
            <v>202488726</v>
          </cell>
          <cell r="J216">
            <v>126.5</v>
          </cell>
          <cell r="K216">
            <v>129886734</v>
          </cell>
          <cell r="L216">
            <v>196</v>
          </cell>
          <cell r="M216">
            <v>204394617</v>
          </cell>
          <cell r="N216">
            <v>212</v>
          </cell>
          <cell r="O216">
            <v>56371367</v>
          </cell>
          <cell r="P216">
            <v>133</v>
          </cell>
          <cell r="Q216">
            <v>29311295</v>
          </cell>
          <cell r="R216">
            <v>156</v>
          </cell>
          <cell r="S216">
            <v>19554195</v>
          </cell>
          <cell r="T216">
            <v>1038.5</v>
          </cell>
          <cell r="U216">
            <v>125</v>
          </cell>
        </row>
        <row r="217">
          <cell r="A217">
            <v>860078828</v>
          </cell>
          <cell r="B217" t="str">
            <v xml:space="preserve">COMPAÑIA DE MEDICINA PREPAGADA COLSANITAS S.A.                        </v>
          </cell>
          <cell r="C217" t="str">
            <v xml:space="preserve">BOGOTA D.C.               </v>
          </cell>
          <cell r="D217" t="str">
            <v xml:space="preserve">BOGOTA D.C.               </v>
          </cell>
          <cell r="E217" t="str">
            <v>EXENTA</v>
          </cell>
          <cell r="F217" t="str">
            <v>VIGILADA POR LA SUPERINTENDENCIA FINANCIERA DE COL</v>
          </cell>
          <cell r="G217" t="str">
            <v xml:space="preserve">SERVICIOS SOCIALES Y DE SALUD                </v>
          </cell>
          <cell r="H217">
            <v>216</v>
          </cell>
          <cell r="I217">
            <v>202456442</v>
          </cell>
          <cell r="J217">
            <v>165</v>
          </cell>
          <cell r="K217">
            <v>98962478</v>
          </cell>
          <cell r="L217">
            <v>94</v>
          </cell>
          <cell r="M217">
            <v>399949834</v>
          </cell>
          <cell r="N217">
            <v>99</v>
          </cell>
          <cell r="O217">
            <v>113671853</v>
          </cell>
          <cell r="P217">
            <v>1398</v>
          </cell>
          <cell r="Q217">
            <v>2030174</v>
          </cell>
          <cell r="R217">
            <v>186</v>
          </cell>
          <cell r="S217">
            <v>16834306</v>
          </cell>
          <cell r="T217">
            <v>2158</v>
          </cell>
          <cell r="U217">
            <v>265</v>
          </cell>
        </row>
        <row r="218">
          <cell r="A218">
            <v>890300213</v>
          </cell>
          <cell r="B218" t="str">
            <v xml:space="preserve">ALUMINIO NACIONAL S.A.                                                </v>
          </cell>
          <cell r="C218" t="str">
            <v xml:space="preserve">CALI                      </v>
          </cell>
          <cell r="D218" t="str">
            <v xml:space="preserve">VALLE                     </v>
          </cell>
          <cell r="E218" t="str">
            <v>VIGILANCIA</v>
          </cell>
          <cell r="F218" t="str">
            <v>ACTIVA</v>
          </cell>
          <cell r="G218" t="str">
            <v xml:space="preserve">INDUSTRIA METALMECANICA DERIVADA             </v>
          </cell>
          <cell r="H218">
            <v>217</v>
          </cell>
          <cell r="I218">
            <v>202315442</v>
          </cell>
          <cell r="J218">
            <v>125.5</v>
          </cell>
          <cell r="K218">
            <v>131551313</v>
          </cell>
          <cell r="L218">
            <v>195</v>
          </cell>
          <cell r="M218">
            <v>205960651</v>
          </cell>
          <cell r="N218">
            <v>337</v>
          </cell>
          <cell r="O218">
            <v>36748455</v>
          </cell>
          <cell r="P218">
            <v>262</v>
          </cell>
          <cell r="Q218">
            <v>14750123</v>
          </cell>
          <cell r="R218">
            <v>338</v>
          </cell>
          <cell r="S218">
            <v>8333330</v>
          </cell>
          <cell r="T218">
            <v>1474.5</v>
          </cell>
          <cell r="U218">
            <v>180</v>
          </cell>
        </row>
        <row r="219">
          <cell r="A219">
            <v>860005114</v>
          </cell>
          <cell r="B219" t="str">
            <v xml:space="preserve">AGA FANO FABRICA NACIONAL DE OXIGENO S A                              </v>
          </cell>
          <cell r="C219" t="str">
            <v xml:space="preserve">BOGOTA D.C.               </v>
          </cell>
          <cell r="D219" t="str">
            <v xml:space="preserve">BOGOTA D.C.               </v>
          </cell>
          <cell r="E219" t="str">
            <v>VIGILANCIA</v>
          </cell>
          <cell r="F219" t="str">
            <v>ACTIVA</v>
          </cell>
          <cell r="G219" t="str">
            <v xml:space="preserve">PRODUCTOS QUIMICOS                           </v>
          </cell>
          <cell r="H219">
            <v>218</v>
          </cell>
          <cell r="I219">
            <v>201882518</v>
          </cell>
          <cell r="J219">
            <v>116.5</v>
          </cell>
          <cell r="K219">
            <v>144743078</v>
          </cell>
          <cell r="L219">
            <v>253</v>
          </cell>
          <cell r="M219">
            <v>168715248</v>
          </cell>
          <cell r="N219">
            <v>139</v>
          </cell>
          <cell r="O219">
            <v>86666376</v>
          </cell>
          <cell r="P219">
            <v>85</v>
          </cell>
          <cell r="Q219">
            <v>48879127</v>
          </cell>
          <cell r="R219">
            <v>87</v>
          </cell>
          <cell r="S219">
            <v>32457696</v>
          </cell>
          <cell r="T219">
            <v>898.5</v>
          </cell>
          <cell r="U219">
            <v>115</v>
          </cell>
        </row>
        <row r="220">
          <cell r="A220">
            <v>800229393</v>
          </cell>
          <cell r="B220" t="str">
            <v xml:space="preserve">METROTEL REDES S.A.                                                   </v>
          </cell>
          <cell r="C220" t="str">
            <v xml:space="preserve">BARRANQUILLA              </v>
          </cell>
          <cell r="D220" t="str">
            <v xml:space="preserve">ATLANTICO                 </v>
          </cell>
          <cell r="E220" t="str">
            <v>VIGILANCIA</v>
          </cell>
          <cell r="F220" t="str">
            <v>ACTIVA</v>
          </cell>
          <cell r="G220" t="str">
            <v xml:space="preserve">ACTIVIDADES INMOBILIARIAS                    </v>
          </cell>
          <cell r="H220">
            <v>219</v>
          </cell>
          <cell r="I220">
            <v>200859614</v>
          </cell>
          <cell r="J220">
            <v>141</v>
          </cell>
          <cell r="K220">
            <v>118547844</v>
          </cell>
          <cell r="L220">
            <v>634</v>
          </cell>
          <cell r="M220">
            <v>75121892</v>
          </cell>
          <cell r="N220">
            <v>321</v>
          </cell>
          <cell r="O220">
            <v>38683968</v>
          </cell>
          <cell r="P220">
            <v>170</v>
          </cell>
          <cell r="Q220">
            <v>23261099</v>
          </cell>
          <cell r="R220">
            <v>184</v>
          </cell>
          <cell r="S220">
            <v>17044968</v>
          </cell>
          <cell r="T220">
            <v>1669</v>
          </cell>
          <cell r="U220">
            <v>201</v>
          </cell>
        </row>
        <row r="221">
          <cell r="A221">
            <v>800237456</v>
          </cell>
          <cell r="B221" t="str">
            <v xml:space="preserve">EMTELCO S A                                                           </v>
          </cell>
          <cell r="C221" t="str">
            <v xml:space="preserve">BOGOTA D.C.               </v>
          </cell>
          <cell r="D221" t="str">
            <v xml:space="preserve">BOGOTA D.C.               </v>
          </cell>
          <cell r="E221" t="str">
            <v>VIGILANCIA</v>
          </cell>
          <cell r="F221" t="str">
            <v>ACTIVA</v>
          </cell>
          <cell r="G221" t="str">
            <v xml:space="preserve">TELEFONIA Y REDES                            </v>
          </cell>
          <cell r="H221">
            <v>220</v>
          </cell>
          <cell r="I221">
            <v>200501391</v>
          </cell>
          <cell r="J221">
            <v>122.5</v>
          </cell>
          <cell r="K221">
            <v>135287356</v>
          </cell>
          <cell r="L221">
            <v>288</v>
          </cell>
          <cell r="M221">
            <v>155085854</v>
          </cell>
          <cell r="N221">
            <v>447</v>
          </cell>
          <cell r="O221">
            <v>28067623</v>
          </cell>
          <cell r="P221">
            <v>577</v>
          </cell>
          <cell r="Q221">
            <v>5772024</v>
          </cell>
          <cell r="R221">
            <v>1695</v>
          </cell>
          <cell r="S221">
            <v>1005489</v>
          </cell>
          <cell r="T221">
            <v>3349.5</v>
          </cell>
          <cell r="U221">
            <v>389</v>
          </cell>
        </row>
        <row r="222">
          <cell r="A222">
            <v>800149384</v>
          </cell>
          <cell r="B222" t="str">
            <v xml:space="preserve">CLINICA COLSANITAS S A                                                </v>
          </cell>
          <cell r="C222" t="str">
            <v xml:space="preserve">BOGOTA D.C.               </v>
          </cell>
          <cell r="D222" t="str">
            <v xml:space="preserve">BOGOTA D.C.               </v>
          </cell>
          <cell r="E222" t="str">
            <v>EXENTA</v>
          </cell>
          <cell r="F222" t="str">
            <v>VIGILADA POR LA SUPERINTENDENCIA FINANCIERA DE COL</v>
          </cell>
          <cell r="G222" t="str">
            <v xml:space="preserve">SERVICIOS SOCIALES Y DE SALUD                </v>
          </cell>
          <cell r="H222">
            <v>221</v>
          </cell>
          <cell r="I222">
            <v>199024833</v>
          </cell>
          <cell r="J222">
            <v>158</v>
          </cell>
          <cell r="K222">
            <v>103314781</v>
          </cell>
          <cell r="L222">
            <v>208</v>
          </cell>
          <cell r="M222">
            <v>197676885</v>
          </cell>
          <cell r="N222">
            <v>239</v>
          </cell>
          <cell r="O222">
            <v>50664270</v>
          </cell>
          <cell r="P222">
            <v>357</v>
          </cell>
          <cell r="Q222">
            <v>10580413</v>
          </cell>
          <cell r="R222">
            <v>76</v>
          </cell>
          <cell r="S222">
            <v>38024689</v>
          </cell>
          <cell r="T222">
            <v>1259</v>
          </cell>
          <cell r="U222">
            <v>159</v>
          </cell>
        </row>
        <row r="223">
          <cell r="A223">
            <v>811036875</v>
          </cell>
          <cell r="B223" t="str">
            <v xml:space="preserve">COMPA¥IA INVERSIONES GVCS S.A.                                        </v>
          </cell>
          <cell r="C223" t="str">
            <v xml:space="preserve">MEDELLIN                  </v>
          </cell>
          <cell r="D223" t="str">
            <v xml:space="preserve">ANTIOQUIA                 </v>
          </cell>
          <cell r="E223" t="str">
            <v>VIGILANCIA</v>
          </cell>
          <cell r="F223" t="str">
            <v>ACTIVA</v>
          </cell>
          <cell r="G223" t="str">
            <v>ACTIVIDADES DIVERSAS DE INVERSION Y SERVICIOS</v>
          </cell>
          <cell r="H223">
            <v>222</v>
          </cell>
          <cell r="I223">
            <v>197538971</v>
          </cell>
          <cell r="J223">
            <v>86.5</v>
          </cell>
          <cell r="K223">
            <v>195914189</v>
          </cell>
          <cell r="L223">
            <v>5799</v>
          </cell>
          <cell r="M223">
            <v>6025161</v>
          </cell>
          <cell r="N223">
            <v>1933</v>
          </cell>
          <cell r="O223">
            <v>6025161</v>
          </cell>
          <cell r="P223">
            <v>604</v>
          </cell>
          <cell r="Q223">
            <v>5531653</v>
          </cell>
          <cell r="R223">
            <v>506</v>
          </cell>
          <cell r="S223">
            <v>4905035</v>
          </cell>
          <cell r="T223">
            <v>9150.5</v>
          </cell>
          <cell r="U223">
            <v>1061</v>
          </cell>
        </row>
        <row r="224">
          <cell r="A224">
            <v>860003220</v>
          </cell>
          <cell r="B224" t="str">
            <v xml:space="preserve">SCHERING COLOMBIANA S.A                                               </v>
          </cell>
          <cell r="C224" t="str">
            <v xml:space="preserve">BOGOTA D.C.               </v>
          </cell>
          <cell r="D224" t="str">
            <v xml:space="preserve">BOGOTA D.C.               </v>
          </cell>
          <cell r="E224" t="str">
            <v>VIGILANCIA</v>
          </cell>
          <cell r="F224" t="str">
            <v>ACTIVA</v>
          </cell>
          <cell r="G224" t="str">
            <v xml:space="preserve">PRODUCTOS QUIMICOS                           </v>
          </cell>
          <cell r="H224">
            <v>223</v>
          </cell>
          <cell r="I224">
            <v>197533156</v>
          </cell>
          <cell r="J224">
            <v>127.5</v>
          </cell>
          <cell r="K224">
            <v>128575110</v>
          </cell>
          <cell r="L224">
            <v>132</v>
          </cell>
          <cell r="M224">
            <v>313687508</v>
          </cell>
          <cell r="N224">
            <v>127</v>
          </cell>
          <cell r="O224">
            <v>92921537</v>
          </cell>
          <cell r="P224">
            <v>91</v>
          </cell>
          <cell r="Q224">
            <v>47346163</v>
          </cell>
          <cell r="R224">
            <v>104</v>
          </cell>
          <cell r="S224">
            <v>27422395</v>
          </cell>
          <cell r="T224">
            <v>804.5</v>
          </cell>
          <cell r="U224">
            <v>100</v>
          </cell>
        </row>
        <row r="225">
          <cell r="A225">
            <v>860000537</v>
          </cell>
          <cell r="B225" t="str">
            <v xml:space="preserve">CHAID NEME HERMANOS S A                                               </v>
          </cell>
          <cell r="C225" t="str">
            <v xml:space="preserve">BOGOTA D.C.               </v>
          </cell>
          <cell r="D225" t="str">
            <v xml:space="preserve">BOGOTA D.C.               </v>
          </cell>
          <cell r="E225" t="str">
            <v>VIGILANCIA</v>
          </cell>
          <cell r="F225" t="str">
            <v>ACTIVA</v>
          </cell>
          <cell r="G225" t="str">
            <v xml:space="preserve">OTRAS ACTIVIDADES EMPRESARIALES              </v>
          </cell>
          <cell r="H225">
            <v>224</v>
          </cell>
          <cell r="I225">
            <v>197448147</v>
          </cell>
          <cell r="J225">
            <v>106</v>
          </cell>
          <cell r="K225">
            <v>155385061</v>
          </cell>
          <cell r="L225">
            <v>1861</v>
          </cell>
          <cell r="M225">
            <v>24567947</v>
          </cell>
          <cell r="N225">
            <v>889</v>
          </cell>
          <cell r="O225">
            <v>13326103</v>
          </cell>
          <cell r="P225">
            <v>428</v>
          </cell>
          <cell r="Q225">
            <v>8448424</v>
          </cell>
          <cell r="R225">
            <v>502</v>
          </cell>
          <cell r="S225">
            <v>5029961</v>
          </cell>
          <cell r="T225">
            <v>4010</v>
          </cell>
          <cell r="U225">
            <v>469</v>
          </cell>
        </row>
        <row r="226">
          <cell r="A226">
            <v>890924563</v>
          </cell>
          <cell r="B226" t="str">
            <v xml:space="preserve">TECNIAGRO S.A.                                                        </v>
          </cell>
          <cell r="C226" t="str">
            <v xml:space="preserve">ENVIGADO                  </v>
          </cell>
          <cell r="D226" t="str">
            <v xml:space="preserve">ANTIOQUIA                 </v>
          </cell>
          <cell r="E226" t="str">
            <v>VIGILANCIA</v>
          </cell>
          <cell r="F226" t="str">
            <v>ACTIVA</v>
          </cell>
          <cell r="G226" t="str">
            <v xml:space="preserve">COMERCIO AL POR MAYOR                        </v>
          </cell>
          <cell r="H226">
            <v>225</v>
          </cell>
          <cell r="I226">
            <v>196477783</v>
          </cell>
          <cell r="J226">
            <v>90</v>
          </cell>
          <cell r="K226">
            <v>185168911</v>
          </cell>
          <cell r="L226">
            <v>347</v>
          </cell>
          <cell r="M226">
            <v>131296063</v>
          </cell>
          <cell r="N226">
            <v>863</v>
          </cell>
          <cell r="O226">
            <v>13734501</v>
          </cell>
          <cell r="P226">
            <v>443</v>
          </cell>
          <cell r="Q226">
            <v>8182681</v>
          </cell>
          <cell r="R226">
            <v>766</v>
          </cell>
          <cell r="S226">
            <v>2886346</v>
          </cell>
          <cell r="T226">
            <v>2734</v>
          </cell>
          <cell r="U226">
            <v>327</v>
          </cell>
        </row>
        <row r="227">
          <cell r="A227">
            <v>860040094</v>
          </cell>
          <cell r="B227" t="str">
            <v xml:space="preserve">OXIGENOS DE COLOMBIA LTDA.                                            </v>
          </cell>
          <cell r="C227" t="str">
            <v xml:space="preserve">BOGOTA D.C.               </v>
          </cell>
          <cell r="D227" t="str">
            <v xml:space="preserve">BOGOTA D.C.               </v>
          </cell>
          <cell r="E227" t="str">
            <v>VIGILANCIA</v>
          </cell>
          <cell r="F227" t="str">
            <v>ACTIVA</v>
          </cell>
          <cell r="G227" t="str">
            <v xml:space="preserve">PRODUCTOS QUIMICOS                           </v>
          </cell>
          <cell r="H227">
            <v>226</v>
          </cell>
          <cell r="I227">
            <v>196373191</v>
          </cell>
          <cell r="J227">
            <v>137</v>
          </cell>
          <cell r="K227">
            <v>121123643</v>
          </cell>
          <cell r="L227">
            <v>439</v>
          </cell>
          <cell r="M227">
            <v>104879442</v>
          </cell>
          <cell r="N227">
            <v>177</v>
          </cell>
          <cell r="O227">
            <v>66657540</v>
          </cell>
          <cell r="P227">
            <v>139</v>
          </cell>
          <cell r="Q227">
            <v>28466638</v>
          </cell>
          <cell r="R227">
            <v>137</v>
          </cell>
          <cell r="S227">
            <v>21853925</v>
          </cell>
          <cell r="T227">
            <v>1255</v>
          </cell>
          <cell r="U227">
            <v>158</v>
          </cell>
        </row>
        <row r="228">
          <cell r="A228">
            <v>860029286</v>
          </cell>
          <cell r="B228" t="str">
            <v xml:space="preserve">FRIGORIFICO SUIZO S A                                                 </v>
          </cell>
          <cell r="C228" t="str">
            <v xml:space="preserve">BOGOTA D.C.               </v>
          </cell>
          <cell r="D228" t="str">
            <v xml:space="preserve">BOGOTA D.C.               </v>
          </cell>
          <cell r="E228" t="str">
            <v>VIGILANCIA</v>
          </cell>
          <cell r="F228" t="str">
            <v>ACTIVA</v>
          </cell>
          <cell r="G228" t="str">
            <v xml:space="preserve">PRODUCTOS ALIMENTICIOS                       </v>
          </cell>
          <cell r="H228">
            <v>227</v>
          </cell>
          <cell r="I228">
            <v>195183647</v>
          </cell>
          <cell r="J228">
            <v>95.5</v>
          </cell>
          <cell r="K228">
            <v>175415824</v>
          </cell>
          <cell r="L228">
            <v>313</v>
          </cell>
          <cell r="M228">
            <v>141351220</v>
          </cell>
          <cell r="N228">
            <v>312</v>
          </cell>
          <cell r="O228">
            <v>39358637</v>
          </cell>
          <cell r="P228">
            <v>612</v>
          </cell>
          <cell r="Q228">
            <v>5460808</v>
          </cell>
          <cell r="R228">
            <v>482</v>
          </cell>
          <cell r="S228">
            <v>5292729</v>
          </cell>
          <cell r="T228">
            <v>2041.5</v>
          </cell>
          <cell r="U228">
            <v>246</v>
          </cell>
        </row>
        <row r="229">
          <cell r="A229">
            <v>890319047</v>
          </cell>
          <cell r="B229" t="str">
            <v xml:space="preserve">CARVAJAL EMPAQUES S.A.                                                </v>
          </cell>
          <cell r="C229" t="str">
            <v xml:space="preserve">CALI                      </v>
          </cell>
          <cell r="D229" t="str">
            <v xml:space="preserve">VALLE                     </v>
          </cell>
          <cell r="E229" t="str">
            <v>VIGILANCIA</v>
          </cell>
          <cell r="F229" t="str">
            <v>ACTIVA</v>
          </cell>
          <cell r="G229" t="str">
            <v>EDITORIAL E IMPRESION (SIN INCLUIR PUBLICACIO</v>
          </cell>
          <cell r="H229">
            <v>228</v>
          </cell>
          <cell r="I229">
            <v>195056080</v>
          </cell>
          <cell r="J229">
            <v>136</v>
          </cell>
          <cell r="K229">
            <v>122266710</v>
          </cell>
          <cell r="L229">
            <v>303</v>
          </cell>
          <cell r="M229">
            <v>146881534</v>
          </cell>
          <cell r="N229">
            <v>533</v>
          </cell>
          <cell r="O229">
            <v>23571882</v>
          </cell>
          <cell r="P229">
            <v>673</v>
          </cell>
          <cell r="Q229">
            <v>4846821</v>
          </cell>
          <cell r="R229">
            <v>213</v>
          </cell>
          <cell r="S229">
            <v>13947566</v>
          </cell>
          <cell r="T229">
            <v>2086</v>
          </cell>
          <cell r="U229">
            <v>252</v>
          </cell>
        </row>
        <row r="230">
          <cell r="A230">
            <v>830001324</v>
          </cell>
          <cell r="B230" t="str">
            <v xml:space="preserve">NEXEN PETROLEUM COLOMBIA LIMITED                                      </v>
          </cell>
          <cell r="C230" t="str">
            <v xml:space="preserve">BOGOTA D.C.               </v>
          </cell>
          <cell r="D230" t="str">
            <v xml:space="preserve">BOGOTA D.C.               </v>
          </cell>
          <cell r="E230" t="str">
            <v>VIGILANCIA</v>
          </cell>
          <cell r="F230" t="str">
            <v>ACTIVA</v>
          </cell>
          <cell r="G230" t="str">
            <v>EXTRACCION DE PETROLEO CRUDO Y DE GAS NATURAL</v>
          </cell>
          <cell r="H230">
            <v>229</v>
          </cell>
          <cell r="I230">
            <v>189465808</v>
          </cell>
          <cell r="J230">
            <v>276</v>
          </cell>
          <cell r="K230">
            <v>55159462</v>
          </cell>
          <cell r="L230">
            <v>143</v>
          </cell>
          <cell r="M230">
            <v>289013969</v>
          </cell>
          <cell r="N230">
            <v>35</v>
          </cell>
          <cell r="O230">
            <v>281698343</v>
          </cell>
          <cell r="P230">
            <v>20</v>
          </cell>
          <cell r="Q230">
            <v>219703737</v>
          </cell>
          <cell r="R230">
            <v>26</v>
          </cell>
          <cell r="S230">
            <v>126978036</v>
          </cell>
          <cell r="T230">
            <v>729</v>
          </cell>
          <cell r="U230">
            <v>86</v>
          </cell>
        </row>
        <row r="231">
          <cell r="A231">
            <v>890106527</v>
          </cell>
          <cell r="B231" t="str">
            <v xml:space="preserve">PROCAPS S.A.                                                          </v>
          </cell>
          <cell r="C231" t="str">
            <v xml:space="preserve">BARRANQUILLA              </v>
          </cell>
          <cell r="D231" t="str">
            <v xml:space="preserve">ATLANTICO                 </v>
          </cell>
          <cell r="E231" t="str">
            <v>VIGILANCIA</v>
          </cell>
          <cell r="F231" t="str">
            <v>ACTIVA</v>
          </cell>
          <cell r="G231" t="str">
            <v xml:space="preserve">PRODUCTOS QUIMICOS                           </v>
          </cell>
          <cell r="H231">
            <v>230</v>
          </cell>
          <cell r="I231">
            <v>188984099</v>
          </cell>
          <cell r="J231">
            <v>188.5</v>
          </cell>
          <cell r="K231">
            <v>82972534</v>
          </cell>
          <cell r="L231">
            <v>213</v>
          </cell>
          <cell r="M231">
            <v>195270487</v>
          </cell>
          <cell r="N231">
            <v>132</v>
          </cell>
          <cell r="O231">
            <v>90089506</v>
          </cell>
          <cell r="P231">
            <v>364</v>
          </cell>
          <cell r="Q231">
            <v>10263215</v>
          </cell>
          <cell r="R231">
            <v>641</v>
          </cell>
          <cell r="S231">
            <v>3546147</v>
          </cell>
          <cell r="T231">
            <v>1768.5</v>
          </cell>
          <cell r="U231">
            <v>217</v>
          </cell>
        </row>
        <row r="232">
          <cell r="A232">
            <v>860001942</v>
          </cell>
          <cell r="B232" t="str">
            <v xml:space="preserve">BAYER S A                                                             </v>
          </cell>
          <cell r="C232" t="str">
            <v xml:space="preserve">BOGOTA D.C.               </v>
          </cell>
          <cell r="D232" t="str">
            <v xml:space="preserve">BOGOTA D.C.               </v>
          </cell>
          <cell r="E232" t="str">
            <v>VIGILANCIA</v>
          </cell>
          <cell r="F232" t="str">
            <v>ACTIVA</v>
          </cell>
          <cell r="G232" t="str">
            <v xml:space="preserve">PRODUCTOS QUIMICOS                           </v>
          </cell>
          <cell r="H232">
            <v>231</v>
          </cell>
          <cell r="I232">
            <v>188529402</v>
          </cell>
          <cell r="J232">
            <v>134</v>
          </cell>
          <cell r="K232">
            <v>124950069</v>
          </cell>
          <cell r="L232">
            <v>184</v>
          </cell>
          <cell r="M232">
            <v>221263042</v>
          </cell>
          <cell r="N232">
            <v>103</v>
          </cell>
          <cell r="O232">
            <v>111163502</v>
          </cell>
          <cell r="P232">
            <v>456</v>
          </cell>
          <cell r="Q232">
            <v>7862876</v>
          </cell>
          <cell r="R232">
            <v>503</v>
          </cell>
          <cell r="S232">
            <v>4996278</v>
          </cell>
          <cell r="T232">
            <v>1611</v>
          </cell>
          <cell r="U232">
            <v>194</v>
          </cell>
        </row>
        <row r="233">
          <cell r="A233">
            <v>830010357</v>
          </cell>
          <cell r="B233" t="str">
            <v xml:space="preserve">GUAJIRA GAS SERVICES INC.                                             </v>
          </cell>
          <cell r="C233" t="str">
            <v xml:space="preserve">BOGOTA D.C.               </v>
          </cell>
          <cell r="D233" t="str">
            <v xml:space="preserve">BOGOTA D.C.               </v>
          </cell>
          <cell r="E233" t="str">
            <v>VIGILANCIA</v>
          </cell>
          <cell r="F233" t="str">
            <v>ACTIVA</v>
          </cell>
          <cell r="G233" t="str">
            <v xml:space="preserve">ACTIVIDADES INMOBILIARIAS                    </v>
          </cell>
          <cell r="H233">
            <v>232</v>
          </cell>
          <cell r="I233">
            <v>187992863</v>
          </cell>
          <cell r="J233">
            <v>91</v>
          </cell>
          <cell r="K233">
            <v>182321376</v>
          </cell>
          <cell r="L233">
            <v>863</v>
          </cell>
          <cell r="M233">
            <v>56114542</v>
          </cell>
          <cell r="N233">
            <v>216</v>
          </cell>
          <cell r="O233">
            <v>56114542</v>
          </cell>
          <cell r="P233">
            <v>104</v>
          </cell>
          <cell r="Q233">
            <v>39550221</v>
          </cell>
          <cell r="R233">
            <v>143</v>
          </cell>
          <cell r="S233">
            <v>21458433</v>
          </cell>
          <cell r="T233">
            <v>1649</v>
          </cell>
          <cell r="U233">
            <v>198</v>
          </cell>
        </row>
        <row r="234">
          <cell r="A234">
            <v>890101707</v>
          </cell>
          <cell r="B234" t="str">
            <v xml:space="preserve">INDUSTRIAS ARFEL S.A.                                                 </v>
          </cell>
          <cell r="C234" t="str">
            <v xml:space="preserve">MEDELLIN                  </v>
          </cell>
          <cell r="D234" t="str">
            <v xml:space="preserve">ANTIOQUIA                 </v>
          </cell>
          <cell r="E234" t="str">
            <v>VIGILANCIA</v>
          </cell>
          <cell r="F234" t="str">
            <v>ACTIVA</v>
          </cell>
          <cell r="G234" t="str">
            <v>ACTIVIDADES DIVERSAS DE INVERSION Y SERVICIOS</v>
          </cell>
          <cell r="H234">
            <v>233</v>
          </cell>
          <cell r="I234">
            <v>187715113</v>
          </cell>
          <cell r="J234">
            <v>89</v>
          </cell>
          <cell r="K234">
            <v>186830437</v>
          </cell>
          <cell r="L234">
            <v>2761</v>
          </cell>
          <cell r="M234">
            <v>15597365</v>
          </cell>
          <cell r="N234">
            <v>768</v>
          </cell>
          <cell r="O234">
            <v>15597365</v>
          </cell>
          <cell r="P234">
            <v>268</v>
          </cell>
          <cell r="Q234">
            <v>14375501</v>
          </cell>
          <cell r="R234">
            <v>207</v>
          </cell>
          <cell r="S234">
            <v>14445457</v>
          </cell>
          <cell r="T234">
            <v>4326</v>
          </cell>
          <cell r="U234">
            <v>516</v>
          </cell>
        </row>
        <row r="235">
          <cell r="A235">
            <v>800182992</v>
          </cell>
          <cell r="B235" t="str">
            <v xml:space="preserve">CEMEX CONCRETOS DE COLOMBIA S.A.                                      </v>
          </cell>
          <cell r="C235" t="str">
            <v xml:space="preserve">BOGOTA D.C.               </v>
          </cell>
          <cell r="D235" t="str">
            <v xml:space="preserve">BOGOTA D.C.               </v>
          </cell>
          <cell r="E235" t="str">
            <v>VIGILANCIA</v>
          </cell>
          <cell r="F235" t="str">
            <v>ACTIVA</v>
          </cell>
          <cell r="G235" t="str">
            <v>FABRICACION DE PRODUCTOS DE CEMENTO, HORMIGON</v>
          </cell>
          <cell r="H235">
            <v>234</v>
          </cell>
          <cell r="I235">
            <v>187673672</v>
          </cell>
          <cell r="J235">
            <v>123</v>
          </cell>
          <cell r="K235">
            <v>134381344</v>
          </cell>
          <cell r="L235">
            <v>125</v>
          </cell>
          <cell r="M235">
            <v>324986381</v>
          </cell>
          <cell r="N235">
            <v>140</v>
          </cell>
          <cell r="O235">
            <v>86301777</v>
          </cell>
          <cell r="P235">
            <v>96</v>
          </cell>
          <cell r="Q235">
            <v>45204880</v>
          </cell>
          <cell r="R235">
            <v>109</v>
          </cell>
          <cell r="S235">
            <v>26233750</v>
          </cell>
          <cell r="T235">
            <v>827</v>
          </cell>
          <cell r="U235">
            <v>102</v>
          </cell>
        </row>
        <row r="236">
          <cell r="A236">
            <v>800182330</v>
          </cell>
          <cell r="B236" t="str">
            <v xml:space="preserve">VALORES Y CONTRATOS S.A. VALORCON S.A.                                </v>
          </cell>
          <cell r="C236" t="str">
            <v xml:space="preserve">BARRANQUILLA              </v>
          </cell>
          <cell r="D236" t="str">
            <v xml:space="preserve">ATLANTICO                 </v>
          </cell>
          <cell r="E236" t="str">
            <v>VIGILANCIA</v>
          </cell>
          <cell r="F236" t="str">
            <v>ACTIVA</v>
          </cell>
          <cell r="G236" t="str">
            <v xml:space="preserve">CONSTRUCCION DE OBRAS CIVILES                </v>
          </cell>
          <cell r="H236">
            <v>235</v>
          </cell>
          <cell r="I236">
            <v>187357263</v>
          </cell>
          <cell r="J236">
            <v>195</v>
          </cell>
          <cell r="K236">
            <v>78951584</v>
          </cell>
          <cell r="L236">
            <v>418</v>
          </cell>
          <cell r="M236">
            <v>109100189</v>
          </cell>
          <cell r="N236">
            <v>2121</v>
          </cell>
          <cell r="O236">
            <v>5378008</v>
          </cell>
          <cell r="P236">
            <v>2801</v>
          </cell>
          <cell r="Q236">
            <v>861017</v>
          </cell>
          <cell r="R236">
            <v>317</v>
          </cell>
          <cell r="S236">
            <v>8909553</v>
          </cell>
          <cell r="T236">
            <v>6087</v>
          </cell>
          <cell r="U236">
            <v>705</v>
          </cell>
        </row>
        <row r="237">
          <cell r="A237">
            <v>860007955</v>
          </cell>
          <cell r="B237" t="str">
            <v xml:space="preserve">DETERGENTES S A                                                       </v>
          </cell>
          <cell r="C237" t="str">
            <v xml:space="preserve">BOGOTA D.C.               </v>
          </cell>
          <cell r="D237" t="str">
            <v xml:space="preserve">BOGOTA D.C.               </v>
          </cell>
          <cell r="E237" t="str">
            <v>VIGILANCIA</v>
          </cell>
          <cell r="F237" t="str">
            <v>ACTIVA</v>
          </cell>
          <cell r="G237" t="str">
            <v xml:space="preserve">PRODUCTOS QUIMICOS                           </v>
          </cell>
          <cell r="H237">
            <v>236</v>
          </cell>
          <cell r="I237">
            <v>187349139</v>
          </cell>
          <cell r="J237">
            <v>157</v>
          </cell>
          <cell r="K237">
            <v>103621281</v>
          </cell>
          <cell r="L237">
            <v>164</v>
          </cell>
          <cell r="M237">
            <v>243545361</v>
          </cell>
          <cell r="N237">
            <v>178</v>
          </cell>
          <cell r="O237">
            <v>66389628</v>
          </cell>
          <cell r="P237">
            <v>136</v>
          </cell>
          <cell r="Q237">
            <v>28879237</v>
          </cell>
          <cell r="R237">
            <v>196</v>
          </cell>
          <cell r="S237">
            <v>15623647</v>
          </cell>
          <cell r="T237">
            <v>1067</v>
          </cell>
          <cell r="U237">
            <v>129</v>
          </cell>
        </row>
        <row r="238">
          <cell r="A238">
            <v>830044266</v>
          </cell>
          <cell r="B238" t="str">
            <v xml:space="preserve">DAIMLERCHRYSLER COLOMBIA S A                                          </v>
          </cell>
          <cell r="C238" t="str">
            <v xml:space="preserve">BOGOTA D.C.               </v>
          </cell>
          <cell r="D238" t="str">
            <v xml:space="preserve">BOGOTA D.C.               </v>
          </cell>
          <cell r="E238" t="str">
            <v>VIGILANCIA</v>
          </cell>
          <cell r="F238" t="str">
            <v>ACTIVA</v>
          </cell>
          <cell r="G238" t="str">
            <v xml:space="preserve">COMERCIO DE VEHICULOS Y ACTIVIDADES CONEXAS  </v>
          </cell>
          <cell r="H238">
            <v>237</v>
          </cell>
          <cell r="I238">
            <v>186437943</v>
          </cell>
          <cell r="J238">
            <v>236.5</v>
          </cell>
          <cell r="K238">
            <v>64523024</v>
          </cell>
          <cell r="L238">
            <v>116</v>
          </cell>
          <cell r="M238">
            <v>334609348</v>
          </cell>
          <cell r="N238">
            <v>236</v>
          </cell>
          <cell r="O238">
            <v>51213581</v>
          </cell>
          <cell r="P238">
            <v>165</v>
          </cell>
          <cell r="Q238">
            <v>23675146</v>
          </cell>
          <cell r="R238">
            <v>191</v>
          </cell>
          <cell r="S238">
            <v>15954011</v>
          </cell>
          <cell r="T238">
            <v>1181.5</v>
          </cell>
          <cell r="U238">
            <v>147</v>
          </cell>
        </row>
        <row r="239">
          <cell r="A239">
            <v>860044013</v>
          </cell>
          <cell r="B239" t="str">
            <v xml:space="preserve">URBE CAPITAL S.A.                                                     </v>
          </cell>
          <cell r="C239" t="str">
            <v xml:space="preserve">BOGOTA D.C.               </v>
          </cell>
          <cell r="D239" t="str">
            <v xml:space="preserve">BOGOTA D.C.               </v>
          </cell>
          <cell r="E239" t="str">
            <v>VIGILANCIA</v>
          </cell>
          <cell r="F239" t="str">
            <v>ACTIVA</v>
          </cell>
          <cell r="G239" t="str">
            <v xml:space="preserve">CONSTRUCCION DE OBRAS RESIDENCIALES          </v>
          </cell>
          <cell r="H239">
            <v>238</v>
          </cell>
          <cell r="I239">
            <v>186068002</v>
          </cell>
          <cell r="J239">
            <v>108.5</v>
          </cell>
          <cell r="K239">
            <v>154020550</v>
          </cell>
          <cell r="L239">
            <v>517</v>
          </cell>
          <cell r="M239">
            <v>90558037</v>
          </cell>
          <cell r="N239">
            <v>586</v>
          </cell>
          <cell r="O239">
            <v>21531313</v>
          </cell>
          <cell r="P239">
            <v>193</v>
          </cell>
          <cell r="Q239">
            <v>20428081</v>
          </cell>
          <cell r="R239">
            <v>116</v>
          </cell>
          <cell r="S239">
            <v>24135799</v>
          </cell>
          <cell r="T239">
            <v>1758.5</v>
          </cell>
          <cell r="U239">
            <v>216</v>
          </cell>
        </row>
        <row r="240">
          <cell r="A240">
            <v>860530547</v>
          </cell>
          <cell r="B240" t="str">
            <v xml:space="preserve">MULTIDIMENSIONALES S.A.                                               </v>
          </cell>
          <cell r="C240" t="str">
            <v xml:space="preserve">BOGOTA D.C.               </v>
          </cell>
          <cell r="D240" t="str">
            <v xml:space="preserve">BOGOTA D.C.               </v>
          </cell>
          <cell r="E240" t="str">
            <v>VIGILANCIA</v>
          </cell>
          <cell r="F240" t="str">
            <v>ACTIVA</v>
          </cell>
          <cell r="G240" t="str">
            <v xml:space="preserve">PRODUCTOS DE PLASTICO                        </v>
          </cell>
          <cell r="H240">
            <v>239</v>
          </cell>
          <cell r="I240">
            <v>185251011</v>
          </cell>
          <cell r="J240">
            <v>228</v>
          </cell>
          <cell r="K240">
            <v>66383701</v>
          </cell>
          <cell r="L240">
            <v>270</v>
          </cell>
          <cell r="M240">
            <v>161520754</v>
          </cell>
          <cell r="N240">
            <v>335</v>
          </cell>
          <cell r="O240">
            <v>36954586</v>
          </cell>
          <cell r="P240">
            <v>343</v>
          </cell>
          <cell r="Q240">
            <v>11112226</v>
          </cell>
          <cell r="R240">
            <v>898</v>
          </cell>
          <cell r="S240">
            <v>2317124</v>
          </cell>
          <cell r="T240">
            <v>2313</v>
          </cell>
          <cell r="U240">
            <v>288</v>
          </cell>
        </row>
        <row r="241">
          <cell r="A241">
            <v>890302567</v>
          </cell>
          <cell r="B241" t="str">
            <v xml:space="preserve">INGENIO RIOPAILA S A                                                  </v>
          </cell>
          <cell r="C241" t="str">
            <v xml:space="preserve">CALI                      </v>
          </cell>
          <cell r="D241" t="str">
            <v xml:space="preserve">VALLE                     </v>
          </cell>
          <cell r="E241" t="str">
            <v>EXENTA</v>
          </cell>
          <cell r="F241" t="str">
            <v>VIGILADA POR LA SUPERINTENDENCIA FINANCIERA DE COL</v>
          </cell>
          <cell r="G241" t="str">
            <v xml:space="preserve">PRODUCTOS ALIMENTICIOS                       </v>
          </cell>
          <cell r="H241">
            <v>240</v>
          </cell>
          <cell r="I241">
            <v>185147662</v>
          </cell>
          <cell r="J241">
            <v>100.5</v>
          </cell>
          <cell r="K241">
            <v>164661438</v>
          </cell>
          <cell r="L241">
            <v>309</v>
          </cell>
          <cell r="M241">
            <v>143140703</v>
          </cell>
          <cell r="N241">
            <v>229</v>
          </cell>
          <cell r="O241">
            <v>52485003</v>
          </cell>
          <cell r="P241">
            <v>114</v>
          </cell>
          <cell r="Q241">
            <v>36546887</v>
          </cell>
          <cell r="R241">
            <v>114</v>
          </cell>
          <cell r="S241">
            <v>24468068</v>
          </cell>
          <cell r="T241">
            <v>1106.5</v>
          </cell>
          <cell r="U241">
            <v>135</v>
          </cell>
        </row>
        <row r="242">
          <cell r="A242">
            <v>860003216</v>
          </cell>
          <cell r="B242" t="str">
            <v xml:space="preserve">PRODUCTOS ROCHE S A                                                   </v>
          </cell>
          <cell r="C242" t="str">
            <v xml:space="preserve">BOGOTA D.C.               </v>
          </cell>
          <cell r="D242" t="str">
            <v xml:space="preserve">BOGOTA D.C.               </v>
          </cell>
          <cell r="E242" t="str">
            <v>VIGILANCIA</v>
          </cell>
          <cell r="F242" t="str">
            <v>ACTIVA</v>
          </cell>
          <cell r="G242" t="str">
            <v xml:space="preserve">COMERCIO AL POR MAYOR                        </v>
          </cell>
          <cell r="H242">
            <v>241</v>
          </cell>
          <cell r="I242">
            <v>184566792</v>
          </cell>
          <cell r="J242">
            <v>150</v>
          </cell>
          <cell r="K242">
            <v>110183212</v>
          </cell>
          <cell r="L242">
            <v>144</v>
          </cell>
          <cell r="M242">
            <v>286192267</v>
          </cell>
          <cell r="N242">
            <v>107</v>
          </cell>
          <cell r="O242">
            <v>105704443</v>
          </cell>
          <cell r="P242">
            <v>166</v>
          </cell>
          <cell r="Q242">
            <v>23671391</v>
          </cell>
          <cell r="R242">
            <v>287</v>
          </cell>
          <cell r="S242">
            <v>10202718</v>
          </cell>
          <cell r="T242">
            <v>1095</v>
          </cell>
          <cell r="U242">
            <v>133</v>
          </cell>
        </row>
        <row r="243">
          <cell r="A243">
            <v>830037946</v>
          </cell>
          <cell r="B243" t="str">
            <v xml:space="preserve">PANAMERICANA LIBRERIA Y PAPELERIA S A                                 </v>
          </cell>
          <cell r="C243" t="str">
            <v xml:space="preserve">BOGOTA D.C.               </v>
          </cell>
          <cell r="D243" t="str">
            <v xml:space="preserve">BOGOTA D.C.               </v>
          </cell>
          <cell r="E243" t="str">
            <v>VIGILANCIA</v>
          </cell>
          <cell r="F243" t="str">
            <v>ACTIVA</v>
          </cell>
          <cell r="G243" t="str">
            <v xml:space="preserve">COMERCIO AL POR MAYOR                        </v>
          </cell>
          <cell r="H243">
            <v>242</v>
          </cell>
          <cell r="I243">
            <v>182883094</v>
          </cell>
          <cell r="J243">
            <v>296</v>
          </cell>
          <cell r="K243">
            <v>50933608</v>
          </cell>
          <cell r="L243">
            <v>229</v>
          </cell>
          <cell r="M243">
            <v>182510833</v>
          </cell>
          <cell r="N243">
            <v>248</v>
          </cell>
          <cell r="O243">
            <v>49063408</v>
          </cell>
          <cell r="P243">
            <v>632</v>
          </cell>
          <cell r="Q243">
            <v>5248347</v>
          </cell>
          <cell r="R243">
            <v>429</v>
          </cell>
          <cell r="S243">
            <v>6208773</v>
          </cell>
          <cell r="T243">
            <v>2076</v>
          </cell>
          <cell r="U243">
            <v>251</v>
          </cell>
        </row>
        <row r="244">
          <cell r="A244">
            <v>860027136</v>
          </cell>
          <cell r="B244" t="str">
            <v xml:space="preserve">TEXTILIA LTDA                                                         </v>
          </cell>
          <cell r="C244" t="str">
            <v xml:space="preserve">BOGOTA D.C.               </v>
          </cell>
          <cell r="D244" t="str">
            <v xml:space="preserve">BOGOTA D.C.               </v>
          </cell>
          <cell r="E244" t="str">
            <v>VIGILANCIA</v>
          </cell>
          <cell r="F244" t="str">
            <v>ACTIVA</v>
          </cell>
          <cell r="G244" t="str">
            <v>FABRICACION DE TELAS Y ACTIVIDADES RELACIONAD</v>
          </cell>
          <cell r="H244">
            <v>243</v>
          </cell>
          <cell r="I244">
            <v>181295714</v>
          </cell>
          <cell r="J244">
            <v>204</v>
          </cell>
          <cell r="K244">
            <v>75903035</v>
          </cell>
          <cell r="L244">
            <v>371</v>
          </cell>
          <cell r="M244">
            <v>120527936</v>
          </cell>
          <cell r="N244">
            <v>646</v>
          </cell>
          <cell r="O244">
            <v>18879193</v>
          </cell>
          <cell r="P244">
            <v>411</v>
          </cell>
          <cell r="Q244">
            <v>8875051</v>
          </cell>
          <cell r="R244">
            <v>1570</v>
          </cell>
          <cell r="S244">
            <v>1114374</v>
          </cell>
          <cell r="T244">
            <v>3445</v>
          </cell>
          <cell r="U244">
            <v>404</v>
          </cell>
        </row>
        <row r="245">
          <cell r="A245">
            <v>811021654</v>
          </cell>
          <cell r="B245" t="str">
            <v xml:space="preserve">INTERNEXA S. A.                                                       </v>
          </cell>
          <cell r="C245" t="str">
            <v xml:space="preserve">MEDELLIN                  </v>
          </cell>
          <cell r="D245" t="str">
            <v xml:space="preserve">ANTIOQUIA                 </v>
          </cell>
          <cell r="E245" t="str">
            <v>VIGILANCIA</v>
          </cell>
          <cell r="F245" t="str">
            <v>ACTIVA</v>
          </cell>
          <cell r="G245" t="str">
            <v xml:space="preserve">TELEFONIA Y REDES                            </v>
          </cell>
          <cell r="H245">
            <v>244</v>
          </cell>
          <cell r="I245">
            <v>178950118</v>
          </cell>
          <cell r="J245">
            <v>164</v>
          </cell>
          <cell r="K245">
            <v>99497017</v>
          </cell>
          <cell r="L245">
            <v>566</v>
          </cell>
          <cell r="M245">
            <v>84313572</v>
          </cell>
          <cell r="N245">
            <v>389</v>
          </cell>
          <cell r="O245">
            <v>32010437</v>
          </cell>
          <cell r="P245">
            <v>199</v>
          </cell>
          <cell r="Q245">
            <v>20049585</v>
          </cell>
          <cell r="R245">
            <v>176</v>
          </cell>
          <cell r="S245">
            <v>17661464</v>
          </cell>
          <cell r="T245">
            <v>1738</v>
          </cell>
          <cell r="U245">
            <v>212</v>
          </cell>
        </row>
        <row r="246">
          <cell r="A246">
            <v>890906413</v>
          </cell>
          <cell r="B246" t="str">
            <v xml:space="preserve">ELECTRICAS DE MEDELLIN LTDA                                           </v>
          </cell>
          <cell r="C246" t="str">
            <v xml:space="preserve">MEDELLIN                  </v>
          </cell>
          <cell r="D246" t="str">
            <v xml:space="preserve">ANTIOQUIA                 </v>
          </cell>
          <cell r="E246" t="str">
            <v>VIGILANCIA</v>
          </cell>
          <cell r="F246" t="str">
            <v>ACTIVA</v>
          </cell>
          <cell r="G246" t="str">
            <v xml:space="preserve">COMERCIO AL POR MENOR                        </v>
          </cell>
          <cell r="H246">
            <v>245</v>
          </cell>
          <cell r="I246">
            <v>178374962</v>
          </cell>
          <cell r="J246">
            <v>128.5</v>
          </cell>
          <cell r="K246">
            <v>128279961</v>
          </cell>
          <cell r="L246">
            <v>568</v>
          </cell>
          <cell r="M246">
            <v>84205088</v>
          </cell>
          <cell r="N246">
            <v>1301</v>
          </cell>
          <cell r="O246">
            <v>9004662</v>
          </cell>
          <cell r="P246">
            <v>1287</v>
          </cell>
          <cell r="Q246">
            <v>2232607</v>
          </cell>
          <cell r="R246">
            <v>1388</v>
          </cell>
          <cell r="S246">
            <v>1309523</v>
          </cell>
          <cell r="T246">
            <v>4917.5</v>
          </cell>
          <cell r="U246">
            <v>592</v>
          </cell>
        </row>
        <row r="247">
          <cell r="A247">
            <v>860054983</v>
          </cell>
          <cell r="B247" t="str">
            <v xml:space="preserve">ROSALES S A                                                           </v>
          </cell>
          <cell r="C247" t="str">
            <v xml:space="preserve">BOGOTA D.C.               </v>
          </cell>
          <cell r="D247" t="str">
            <v xml:space="preserve">BOGOTA D.C.               </v>
          </cell>
          <cell r="E247" t="str">
            <v>VIGILANCIA</v>
          </cell>
          <cell r="F247" t="str">
            <v>ACTIVA</v>
          </cell>
          <cell r="G247" t="str">
            <v>ACTIVIDADES DIVERSAS DE INVERSION Y SERVICIOS</v>
          </cell>
          <cell r="H247">
            <v>246</v>
          </cell>
          <cell r="I247">
            <v>177839378</v>
          </cell>
          <cell r="J247">
            <v>99</v>
          </cell>
          <cell r="K247">
            <v>166901698</v>
          </cell>
          <cell r="L247">
            <v>4845</v>
          </cell>
          <cell r="M247">
            <v>7841604</v>
          </cell>
          <cell r="N247">
            <v>1507</v>
          </cell>
          <cell r="O247">
            <v>7841604</v>
          </cell>
          <cell r="P247">
            <v>1204</v>
          </cell>
          <cell r="Q247">
            <v>2409193</v>
          </cell>
          <cell r="R247">
            <v>986</v>
          </cell>
          <cell r="S247">
            <v>1990060</v>
          </cell>
          <cell r="T247">
            <v>8887</v>
          </cell>
          <cell r="U247">
            <v>1031</v>
          </cell>
        </row>
        <row r="248">
          <cell r="A248">
            <v>890903310</v>
          </cell>
          <cell r="B248" t="str">
            <v xml:space="preserve">ANHIDRIDOS Y DERIVADOS DE COLOMBIA S A                                </v>
          </cell>
          <cell r="C248" t="str">
            <v xml:space="preserve">MEDELLIN                  </v>
          </cell>
          <cell r="D248" t="str">
            <v xml:space="preserve">ANTIOQUIA                 </v>
          </cell>
          <cell r="E248" t="str">
            <v>VIGILANCIA</v>
          </cell>
          <cell r="F248" t="str">
            <v>ACTIVA</v>
          </cell>
          <cell r="G248" t="str">
            <v xml:space="preserve">PRODUCTOS QUIMICOS                           </v>
          </cell>
          <cell r="H248">
            <v>247</v>
          </cell>
          <cell r="I248">
            <v>176244368</v>
          </cell>
          <cell r="J248">
            <v>163</v>
          </cell>
          <cell r="K248">
            <v>99910627</v>
          </cell>
          <cell r="L248">
            <v>150</v>
          </cell>
          <cell r="M248">
            <v>274810493</v>
          </cell>
          <cell r="N248">
            <v>242</v>
          </cell>
          <cell r="O248">
            <v>50116443</v>
          </cell>
          <cell r="P248">
            <v>183</v>
          </cell>
          <cell r="Q248">
            <v>21145665</v>
          </cell>
          <cell r="R248">
            <v>206</v>
          </cell>
          <cell r="S248">
            <v>14456475</v>
          </cell>
          <cell r="T248">
            <v>1191</v>
          </cell>
          <cell r="U248">
            <v>149</v>
          </cell>
        </row>
        <row r="249">
          <cell r="A249">
            <v>891300529</v>
          </cell>
          <cell r="B249" t="str">
            <v xml:space="preserve">GRASAS S.A                                                            </v>
          </cell>
          <cell r="C249" t="str">
            <v xml:space="preserve">BUGA                      </v>
          </cell>
          <cell r="D249" t="str">
            <v xml:space="preserve">VALLE                     </v>
          </cell>
          <cell r="E249" t="str">
            <v>VIGILANCIA</v>
          </cell>
          <cell r="F249" t="str">
            <v>ACTIVA</v>
          </cell>
          <cell r="G249" t="str">
            <v xml:space="preserve">PRODUCTOS ALIMENTICIOS                       </v>
          </cell>
          <cell r="H249">
            <v>248</v>
          </cell>
          <cell r="I249">
            <v>175343341</v>
          </cell>
          <cell r="J249">
            <v>155.5</v>
          </cell>
          <cell r="K249">
            <v>104184216</v>
          </cell>
          <cell r="L249">
            <v>191</v>
          </cell>
          <cell r="M249">
            <v>209109078</v>
          </cell>
          <cell r="N249">
            <v>295</v>
          </cell>
          <cell r="O249">
            <v>42005445</v>
          </cell>
          <cell r="P249">
            <v>251</v>
          </cell>
          <cell r="Q249">
            <v>15499804</v>
          </cell>
          <cell r="R249">
            <v>294</v>
          </cell>
          <cell r="S249">
            <v>9894308</v>
          </cell>
          <cell r="T249">
            <v>1434.5</v>
          </cell>
          <cell r="U249">
            <v>178</v>
          </cell>
        </row>
        <row r="250">
          <cell r="A250">
            <v>830004259</v>
          </cell>
          <cell r="B250" t="str">
            <v xml:space="preserve">HEWLETT PACKARD COLOMBIA LTDA                                         </v>
          </cell>
          <cell r="C250" t="str">
            <v xml:space="preserve">BOGOTA D.C.               </v>
          </cell>
          <cell r="D250" t="str">
            <v xml:space="preserve">BOGOTA D.C.               </v>
          </cell>
          <cell r="E250" t="str">
            <v>VIGILANCIA</v>
          </cell>
          <cell r="F250" t="str">
            <v>ACTIVA</v>
          </cell>
          <cell r="G250" t="str">
            <v xml:space="preserve">COMERCIO AL POR MAYOR                        </v>
          </cell>
          <cell r="H250">
            <v>249</v>
          </cell>
          <cell r="I250">
            <v>175228254</v>
          </cell>
          <cell r="J250">
            <v>149.5</v>
          </cell>
          <cell r="K250">
            <v>110345055</v>
          </cell>
          <cell r="L250">
            <v>58</v>
          </cell>
          <cell r="M250">
            <v>578034573</v>
          </cell>
          <cell r="N250">
            <v>117</v>
          </cell>
          <cell r="O250">
            <v>101272366</v>
          </cell>
          <cell r="P250">
            <v>444</v>
          </cell>
          <cell r="Q250">
            <v>8159761</v>
          </cell>
          <cell r="R250">
            <v>22567</v>
          </cell>
          <cell r="S250">
            <v>-1896743</v>
          </cell>
          <cell r="T250">
            <v>23584.5</v>
          </cell>
          <cell r="U250">
            <v>2965</v>
          </cell>
        </row>
        <row r="251">
          <cell r="A251">
            <v>805000427</v>
          </cell>
          <cell r="B251" t="str">
            <v xml:space="preserve">COOMEVA ENTIDAD PROMOTORA DE SALUD S.A. COOMEVA EP                    </v>
          </cell>
          <cell r="C251" t="str">
            <v xml:space="preserve">CALI                      </v>
          </cell>
          <cell r="D251" t="str">
            <v xml:space="preserve">VALLE                     </v>
          </cell>
          <cell r="E251" t="str">
            <v>EXENTA</v>
          </cell>
          <cell r="F251" t="str">
            <v>VIGILADA POR LA SUPERINTENDENCIA FINANCIERA DE COL</v>
          </cell>
          <cell r="G251" t="str">
            <v xml:space="preserve">SERVICIOS SOCIALES Y DE SALUD                </v>
          </cell>
          <cell r="H251">
            <v>250</v>
          </cell>
          <cell r="I251">
            <v>175201488</v>
          </cell>
          <cell r="J251">
            <v>789.5</v>
          </cell>
          <cell r="K251">
            <v>15169021</v>
          </cell>
          <cell r="L251">
            <v>20</v>
          </cell>
          <cell r="M251">
            <v>1139937376</v>
          </cell>
          <cell r="N251">
            <v>80</v>
          </cell>
          <cell r="O251">
            <v>137436255</v>
          </cell>
          <cell r="P251">
            <v>1950</v>
          </cell>
          <cell r="Q251">
            <v>1375074</v>
          </cell>
          <cell r="R251">
            <v>1655</v>
          </cell>
          <cell r="S251">
            <v>1034419</v>
          </cell>
          <cell r="T251">
            <v>4744.5</v>
          </cell>
          <cell r="U251">
            <v>563</v>
          </cell>
        </row>
        <row r="252">
          <cell r="A252">
            <v>890321151</v>
          </cell>
          <cell r="B252" t="str">
            <v xml:space="preserve">F E S A  S. A.                                                        </v>
          </cell>
          <cell r="C252" t="str">
            <v xml:space="preserve">CALI                      </v>
          </cell>
          <cell r="D252" t="str">
            <v xml:space="preserve">VALLE                     </v>
          </cell>
          <cell r="E252" t="str">
            <v>VIGILANCIA</v>
          </cell>
          <cell r="F252" t="str">
            <v>ACTIVA</v>
          </cell>
          <cell r="G252" t="str">
            <v>EDITORIAL E IMPRESION (SIN INCLUIR PUBLICACIO</v>
          </cell>
          <cell r="H252">
            <v>251</v>
          </cell>
          <cell r="I252">
            <v>174562440</v>
          </cell>
          <cell r="J252">
            <v>208</v>
          </cell>
          <cell r="K252">
            <v>73089311</v>
          </cell>
          <cell r="L252">
            <v>185</v>
          </cell>
          <cell r="M252">
            <v>220056533</v>
          </cell>
          <cell r="N252">
            <v>187</v>
          </cell>
          <cell r="O252">
            <v>63427466</v>
          </cell>
          <cell r="P252">
            <v>601</v>
          </cell>
          <cell r="Q252">
            <v>5555774</v>
          </cell>
          <cell r="R252">
            <v>1000</v>
          </cell>
          <cell r="S252">
            <v>1952157</v>
          </cell>
          <cell r="T252">
            <v>2432</v>
          </cell>
          <cell r="U252">
            <v>302</v>
          </cell>
        </row>
        <row r="253">
          <cell r="A253">
            <v>890914525</v>
          </cell>
          <cell r="B253" t="str">
            <v xml:space="preserve">MINEROS DE ANTIOQUIA S A                                              </v>
          </cell>
          <cell r="C253" t="str">
            <v xml:space="preserve">MEDELLIN                  </v>
          </cell>
          <cell r="D253" t="str">
            <v xml:space="preserve">ANTIOQUIA                 </v>
          </cell>
          <cell r="E253" t="str">
            <v>EXENTA</v>
          </cell>
          <cell r="F253" t="str">
            <v>VIGILADA POR LA SUPERINTENDENCIA FINANCIERA DE COL</v>
          </cell>
          <cell r="G253" t="str">
            <v xml:space="preserve">EXTRACCION Y EXPLOTACION DE OTROS MINERALES  </v>
          </cell>
          <cell r="H253">
            <v>252</v>
          </cell>
          <cell r="I253">
            <v>174456663</v>
          </cell>
          <cell r="J253">
            <v>118.5</v>
          </cell>
          <cell r="K253">
            <v>141970247</v>
          </cell>
          <cell r="L253">
            <v>392</v>
          </cell>
          <cell r="M253">
            <v>115310506</v>
          </cell>
          <cell r="N253">
            <v>224</v>
          </cell>
          <cell r="O253">
            <v>53522833</v>
          </cell>
          <cell r="P253">
            <v>82</v>
          </cell>
          <cell r="Q253">
            <v>49222104</v>
          </cell>
          <cell r="R253">
            <v>74</v>
          </cell>
          <cell r="S253">
            <v>38322669</v>
          </cell>
          <cell r="T253">
            <v>1142.5</v>
          </cell>
          <cell r="U253">
            <v>142</v>
          </cell>
        </row>
        <row r="254">
          <cell r="A254">
            <v>890304099</v>
          </cell>
          <cell r="B254" t="str">
            <v xml:space="preserve">HOTELES ESTELAR S.A.                                                  </v>
          </cell>
          <cell r="C254" t="str">
            <v xml:space="preserve">CALI                      </v>
          </cell>
          <cell r="D254" t="str">
            <v xml:space="preserve">VALLE                     </v>
          </cell>
          <cell r="E254" t="str">
            <v>VIGILANCIA</v>
          </cell>
          <cell r="F254" t="str">
            <v>ACTIVA</v>
          </cell>
          <cell r="G254" t="str">
            <v xml:space="preserve">ALOJAMIENTO                                  </v>
          </cell>
          <cell r="H254">
            <v>253</v>
          </cell>
          <cell r="I254">
            <v>173303367</v>
          </cell>
          <cell r="J254">
            <v>132.5</v>
          </cell>
          <cell r="K254">
            <v>125817710</v>
          </cell>
          <cell r="L254">
            <v>458</v>
          </cell>
          <cell r="M254">
            <v>101237607</v>
          </cell>
          <cell r="N254">
            <v>129</v>
          </cell>
          <cell r="O254">
            <v>92191177</v>
          </cell>
          <cell r="P254">
            <v>186</v>
          </cell>
          <cell r="Q254">
            <v>21048777</v>
          </cell>
          <cell r="R254">
            <v>512</v>
          </cell>
          <cell r="S254">
            <v>4853396</v>
          </cell>
          <cell r="T254">
            <v>1670.5</v>
          </cell>
          <cell r="U254">
            <v>202</v>
          </cell>
        </row>
        <row r="255">
          <cell r="A255">
            <v>890318278</v>
          </cell>
          <cell r="B255" t="str">
            <v xml:space="preserve">CONALVIAS S A                                                         </v>
          </cell>
          <cell r="C255" t="str">
            <v xml:space="preserve">CALI                      </v>
          </cell>
          <cell r="D255" t="str">
            <v xml:space="preserve">VALLE                     </v>
          </cell>
          <cell r="E255" t="str">
            <v>VIGILANCIA</v>
          </cell>
          <cell r="F255" t="str">
            <v>ACTIVA</v>
          </cell>
          <cell r="G255" t="str">
            <v xml:space="preserve">CONSTRUCCION DE OBRAS CIVILES                </v>
          </cell>
          <cell r="H255">
            <v>254</v>
          </cell>
          <cell r="I255">
            <v>172500660</v>
          </cell>
          <cell r="J255">
            <v>286</v>
          </cell>
          <cell r="K255">
            <v>52667142</v>
          </cell>
          <cell r="L255">
            <v>155</v>
          </cell>
          <cell r="M255">
            <v>264116634</v>
          </cell>
          <cell r="N255">
            <v>813</v>
          </cell>
          <cell r="O255">
            <v>14666547</v>
          </cell>
          <cell r="P255">
            <v>371</v>
          </cell>
          <cell r="Q255">
            <v>10040325</v>
          </cell>
          <cell r="R255">
            <v>355</v>
          </cell>
          <cell r="S255">
            <v>7955752</v>
          </cell>
          <cell r="T255">
            <v>2234</v>
          </cell>
          <cell r="U255">
            <v>278</v>
          </cell>
        </row>
        <row r="256">
          <cell r="A256">
            <v>890916911</v>
          </cell>
          <cell r="B256" t="str">
            <v xml:space="preserve">INDUSTRIA COLOMBIANA DE MOTOCICLETAS YAMAHA S A                       </v>
          </cell>
          <cell r="C256" t="str">
            <v xml:space="preserve">LA ESTRELLA               </v>
          </cell>
          <cell r="D256" t="str">
            <v xml:space="preserve">ANTIOQUIA                 </v>
          </cell>
          <cell r="E256" t="str">
            <v>VIGILANCIA</v>
          </cell>
          <cell r="F256" t="str">
            <v>ACTIVA</v>
          </cell>
          <cell r="G256" t="str">
            <v>FABRICACION DE OTROS MEDIOS DE TRANSPORTE Y S</v>
          </cell>
          <cell r="H256">
            <v>255</v>
          </cell>
          <cell r="I256">
            <v>172115884</v>
          </cell>
          <cell r="J256">
            <v>135</v>
          </cell>
          <cell r="K256">
            <v>123616339</v>
          </cell>
          <cell r="L256">
            <v>148</v>
          </cell>
          <cell r="M256">
            <v>279498885</v>
          </cell>
          <cell r="N256">
            <v>153</v>
          </cell>
          <cell r="O256">
            <v>79018441</v>
          </cell>
          <cell r="P256">
            <v>86</v>
          </cell>
          <cell r="Q256">
            <v>48534095</v>
          </cell>
          <cell r="R256">
            <v>93</v>
          </cell>
          <cell r="S256">
            <v>30387239</v>
          </cell>
          <cell r="T256">
            <v>870</v>
          </cell>
          <cell r="U256">
            <v>111</v>
          </cell>
        </row>
        <row r="257">
          <cell r="A257">
            <v>817001644</v>
          </cell>
          <cell r="B257" t="str">
            <v xml:space="preserve">GENFAR S.A.                                                           </v>
          </cell>
          <cell r="C257" t="str">
            <v xml:space="preserve">SANTANDER DE QUILICHAO    </v>
          </cell>
          <cell r="D257" t="str">
            <v xml:space="preserve">CAUCA                     </v>
          </cell>
          <cell r="E257" t="str">
            <v>VIGILANCIA</v>
          </cell>
          <cell r="F257" t="str">
            <v>ACTIVA</v>
          </cell>
          <cell r="G257" t="str">
            <v xml:space="preserve">PRODUCTOS QUIMICOS                           </v>
          </cell>
          <cell r="H257">
            <v>256</v>
          </cell>
          <cell r="I257">
            <v>171395667</v>
          </cell>
          <cell r="J257">
            <v>143</v>
          </cell>
          <cell r="K257">
            <v>116882902</v>
          </cell>
          <cell r="L257">
            <v>459</v>
          </cell>
          <cell r="M257">
            <v>101114816</v>
          </cell>
          <cell r="N257">
            <v>381</v>
          </cell>
          <cell r="O257">
            <v>32837402</v>
          </cell>
          <cell r="P257">
            <v>223</v>
          </cell>
          <cell r="Q257">
            <v>17781233</v>
          </cell>
          <cell r="R257">
            <v>290</v>
          </cell>
          <cell r="S257">
            <v>10038471</v>
          </cell>
          <cell r="T257">
            <v>1752</v>
          </cell>
          <cell r="U257">
            <v>214</v>
          </cell>
        </row>
        <row r="258">
          <cell r="A258">
            <v>890930545</v>
          </cell>
          <cell r="B258" t="str">
            <v xml:space="preserve">MINCIVIL S.A.                                                         </v>
          </cell>
          <cell r="C258" t="str">
            <v xml:space="preserve">CHIA                      </v>
          </cell>
          <cell r="D258" t="str">
            <v xml:space="preserve">CUNDINAMARCA              </v>
          </cell>
          <cell r="E258" t="str">
            <v>VIGILANCIA</v>
          </cell>
          <cell r="F258" t="str">
            <v>ACTIVA</v>
          </cell>
          <cell r="G258" t="str">
            <v xml:space="preserve">CONSTRUCCION DE OBRAS CIVILES                </v>
          </cell>
          <cell r="H258">
            <v>257</v>
          </cell>
          <cell r="I258">
            <v>170986153</v>
          </cell>
          <cell r="J258">
            <v>124</v>
          </cell>
          <cell r="K258">
            <v>132940628</v>
          </cell>
          <cell r="L258">
            <v>365</v>
          </cell>
          <cell r="M258">
            <v>123842993</v>
          </cell>
          <cell r="N258">
            <v>1009</v>
          </cell>
          <cell r="O258">
            <v>11736488</v>
          </cell>
          <cell r="P258">
            <v>749</v>
          </cell>
          <cell r="Q258">
            <v>4288337</v>
          </cell>
          <cell r="R258">
            <v>377</v>
          </cell>
          <cell r="S258">
            <v>7069899</v>
          </cell>
          <cell r="T258">
            <v>2881</v>
          </cell>
          <cell r="U258">
            <v>343</v>
          </cell>
        </row>
        <row r="259">
          <cell r="A259">
            <v>800186142</v>
          </cell>
          <cell r="B259" t="str">
            <v xml:space="preserve">FORD MOTOR DE COLOMBIA SUCURSAL                                       </v>
          </cell>
          <cell r="C259" t="str">
            <v xml:space="preserve">BOGOTA D.C.               </v>
          </cell>
          <cell r="D259" t="str">
            <v xml:space="preserve">BOGOTA D.C.               </v>
          </cell>
          <cell r="E259" t="str">
            <v>VIGILANCIA</v>
          </cell>
          <cell r="F259" t="str">
            <v>ACTIVA</v>
          </cell>
          <cell r="G259" t="str">
            <v xml:space="preserve">COMERCIO DE VEHICULOS Y ACTIVIDADES CONEXAS  </v>
          </cell>
          <cell r="H259">
            <v>258</v>
          </cell>
          <cell r="I259">
            <v>170826434</v>
          </cell>
          <cell r="J259">
            <v>433</v>
          </cell>
          <cell r="K259">
            <v>32691969</v>
          </cell>
          <cell r="L259">
            <v>84</v>
          </cell>
          <cell r="M259">
            <v>432454960</v>
          </cell>
          <cell r="N259">
            <v>211</v>
          </cell>
          <cell r="O259">
            <v>56390037</v>
          </cell>
          <cell r="P259">
            <v>121</v>
          </cell>
          <cell r="Q259">
            <v>34434842</v>
          </cell>
          <cell r="R259">
            <v>112</v>
          </cell>
          <cell r="S259">
            <v>24523746</v>
          </cell>
          <cell r="T259">
            <v>1219</v>
          </cell>
          <cell r="U259">
            <v>152</v>
          </cell>
        </row>
        <row r="260">
          <cell r="A260">
            <v>891300513</v>
          </cell>
          <cell r="B260" t="str">
            <v xml:space="preserve">INGENIO PICHICHI S.A.                                                 </v>
          </cell>
          <cell r="C260" t="str">
            <v xml:space="preserve">CALI                      </v>
          </cell>
          <cell r="D260" t="str">
            <v xml:space="preserve">VALLE                     </v>
          </cell>
          <cell r="E260" t="str">
            <v>VIGILANCIA</v>
          </cell>
          <cell r="F260" t="str">
            <v>ACTIVA</v>
          </cell>
          <cell r="G260" t="str">
            <v xml:space="preserve">PRODUCTOS ALIMENTICIOS                       </v>
          </cell>
          <cell r="H260">
            <v>259</v>
          </cell>
          <cell r="I260">
            <v>169380496</v>
          </cell>
          <cell r="J260">
            <v>172.5</v>
          </cell>
          <cell r="K260">
            <v>95143991</v>
          </cell>
          <cell r="L260">
            <v>301</v>
          </cell>
          <cell r="M260">
            <v>151024732</v>
          </cell>
          <cell r="N260">
            <v>325</v>
          </cell>
          <cell r="O260">
            <v>38406755</v>
          </cell>
          <cell r="P260">
            <v>292</v>
          </cell>
          <cell r="Q260">
            <v>13459685</v>
          </cell>
          <cell r="R260">
            <v>353</v>
          </cell>
          <cell r="S260">
            <v>8014515</v>
          </cell>
          <cell r="T260">
            <v>1702.5</v>
          </cell>
          <cell r="U260">
            <v>207</v>
          </cell>
        </row>
        <row r="261">
          <cell r="A261">
            <v>890905686</v>
          </cell>
          <cell r="B261" t="str">
            <v xml:space="preserve">INVERSIONES PINAMAR S A                                               </v>
          </cell>
          <cell r="C261" t="str">
            <v xml:space="preserve">BOGOTA D.C.               </v>
          </cell>
          <cell r="D261" t="str">
            <v xml:space="preserve">BOGOTA D.C.               </v>
          </cell>
          <cell r="E261" t="str">
            <v>VIGILANCIA</v>
          </cell>
          <cell r="F261" t="str">
            <v>ACTIVA</v>
          </cell>
          <cell r="G261" t="str">
            <v>ACTIVIDADES DIVERSAS DE INVERSION Y SERVICIOS</v>
          </cell>
          <cell r="H261">
            <v>260</v>
          </cell>
          <cell r="I261">
            <v>166991952</v>
          </cell>
          <cell r="J261">
            <v>99.5</v>
          </cell>
          <cell r="K261">
            <v>166790404</v>
          </cell>
          <cell r="L261">
            <v>9055</v>
          </cell>
          <cell r="M261">
            <v>2749004</v>
          </cell>
          <cell r="N261">
            <v>3736</v>
          </cell>
          <cell r="O261">
            <v>2749004</v>
          </cell>
          <cell r="P261">
            <v>1164</v>
          </cell>
          <cell r="Q261">
            <v>2515715</v>
          </cell>
          <cell r="R261">
            <v>818</v>
          </cell>
          <cell r="S261">
            <v>2588627</v>
          </cell>
          <cell r="T261">
            <v>15132.5</v>
          </cell>
          <cell r="U261">
            <v>1842</v>
          </cell>
        </row>
        <row r="262">
          <cell r="A262">
            <v>890903024</v>
          </cell>
          <cell r="B262" t="str">
            <v xml:space="preserve">COMERCIAL INTERNACIONAL DE EQUIPOS Y MAQUINARIA S A                   </v>
          </cell>
          <cell r="C262" t="str">
            <v xml:space="preserve">MEDELLIN                  </v>
          </cell>
          <cell r="D262" t="str">
            <v xml:space="preserve">ANTIOQUIA                 </v>
          </cell>
          <cell r="E262" t="str">
            <v>VIGILANCIA</v>
          </cell>
          <cell r="F262" t="str">
            <v>ACTIVA</v>
          </cell>
          <cell r="G262" t="str">
            <v xml:space="preserve">COMERCIO DE VEHICULOS Y ACTIVIDADES CONEXAS  </v>
          </cell>
          <cell r="H262">
            <v>261</v>
          </cell>
          <cell r="I262">
            <v>166989285</v>
          </cell>
          <cell r="J262">
            <v>273</v>
          </cell>
          <cell r="K262">
            <v>55632746</v>
          </cell>
          <cell r="L262">
            <v>145</v>
          </cell>
          <cell r="M262">
            <v>285843394</v>
          </cell>
          <cell r="N262">
            <v>182</v>
          </cell>
          <cell r="O262">
            <v>65240952</v>
          </cell>
          <cell r="P262">
            <v>169</v>
          </cell>
          <cell r="Q262">
            <v>23289942</v>
          </cell>
          <cell r="R262">
            <v>201</v>
          </cell>
          <cell r="S262">
            <v>15002502</v>
          </cell>
          <cell r="T262">
            <v>1231</v>
          </cell>
          <cell r="U262">
            <v>155</v>
          </cell>
        </row>
        <row r="263">
          <cell r="A263">
            <v>832000402</v>
          </cell>
          <cell r="B263" t="str">
            <v xml:space="preserve">YAZAKI CIEMEL S,A                                                     </v>
          </cell>
          <cell r="C263" t="str">
            <v xml:space="preserve">CHIA                      </v>
          </cell>
          <cell r="D263" t="str">
            <v xml:space="preserve">CUNDINAMARCA              </v>
          </cell>
          <cell r="E263" t="str">
            <v>VIGILANCIA</v>
          </cell>
          <cell r="F263" t="str">
            <v>ACTIVA</v>
          </cell>
          <cell r="G263" t="str">
            <v>FABRICACION DE VEHICULOS AUTOMOTORES Y SUS PA</v>
          </cell>
          <cell r="H263">
            <v>262</v>
          </cell>
          <cell r="I263">
            <v>165964429</v>
          </cell>
          <cell r="J263">
            <v>119.5</v>
          </cell>
          <cell r="K263">
            <v>136406579</v>
          </cell>
          <cell r="L263">
            <v>269</v>
          </cell>
          <cell r="M263">
            <v>161747302</v>
          </cell>
          <cell r="N263">
            <v>273</v>
          </cell>
          <cell r="O263">
            <v>44671534</v>
          </cell>
          <cell r="P263">
            <v>137</v>
          </cell>
          <cell r="Q263">
            <v>28782255</v>
          </cell>
          <cell r="R263">
            <v>62</v>
          </cell>
          <cell r="S263">
            <v>46711057</v>
          </cell>
          <cell r="T263">
            <v>1122.5</v>
          </cell>
          <cell r="U263">
            <v>138</v>
          </cell>
        </row>
        <row r="264">
          <cell r="A264">
            <v>860028093</v>
          </cell>
          <cell r="B264" t="str">
            <v xml:space="preserve">CORPORACION DE ABASTOS DE BOGOTA S A  CORABASTOS                      </v>
          </cell>
          <cell r="C264" t="str">
            <v xml:space="preserve">BOGOTA D.C.               </v>
          </cell>
          <cell r="D264" t="str">
            <v xml:space="preserve">BOGOTA D.C.               </v>
          </cell>
          <cell r="E264" t="str">
            <v>CONTROL</v>
          </cell>
          <cell r="F264" t="str">
            <v>ACTIVA</v>
          </cell>
          <cell r="G264" t="str">
            <v xml:space="preserve">OTRAS ACTIVIDADES EMPRESARIALES              </v>
          </cell>
          <cell r="H264">
            <v>263</v>
          </cell>
          <cell r="I264">
            <v>165941444</v>
          </cell>
          <cell r="J264">
            <v>125</v>
          </cell>
          <cell r="K264">
            <v>131971990</v>
          </cell>
          <cell r="L264">
            <v>2501</v>
          </cell>
          <cell r="M264">
            <v>17578256</v>
          </cell>
          <cell r="N264">
            <v>693</v>
          </cell>
          <cell r="O264">
            <v>17578256</v>
          </cell>
          <cell r="P264">
            <v>1940</v>
          </cell>
          <cell r="Q264">
            <v>1383443</v>
          </cell>
          <cell r="R264">
            <v>1289</v>
          </cell>
          <cell r="S264">
            <v>1451286</v>
          </cell>
          <cell r="T264">
            <v>6811</v>
          </cell>
          <cell r="U264">
            <v>777</v>
          </cell>
        </row>
        <row r="265">
          <cell r="A265">
            <v>860002464</v>
          </cell>
          <cell r="B265" t="str">
            <v xml:space="preserve">CORPORACION DE FERIAS Y EXPOSICIONES S A                              </v>
          </cell>
          <cell r="C265" t="str">
            <v xml:space="preserve">BOGOTA D.C.               </v>
          </cell>
          <cell r="D265" t="str">
            <v xml:space="preserve">BOGOTA D.C.               </v>
          </cell>
          <cell r="E265" t="str">
            <v>EXENTA</v>
          </cell>
          <cell r="F265" t="str">
            <v>VIGILADA POR LA SUPERINTENDENCIA FINANCIERA DE COL</v>
          </cell>
          <cell r="G265" t="str">
            <v xml:space="preserve">OTRAS ACTIVIDADES DE SERVISIOS COMUNITARIOS, </v>
          </cell>
          <cell r="H265">
            <v>264</v>
          </cell>
          <cell r="I265">
            <v>165049711</v>
          </cell>
          <cell r="J265">
            <v>109</v>
          </cell>
          <cell r="K265">
            <v>153680258</v>
          </cell>
          <cell r="L265">
            <v>1145</v>
          </cell>
          <cell r="M265">
            <v>41712226</v>
          </cell>
          <cell r="N265">
            <v>299</v>
          </cell>
          <cell r="O265">
            <v>41712226</v>
          </cell>
          <cell r="P265">
            <v>373</v>
          </cell>
          <cell r="Q265">
            <v>10007095</v>
          </cell>
          <cell r="R265">
            <v>366</v>
          </cell>
          <cell r="S265">
            <v>7577445</v>
          </cell>
          <cell r="T265">
            <v>2556</v>
          </cell>
          <cell r="U265">
            <v>312</v>
          </cell>
        </row>
        <row r="266">
          <cell r="A266">
            <v>890329438</v>
          </cell>
          <cell r="B266" t="str">
            <v xml:space="preserve">CLOROX DE COLOMBIA S A                                                </v>
          </cell>
          <cell r="C266" t="str">
            <v xml:space="preserve">BOGOTA D.C.               </v>
          </cell>
          <cell r="D266" t="str">
            <v xml:space="preserve">BOGOTA D.C.               </v>
          </cell>
          <cell r="E266" t="str">
            <v>VIGILANCIA</v>
          </cell>
          <cell r="F266" t="str">
            <v>ACTIVA</v>
          </cell>
          <cell r="G266" t="str">
            <v xml:space="preserve">PRODUCTOS QUIMICOS                           </v>
          </cell>
          <cell r="H266">
            <v>265</v>
          </cell>
          <cell r="I266">
            <v>163239809</v>
          </cell>
          <cell r="J266">
            <v>113</v>
          </cell>
          <cell r="K266">
            <v>148288731</v>
          </cell>
          <cell r="L266">
            <v>595</v>
          </cell>
          <cell r="M266">
            <v>79929933</v>
          </cell>
          <cell r="N266">
            <v>368</v>
          </cell>
          <cell r="O266">
            <v>33919864</v>
          </cell>
          <cell r="P266">
            <v>389</v>
          </cell>
          <cell r="Q266">
            <v>9507166</v>
          </cell>
          <cell r="R266">
            <v>433</v>
          </cell>
          <cell r="S266">
            <v>6128791</v>
          </cell>
          <cell r="T266">
            <v>2163</v>
          </cell>
          <cell r="U266">
            <v>267</v>
          </cell>
        </row>
        <row r="267">
          <cell r="A267">
            <v>860017005</v>
          </cell>
          <cell r="B267" t="str">
            <v xml:space="preserve">CHALLENGER  S A                                                       </v>
          </cell>
          <cell r="C267" t="str">
            <v xml:space="preserve">BOGOTA D.C.               </v>
          </cell>
          <cell r="D267" t="str">
            <v xml:space="preserve">BOGOTA D.C.               </v>
          </cell>
          <cell r="E267" t="str">
            <v>VIGILANCIA</v>
          </cell>
          <cell r="F267" t="str">
            <v>ACTIVA</v>
          </cell>
          <cell r="G267" t="str">
            <v xml:space="preserve">FABRICACION DE MAQUINARIA Y EQUIPO           </v>
          </cell>
          <cell r="H267">
            <v>266</v>
          </cell>
          <cell r="I267">
            <v>162691693</v>
          </cell>
          <cell r="J267">
            <v>163.5</v>
          </cell>
          <cell r="K267">
            <v>99528572</v>
          </cell>
          <cell r="L267">
            <v>315</v>
          </cell>
          <cell r="M267">
            <v>140603215</v>
          </cell>
          <cell r="N267">
            <v>294</v>
          </cell>
          <cell r="O267">
            <v>42113704</v>
          </cell>
          <cell r="P267">
            <v>222</v>
          </cell>
          <cell r="Q267">
            <v>17783351</v>
          </cell>
          <cell r="R267">
            <v>263</v>
          </cell>
          <cell r="S267">
            <v>11223616</v>
          </cell>
          <cell r="T267">
            <v>1523.5</v>
          </cell>
          <cell r="U267">
            <v>185</v>
          </cell>
        </row>
        <row r="268">
          <cell r="A268">
            <v>860028601</v>
          </cell>
          <cell r="B268" t="str">
            <v xml:space="preserve">FINANZAUTO FACTORING S.A.                                             </v>
          </cell>
          <cell r="C268" t="str">
            <v xml:space="preserve">BOGOTA D.C.               </v>
          </cell>
          <cell r="D268" t="str">
            <v xml:space="preserve">BOGOTA D.C.               </v>
          </cell>
          <cell r="E268" t="str">
            <v>VIGILANCIA</v>
          </cell>
          <cell r="F268" t="str">
            <v>ACTIVA</v>
          </cell>
          <cell r="G268" t="str">
            <v>ACTIVIDADES DIVERSAS DE INVERSION Y SERVICIOS</v>
          </cell>
          <cell r="H268">
            <v>267</v>
          </cell>
          <cell r="I268">
            <v>161538687</v>
          </cell>
          <cell r="J268">
            <v>339</v>
          </cell>
          <cell r="K268">
            <v>43034139</v>
          </cell>
          <cell r="L268">
            <v>1840</v>
          </cell>
          <cell r="M268">
            <v>24929040</v>
          </cell>
          <cell r="N268">
            <v>498</v>
          </cell>
          <cell r="O268">
            <v>24929040</v>
          </cell>
          <cell r="P268">
            <v>241</v>
          </cell>
          <cell r="Q268">
            <v>16196516</v>
          </cell>
          <cell r="R268">
            <v>1296</v>
          </cell>
          <cell r="S268">
            <v>1430174</v>
          </cell>
          <cell r="T268">
            <v>4481</v>
          </cell>
          <cell r="U268">
            <v>534</v>
          </cell>
        </row>
        <row r="269">
          <cell r="A269">
            <v>890205645</v>
          </cell>
          <cell r="B269" t="str">
            <v xml:space="preserve">MARVAL S.A.                                                           </v>
          </cell>
          <cell r="C269" t="str">
            <v xml:space="preserve">BUCARAMANGA               </v>
          </cell>
          <cell r="D269" t="str">
            <v xml:space="preserve">SANTANDER                 </v>
          </cell>
          <cell r="E269" t="str">
            <v>VIGILANCIA</v>
          </cell>
          <cell r="F269" t="str">
            <v>ACTIVA</v>
          </cell>
          <cell r="G269" t="str">
            <v xml:space="preserve">CONSTRUCCION DE OBRAS RESIDENCIALES          </v>
          </cell>
          <cell r="H269">
            <v>268</v>
          </cell>
          <cell r="I269">
            <v>161284966</v>
          </cell>
          <cell r="J269">
            <v>234</v>
          </cell>
          <cell r="K269">
            <v>64843291</v>
          </cell>
          <cell r="L269">
            <v>525</v>
          </cell>
          <cell r="M269">
            <v>89951806</v>
          </cell>
          <cell r="N269">
            <v>638</v>
          </cell>
          <cell r="O269">
            <v>19213096</v>
          </cell>
          <cell r="P269">
            <v>460</v>
          </cell>
          <cell r="Q269">
            <v>7783631</v>
          </cell>
          <cell r="R269">
            <v>562</v>
          </cell>
          <cell r="S269">
            <v>4299747</v>
          </cell>
          <cell r="T269">
            <v>2687</v>
          </cell>
          <cell r="U269">
            <v>324</v>
          </cell>
        </row>
        <row r="270">
          <cell r="A270">
            <v>860001317</v>
          </cell>
          <cell r="B270" t="str">
            <v xml:space="preserve">PUBLICAR S A                                                          </v>
          </cell>
          <cell r="C270" t="str">
            <v xml:space="preserve">BOGOTA D.C.               </v>
          </cell>
          <cell r="D270" t="str">
            <v xml:space="preserve">BOGOTA D.C.               </v>
          </cell>
          <cell r="E270" t="str">
            <v>VIGILANCIA</v>
          </cell>
          <cell r="F270" t="str">
            <v>ACTIVA</v>
          </cell>
          <cell r="G270" t="str">
            <v xml:space="preserve">OTRAS ACTIVIDADES EMPRESARIALES              </v>
          </cell>
          <cell r="H270">
            <v>269</v>
          </cell>
          <cell r="I270">
            <v>161136619</v>
          </cell>
          <cell r="J270">
            <v>269</v>
          </cell>
          <cell r="K270">
            <v>56559986</v>
          </cell>
          <cell r="L270">
            <v>319</v>
          </cell>
          <cell r="M270">
            <v>139113160</v>
          </cell>
          <cell r="N270">
            <v>137</v>
          </cell>
          <cell r="O270">
            <v>87921048</v>
          </cell>
          <cell r="P270">
            <v>244</v>
          </cell>
          <cell r="Q270">
            <v>16108193</v>
          </cell>
          <cell r="R270">
            <v>322</v>
          </cell>
          <cell r="S270">
            <v>8779284</v>
          </cell>
          <cell r="T270">
            <v>1560</v>
          </cell>
          <cell r="U270">
            <v>189</v>
          </cell>
        </row>
        <row r="271">
          <cell r="A271">
            <v>800038391</v>
          </cell>
          <cell r="B271" t="str">
            <v xml:space="preserve">MASERING LTDA                                                         </v>
          </cell>
          <cell r="C271" t="str">
            <v xml:space="preserve">BARRANQUILLA              </v>
          </cell>
          <cell r="D271" t="str">
            <v xml:space="preserve">ATLANTICO                 </v>
          </cell>
          <cell r="E271" t="str">
            <v>VIGILANCIA</v>
          </cell>
          <cell r="F271" t="str">
            <v>ACTIVA</v>
          </cell>
          <cell r="G271" t="str">
            <v xml:space="preserve">CARBON Y DERIVADOS                           </v>
          </cell>
          <cell r="H271">
            <v>270</v>
          </cell>
          <cell r="I271">
            <v>160618944</v>
          </cell>
          <cell r="J271">
            <v>438</v>
          </cell>
          <cell r="K271">
            <v>32372782</v>
          </cell>
          <cell r="L271">
            <v>366</v>
          </cell>
          <cell r="M271">
            <v>123807429</v>
          </cell>
          <cell r="N271">
            <v>461</v>
          </cell>
          <cell r="O271">
            <v>27246567</v>
          </cell>
          <cell r="P271">
            <v>392</v>
          </cell>
          <cell r="Q271">
            <v>9341944</v>
          </cell>
          <cell r="R271">
            <v>283</v>
          </cell>
          <cell r="S271">
            <v>10522232</v>
          </cell>
          <cell r="T271">
            <v>2210</v>
          </cell>
          <cell r="U271">
            <v>273</v>
          </cell>
        </row>
        <row r="272">
          <cell r="A272">
            <v>860005096</v>
          </cell>
          <cell r="B272" t="str">
            <v xml:space="preserve">W-L LLC                                                               </v>
          </cell>
          <cell r="C272" t="str">
            <v xml:space="preserve">CALI                      </v>
          </cell>
          <cell r="D272" t="str">
            <v xml:space="preserve">VALLE                     </v>
          </cell>
          <cell r="E272" t="str">
            <v>VIGILANCIA</v>
          </cell>
          <cell r="F272" t="str">
            <v>ACTIVA</v>
          </cell>
          <cell r="G272" t="str">
            <v xml:space="preserve">PRODUCTOS QUIMICOS                           </v>
          </cell>
          <cell r="H272">
            <v>271</v>
          </cell>
          <cell r="I272">
            <v>159903460</v>
          </cell>
          <cell r="J272">
            <v>131.5</v>
          </cell>
          <cell r="K272">
            <v>126549743</v>
          </cell>
          <cell r="L272">
            <v>231</v>
          </cell>
          <cell r="M272">
            <v>179714594</v>
          </cell>
          <cell r="N272">
            <v>219</v>
          </cell>
          <cell r="O272">
            <v>55413007</v>
          </cell>
          <cell r="P272">
            <v>216</v>
          </cell>
          <cell r="Q272">
            <v>18075185</v>
          </cell>
          <cell r="R272">
            <v>80</v>
          </cell>
          <cell r="S272">
            <v>35689913</v>
          </cell>
          <cell r="T272">
            <v>1148.5</v>
          </cell>
          <cell r="U272">
            <v>144</v>
          </cell>
        </row>
        <row r="273">
          <cell r="A273">
            <v>830012157</v>
          </cell>
          <cell r="B273" t="str">
            <v xml:space="preserve">THOMAS GREG &amp; SONS LIMITED (GUERNSEY) LTDA                            </v>
          </cell>
          <cell r="C273" t="str">
            <v xml:space="preserve">BOGOTA D.C.               </v>
          </cell>
          <cell r="D273" t="str">
            <v xml:space="preserve">BOGOTA D.C.               </v>
          </cell>
          <cell r="E273" t="str">
            <v>VIGILANCIA</v>
          </cell>
          <cell r="F273" t="str">
            <v>ACTIVA</v>
          </cell>
          <cell r="G273" t="str">
            <v>ACTIVIDADES DIVERSAS DE INVERSION Y SERVICIOS</v>
          </cell>
          <cell r="H273">
            <v>272</v>
          </cell>
          <cell r="I273">
            <v>159027430</v>
          </cell>
          <cell r="J273">
            <v>174.5</v>
          </cell>
          <cell r="K273">
            <v>92870677</v>
          </cell>
          <cell r="L273">
            <v>1541</v>
          </cell>
          <cell r="M273">
            <v>30630142</v>
          </cell>
          <cell r="N273">
            <v>464</v>
          </cell>
          <cell r="O273">
            <v>27205643</v>
          </cell>
          <cell r="P273">
            <v>266</v>
          </cell>
          <cell r="Q273">
            <v>14465586</v>
          </cell>
          <cell r="R273">
            <v>280</v>
          </cell>
          <cell r="S273">
            <v>10580170</v>
          </cell>
          <cell r="T273">
            <v>2997.5</v>
          </cell>
          <cell r="U273">
            <v>360</v>
          </cell>
        </row>
        <row r="274">
          <cell r="A274">
            <v>830052724</v>
          </cell>
          <cell r="B274" t="str">
            <v xml:space="preserve">INVERSORA 2005 S.A.                                                   </v>
          </cell>
          <cell r="C274" t="str">
            <v xml:space="preserve">BOGOTA D.C.               </v>
          </cell>
          <cell r="D274" t="str">
            <v xml:space="preserve">BOGOTA D.C.               </v>
          </cell>
          <cell r="E274" t="str">
            <v>VIGILANCIA</v>
          </cell>
          <cell r="F274" t="str">
            <v>ACTIVA</v>
          </cell>
          <cell r="G274" t="str">
            <v>ACTIVIDADES DIVERSAS DE INVERSION Y SERVICIOS</v>
          </cell>
          <cell r="H274">
            <v>273</v>
          </cell>
          <cell r="I274">
            <v>158594628</v>
          </cell>
          <cell r="J274">
            <v>108</v>
          </cell>
          <cell r="K274">
            <v>154868527</v>
          </cell>
          <cell r="L274">
            <v>2611</v>
          </cell>
          <cell r="M274">
            <v>16768234</v>
          </cell>
          <cell r="N274">
            <v>720</v>
          </cell>
          <cell r="O274">
            <v>16764555</v>
          </cell>
          <cell r="P274">
            <v>252</v>
          </cell>
          <cell r="Q274">
            <v>15344097</v>
          </cell>
          <cell r="R274">
            <v>202</v>
          </cell>
          <cell r="S274">
            <v>14990252</v>
          </cell>
          <cell r="T274">
            <v>4166</v>
          </cell>
          <cell r="U274">
            <v>494</v>
          </cell>
        </row>
        <row r="275">
          <cell r="A275">
            <v>860006853</v>
          </cell>
          <cell r="B275" t="str">
            <v xml:space="preserve">CARBOQUIMICA S A                                                      </v>
          </cell>
          <cell r="C275" t="str">
            <v xml:space="preserve">BOGOTA D.C.               </v>
          </cell>
          <cell r="D275" t="str">
            <v xml:space="preserve">BOGOTA D.C.               </v>
          </cell>
          <cell r="E275" t="str">
            <v>VIGILANCIA</v>
          </cell>
          <cell r="F275" t="str">
            <v>ACTIVA</v>
          </cell>
          <cell r="G275" t="str">
            <v xml:space="preserve">PRODUCTOS QUIMICOS                           </v>
          </cell>
          <cell r="H275">
            <v>274</v>
          </cell>
          <cell r="I275">
            <v>158322339</v>
          </cell>
          <cell r="J275">
            <v>178.5</v>
          </cell>
          <cell r="K275">
            <v>90874788</v>
          </cell>
          <cell r="L275">
            <v>327</v>
          </cell>
          <cell r="M275">
            <v>137684701</v>
          </cell>
          <cell r="N275">
            <v>629</v>
          </cell>
          <cell r="O275">
            <v>19746330</v>
          </cell>
          <cell r="P275">
            <v>449</v>
          </cell>
          <cell r="Q275">
            <v>7974015</v>
          </cell>
          <cell r="R275">
            <v>530</v>
          </cell>
          <cell r="S275">
            <v>4603540</v>
          </cell>
          <cell r="T275">
            <v>2387.5</v>
          </cell>
          <cell r="U275">
            <v>297</v>
          </cell>
        </row>
        <row r="276">
          <cell r="A276">
            <v>860522056</v>
          </cell>
          <cell r="B276" t="str">
            <v xml:space="preserve">LAMITECH S A                                                          </v>
          </cell>
          <cell r="C276" t="str">
            <v xml:space="preserve">CARTAGENA                 </v>
          </cell>
          <cell r="D276" t="str">
            <v xml:space="preserve">BOLIVAR                   </v>
          </cell>
          <cell r="E276" t="str">
            <v>EXENTA</v>
          </cell>
          <cell r="F276" t="str">
            <v>VIGILADA POR LA SUPERINTENDENCIA FINANCIERA DE COL</v>
          </cell>
          <cell r="G276" t="str">
            <v xml:space="preserve">PRODUCTOS DE PLASTICO                        </v>
          </cell>
          <cell r="H276">
            <v>275</v>
          </cell>
          <cell r="I276">
            <v>157744305</v>
          </cell>
          <cell r="J276">
            <v>184</v>
          </cell>
          <cell r="K276">
            <v>85694863</v>
          </cell>
          <cell r="L276">
            <v>422</v>
          </cell>
          <cell r="M276">
            <v>108414397</v>
          </cell>
          <cell r="N276">
            <v>415</v>
          </cell>
          <cell r="O276">
            <v>30401136</v>
          </cell>
          <cell r="P276">
            <v>356</v>
          </cell>
          <cell r="Q276">
            <v>10591060</v>
          </cell>
          <cell r="R276">
            <v>364</v>
          </cell>
          <cell r="S276">
            <v>7713856</v>
          </cell>
          <cell r="T276">
            <v>2016</v>
          </cell>
          <cell r="U276">
            <v>243</v>
          </cell>
        </row>
        <row r="277">
          <cell r="A277">
            <v>860000996</v>
          </cell>
          <cell r="B277" t="str">
            <v xml:space="preserve">C. I.RACAFE &amp; CIA. S.C.A.                                             </v>
          </cell>
          <cell r="C277" t="str">
            <v xml:space="preserve">BOGOTA D.C.               </v>
          </cell>
          <cell r="D277" t="str">
            <v xml:space="preserve">BOGOTA D.C.               </v>
          </cell>
          <cell r="E277" t="str">
            <v>VIGILANCIA</v>
          </cell>
          <cell r="F277" t="str">
            <v>ACTIVA</v>
          </cell>
          <cell r="G277" t="str">
            <v xml:space="preserve">COMERCIO AL POR MAYOR                        </v>
          </cell>
          <cell r="H277">
            <v>276</v>
          </cell>
          <cell r="I277">
            <v>155581716</v>
          </cell>
          <cell r="J277">
            <v>272.5</v>
          </cell>
          <cell r="K277">
            <v>55660027</v>
          </cell>
          <cell r="L277">
            <v>111</v>
          </cell>
          <cell r="M277">
            <v>351123880</v>
          </cell>
          <cell r="N277">
            <v>678</v>
          </cell>
          <cell r="O277">
            <v>17911809</v>
          </cell>
          <cell r="P277">
            <v>644</v>
          </cell>
          <cell r="Q277">
            <v>5139635</v>
          </cell>
          <cell r="R277">
            <v>1462</v>
          </cell>
          <cell r="S277">
            <v>1222872</v>
          </cell>
          <cell r="T277">
            <v>3443.5</v>
          </cell>
          <cell r="U277">
            <v>405</v>
          </cell>
        </row>
        <row r="278">
          <cell r="A278">
            <v>800187974</v>
          </cell>
          <cell r="B278" t="str">
            <v xml:space="preserve">HARKEN DE COLOMBIA LIMITED                                            </v>
          </cell>
          <cell r="C278" t="str">
            <v xml:space="preserve">BOGOTA D.C.               </v>
          </cell>
          <cell r="D278" t="str">
            <v xml:space="preserve">BOGOTA D.C.               </v>
          </cell>
          <cell r="E278" t="str">
            <v>VIGILANCIA</v>
          </cell>
          <cell r="F278" t="str">
            <v>ACTIVA</v>
          </cell>
          <cell r="G278" t="str">
            <v>EXTRACCION DE PETROLEO CRUDO Y DE GAS NATURAL</v>
          </cell>
          <cell r="H278">
            <v>277</v>
          </cell>
          <cell r="I278">
            <v>155357171</v>
          </cell>
          <cell r="J278">
            <v>126</v>
          </cell>
          <cell r="K278">
            <v>130520554</v>
          </cell>
          <cell r="L278">
            <v>1024</v>
          </cell>
          <cell r="M278">
            <v>46324737</v>
          </cell>
          <cell r="N278">
            <v>512</v>
          </cell>
          <cell r="O278">
            <v>24395028</v>
          </cell>
          <cell r="P278">
            <v>179</v>
          </cell>
          <cell r="Q278">
            <v>22107165</v>
          </cell>
          <cell r="R278">
            <v>151</v>
          </cell>
          <cell r="S278">
            <v>20080013</v>
          </cell>
          <cell r="T278">
            <v>2269</v>
          </cell>
          <cell r="U278">
            <v>283</v>
          </cell>
        </row>
        <row r="279">
          <cell r="A279">
            <v>800017935</v>
          </cell>
          <cell r="B279" t="str">
            <v xml:space="preserve">INVERSIONES LAURELCO S A                                              </v>
          </cell>
          <cell r="C279" t="str">
            <v xml:space="preserve">BOGOTA D.C.               </v>
          </cell>
          <cell r="D279" t="str">
            <v xml:space="preserve">BOGOTA D.C.               </v>
          </cell>
          <cell r="E279" t="str">
            <v>VIGILANCIA</v>
          </cell>
          <cell r="F279" t="str">
            <v>ACTIVA</v>
          </cell>
          <cell r="G279" t="str">
            <v>ACTIVIDADES DIVERSAS DE INVERSION Y SERVICIOS</v>
          </cell>
          <cell r="H279">
            <v>278</v>
          </cell>
          <cell r="I279">
            <v>155246442</v>
          </cell>
          <cell r="J279">
            <v>106.5</v>
          </cell>
          <cell r="K279">
            <v>155222673</v>
          </cell>
          <cell r="L279">
            <v>7638</v>
          </cell>
          <cell r="M279">
            <v>3805512</v>
          </cell>
          <cell r="N279">
            <v>2842</v>
          </cell>
          <cell r="O279">
            <v>3805512</v>
          </cell>
          <cell r="P279">
            <v>854</v>
          </cell>
          <cell r="Q279">
            <v>3651013</v>
          </cell>
          <cell r="R279">
            <v>348</v>
          </cell>
          <cell r="S279">
            <v>8221873</v>
          </cell>
          <cell r="T279">
            <v>12066.5</v>
          </cell>
          <cell r="U279">
            <v>1431</v>
          </cell>
        </row>
        <row r="280">
          <cell r="A280">
            <v>800017936</v>
          </cell>
          <cell r="B280" t="str">
            <v xml:space="preserve">INVERSIONES CERALCO S A                                               </v>
          </cell>
          <cell r="C280" t="str">
            <v xml:space="preserve">BOGOTA D.C.               </v>
          </cell>
          <cell r="D280" t="str">
            <v xml:space="preserve">BOGOTA D.C.               </v>
          </cell>
          <cell r="E280" t="str">
            <v>VIGILANCIA</v>
          </cell>
          <cell r="F280" t="str">
            <v>ACTIVA</v>
          </cell>
          <cell r="G280" t="str">
            <v>ACTIVIDADES DIVERSAS DE INVERSION Y SERVICIOS</v>
          </cell>
          <cell r="H280">
            <v>279</v>
          </cell>
          <cell r="I280">
            <v>155178854</v>
          </cell>
          <cell r="J280">
            <v>107</v>
          </cell>
          <cell r="K280">
            <v>155058155</v>
          </cell>
          <cell r="L280">
            <v>7672</v>
          </cell>
          <cell r="M280">
            <v>3781828</v>
          </cell>
          <cell r="N280">
            <v>2857</v>
          </cell>
          <cell r="O280">
            <v>3781828</v>
          </cell>
          <cell r="P280">
            <v>856</v>
          </cell>
          <cell r="Q280">
            <v>3625640</v>
          </cell>
          <cell r="R280">
            <v>349</v>
          </cell>
          <cell r="S280">
            <v>8193526</v>
          </cell>
          <cell r="T280">
            <v>12120</v>
          </cell>
          <cell r="U280">
            <v>1434</v>
          </cell>
        </row>
        <row r="281">
          <cell r="A281">
            <v>830069311</v>
          </cell>
          <cell r="B281" t="str">
            <v xml:space="preserve">NABORS DRILLING INTERNATIONAL LTD BERMUDA                             </v>
          </cell>
          <cell r="C281" t="str">
            <v xml:space="preserve">BOGOTA D.C.               </v>
          </cell>
          <cell r="D281" t="str">
            <v xml:space="preserve">BOGOTA D.C.               </v>
          </cell>
          <cell r="E281" t="str">
            <v>VIGILANCIA</v>
          </cell>
          <cell r="F281" t="str">
            <v>ACTIVA</v>
          </cell>
          <cell r="G281" t="str">
            <v xml:space="preserve">DERIVADOS DEL PETROLEO Y GAS                 </v>
          </cell>
          <cell r="H281">
            <v>280</v>
          </cell>
          <cell r="I281">
            <v>153567421</v>
          </cell>
          <cell r="J281">
            <v>294</v>
          </cell>
          <cell r="K281">
            <v>51159595</v>
          </cell>
          <cell r="L281">
            <v>286</v>
          </cell>
          <cell r="M281">
            <v>155466333</v>
          </cell>
          <cell r="N281">
            <v>318</v>
          </cell>
          <cell r="O281">
            <v>38848818</v>
          </cell>
          <cell r="P281">
            <v>126</v>
          </cell>
          <cell r="Q281">
            <v>32849004</v>
          </cell>
          <cell r="R281">
            <v>589</v>
          </cell>
          <cell r="S281">
            <v>3959483</v>
          </cell>
          <cell r="T281">
            <v>1893</v>
          </cell>
          <cell r="U281">
            <v>233</v>
          </cell>
        </row>
        <row r="282">
          <cell r="A282">
            <v>892300678</v>
          </cell>
          <cell r="B282" t="str">
            <v xml:space="preserve">ETICOS SERRANO GOMEZ LTDA                                             </v>
          </cell>
          <cell r="C282" t="str">
            <v xml:space="preserve">BARRANQUILLA              </v>
          </cell>
          <cell r="D282" t="str">
            <v xml:space="preserve">ATLANTICO                 </v>
          </cell>
          <cell r="E282" t="str">
            <v>VIGILANCIA</v>
          </cell>
          <cell r="F282" t="str">
            <v>ACTIVA</v>
          </cell>
          <cell r="G282" t="str">
            <v xml:space="preserve">COMERCIO AL POR MAYOR                        </v>
          </cell>
          <cell r="H282">
            <v>281</v>
          </cell>
          <cell r="I282">
            <v>153480913</v>
          </cell>
          <cell r="J282">
            <v>365</v>
          </cell>
          <cell r="K282">
            <v>40095343</v>
          </cell>
          <cell r="L282">
            <v>130</v>
          </cell>
          <cell r="M282">
            <v>315920236</v>
          </cell>
          <cell r="N282">
            <v>341</v>
          </cell>
          <cell r="O282">
            <v>36496092</v>
          </cell>
          <cell r="P282">
            <v>932</v>
          </cell>
          <cell r="Q282">
            <v>3260285</v>
          </cell>
          <cell r="R282">
            <v>572</v>
          </cell>
          <cell r="S282">
            <v>4165005</v>
          </cell>
          <cell r="T282">
            <v>2621</v>
          </cell>
          <cell r="U282">
            <v>318</v>
          </cell>
        </row>
        <row r="283">
          <cell r="A283">
            <v>860002392</v>
          </cell>
          <cell r="B283" t="str">
            <v xml:space="preserve">SCHERING PLOUGH S A                                                   </v>
          </cell>
          <cell r="C283" t="str">
            <v xml:space="preserve">BOGOTA D.C.               </v>
          </cell>
          <cell r="D283" t="str">
            <v xml:space="preserve">BOGOTA D.C.               </v>
          </cell>
          <cell r="E283" t="str">
            <v>VIGILANCIA</v>
          </cell>
          <cell r="F283" t="str">
            <v>ACTIVA</v>
          </cell>
          <cell r="G283" t="str">
            <v xml:space="preserve">PRODUCTOS QUIMICOS                           </v>
          </cell>
          <cell r="H283">
            <v>282</v>
          </cell>
          <cell r="I283">
            <v>153103042</v>
          </cell>
          <cell r="J283">
            <v>132</v>
          </cell>
          <cell r="K283">
            <v>125938075</v>
          </cell>
          <cell r="L283">
            <v>206</v>
          </cell>
          <cell r="M283">
            <v>198022527</v>
          </cell>
          <cell r="N283">
            <v>112</v>
          </cell>
          <cell r="O283">
            <v>101831022</v>
          </cell>
          <cell r="P283">
            <v>134</v>
          </cell>
          <cell r="Q283">
            <v>28989807</v>
          </cell>
          <cell r="R283">
            <v>185</v>
          </cell>
          <cell r="S283">
            <v>16986336</v>
          </cell>
          <cell r="T283">
            <v>1051</v>
          </cell>
          <cell r="U283">
            <v>127</v>
          </cell>
        </row>
        <row r="284">
          <cell r="A284">
            <v>830052726</v>
          </cell>
          <cell r="B284" t="str">
            <v xml:space="preserve">INVERSORA 2015 S.A.                                                   </v>
          </cell>
          <cell r="C284" t="str">
            <v xml:space="preserve">BOGOTA D.C.               </v>
          </cell>
          <cell r="D284" t="str">
            <v xml:space="preserve">BOGOTA D.C.               </v>
          </cell>
          <cell r="E284" t="str">
            <v>VIGILANCIA</v>
          </cell>
          <cell r="F284" t="str">
            <v>ACTIVA</v>
          </cell>
          <cell r="G284" t="str">
            <v>ACTIVIDADES DIVERSAS DE INVERSION Y SERVICIOS</v>
          </cell>
          <cell r="H284">
            <v>283</v>
          </cell>
          <cell r="I284">
            <v>152923820</v>
          </cell>
          <cell r="J284">
            <v>112</v>
          </cell>
          <cell r="K284">
            <v>149869010</v>
          </cell>
          <cell r="L284">
            <v>2300</v>
          </cell>
          <cell r="M284">
            <v>19146448</v>
          </cell>
          <cell r="N284">
            <v>738</v>
          </cell>
          <cell r="O284">
            <v>16206883</v>
          </cell>
          <cell r="P284">
            <v>264</v>
          </cell>
          <cell r="Q284">
            <v>14601205</v>
          </cell>
          <cell r="R284">
            <v>179</v>
          </cell>
          <cell r="S284">
            <v>17424567</v>
          </cell>
          <cell r="T284">
            <v>3876</v>
          </cell>
          <cell r="U284">
            <v>456</v>
          </cell>
        </row>
        <row r="285">
          <cell r="A285">
            <v>890900138</v>
          </cell>
          <cell r="B285" t="str">
            <v xml:space="preserve">CACHARRERIA MUNDIAL S A                                               </v>
          </cell>
          <cell r="C285" t="str">
            <v xml:space="preserve">MEDELLIN                  </v>
          </cell>
          <cell r="D285" t="str">
            <v xml:space="preserve">ANTIOQUIA                 </v>
          </cell>
          <cell r="E285" t="str">
            <v>VIGILANCIA</v>
          </cell>
          <cell r="F285" t="str">
            <v>ACTIVA</v>
          </cell>
          <cell r="G285" t="str">
            <v xml:space="preserve">COMERCIO AL POR MAYOR                        </v>
          </cell>
          <cell r="H285">
            <v>284</v>
          </cell>
          <cell r="I285">
            <v>151042273</v>
          </cell>
          <cell r="J285">
            <v>164.5</v>
          </cell>
          <cell r="K285">
            <v>99222368</v>
          </cell>
          <cell r="L285">
            <v>158</v>
          </cell>
          <cell r="M285">
            <v>255108788</v>
          </cell>
          <cell r="N285">
            <v>374</v>
          </cell>
          <cell r="O285">
            <v>33655502</v>
          </cell>
          <cell r="P285">
            <v>917</v>
          </cell>
          <cell r="Q285">
            <v>3340004</v>
          </cell>
          <cell r="R285">
            <v>343</v>
          </cell>
          <cell r="S285">
            <v>8269840</v>
          </cell>
          <cell r="T285">
            <v>2240.5</v>
          </cell>
          <cell r="U285">
            <v>280</v>
          </cell>
        </row>
        <row r="286">
          <cell r="A286">
            <v>800059327</v>
          </cell>
          <cell r="B286" t="str">
            <v xml:space="preserve">SOCIEDAD DE COMERCIALIZACION INTERNACIONAL COLTEJER S.A.              </v>
          </cell>
          <cell r="C286" t="str">
            <v xml:space="preserve">ITAGUI                    </v>
          </cell>
          <cell r="D286" t="str">
            <v xml:space="preserve">ANTIOQUIA                 </v>
          </cell>
          <cell r="E286" t="str">
            <v>VIGILANCIA</v>
          </cell>
          <cell r="F286" t="str">
            <v>ACTIVA</v>
          </cell>
          <cell r="G286" t="str">
            <v xml:space="preserve">COMERCIO AL POR MAYOR                        </v>
          </cell>
          <cell r="H286">
            <v>285</v>
          </cell>
          <cell r="I286">
            <v>150162560</v>
          </cell>
          <cell r="J286">
            <v>318.5</v>
          </cell>
          <cell r="K286">
            <v>45895484</v>
          </cell>
          <cell r="L286">
            <v>1172</v>
          </cell>
          <cell r="M286">
            <v>40817402</v>
          </cell>
          <cell r="N286">
            <v>4309</v>
          </cell>
          <cell r="O286">
            <v>2306143</v>
          </cell>
          <cell r="P286">
            <v>2173</v>
          </cell>
          <cell r="Q286">
            <v>1211430</v>
          </cell>
          <cell r="R286">
            <v>7225</v>
          </cell>
          <cell r="S286">
            <v>106778</v>
          </cell>
          <cell r="T286">
            <v>15482.5</v>
          </cell>
          <cell r="U286">
            <v>1881</v>
          </cell>
        </row>
        <row r="287">
          <cell r="A287">
            <v>830074222</v>
          </cell>
          <cell r="B287" t="str">
            <v xml:space="preserve">SYNGENTA S A                                                          </v>
          </cell>
          <cell r="C287" t="str">
            <v xml:space="preserve">BOGOTA D.C.               </v>
          </cell>
          <cell r="D287" t="str">
            <v xml:space="preserve">BOGOTA D.C.               </v>
          </cell>
          <cell r="E287" t="str">
            <v>VIGILANCIA</v>
          </cell>
          <cell r="F287" t="str">
            <v>ACTIVA</v>
          </cell>
          <cell r="G287" t="str">
            <v xml:space="preserve">PRODUCTOS QUIMICOS                           </v>
          </cell>
          <cell r="H287">
            <v>286</v>
          </cell>
          <cell r="I287">
            <v>149044859</v>
          </cell>
          <cell r="J287">
            <v>218.5</v>
          </cell>
          <cell r="K287">
            <v>68756077</v>
          </cell>
          <cell r="L287">
            <v>275</v>
          </cell>
          <cell r="M287">
            <v>160996070</v>
          </cell>
          <cell r="N287">
            <v>232</v>
          </cell>
          <cell r="O287">
            <v>51788690</v>
          </cell>
          <cell r="P287">
            <v>555</v>
          </cell>
          <cell r="Q287">
            <v>6109153</v>
          </cell>
          <cell r="R287">
            <v>381</v>
          </cell>
          <cell r="S287">
            <v>7005037</v>
          </cell>
          <cell r="T287">
            <v>1947.5</v>
          </cell>
          <cell r="U287">
            <v>238</v>
          </cell>
        </row>
        <row r="288">
          <cell r="A288">
            <v>800185150</v>
          </cell>
          <cell r="B288" t="str">
            <v xml:space="preserve">SONY CORPORATION OF PANAMA S.A. SUCURSAL COLOMBIA                     </v>
          </cell>
          <cell r="C288" t="str">
            <v xml:space="preserve">BOGOTA D.C.               </v>
          </cell>
          <cell r="D288" t="str">
            <v xml:space="preserve">BOGOTA D.C.               </v>
          </cell>
          <cell r="E288" t="str">
            <v>VIGILANCIA</v>
          </cell>
          <cell r="F288" t="str">
            <v>ACTIVA</v>
          </cell>
          <cell r="G288" t="str">
            <v xml:space="preserve">COMERCIO AL POR MAYOR                        </v>
          </cell>
          <cell r="H288">
            <v>287</v>
          </cell>
          <cell r="I288">
            <v>148918980</v>
          </cell>
          <cell r="J288">
            <v>385</v>
          </cell>
          <cell r="K288">
            <v>37852689</v>
          </cell>
          <cell r="L288">
            <v>96</v>
          </cell>
          <cell r="M288">
            <v>394077031</v>
          </cell>
          <cell r="N288">
            <v>160</v>
          </cell>
          <cell r="O288">
            <v>74634403</v>
          </cell>
          <cell r="P288">
            <v>154</v>
          </cell>
          <cell r="Q288">
            <v>25476169</v>
          </cell>
          <cell r="R288">
            <v>21956</v>
          </cell>
          <cell r="S288">
            <v>-371912</v>
          </cell>
          <cell r="T288">
            <v>23038</v>
          </cell>
          <cell r="U288">
            <v>2882</v>
          </cell>
        </row>
        <row r="289">
          <cell r="A289">
            <v>860066249</v>
          </cell>
          <cell r="B289" t="str">
            <v xml:space="preserve">COMERCIAL CAMACHO GOMEZ S.A.                                          </v>
          </cell>
          <cell r="C289" t="str">
            <v xml:space="preserve">BOGOTA D.C.               </v>
          </cell>
          <cell r="D289" t="str">
            <v xml:space="preserve">BOGOTA D.C.               </v>
          </cell>
          <cell r="E289" t="str">
            <v>VIGILANCIA</v>
          </cell>
          <cell r="F289" t="str">
            <v>ACTIVA</v>
          </cell>
          <cell r="G289" t="str">
            <v>ACTIVIDADES DIVERSAS DE INVERSION Y SERVICIOS</v>
          </cell>
          <cell r="H289">
            <v>288</v>
          </cell>
          <cell r="I289">
            <v>148758207</v>
          </cell>
          <cell r="J289">
            <v>146</v>
          </cell>
          <cell r="K289">
            <v>113696449</v>
          </cell>
          <cell r="L289">
            <v>2040</v>
          </cell>
          <cell r="M289">
            <v>22066106</v>
          </cell>
          <cell r="N289">
            <v>572</v>
          </cell>
          <cell r="O289">
            <v>22066106</v>
          </cell>
          <cell r="P289">
            <v>181</v>
          </cell>
          <cell r="Q289">
            <v>21619426</v>
          </cell>
          <cell r="R289">
            <v>148</v>
          </cell>
          <cell r="S289">
            <v>20550300</v>
          </cell>
          <cell r="T289">
            <v>3375</v>
          </cell>
          <cell r="U289">
            <v>393</v>
          </cell>
        </row>
        <row r="290">
          <cell r="A290">
            <v>830052727</v>
          </cell>
          <cell r="B290" t="str">
            <v xml:space="preserve">INVERSORA 2020 S.A.                                                   </v>
          </cell>
          <cell r="C290" t="str">
            <v xml:space="preserve">BOGOTA D.C.               </v>
          </cell>
          <cell r="D290" t="str">
            <v xml:space="preserve">BOGOTA D.C.               </v>
          </cell>
          <cell r="E290" t="str">
            <v>VIGILANCIA</v>
          </cell>
          <cell r="F290" t="str">
            <v>ACTIVA</v>
          </cell>
          <cell r="G290" t="str">
            <v>ACTIVIDADES DIVERSAS DE INVERSION Y SERVICIOS</v>
          </cell>
          <cell r="H290">
            <v>289</v>
          </cell>
          <cell r="I290">
            <v>148421213</v>
          </cell>
          <cell r="J290">
            <v>137.5</v>
          </cell>
          <cell r="K290">
            <v>120976086</v>
          </cell>
          <cell r="L290">
            <v>3106</v>
          </cell>
          <cell r="M290">
            <v>13582462</v>
          </cell>
          <cell r="N290">
            <v>874</v>
          </cell>
          <cell r="O290">
            <v>13578703</v>
          </cell>
          <cell r="P290">
            <v>320</v>
          </cell>
          <cell r="Q290">
            <v>12072287</v>
          </cell>
          <cell r="R290">
            <v>222</v>
          </cell>
          <cell r="S290">
            <v>13447639</v>
          </cell>
          <cell r="T290">
            <v>4948.5</v>
          </cell>
          <cell r="U290">
            <v>596</v>
          </cell>
        </row>
        <row r="291">
          <cell r="A291">
            <v>800047031</v>
          </cell>
          <cell r="B291" t="str">
            <v xml:space="preserve">TABLEMAC S.A. EN ACUERDO DE REESTRUCTURACION                          </v>
          </cell>
          <cell r="C291" t="str">
            <v xml:space="preserve">MEDELLIN                  </v>
          </cell>
          <cell r="D291" t="str">
            <v xml:space="preserve">ANTIOQUIA                 </v>
          </cell>
          <cell r="E291" t="str">
            <v>EXENTA</v>
          </cell>
          <cell r="F291" t="str">
            <v>VIGILADA POR LA SUPERINTENDENCIA FINANCIERA DE COL</v>
          </cell>
          <cell r="G291" t="str">
            <v xml:space="preserve">FABRICACION DE PAPEL, CARTON Y DERIVADOS     </v>
          </cell>
          <cell r="H291">
            <v>290</v>
          </cell>
          <cell r="I291">
            <v>148416591</v>
          </cell>
          <cell r="J291">
            <v>123.5</v>
          </cell>
          <cell r="K291">
            <v>134177419</v>
          </cell>
          <cell r="L291">
            <v>651</v>
          </cell>
          <cell r="M291">
            <v>73530536</v>
          </cell>
          <cell r="N291">
            <v>435</v>
          </cell>
          <cell r="O291">
            <v>28795894</v>
          </cell>
          <cell r="P291">
            <v>228</v>
          </cell>
          <cell r="Q291">
            <v>17263595</v>
          </cell>
          <cell r="R291">
            <v>218</v>
          </cell>
          <cell r="S291">
            <v>13630675</v>
          </cell>
          <cell r="T291">
            <v>1945.5</v>
          </cell>
          <cell r="U291">
            <v>237</v>
          </cell>
        </row>
        <row r="292">
          <cell r="A292">
            <v>890100584</v>
          </cell>
          <cell r="B292" t="str">
            <v xml:space="preserve">FABRICAS UNIDAS DE ACEITES Y GRASAS VEGETALES S.A.                    </v>
          </cell>
          <cell r="C292" t="str">
            <v xml:space="preserve">BARRANQUILLA              </v>
          </cell>
          <cell r="D292" t="str">
            <v xml:space="preserve">ATLANTICO                 </v>
          </cell>
          <cell r="E292" t="str">
            <v>VIGILANCIA</v>
          </cell>
          <cell r="F292" t="str">
            <v>ACTIVA</v>
          </cell>
          <cell r="G292" t="str">
            <v xml:space="preserve">PRODUCTOS ALIMENTICIOS                       </v>
          </cell>
          <cell r="H292">
            <v>291</v>
          </cell>
          <cell r="I292">
            <v>144748035</v>
          </cell>
          <cell r="J292">
            <v>196.5</v>
          </cell>
          <cell r="K292">
            <v>78595592</v>
          </cell>
          <cell r="L292">
            <v>227</v>
          </cell>
          <cell r="M292">
            <v>183567837</v>
          </cell>
          <cell r="N292">
            <v>520</v>
          </cell>
          <cell r="O292">
            <v>24114216</v>
          </cell>
          <cell r="P292">
            <v>495</v>
          </cell>
          <cell r="Q292">
            <v>6957419</v>
          </cell>
          <cell r="R292">
            <v>617</v>
          </cell>
          <cell r="S292">
            <v>3735246</v>
          </cell>
          <cell r="T292">
            <v>2346.5</v>
          </cell>
          <cell r="U292">
            <v>294</v>
          </cell>
        </row>
        <row r="293">
          <cell r="A293">
            <v>860005986</v>
          </cell>
          <cell r="B293" t="str">
            <v xml:space="preserve">INGENIEROS CONSTRUCTORES E INTERVENTORES ICEIN S.A.                   </v>
          </cell>
          <cell r="C293" t="str">
            <v xml:space="preserve">BOGOTA D.C.               </v>
          </cell>
          <cell r="D293" t="str">
            <v xml:space="preserve">BOGOTA D.C.               </v>
          </cell>
          <cell r="E293" t="str">
            <v>VIGILANCIA</v>
          </cell>
          <cell r="F293" t="str">
            <v>ACTIVA</v>
          </cell>
          <cell r="G293" t="str">
            <v xml:space="preserve">CONSTRUCCION DE OBRAS CIVILES                </v>
          </cell>
          <cell r="H293">
            <v>292</v>
          </cell>
          <cell r="I293">
            <v>144505328</v>
          </cell>
          <cell r="J293">
            <v>213.5</v>
          </cell>
          <cell r="K293">
            <v>70508609</v>
          </cell>
          <cell r="L293">
            <v>904</v>
          </cell>
          <cell r="M293">
            <v>53523351</v>
          </cell>
          <cell r="N293">
            <v>3897</v>
          </cell>
          <cell r="O293">
            <v>2629052</v>
          </cell>
          <cell r="P293">
            <v>5211</v>
          </cell>
          <cell r="Q293">
            <v>349577</v>
          </cell>
          <cell r="R293">
            <v>483</v>
          </cell>
          <cell r="S293">
            <v>5287741</v>
          </cell>
          <cell r="T293">
            <v>11000.5</v>
          </cell>
          <cell r="U293">
            <v>1299</v>
          </cell>
        </row>
        <row r="294">
          <cell r="A294">
            <v>860066248</v>
          </cell>
          <cell r="B294" t="str">
            <v xml:space="preserve">INVERSIONES TIMON S. A.                                               </v>
          </cell>
          <cell r="C294" t="str">
            <v xml:space="preserve">BOGOTA D.C.               </v>
          </cell>
          <cell r="D294" t="str">
            <v xml:space="preserve">BOGOTA D.C.               </v>
          </cell>
          <cell r="E294" t="str">
            <v>VIGILANCIA</v>
          </cell>
          <cell r="F294" t="str">
            <v>ACTIVA</v>
          </cell>
          <cell r="G294" t="str">
            <v>ACTIVIDADES DIVERSAS DE INVERSION Y SERVICIOS</v>
          </cell>
          <cell r="H294">
            <v>293</v>
          </cell>
          <cell r="I294">
            <v>144070185</v>
          </cell>
          <cell r="J294">
            <v>148.5</v>
          </cell>
          <cell r="K294">
            <v>110705382</v>
          </cell>
          <cell r="L294">
            <v>2095</v>
          </cell>
          <cell r="M294">
            <v>21369258</v>
          </cell>
          <cell r="N294">
            <v>589</v>
          </cell>
          <cell r="O294">
            <v>21369258</v>
          </cell>
          <cell r="P294">
            <v>189</v>
          </cell>
          <cell r="Q294">
            <v>20955725</v>
          </cell>
          <cell r="R294">
            <v>153</v>
          </cell>
          <cell r="S294">
            <v>19857005</v>
          </cell>
          <cell r="T294">
            <v>3467.5</v>
          </cell>
          <cell r="U294">
            <v>407</v>
          </cell>
        </row>
        <row r="295">
          <cell r="A295">
            <v>860013704</v>
          </cell>
          <cell r="B295" t="str">
            <v xml:space="preserve">GASES INDUSTRIALES DE COLOMBIA S.A.                                   </v>
          </cell>
          <cell r="C295" t="str">
            <v xml:space="preserve">MEDELLIN                  </v>
          </cell>
          <cell r="D295" t="str">
            <v xml:space="preserve">ANTIOQUIA                 </v>
          </cell>
          <cell r="E295" t="str">
            <v>VIGILANCIA</v>
          </cell>
          <cell r="F295" t="str">
            <v>ACTIVA</v>
          </cell>
          <cell r="G295" t="str">
            <v xml:space="preserve">PRODUCTOS QUIMICOS                           </v>
          </cell>
          <cell r="H295">
            <v>294</v>
          </cell>
          <cell r="I295">
            <v>142162665</v>
          </cell>
          <cell r="J295">
            <v>139.5</v>
          </cell>
          <cell r="K295">
            <v>119372924</v>
          </cell>
          <cell r="L295">
            <v>470</v>
          </cell>
          <cell r="M295">
            <v>98005555</v>
          </cell>
          <cell r="N295">
            <v>193</v>
          </cell>
          <cell r="O295">
            <v>60971095</v>
          </cell>
          <cell r="P295">
            <v>299</v>
          </cell>
          <cell r="Q295">
            <v>13201724</v>
          </cell>
          <cell r="R295">
            <v>370</v>
          </cell>
          <cell r="S295">
            <v>7395221</v>
          </cell>
          <cell r="T295">
            <v>1765.5</v>
          </cell>
          <cell r="U295">
            <v>223</v>
          </cell>
        </row>
        <row r="296">
          <cell r="A296">
            <v>890900307</v>
          </cell>
          <cell r="B296" t="str">
            <v xml:space="preserve">INDUSTRIAS METALURGICAS UNIDAS S A                                    </v>
          </cell>
          <cell r="C296" t="str">
            <v xml:space="preserve">COPACABANA                </v>
          </cell>
          <cell r="D296" t="str">
            <v xml:space="preserve">ANTIOQUIA                 </v>
          </cell>
          <cell r="E296" t="str">
            <v>EXENTA</v>
          </cell>
          <cell r="F296" t="str">
            <v>VIGILADA POR LA SUPERINTENDENCIA FINANCIERA DE COL</v>
          </cell>
          <cell r="G296" t="str">
            <v>FABRICACION DE TELAS Y ACTIVIDADES RELACIONAD</v>
          </cell>
          <cell r="H296">
            <v>295</v>
          </cell>
          <cell r="I296">
            <v>142068877</v>
          </cell>
          <cell r="J296">
            <v>193</v>
          </cell>
          <cell r="K296">
            <v>79759777</v>
          </cell>
          <cell r="L296">
            <v>291</v>
          </cell>
          <cell r="M296">
            <v>154404281</v>
          </cell>
          <cell r="N296">
            <v>258</v>
          </cell>
          <cell r="O296">
            <v>46835474</v>
          </cell>
          <cell r="P296">
            <v>213</v>
          </cell>
          <cell r="Q296">
            <v>18253067</v>
          </cell>
          <cell r="R296">
            <v>436</v>
          </cell>
          <cell r="S296">
            <v>6108839</v>
          </cell>
          <cell r="T296">
            <v>1686</v>
          </cell>
          <cell r="U296">
            <v>206</v>
          </cell>
        </row>
        <row r="297">
          <cell r="A297">
            <v>860002538</v>
          </cell>
          <cell r="B297" t="str">
            <v xml:space="preserve">NOVARTIS DE COLOMBIA S A                                              </v>
          </cell>
          <cell r="C297" t="str">
            <v xml:space="preserve">BOGOTA D.C.               </v>
          </cell>
          <cell r="D297" t="str">
            <v xml:space="preserve">BOGOTA D.C.               </v>
          </cell>
          <cell r="E297" t="str">
            <v>VIGILANCIA</v>
          </cell>
          <cell r="F297" t="str">
            <v>ACTIVA</v>
          </cell>
          <cell r="G297" t="str">
            <v xml:space="preserve">COMERCIO AL POR MAYOR                        </v>
          </cell>
          <cell r="H297">
            <v>296</v>
          </cell>
          <cell r="I297">
            <v>141781493</v>
          </cell>
          <cell r="J297">
            <v>162.5</v>
          </cell>
          <cell r="K297">
            <v>100158081</v>
          </cell>
          <cell r="L297">
            <v>165</v>
          </cell>
          <cell r="M297">
            <v>242409384</v>
          </cell>
          <cell r="N297">
            <v>88</v>
          </cell>
          <cell r="O297">
            <v>125800557</v>
          </cell>
          <cell r="P297">
            <v>107</v>
          </cell>
          <cell r="Q297">
            <v>38827704</v>
          </cell>
          <cell r="R297">
            <v>193</v>
          </cell>
          <cell r="S297">
            <v>15741773</v>
          </cell>
          <cell r="T297">
            <v>1011.5</v>
          </cell>
          <cell r="U297">
            <v>124</v>
          </cell>
        </row>
        <row r="298">
          <cell r="A298">
            <v>860026895</v>
          </cell>
          <cell r="B298" t="str">
            <v xml:space="preserve">CARBONE RODRIGUEZ Y CIA S.C.A.                                        </v>
          </cell>
          <cell r="C298" t="str">
            <v xml:space="preserve">BOGOTA D.C.               </v>
          </cell>
          <cell r="D298" t="str">
            <v xml:space="preserve">BOGOTA D.C.               </v>
          </cell>
          <cell r="E298" t="str">
            <v>VIGILANCIA</v>
          </cell>
          <cell r="F298" t="str">
            <v>ACTIVA</v>
          </cell>
          <cell r="G298" t="str">
            <v xml:space="preserve">COMERCIO AL POR MAYOR                        </v>
          </cell>
          <cell r="H298">
            <v>297</v>
          </cell>
          <cell r="I298">
            <v>141708364</v>
          </cell>
          <cell r="J298">
            <v>232</v>
          </cell>
          <cell r="K298">
            <v>65227411</v>
          </cell>
          <cell r="L298">
            <v>70</v>
          </cell>
          <cell r="M298">
            <v>494001076</v>
          </cell>
          <cell r="N298">
            <v>410</v>
          </cell>
          <cell r="O298">
            <v>30955530</v>
          </cell>
          <cell r="P298">
            <v>275</v>
          </cell>
          <cell r="Q298">
            <v>14122921</v>
          </cell>
          <cell r="R298">
            <v>329</v>
          </cell>
          <cell r="S298">
            <v>8565390</v>
          </cell>
          <cell r="T298">
            <v>1613</v>
          </cell>
          <cell r="U298">
            <v>197</v>
          </cell>
        </row>
        <row r="299">
          <cell r="A299">
            <v>890100454</v>
          </cell>
          <cell r="B299" t="str">
            <v xml:space="preserve">DUPONT DE COLOMBIA S.A.                                               </v>
          </cell>
          <cell r="C299" t="str">
            <v xml:space="preserve">BOGOTA D.C.               </v>
          </cell>
          <cell r="D299" t="str">
            <v xml:space="preserve">BOGOTA D.C.               </v>
          </cell>
          <cell r="E299" t="str">
            <v>VIGILANCIA</v>
          </cell>
          <cell r="F299" t="str">
            <v>ACTIVA</v>
          </cell>
          <cell r="G299" t="str">
            <v xml:space="preserve">COMERCIO AL POR MAYOR                        </v>
          </cell>
          <cell r="H299">
            <v>298</v>
          </cell>
          <cell r="I299">
            <v>141534569</v>
          </cell>
          <cell r="J299">
            <v>194</v>
          </cell>
          <cell r="K299">
            <v>79467216</v>
          </cell>
          <cell r="L299">
            <v>219</v>
          </cell>
          <cell r="M299">
            <v>189542397</v>
          </cell>
          <cell r="N299">
            <v>207</v>
          </cell>
          <cell r="O299">
            <v>57128152</v>
          </cell>
          <cell r="P299">
            <v>281</v>
          </cell>
          <cell r="Q299">
            <v>13880284</v>
          </cell>
          <cell r="R299">
            <v>489</v>
          </cell>
          <cell r="S299">
            <v>5253807</v>
          </cell>
          <cell r="T299">
            <v>1688</v>
          </cell>
          <cell r="U299">
            <v>208</v>
          </cell>
        </row>
        <row r="300">
          <cell r="A300">
            <v>830070235</v>
          </cell>
          <cell r="B300" t="str">
            <v xml:space="preserve">REMBRANDT  S.A.                                                       </v>
          </cell>
          <cell r="C300" t="str">
            <v xml:space="preserve">BOGOTA D.C.               </v>
          </cell>
          <cell r="D300" t="str">
            <v xml:space="preserve">BOGOTA D.C.               </v>
          </cell>
          <cell r="E300" t="str">
            <v>VIGILANCIA</v>
          </cell>
          <cell r="F300" t="str">
            <v>ACTIVA</v>
          </cell>
          <cell r="G300" t="str">
            <v>ACTIVIDADES DIVERSAS DE INVERSION Y SERVICIOS</v>
          </cell>
          <cell r="H300">
            <v>299</v>
          </cell>
          <cell r="I300">
            <v>141299441</v>
          </cell>
          <cell r="J300">
            <v>1617.5</v>
          </cell>
          <cell r="K300">
            <v>5863882</v>
          </cell>
          <cell r="L300">
            <v>454</v>
          </cell>
          <cell r="M300">
            <v>101711407</v>
          </cell>
          <cell r="N300">
            <v>114</v>
          </cell>
          <cell r="O300">
            <v>101711407</v>
          </cell>
          <cell r="P300">
            <v>59</v>
          </cell>
          <cell r="Q300">
            <v>67084066</v>
          </cell>
          <cell r="R300">
            <v>7463</v>
          </cell>
          <cell r="S300">
            <v>99878</v>
          </cell>
          <cell r="T300">
            <v>10006.5</v>
          </cell>
          <cell r="U300">
            <v>1176</v>
          </cell>
        </row>
        <row r="301">
          <cell r="A301">
            <v>800175457</v>
          </cell>
          <cell r="B301" t="str">
            <v xml:space="preserve">PANAMERICANA FORMAS E IMPRESOS S A                                    </v>
          </cell>
          <cell r="C301" t="str">
            <v xml:space="preserve">BOGOTA D.C.               </v>
          </cell>
          <cell r="D301" t="str">
            <v xml:space="preserve">BOGOTA D.C.               </v>
          </cell>
          <cell r="E301" t="str">
            <v>VIGILANCIA</v>
          </cell>
          <cell r="F301" t="str">
            <v>ACTIVA</v>
          </cell>
          <cell r="G301" t="str">
            <v>EDITORIAL E IMPRESION (SIN INCLUIR PUBLICACIO</v>
          </cell>
          <cell r="H301">
            <v>300</v>
          </cell>
          <cell r="I301">
            <v>141137510</v>
          </cell>
          <cell r="J301">
            <v>162</v>
          </cell>
          <cell r="K301">
            <v>100284368</v>
          </cell>
          <cell r="L301">
            <v>359</v>
          </cell>
          <cell r="M301">
            <v>125191216</v>
          </cell>
          <cell r="N301">
            <v>455</v>
          </cell>
          <cell r="O301">
            <v>27581032</v>
          </cell>
          <cell r="P301">
            <v>250</v>
          </cell>
          <cell r="Q301">
            <v>15515668</v>
          </cell>
          <cell r="R301">
            <v>252</v>
          </cell>
          <cell r="S301">
            <v>11747865</v>
          </cell>
          <cell r="T301">
            <v>1778</v>
          </cell>
          <cell r="U301">
            <v>224</v>
          </cell>
        </row>
        <row r="302">
          <cell r="A302">
            <v>860008448</v>
          </cell>
          <cell r="B302" t="str">
            <v xml:space="preserve">MEALS, MERCADEO DE ALIMENTOS DE COLOMBIA S.A.                         </v>
          </cell>
          <cell r="C302" t="str">
            <v xml:space="preserve">BOGOTA D.C.               </v>
          </cell>
          <cell r="D302" t="str">
            <v xml:space="preserve">BOGOTA D.C.               </v>
          </cell>
          <cell r="E302" t="str">
            <v>VIGILANCIA</v>
          </cell>
          <cell r="F302" t="str">
            <v>ACTIVA</v>
          </cell>
          <cell r="G302" t="str">
            <v xml:space="preserve">PRODUCTOS ALIMENTICIOS                       </v>
          </cell>
          <cell r="H302">
            <v>301</v>
          </cell>
          <cell r="I302">
            <v>141091447</v>
          </cell>
          <cell r="J302">
            <v>227.5</v>
          </cell>
          <cell r="K302">
            <v>66456939</v>
          </cell>
          <cell r="L302">
            <v>177</v>
          </cell>
          <cell r="M302">
            <v>231906446</v>
          </cell>
          <cell r="N302">
            <v>90</v>
          </cell>
          <cell r="O302">
            <v>121679161</v>
          </cell>
          <cell r="P302">
            <v>141</v>
          </cell>
          <cell r="Q302">
            <v>28164454</v>
          </cell>
          <cell r="R302">
            <v>183</v>
          </cell>
          <cell r="S302">
            <v>17067169</v>
          </cell>
          <cell r="T302">
            <v>1119.5</v>
          </cell>
          <cell r="U302">
            <v>140</v>
          </cell>
        </row>
        <row r="303">
          <cell r="A303">
            <v>830121232</v>
          </cell>
          <cell r="B303" t="str">
            <v xml:space="preserve">METRODISTRITO SA                                                      </v>
          </cell>
          <cell r="C303" t="str">
            <v xml:space="preserve">BOGOTA D.C.               </v>
          </cell>
          <cell r="D303" t="str">
            <v xml:space="preserve">BOGOTA D.C.               </v>
          </cell>
          <cell r="E303" t="str">
            <v>EXENTA</v>
          </cell>
          <cell r="F303" t="str">
            <v>VIGILADA POR LA SUPERINTENDENCIA FINANCIERA DE COL</v>
          </cell>
          <cell r="G303" t="str">
            <v xml:space="preserve">CONSTRUCCION DE OBRAS CIVILES                </v>
          </cell>
          <cell r="H303">
            <v>302</v>
          </cell>
          <cell r="I303">
            <v>140781065</v>
          </cell>
          <cell r="J303">
            <v>1329</v>
          </cell>
          <cell r="K303">
            <v>7652201</v>
          </cell>
          <cell r="L303">
            <v>1445</v>
          </cell>
          <cell r="M303">
            <v>32811169</v>
          </cell>
          <cell r="N303">
            <v>3400</v>
          </cell>
          <cell r="O303">
            <v>3063314</v>
          </cell>
          <cell r="P303">
            <v>2401</v>
          </cell>
          <cell r="Q303">
            <v>1044786</v>
          </cell>
          <cell r="R303">
            <v>5324</v>
          </cell>
          <cell r="S303">
            <v>190412</v>
          </cell>
          <cell r="T303">
            <v>14201</v>
          </cell>
          <cell r="U303">
            <v>1700</v>
          </cell>
        </row>
        <row r="304">
          <cell r="A304">
            <v>891102877</v>
          </cell>
          <cell r="B304" t="str">
            <v xml:space="preserve">TERPEL SUR S A                                                        </v>
          </cell>
          <cell r="C304" t="str">
            <v xml:space="preserve">NEIVA                     </v>
          </cell>
          <cell r="D304" t="str">
            <v xml:space="preserve">HUILA                     </v>
          </cell>
          <cell r="E304" t="str">
            <v>EXENTA</v>
          </cell>
          <cell r="F304" t="str">
            <v>VIGILADA POR LA SUPERINTENDENCIA FINANCIERA DE COL</v>
          </cell>
          <cell r="G304" t="str">
            <v xml:space="preserve">COMERCIO AL POR MAYOR                        </v>
          </cell>
          <cell r="H304">
            <v>303</v>
          </cell>
          <cell r="I304">
            <v>139232931</v>
          </cell>
          <cell r="J304">
            <v>122</v>
          </cell>
          <cell r="K304">
            <v>135360519</v>
          </cell>
          <cell r="L304">
            <v>2936</v>
          </cell>
          <cell r="M304">
            <v>14542327</v>
          </cell>
          <cell r="N304">
            <v>820</v>
          </cell>
          <cell r="O304">
            <v>14542327</v>
          </cell>
          <cell r="P304">
            <v>273</v>
          </cell>
          <cell r="Q304">
            <v>14256322</v>
          </cell>
          <cell r="R304">
            <v>220</v>
          </cell>
          <cell r="S304">
            <v>13521487</v>
          </cell>
          <cell r="T304">
            <v>4674</v>
          </cell>
          <cell r="U304">
            <v>561</v>
          </cell>
        </row>
        <row r="305">
          <cell r="A305">
            <v>860052634</v>
          </cell>
          <cell r="B305" t="str">
            <v xml:space="preserve">DISTRIBUIDORA LOS COCHES LA SABANA S.A                                </v>
          </cell>
          <cell r="C305" t="str">
            <v xml:space="preserve">BOGOTA D.C.               </v>
          </cell>
          <cell r="D305" t="str">
            <v xml:space="preserve">BOGOTA D.C.               </v>
          </cell>
          <cell r="E305" t="str">
            <v>VIGILANCIA</v>
          </cell>
          <cell r="F305" t="str">
            <v>ACTIVA</v>
          </cell>
          <cell r="G305" t="str">
            <v xml:space="preserve">COMERCIO DE VEHICULOS Y ACTIVIDADES CONEXAS  </v>
          </cell>
          <cell r="H305">
            <v>304</v>
          </cell>
          <cell r="I305">
            <v>138726296</v>
          </cell>
          <cell r="J305">
            <v>278.5</v>
          </cell>
          <cell r="K305">
            <v>54581801</v>
          </cell>
          <cell r="L305">
            <v>99</v>
          </cell>
          <cell r="M305">
            <v>386125462</v>
          </cell>
          <cell r="N305">
            <v>308</v>
          </cell>
          <cell r="O305">
            <v>40130292</v>
          </cell>
          <cell r="P305">
            <v>813</v>
          </cell>
          <cell r="Q305">
            <v>3916017</v>
          </cell>
          <cell r="R305">
            <v>581</v>
          </cell>
          <cell r="S305">
            <v>4014724</v>
          </cell>
          <cell r="T305">
            <v>2383.5</v>
          </cell>
          <cell r="U305">
            <v>298</v>
          </cell>
        </row>
        <row r="306">
          <cell r="A306">
            <v>860502509</v>
          </cell>
          <cell r="B306" t="str">
            <v xml:space="preserve">P V C GERFOR S A                                                      </v>
          </cell>
          <cell r="C306" t="str">
            <v xml:space="preserve">BOGOTA D.C.               </v>
          </cell>
          <cell r="D306" t="str">
            <v xml:space="preserve">BOGOTA D.C.               </v>
          </cell>
          <cell r="E306" t="str">
            <v>VIGILANCIA</v>
          </cell>
          <cell r="F306" t="str">
            <v>ACTIVA</v>
          </cell>
          <cell r="G306" t="str">
            <v xml:space="preserve">PRODUCTOS DE PLASTICO                        </v>
          </cell>
          <cell r="H306">
            <v>305</v>
          </cell>
          <cell r="I306">
            <v>138326000</v>
          </cell>
          <cell r="J306">
            <v>189</v>
          </cell>
          <cell r="K306">
            <v>82000642</v>
          </cell>
          <cell r="L306">
            <v>423</v>
          </cell>
          <cell r="M306">
            <v>107841711</v>
          </cell>
          <cell r="N306">
            <v>426</v>
          </cell>
          <cell r="O306">
            <v>29621299</v>
          </cell>
          <cell r="P306">
            <v>391</v>
          </cell>
          <cell r="Q306">
            <v>9358268</v>
          </cell>
          <cell r="R306">
            <v>299</v>
          </cell>
          <cell r="S306">
            <v>9652178</v>
          </cell>
          <cell r="T306">
            <v>2033</v>
          </cell>
          <cell r="U306">
            <v>250</v>
          </cell>
        </row>
        <row r="307">
          <cell r="A307">
            <v>830012053</v>
          </cell>
          <cell r="B307" t="str">
            <v xml:space="preserve">URBANIZADORA MARIN VALENCIA S.A.                                      </v>
          </cell>
          <cell r="C307" t="str">
            <v xml:space="preserve">BUCARAMANGA               </v>
          </cell>
          <cell r="D307" t="str">
            <v xml:space="preserve">SANTANDER                 </v>
          </cell>
          <cell r="E307" t="str">
            <v>VIGILANCIA</v>
          </cell>
          <cell r="F307" t="str">
            <v>ACTIVA</v>
          </cell>
          <cell r="G307" t="str">
            <v xml:space="preserve">CONSTRUCCION DE OBRAS RESIDENCIALES          </v>
          </cell>
          <cell r="H307">
            <v>306</v>
          </cell>
          <cell r="I307">
            <v>138315622</v>
          </cell>
          <cell r="J307">
            <v>258</v>
          </cell>
          <cell r="K307">
            <v>58651686</v>
          </cell>
          <cell r="L307">
            <v>405</v>
          </cell>
          <cell r="M307">
            <v>112705141</v>
          </cell>
          <cell r="N307">
            <v>1051</v>
          </cell>
          <cell r="O307">
            <v>11207020</v>
          </cell>
          <cell r="P307">
            <v>587</v>
          </cell>
          <cell r="Q307">
            <v>5645937</v>
          </cell>
          <cell r="R307">
            <v>585</v>
          </cell>
          <cell r="S307">
            <v>3977357</v>
          </cell>
          <cell r="T307">
            <v>3192</v>
          </cell>
          <cell r="U307">
            <v>376</v>
          </cell>
        </row>
        <row r="308">
          <cell r="A308">
            <v>860017055</v>
          </cell>
          <cell r="B308" t="str">
            <v xml:space="preserve">PRODUCTOS ALIMENTICIOS DORIA S A                                      </v>
          </cell>
          <cell r="C308" t="str">
            <v xml:space="preserve">MOSQUERA                  </v>
          </cell>
          <cell r="D308" t="str">
            <v xml:space="preserve">CUNDINAMARCA              </v>
          </cell>
          <cell r="E308" t="str">
            <v>VIGILANCIA</v>
          </cell>
          <cell r="F308" t="str">
            <v>ACTIVA</v>
          </cell>
          <cell r="G308" t="str">
            <v xml:space="preserve">PRODUCTOS ALIMENTICIOS                       </v>
          </cell>
          <cell r="H308">
            <v>307</v>
          </cell>
          <cell r="I308">
            <v>138315055</v>
          </cell>
          <cell r="J308">
            <v>143.5</v>
          </cell>
          <cell r="K308">
            <v>116528348</v>
          </cell>
          <cell r="L308">
            <v>407</v>
          </cell>
          <cell r="M308">
            <v>112446154</v>
          </cell>
          <cell r="N308">
            <v>334</v>
          </cell>
          <cell r="O308">
            <v>37113198</v>
          </cell>
          <cell r="P308">
            <v>419</v>
          </cell>
          <cell r="Q308">
            <v>8707208</v>
          </cell>
          <cell r="R308">
            <v>661</v>
          </cell>
          <cell r="S308">
            <v>3450529</v>
          </cell>
          <cell r="T308">
            <v>2271.5</v>
          </cell>
          <cell r="U308">
            <v>285</v>
          </cell>
        </row>
        <row r="309">
          <cell r="A309">
            <v>830058004</v>
          </cell>
          <cell r="B309" t="str">
            <v xml:space="preserve">PROCENTER S.A.                                                        </v>
          </cell>
          <cell r="C309" t="str">
            <v xml:space="preserve">BOGOTA D.C.               </v>
          </cell>
          <cell r="D309" t="str">
            <v xml:space="preserve">BOGOTA D.C.               </v>
          </cell>
          <cell r="E309" t="str">
            <v>VIGILANCIA</v>
          </cell>
          <cell r="F309" t="str">
            <v>ACTIVA</v>
          </cell>
          <cell r="G309" t="str">
            <v>ACTIVIDADES DIVERSAS DE INVERSION Y SERVICIOS</v>
          </cell>
          <cell r="H309">
            <v>308</v>
          </cell>
          <cell r="I309">
            <v>137417869</v>
          </cell>
          <cell r="J309">
            <v>156.5</v>
          </cell>
          <cell r="K309">
            <v>103883045</v>
          </cell>
          <cell r="L309">
            <v>5369</v>
          </cell>
          <cell r="M309">
            <v>6760233</v>
          </cell>
          <cell r="N309">
            <v>1751</v>
          </cell>
          <cell r="O309">
            <v>6760233</v>
          </cell>
          <cell r="P309">
            <v>591</v>
          </cell>
          <cell r="Q309">
            <v>5619810</v>
          </cell>
          <cell r="R309">
            <v>686</v>
          </cell>
          <cell r="S309">
            <v>3306546</v>
          </cell>
          <cell r="T309">
            <v>8861.5</v>
          </cell>
          <cell r="U309">
            <v>1029</v>
          </cell>
        </row>
        <row r="310">
          <cell r="A310">
            <v>830002366</v>
          </cell>
          <cell r="B310" t="str">
            <v xml:space="preserve">BIMBO DE COLOMBIA S A                                                 </v>
          </cell>
          <cell r="C310" t="str">
            <v xml:space="preserve">TENJO                     </v>
          </cell>
          <cell r="D310" t="str">
            <v xml:space="preserve">CUNDINAMARCA              </v>
          </cell>
          <cell r="E310" t="str">
            <v>VIGILANCIA</v>
          </cell>
          <cell r="F310" t="str">
            <v>ACTIVA</v>
          </cell>
          <cell r="G310" t="str">
            <v xml:space="preserve">PRODUCTOS ALIMENTICIOS                       </v>
          </cell>
          <cell r="H310">
            <v>309</v>
          </cell>
          <cell r="I310">
            <v>136828213</v>
          </cell>
          <cell r="J310">
            <v>148</v>
          </cell>
          <cell r="K310">
            <v>110792435</v>
          </cell>
          <cell r="L310">
            <v>384</v>
          </cell>
          <cell r="M310">
            <v>118131383</v>
          </cell>
          <cell r="N310">
            <v>222</v>
          </cell>
          <cell r="O310">
            <v>54266420</v>
          </cell>
          <cell r="P310">
            <v>1084</v>
          </cell>
          <cell r="Q310">
            <v>2744707</v>
          </cell>
          <cell r="R310">
            <v>15137</v>
          </cell>
          <cell r="S310">
            <v>10955</v>
          </cell>
          <cell r="T310">
            <v>17284</v>
          </cell>
          <cell r="U310">
            <v>2119</v>
          </cell>
        </row>
        <row r="311">
          <cell r="A311">
            <v>890301463</v>
          </cell>
          <cell r="B311" t="str">
            <v xml:space="preserve">LABORATORIO FRANCO COLOMBIANO LAFRANCOL S.A                           </v>
          </cell>
          <cell r="C311" t="str">
            <v xml:space="preserve">CALI                      </v>
          </cell>
          <cell r="D311" t="str">
            <v xml:space="preserve">VALLE                     </v>
          </cell>
          <cell r="E311" t="str">
            <v>VIGILANCIA</v>
          </cell>
          <cell r="F311" t="str">
            <v>ACTIVA</v>
          </cell>
          <cell r="G311" t="str">
            <v xml:space="preserve">PRODUCTOS QUIMICOS                           </v>
          </cell>
          <cell r="H311">
            <v>310</v>
          </cell>
          <cell r="I311">
            <v>135364404</v>
          </cell>
          <cell r="J311">
            <v>372.5</v>
          </cell>
          <cell r="K311">
            <v>39367281</v>
          </cell>
          <cell r="L311">
            <v>317</v>
          </cell>
          <cell r="M311">
            <v>140558642</v>
          </cell>
          <cell r="N311">
            <v>133</v>
          </cell>
          <cell r="O311">
            <v>89875449</v>
          </cell>
          <cell r="P311">
            <v>201</v>
          </cell>
          <cell r="Q311">
            <v>19868082</v>
          </cell>
          <cell r="R311">
            <v>593</v>
          </cell>
          <cell r="S311">
            <v>3933104</v>
          </cell>
          <cell r="T311">
            <v>1926.5</v>
          </cell>
          <cell r="U311">
            <v>235</v>
          </cell>
        </row>
        <row r="312">
          <cell r="A312">
            <v>830052728</v>
          </cell>
          <cell r="B312" t="str">
            <v xml:space="preserve">INVERSORA 2025 S A                                                    </v>
          </cell>
          <cell r="C312" t="str">
            <v xml:space="preserve">BOGOTA D.C.               </v>
          </cell>
          <cell r="D312" t="str">
            <v xml:space="preserve">BOGOTA D.C.               </v>
          </cell>
          <cell r="E312" t="str">
            <v>VIGILANCIA</v>
          </cell>
          <cell r="F312" t="str">
            <v>ACTIVA</v>
          </cell>
          <cell r="G312" t="str">
            <v>ACTIVIDADES DIVERSAS DE INVERSION Y SERVICIOS</v>
          </cell>
          <cell r="H312">
            <v>311</v>
          </cell>
          <cell r="I312">
            <v>135103384</v>
          </cell>
          <cell r="J312">
            <v>127</v>
          </cell>
          <cell r="K312">
            <v>129215164</v>
          </cell>
          <cell r="L312">
            <v>3002</v>
          </cell>
          <cell r="M312">
            <v>14155769</v>
          </cell>
          <cell r="N312">
            <v>844</v>
          </cell>
          <cell r="O312">
            <v>14152106</v>
          </cell>
          <cell r="P312">
            <v>315</v>
          </cell>
          <cell r="Q312">
            <v>12262762</v>
          </cell>
          <cell r="R312">
            <v>231</v>
          </cell>
          <cell r="S312">
            <v>12939709</v>
          </cell>
          <cell r="T312">
            <v>4830</v>
          </cell>
          <cell r="U312">
            <v>583</v>
          </cell>
        </row>
        <row r="313">
          <cell r="A313">
            <v>890204797</v>
          </cell>
          <cell r="B313" t="str">
            <v xml:space="preserve">COMERTEX S.A.                                                         </v>
          </cell>
          <cell r="C313" t="str">
            <v xml:space="preserve">GIRON                     </v>
          </cell>
          <cell r="D313" t="str">
            <v xml:space="preserve">SANTANDER                 </v>
          </cell>
          <cell r="E313" t="str">
            <v>VIGILANCIA</v>
          </cell>
          <cell r="F313" t="str">
            <v>ACTIVA</v>
          </cell>
          <cell r="G313" t="str">
            <v xml:space="preserve">COMERCIO AL POR MAYOR                        </v>
          </cell>
          <cell r="H313">
            <v>312</v>
          </cell>
          <cell r="I313">
            <v>134349382</v>
          </cell>
          <cell r="J313">
            <v>331</v>
          </cell>
          <cell r="K313">
            <v>44310683</v>
          </cell>
          <cell r="L313">
            <v>235</v>
          </cell>
          <cell r="M313">
            <v>177917789</v>
          </cell>
          <cell r="N313">
            <v>526</v>
          </cell>
          <cell r="O313">
            <v>23993169</v>
          </cell>
          <cell r="P313">
            <v>581</v>
          </cell>
          <cell r="Q313">
            <v>5702046</v>
          </cell>
          <cell r="R313">
            <v>804</v>
          </cell>
          <cell r="S313">
            <v>2640472</v>
          </cell>
          <cell r="T313">
            <v>2789</v>
          </cell>
          <cell r="U313">
            <v>332</v>
          </cell>
        </row>
        <row r="314">
          <cell r="A314">
            <v>860004922</v>
          </cell>
          <cell r="B314" t="str">
            <v xml:space="preserve">PRODUCTOS NATURALES DE LA SABANA S A                                  </v>
          </cell>
          <cell r="C314" t="str">
            <v xml:space="preserve">CAJICA                    </v>
          </cell>
          <cell r="D314" t="str">
            <v xml:space="preserve">CUNDINAMARCA              </v>
          </cell>
          <cell r="E314" t="str">
            <v>EXENTA</v>
          </cell>
          <cell r="F314" t="str">
            <v>VIGILADA POR LA SUPERINTENDENCIA FINANCIERA DE COL</v>
          </cell>
          <cell r="G314" t="str">
            <v xml:space="preserve">PRODUCTOS ALIMENTICIOS                       </v>
          </cell>
          <cell r="H314">
            <v>313</v>
          </cell>
          <cell r="I314">
            <v>134328011</v>
          </cell>
          <cell r="J314">
            <v>442</v>
          </cell>
          <cell r="K314">
            <v>32144749</v>
          </cell>
          <cell r="L314">
            <v>167</v>
          </cell>
          <cell r="M314">
            <v>240666814</v>
          </cell>
          <cell r="N314">
            <v>171</v>
          </cell>
          <cell r="O314">
            <v>70018311</v>
          </cell>
          <cell r="P314">
            <v>285</v>
          </cell>
          <cell r="Q314">
            <v>13731259</v>
          </cell>
          <cell r="R314">
            <v>737</v>
          </cell>
          <cell r="S314">
            <v>3071068</v>
          </cell>
          <cell r="T314">
            <v>2115</v>
          </cell>
          <cell r="U314">
            <v>261</v>
          </cell>
        </row>
        <row r="315">
          <cell r="A315">
            <v>800103090</v>
          </cell>
          <cell r="B315" t="str">
            <v xml:space="preserve">CONSORCIO MINERO UNIDO S.A.                                           </v>
          </cell>
          <cell r="C315" t="str">
            <v xml:space="preserve">BARRANQUILLA              </v>
          </cell>
          <cell r="D315" t="str">
            <v xml:space="preserve">ATLANTICO                 </v>
          </cell>
          <cell r="E315" t="str">
            <v>VIGILANCIA</v>
          </cell>
          <cell r="F315" t="str">
            <v>ACTIVA</v>
          </cell>
          <cell r="G315" t="str">
            <v xml:space="preserve">COMERCIO AL POR MAYOR                        </v>
          </cell>
          <cell r="H315">
            <v>314</v>
          </cell>
          <cell r="I315">
            <v>133987156</v>
          </cell>
          <cell r="J315">
            <v>376</v>
          </cell>
          <cell r="K315">
            <v>38900680</v>
          </cell>
          <cell r="L315">
            <v>353</v>
          </cell>
          <cell r="M315">
            <v>128620642</v>
          </cell>
          <cell r="N315">
            <v>547</v>
          </cell>
          <cell r="O315">
            <v>23180125</v>
          </cell>
          <cell r="P315">
            <v>210</v>
          </cell>
          <cell r="Q315">
            <v>18310883</v>
          </cell>
          <cell r="R315">
            <v>178</v>
          </cell>
          <cell r="S315">
            <v>17582884</v>
          </cell>
          <cell r="T315">
            <v>1978</v>
          </cell>
          <cell r="U315">
            <v>241</v>
          </cell>
        </row>
        <row r="316">
          <cell r="A316">
            <v>860509188</v>
          </cell>
          <cell r="B316" t="str">
            <v xml:space="preserve">IMEXTAL 82 S.A.                                                       </v>
          </cell>
          <cell r="C316" t="str">
            <v xml:space="preserve">BOGOTA D.C.               </v>
          </cell>
          <cell r="D316" t="str">
            <v xml:space="preserve">BOGOTA D.C.               </v>
          </cell>
          <cell r="E316" t="str">
            <v>VIGILANCIA</v>
          </cell>
          <cell r="F316" t="str">
            <v>ACTIVA</v>
          </cell>
          <cell r="G316" t="str">
            <v>ACTIVIDADES DIVERSAS DE INVERSION Y SERVICIOS</v>
          </cell>
          <cell r="H316">
            <v>315</v>
          </cell>
          <cell r="I316">
            <v>132872943</v>
          </cell>
          <cell r="J316">
            <v>124.5</v>
          </cell>
          <cell r="K316">
            <v>132711698</v>
          </cell>
          <cell r="L316">
            <v>2624</v>
          </cell>
          <cell r="M316">
            <v>16633237</v>
          </cell>
          <cell r="N316">
            <v>726</v>
          </cell>
          <cell r="O316">
            <v>16633237</v>
          </cell>
          <cell r="P316">
            <v>260</v>
          </cell>
          <cell r="Q316">
            <v>14879023</v>
          </cell>
          <cell r="R316">
            <v>198</v>
          </cell>
          <cell r="S316">
            <v>15495352</v>
          </cell>
          <cell r="T316">
            <v>4247.5</v>
          </cell>
          <cell r="U316">
            <v>507</v>
          </cell>
        </row>
        <row r="317">
          <cell r="A317">
            <v>800218958</v>
          </cell>
          <cell r="B317" t="str">
            <v xml:space="preserve">FLEXO SPRING S. A.                                                    </v>
          </cell>
          <cell r="C317" t="str">
            <v xml:space="preserve">BOGOTA D.C.               </v>
          </cell>
          <cell r="D317" t="str">
            <v xml:space="preserve">BOGOTA D.C.               </v>
          </cell>
          <cell r="E317" t="str">
            <v>VIGILANCIA</v>
          </cell>
          <cell r="F317" t="str">
            <v>ACTIVA</v>
          </cell>
          <cell r="G317" t="str">
            <v xml:space="preserve">PRODUCTOS QUIMICOS                           </v>
          </cell>
          <cell r="H317">
            <v>316</v>
          </cell>
          <cell r="I317">
            <v>130605180</v>
          </cell>
          <cell r="J317">
            <v>177</v>
          </cell>
          <cell r="K317">
            <v>91507156</v>
          </cell>
          <cell r="L317">
            <v>244</v>
          </cell>
          <cell r="M317">
            <v>174402261</v>
          </cell>
          <cell r="N317">
            <v>324</v>
          </cell>
          <cell r="O317">
            <v>38642063</v>
          </cell>
          <cell r="P317">
            <v>346</v>
          </cell>
          <cell r="Q317">
            <v>11006563</v>
          </cell>
          <cell r="R317">
            <v>342</v>
          </cell>
          <cell r="S317">
            <v>8297229</v>
          </cell>
          <cell r="T317">
            <v>1749</v>
          </cell>
          <cell r="U317">
            <v>221</v>
          </cell>
        </row>
        <row r="318">
          <cell r="A318">
            <v>860014923</v>
          </cell>
          <cell r="B318" t="str">
            <v xml:space="preserve">CARACOL PRIMERA CADENA RADIAL COLOMBIANA S A                          </v>
          </cell>
          <cell r="C318" t="str">
            <v xml:space="preserve">BOGOTA D.C.               </v>
          </cell>
          <cell r="D318" t="str">
            <v xml:space="preserve">BOGOTA D.C.               </v>
          </cell>
          <cell r="E318" t="str">
            <v>VIGILANCIA</v>
          </cell>
          <cell r="F318" t="str">
            <v>ACTIVA</v>
          </cell>
          <cell r="G318" t="str">
            <v xml:space="preserve">RADIO Y TELEVISION                           </v>
          </cell>
          <cell r="H318">
            <v>317</v>
          </cell>
          <cell r="I318">
            <v>130537554</v>
          </cell>
          <cell r="J318">
            <v>171</v>
          </cell>
          <cell r="K318">
            <v>95361331</v>
          </cell>
          <cell r="L318">
            <v>382</v>
          </cell>
          <cell r="M318">
            <v>118196066</v>
          </cell>
          <cell r="N318">
            <v>97</v>
          </cell>
          <cell r="O318">
            <v>118196066</v>
          </cell>
          <cell r="P318">
            <v>395</v>
          </cell>
          <cell r="Q318">
            <v>9228612</v>
          </cell>
          <cell r="R318">
            <v>309</v>
          </cell>
          <cell r="S318">
            <v>9303209</v>
          </cell>
          <cell r="T318">
            <v>1671</v>
          </cell>
          <cell r="U318">
            <v>204</v>
          </cell>
        </row>
        <row r="319">
          <cell r="A319">
            <v>860006780</v>
          </cell>
          <cell r="B319" t="str">
            <v xml:space="preserve">INDUSTRIAL AGRARIA LA PALMA S A INDUPALMA                             </v>
          </cell>
          <cell r="C319" t="str">
            <v xml:space="preserve">BOGOTA D.C.               </v>
          </cell>
          <cell r="D319" t="str">
            <v xml:space="preserve">BOGOTA D.C.               </v>
          </cell>
          <cell r="E319" t="str">
            <v>VIGILANCIA</v>
          </cell>
          <cell r="F319" t="str">
            <v>ACTIVA</v>
          </cell>
          <cell r="G319" t="str">
            <v xml:space="preserve">AGRICOLA CON PREDOMINIO EXPORTADOR           </v>
          </cell>
          <cell r="H319">
            <v>318</v>
          </cell>
          <cell r="I319">
            <v>130045688</v>
          </cell>
          <cell r="J319">
            <v>218</v>
          </cell>
          <cell r="K319">
            <v>68789400</v>
          </cell>
          <cell r="L319">
            <v>851</v>
          </cell>
          <cell r="M319">
            <v>56869905</v>
          </cell>
          <cell r="N319">
            <v>527</v>
          </cell>
          <cell r="O319">
            <v>23747005</v>
          </cell>
          <cell r="P319">
            <v>4305</v>
          </cell>
          <cell r="Q319">
            <v>469707</v>
          </cell>
          <cell r="R319">
            <v>956</v>
          </cell>
          <cell r="S319">
            <v>2077543</v>
          </cell>
          <cell r="T319">
            <v>7175</v>
          </cell>
          <cell r="U319">
            <v>825</v>
          </cell>
        </row>
        <row r="320">
          <cell r="A320">
            <v>890914526</v>
          </cell>
          <cell r="B320" t="str">
            <v xml:space="preserve">ALMACENES FLAMINGO S A                                                </v>
          </cell>
          <cell r="C320" t="str">
            <v xml:space="preserve">MEDELLIN                  </v>
          </cell>
          <cell r="D320" t="str">
            <v xml:space="preserve">ANTIOQUIA                 </v>
          </cell>
          <cell r="E320" t="str">
            <v>VIGILANCIA</v>
          </cell>
          <cell r="F320" t="str">
            <v>ACTIVA</v>
          </cell>
          <cell r="G320" t="str">
            <v xml:space="preserve">COMERCIO AL POR MENOR                        </v>
          </cell>
          <cell r="H320">
            <v>319</v>
          </cell>
          <cell r="I320">
            <v>129031629</v>
          </cell>
          <cell r="J320">
            <v>204.5</v>
          </cell>
          <cell r="K320">
            <v>75720531</v>
          </cell>
          <cell r="L320">
            <v>318</v>
          </cell>
          <cell r="M320">
            <v>140431607</v>
          </cell>
          <cell r="N320">
            <v>261</v>
          </cell>
          <cell r="O320">
            <v>46273166</v>
          </cell>
          <cell r="P320">
            <v>318</v>
          </cell>
          <cell r="Q320">
            <v>12171347</v>
          </cell>
          <cell r="R320">
            <v>271</v>
          </cell>
          <cell r="S320">
            <v>10927654</v>
          </cell>
          <cell r="T320">
            <v>1691.5</v>
          </cell>
          <cell r="U320">
            <v>209</v>
          </cell>
        </row>
        <row r="321">
          <cell r="A321">
            <v>860050995</v>
          </cell>
          <cell r="B321" t="str">
            <v xml:space="preserve">HSC &amp; CIA S.A.                                                        </v>
          </cell>
          <cell r="C321" t="str">
            <v xml:space="preserve">BOGOTA D.C.               </v>
          </cell>
          <cell r="D321" t="str">
            <v xml:space="preserve">BOGOTA D.C.               </v>
          </cell>
          <cell r="E321" t="str">
            <v>VIGILANCIA</v>
          </cell>
          <cell r="F321" t="str">
            <v>ACTIVA</v>
          </cell>
          <cell r="G321" t="str">
            <v>ACTIVIDADES DIVERSAS DE INVERSION Y SERVICIOS</v>
          </cell>
          <cell r="H321">
            <v>320</v>
          </cell>
          <cell r="I321">
            <v>128690016</v>
          </cell>
          <cell r="J321">
            <v>128</v>
          </cell>
          <cell r="K321">
            <v>128534362</v>
          </cell>
          <cell r="L321">
            <v>10253</v>
          </cell>
          <cell r="M321">
            <v>2103758</v>
          </cell>
          <cell r="N321">
            <v>4627</v>
          </cell>
          <cell r="O321">
            <v>2103758</v>
          </cell>
          <cell r="P321">
            <v>1550</v>
          </cell>
          <cell r="Q321">
            <v>1794921</v>
          </cell>
          <cell r="R321">
            <v>1100</v>
          </cell>
          <cell r="S321">
            <v>1742721</v>
          </cell>
          <cell r="T321">
            <v>17978</v>
          </cell>
          <cell r="U321">
            <v>2214</v>
          </cell>
        </row>
        <row r="322">
          <cell r="A322">
            <v>860509583</v>
          </cell>
          <cell r="B322" t="str">
            <v xml:space="preserve">INVERSIONES ZARATE GUTIERREZ Y CIA S.C.S.                             </v>
          </cell>
          <cell r="C322" t="str">
            <v xml:space="preserve">BOGOTA D.C.               </v>
          </cell>
          <cell r="D322" t="str">
            <v xml:space="preserve">BOGOTA D.C.               </v>
          </cell>
          <cell r="E322" t="str">
            <v>VIGILANCIA</v>
          </cell>
          <cell r="F322" t="str">
            <v>ACTIVA</v>
          </cell>
          <cell r="G322" t="str">
            <v>ACTIVIDADES DIVERSAS DE INVERSION Y SERVICIOS</v>
          </cell>
          <cell r="H322">
            <v>321</v>
          </cell>
          <cell r="I322">
            <v>128351823</v>
          </cell>
          <cell r="J322">
            <v>142</v>
          </cell>
          <cell r="K322">
            <v>117847412</v>
          </cell>
          <cell r="L322">
            <v>3840</v>
          </cell>
          <cell r="M322">
            <v>10483720</v>
          </cell>
          <cell r="N322">
            <v>1240</v>
          </cell>
          <cell r="O322">
            <v>9436573</v>
          </cell>
          <cell r="P322">
            <v>560</v>
          </cell>
          <cell r="Q322">
            <v>6022484</v>
          </cell>
          <cell r="R322">
            <v>900</v>
          </cell>
          <cell r="S322">
            <v>2307487</v>
          </cell>
          <cell r="T322">
            <v>7003</v>
          </cell>
          <cell r="U322">
            <v>807</v>
          </cell>
        </row>
        <row r="323">
          <cell r="A323">
            <v>890903541</v>
          </cell>
          <cell r="B323" t="str">
            <v xml:space="preserve">INDUSTRIAS FORESTALES DOÑA MARIA S.A.                                 </v>
          </cell>
          <cell r="C323" t="str">
            <v xml:space="preserve">MEDELLIN                  </v>
          </cell>
          <cell r="D323" t="str">
            <v xml:space="preserve">ANTIOQUIA                 </v>
          </cell>
          <cell r="E323" t="str">
            <v>VIGILANCIA</v>
          </cell>
          <cell r="F323" t="str">
            <v>ACTIVA</v>
          </cell>
          <cell r="G323" t="str">
            <v xml:space="preserve">SILVICULTURA Y ACTIVIDADES RELACIONADAS      </v>
          </cell>
          <cell r="H323">
            <v>322</v>
          </cell>
          <cell r="I323">
            <v>127868974</v>
          </cell>
          <cell r="J323">
            <v>142.5</v>
          </cell>
          <cell r="K323">
            <v>117340877</v>
          </cell>
          <cell r="L323">
            <v>5076</v>
          </cell>
          <cell r="M323">
            <v>7310527</v>
          </cell>
          <cell r="N323">
            <v>3514</v>
          </cell>
          <cell r="O323">
            <v>2948491</v>
          </cell>
          <cell r="P323">
            <v>1200</v>
          </cell>
          <cell r="Q323">
            <v>2416324</v>
          </cell>
          <cell r="R323">
            <v>750</v>
          </cell>
          <cell r="S323">
            <v>2958341</v>
          </cell>
          <cell r="T323">
            <v>11004.5</v>
          </cell>
          <cell r="U323">
            <v>1303</v>
          </cell>
        </row>
        <row r="324">
          <cell r="A324">
            <v>860525060</v>
          </cell>
          <cell r="B324" t="str">
            <v xml:space="preserve">SOCIEDAD EXPORTADORA DE CAFE DE LAS COOPERATIVAS DE CAFICULTORES S.A. </v>
          </cell>
          <cell r="C324" t="str">
            <v xml:space="preserve">BOGOTA D.C.               </v>
          </cell>
          <cell r="D324" t="str">
            <v xml:space="preserve">BOGOTA D.C.               </v>
          </cell>
          <cell r="E324" t="str">
            <v>VIGILANCIA</v>
          </cell>
          <cell r="F324" t="str">
            <v>ACTIVA</v>
          </cell>
          <cell r="G324" t="str">
            <v xml:space="preserve">COMERCIO AL POR MAYOR                        </v>
          </cell>
          <cell r="H324">
            <v>323</v>
          </cell>
          <cell r="I324">
            <v>126854997</v>
          </cell>
          <cell r="J324">
            <v>345.5</v>
          </cell>
          <cell r="K324">
            <v>42342604</v>
          </cell>
          <cell r="L324">
            <v>137</v>
          </cell>
          <cell r="M324">
            <v>301144906</v>
          </cell>
          <cell r="N324">
            <v>829</v>
          </cell>
          <cell r="O324">
            <v>14351716</v>
          </cell>
          <cell r="P324">
            <v>446</v>
          </cell>
          <cell r="Q324">
            <v>8112099</v>
          </cell>
          <cell r="R324">
            <v>692</v>
          </cell>
          <cell r="S324">
            <v>3296655</v>
          </cell>
          <cell r="T324">
            <v>2772.5</v>
          </cell>
          <cell r="U324">
            <v>331</v>
          </cell>
        </row>
        <row r="325">
          <cell r="A325">
            <v>830078966</v>
          </cell>
          <cell r="B325" t="str">
            <v xml:space="preserve">METROKIA S.A                                                          </v>
          </cell>
          <cell r="C325" t="str">
            <v xml:space="preserve">BOGOTA D.C.               </v>
          </cell>
          <cell r="D325" t="str">
            <v xml:space="preserve">BOGOTA D.C.               </v>
          </cell>
          <cell r="E325" t="str">
            <v>VIGILANCIA</v>
          </cell>
          <cell r="F325" t="str">
            <v>ACTIVA</v>
          </cell>
          <cell r="G325" t="str">
            <v xml:space="preserve">COMERCIO DE VEHICULOS Y ACTIVIDADES CONEXAS  </v>
          </cell>
          <cell r="H325">
            <v>324</v>
          </cell>
          <cell r="I325">
            <v>126441625</v>
          </cell>
          <cell r="J325">
            <v>273.5</v>
          </cell>
          <cell r="K325">
            <v>55462247</v>
          </cell>
          <cell r="L325">
            <v>153</v>
          </cell>
          <cell r="M325">
            <v>270256408</v>
          </cell>
          <cell r="N325">
            <v>208</v>
          </cell>
          <cell r="O325">
            <v>56828186</v>
          </cell>
          <cell r="P325">
            <v>106</v>
          </cell>
          <cell r="Q325">
            <v>38841887</v>
          </cell>
          <cell r="R325">
            <v>133</v>
          </cell>
          <cell r="S325">
            <v>22359286</v>
          </cell>
          <cell r="T325">
            <v>1197.5</v>
          </cell>
          <cell r="U325">
            <v>154</v>
          </cell>
        </row>
        <row r="326">
          <cell r="A326">
            <v>890912309</v>
          </cell>
          <cell r="B326" t="str">
            <v>PLANTA TERMINAL DE DISTRIBUCION DE  PRODUCTOS DEL PETROLEO ANTIOQUIA S</v>
          </cell>
          <cell r="C326" t="str">
            <v xml:space="preserve">MEDELLIN                  </v>
          </cell>
          <cell r="D326" t="str">
            <v xml:space="preserve">ANTIOQUIA                 </v>
          </cell>
          <cell r="E326" t="str">
            <v>VIGILANCIA</v>
          </cell>
          <cell r="F326" t="str">
            <v>ACTIVA</v>
          </cell>
          <cell r="G326" t="str">
            <v>ACTIVIDADES DIVERSAS DE INVERSION Y SERVICIOS</v>
          </cell>
          <cell r="H326">
            <v>325</v>
          </cell>
          <cell r="I326">
            <v>126267635</v>
          </cell>
          <cell r="J326">
            <v>134.5</v>
          </cell>
          <cell r="K326">
            <v>124700303</v>
          </cell>
          <cell r="L326">
            <v>6620</v>
          </cell>
          <cell r="M326">
            <v>4855450</v>
          </cell>
          <cell r="N326">
            <v>2322</v>
          </cell>
          <cell r="O326">
            <v>4855450</v>
          </cell>
          <cell r="P326">
            <v>718</v>
          </cell>
          <cell r="Q326">
            <v>4494891</v>
          </cell>
          <cell r="R326">
            <v>568</v>
          </cell>
          <cell r="S326">
            <v>4238785</v>
          </cell>
          <cell r="T326">
            <v>10687.5</v>
          </cell>
          <cell r="U326">
            <v>1265</v>
          </cell>
        </row>
        <row r="327">
          <cell r="A327">
            <v>860032463</v>
          </cell>
          <cell r="B327" t="str">
            <v xml:space="preserve">PERENCO COLOMBIA LIMITED                                              </v>
          </cell>
          <cell r="C327" t="str">
            <v xml:space="preserve">BOGOTA D.C.               </v>
          </cell>
          <cell r="D327" t="str">
            <v xml:space="preserve">BOGOTA D.C.               </v>
          </cell>
          <cell r="E327" t="str">
            <v>VIGILANCIA</v>
          </cell>
          <cell r="F327" t="str">
            <v>ACTIVA</v>
          </cell>
          <cell r="G327" t="str">
            <v>EXTRACCION DE PETROLEO CRUDO Y DE GAS NATURAL</v>
          </cell>
          <cell r="H327">
            <v>326</v>
          </cell>
          <cell r="I327">
            <v>125980325</v>
          </cell>
          <cell r="J327">
            <v>11412.5</v>
          </cell>
          <cell r="K327">
            <v>-14003233</v>
          </cell>
          <cell r="L327">
            <v>172</v>
          </cell>
          <cell r="M327">
            <v>238262145</v>
          </cell>
          <cell r="N327">
            <v>48</v>
          </cell>
          <cell r="O327">
            <v>224390165</v>
          </cell>
          <cell r="P327">
            <v>26</v>
          </cell>
          <cell r="Q327">
            <v>161786261</v>
          </cell>
          <cell r="R327">
            <v>32</v>
          </cell>
          <cell r="S327">
            <v>98151492</v>
          </cell>
          <cell r="T327">
            <v>12016.5</v>
          </cell>
          <cell r="U327">
            <v>1427</v>
          </cell>
        </row>
        <row r="328">
          <cell r="A328">
            <v>817002533</v>
          </cell>
          <cell r="B328" t="str">
            <v xml:space="preserve">C I YUMBO S A                                                         </v>
          </cell>
          <cell r="C328" t="str">
            <v xml:space="preserve">YUMBO                     </v>
          </cell>
          <cell r="D328" t="str">
            <v xml:space="preserve">VALLE                     </v>
          </cell>
          <cell r="E328" t="str">
            <v>VIGILANCIA</v>
          </cell>
          <cell r="F328" t="str">
            <v>ACTIVA</v>
          </cell>
          <cell r="G328" t="str">
            <v xml:space="preserve">PRODUCTOS ALIMENTICIOS                       </v>
          </cell>
          <cell r="H328">
            <v>327</v>
          </cell>
          <cell r="I328">
            <v>125497134</v>
          </cell>
          <cell r="J328">
            <v>591.5</v>
          </cell>
          <cell r="K328">
            <v>21918991</v>
          </cell>
          <cell r="L328">
            <v>146</v>
          </cell>
          <cell r="M328">
            <v>284494815</v>
          </cell>
          <cell r="N328">
            <v>953</v>
          </cell>
          <cell r="O328">
            <v>12464389</v>
          </cell>
          <cell r="P328">
            <v>565</v>
          </cell>
          <cell r="Q328">
            <v>5950563</v>
          </cell>
          <cell r="R328">
            <v>17447</v>
          </cell>
          <cell r="S328">
            <v>1939</v>
          </cell>
          <cell r="T328">
            <v>20029.5</v>
          </cell>
          <cell r="U328">
            <v>2477</v>
          </cell>
        </row>
        <row r="329">
          <cell r="A329">
            <v>890301920</v>
          </cell>
          <cell r="B329" t="str">
            <v xml:space="preserve">SIDERURGICA DEL PACIFICO S A                                          </v>
          </cell>
          <cell r="C329" t="str">
            <v xml:space="preserve">YUMBO                     </v>
          </cell>
          <cell r="D329" t="str">
            <v xml:space="preserve">VALLE                     </v>
          </cell>
          <cell r="E329" t="str">
            <v>VIGILANCIA</v>
          </cell>
          <cell r="F329" t="str">
            <v>ACTIVA</v>
          </cell>
          <cell r="G329" t="str">
            <v xml:space="preserve">INDUSTRIAS METALICAS BASICAS                 </v>
          </cell>
          <cell r="H329">
            <v>328</v>
          </cell>
          <cell r="I329">
            <v>125474485</v>
          </cell>
          <cell r="J329">
            <v>215.5</v>
          </cell>
          <cell r="K329">
            <v>69542151</v>
          </cell>
          <cell r="L329">
            <v>175</v>
          </cell>
          <cell r="M329">
            <v>237206319</v>
          </cell>
          <cell r="N329">
            <v>531</v>
          </cell>
          <cell r="O329">
            <v>23603916</v>
          </cell>
          <cell r="P329">
            <v>232</v>
          </cell>
          <cell r="Q329">
            <v>16991352</v>
          </cell>
          <cell r="R329">
            <v>208</v>
          </cell>
          <cell r="S329">
            <v>14284645</v>
          </cell>
          <cell r="T329">
            <v>1689.5</v>
          </cell>
          <cell r="U329">
            <v>210</v>
          </cell>
        </row>
        <row r="330">
          <cell r="A330">
            <v>860005669</v>
          </cell>
          <cell r="B330" t="str">
            <v xml:space="preserve">LUMINEX S A                                                           </v>
          </cell>
          <cell r="C330" t="str">
            <v xml:space="preserve">BOGOTA D.C.               </v>
          </cell>
          <cell r="D330" t="str">
            <v xml:space="preserve">BOGOTA D.C.               </v>
          </cell>
          <cell r="E330" t="str">
            <v>VIGILANCIA</v>
          </cell>
          <cell r="F330" t="str">
            <v>ACTIVA</v>
          </cell>
          <cell r="G330" t="str">
            <v xml:space="preserve">FABRICACION DE MAQUINARIA Y EQUIPO           </v>
          </cell>
          <cell r="H330">
            <v>329</v>
          </cell>
          <cell r="I330">
            <v>125245429</v>
          </cell>
          <cell r="J330">
            <v>158.5</v>
          </cell>
          <cell r="K330">
            <v>102865915</v>
          </cell>
          <cell r="L330">
            <v>440</v>
          </cell>
          <cell r="M330">
            <v>104853992</v>
          </cell>
          <cell r="N330">
            <v>338</v>
          </cell>
          <cell r="O330">
            <v>36654906</v>
          </cell>
          <cell r="P330">
            <v>204</v>
          </cell>
          <cell r="Q330">
            <v>19433059</v>
          </cell>
          <cell r="R330">
            <v>221</v>
          </cell>
          <cell r="S330">
            <v>13469541</v>
          </cell>
          <cell r="T330">
            <v>1690.5</v>
          </cell>
          <cell r="U330">
            <v>211</v>
          </cell>
        </row>
        <row r="331">
          <cell r="A331">
            <v>900069416</v>
          </cell>
          <cell r="B331" t="str">
            <v xml:space="preserve">MANUELITA INTERNACIONAL S A                                           </v>
          </cell>
          <cell r="C331" t="str">
            <v xml:space="preserve">PALMIRA                   </v>
          </cell>
          <cell r="D331" t="str">
            <v xml:space="preserve">VALLE                     </v>
          </cell>
          <cell r="E331" t="str">
            <v>VIGILANCIA</v>
          </cell>
          <cell r="F331" t="str">
            <v>ACTIVA</v>
          </cell>
          <cell r="G331" t="str">
            <v>ACTIVIDADES DIVERSAS DE INVERSION Y SERVICIOS</v>
          </cell>
          <cell r="H331">
            <v>330</v>
          </cell>
          <cell r="I331">
            <v>125064727</v>
          </cell>
          <cell r="J331">
            <v>133.5</v>
          </cell>
          <cell r="K331">
            <v>125064727</v>
          </cell>
          <cell r="L331">
            <v>1810</v>
          </cell>
          <cell r="M331">
            <v>25336963</v>
          </cell>
          <cell r="N331">
            <v>492</v>
          </cell>
          <cell r="O331">
            <v>25336962</v>
          </cell>
          <cell r="P331">
            <v>156</v>
          </cell>
          <cell r="Q331">
            <v>25335641</v>
          </cell>
          <cell r="R331">
            <v>119</v>
          </cell>
          <cell r="S331">
            <v>23890920</v>
          </cell>
          <cell r="T331">
            <v>3040.5</v>
          </cell>
          <cell r="U331">
            <v>368</v>
          </cell>
        </row>
        <row r="332">
          <cell r="A332">
            <v>890201881</v>
          </cell>
          <cell r="B332" t="str">
            <v xml:space="preserve">AVIDESA MAC POLLO S.A.                                                </v>
          </cell>
          <cell r="C332" t="str">
            <v xml:space="preserve">BOGOTA D.C.               </v>
          </cell>
          <cell r="D332" t="str">
            <v xml:space="preserve">BOGOTA D.C.               </v>
          </cell>
          <cell r="E332" t="str">
            <v>VIGILANCIA</v>
          </cell>
          <cell r="F332" t="str">
            <v>ACTIVA</v>
          </cell>
          <cell r="G332" t="str">
            <v xml:space="preserve">ACTIVIDADES PECUARIAS Y DE CAZA              </v>
          </cell>
          <cell r="H332">
            <v>331</v>
          </cell>
          <cell r="I332">
            <v>124634194</v>
          </cell>
          <cell r="J332">
            <v>244</v>
          </cell>
          <cell r="K332">
            <v>62239613</v>
          </cell>
          <cell r="L332">
            <v>127</v>
          </cell>
          <cell r="M332">
            <v>322733411</v>
          </cell>
          <cell r="N332">
            <v>155</v>
          </cell>
          <cell r="O332">
            <v>78104687</v>
          </cell>
          <cell r="P332">
            <v>207</v>
          </cell>
          <cell r="Q332">
            <v>18529881</v>
          </cell>
          <cell r="R332">
            <v>209</v>
          </cell>
          <cell r="S332">
            <v>14192481</v>
          </cell>
          <cell r="T332">
            <v>1273</v>
          </cell>
          <cell r="U332">
            <v>165</v>
          </cell>
        </row>
        <row r="333">
          <cell r="A333">
            <v>830053729</v>
          </cell>
          <cell r="B333" t="str">
            <v xml:space="preserve">UNION DE CABLEOPERADORES DEL CENTRO CABLECENTRO S.A.                  </v>
          </cell>
          <cell r="C333" t="str">
            <v xml:space="preserve">BOGOTA D.C.               </v>
          </cell>
          <cell r="D333" t="str">
            <v xml:space="preserve">BOGOTA D.C.               </v>
          </cell>
          <cell r="E333" t="str">
            <v>VIGILANCIA</v>
          </cell>
          <cell r="F333" t="str">
            <v>ACTIVA</v>
          </cell>
          <cell r="G333" t="str">
            <v xml:space="preserve">TELEFONIA Y REDES                            </v>
          </cell>
          <cell r="H333">
            <v>332</v>
          </cell>
          <cell r="I333">
            <v>124372390</v>
          </cell>
          <cell r="J333">
            <v>659.5</v>
          </cell>
          <cell r="K333">
            <v>19251777</v>
          </cell>
          <cell r="L333">
            <v>302</v>
          </cell>
          <cell r="M333">
            <v>151017251</v>
          </cell>
          <cell r="N333">
            <v>253</v>
          </cell>
          <cell r="O333">
            <v>47598371</v>
          </cell>
          <cell r="P333">
            <v>408</v>
          </cell>
          <cell r="Q333">
            <v>8972932</v>
          </cell>
          <cell r="R333">
            <v>2037</v>
          </cell>
          <cell r="S333">
            <v>786009</v>
          </cell>
          <cell r="T333">
            <v>3991.5</v>
          </cell>
          <cell r="U333">
            <v>473</v>
          </cell>
        </row>
        <row r="334">
          <cell r="A334">
            <v>805011168</v>
          </cell>
          <cell r="B334" t="str">
            <v xml:space="preserve">VALORES DIACO S A                                                     </v>
          </cell>
          <cell r="C334" t="str">
            <v xml:space="preserve">CALI                      </v>
          </cell>
          <cell r="D334" t="str">
            <v xml:space="preserve">VALLE                     </v>
          </cell>
          <cell r="E334" t="str">
            <v>EXENTA</v>
          </cell>
          <cell r="F334" t="str">
            <v>VIGILADA POR LA SUPERINTENDENCIA FINANCIERA DE COL</v>
          </cell>
          <cell r="G334" t="str">
            <v>ACTIVIDADES DIVERSAS DE INVERSION Y SERVICIOS</v>
          </cell>
          <cell r="H334">
            <v>333</v>
          </cell>
          <cell r="I334">
            <v>123115972</v>
          </cell>
          <cell r="J334">
            <v>147.5</v>
          </cell>
          <cell r="K334">
            <v>111051423</v>
          </cell>
          <cell r="L334">
            <v>5109</v>
          </cell>
          <cell r="M334">
            <v>7250034</v>
          </cell>
          <cell r="N334">
            <v>1631</v>
          </cell>
          <cell r="O334">
            <v>7250034</v>
          </cell>
          <cell r="P334">
            <v>518</v>
          </cell>
          <cell r="Q334">
            <v>6590329</v>
          </cell>
          <cell r="R334">
            <v>453</v>
          </cell>
          <cell r="S334">
            <v>5704764</v>
          </cell>
          <cell r="T334">
            <v>8191.5</v>
          </cell>
          <cell r="U334">
            <v>943</v>
          </cell>
        </row>
        <row r="335">
          <cell r="A335">
            <v>890900285</v>
          </cell>
          <cell r="B335" t="str">
            <v xml:space="preserve">COMPAÑIA DE EMPAQUES S A                                              </v>
          </cell>
          <cell r="C335" t="str">
            <v xml:space="preserve">ITAGUI                    </v>
          </cell>
          <cell r="D335" t="str">
            <v xml:space="preserve">ANTIOQUIA                 </v>
          </cell>
          <cell r="E335" t="str">
            <v>EXENTA</v>
          </cell>
          <cell r="F335" t="str">
            <v>VIGILADA POR LA SUPERINTENDENCIA FINANCIERA DE COL</v>
          </cell>
          <cell r="G335" t="str">
            <v>FABRICACION DE TELAS Y ACTIVIDADES RELACIONAD</v>
          </cell>
          <cell r="H335">
            <v>334</v>
          </cell>
          <cell r="I335">
            <v>123099331</v>
          </cell>
          <cell r="J335">
            <v>170.5</v>
          </cell>
          <cell r="K335">
            <v>95608925</v>
          </cell>
          <cell r="L335">
            <v>523</v>
          </cell>
          <cell r="M335">
            <v>90034626</v>
          </cell>
          <cell r="N335">
            <v>748</v>
          </cell>
          <cell r="O335">
            <v>15953211</v>
          </cell>
          <cell r="P335">
            <v>634</v>
          </cell>
          <cell r="Q335">
            <v>5219177</v>
          </cell>
          <cell r="R335">
            <v>536</v>
          </cell>
          <cell r="S335">
            <v>4572829</v>
          </cell>
          <cell r="T335">
            <v>2945.5</v>
          </cell>
          <cell r="U335">
            <v>357</v>
          </cell>
        </row>
        <row r="336">
          <cell r="A336">
            <v>890922447</v>
          </cell>
          <cell r="B336" t="str">
            <v xml:space="preserve">CONSTRUCCIONES EL CONDOR S.A                                          </v>
          </cell>
          <cell r="C336" t="str">
            <v xml:space="preserve">MEDELLIN                  </v>
          </cell>
          <cell r="D336" t="str">
            <v xml:space="preserve">ANTIOQUIA                 </v>
          </cell>
          <cell r="E336" t="str">
            <v>VIGILANCIA</v>
          </cell>
          <cell r="F336" t="str">
            <v>ACTIVA</v>
          </cell>
          <cell r="G336" t="str">
            <v xml:space="preserve">ADECUACION DE OBRAS DE CONSTRUCCION          </v>
          </cell>
          <cell r="H336">
            <v>335</v>
          </cell>
          <cell r="I336">
            <v>122853910</v>
          </cell>
          <cell r="J336">
            <v>270.5</v>
          </cell>
          <cell r="K336">
            <v>56105323</v>
          </cell>
          <cell r="L336">
            <v>276</v>
          </cell>
          <cell r="M336">
            <v>160416955</v>
          </cell>
          <cell r="N336">
            <v>598</v>
          </cell>
          <cell r="O336">
            <v>20951101</v>
          </cell>
          <cell r="P336">
            <v>246</v>
          </cell>
          <cell r="Q336">
            <v>15814709</v>
          </cell>
          <cell r="R336">
            <v>293</v>
          </cell>
          <cell r="S336">
            <v>9904482</v>
          </cell>
          <cell r="T336">
            <v>2018.5</v>
          </cell>
          <cell r="U336">
            <v>249</v>
          </cell>
        </row>
        <row r="337">
          <cell r="A337">
            <v>815002936</v>
          </cell>
          <cell r="B337" t="str">
            <v xml:space="preserve">CRISTAR S.A.                                                          </v>
          </cell>
          <cell r="C337" t="str">
            <v xml:space="preserve">ENVIGADO                  </v>
          </cell>
          <cell r="D337" t="str">
            <v xml:space="preserve">ANTIOQUIA                 </v>
          </cell>
          <cell r="E337" t="str">
            <v>VIGILANCIA</v>
          </cell>
          <cell r="F337" t="str">
            <v>ACTIVA</v>
          </cell>
          <cell r="G337" t="str">
            <v xml:space="preserve">FABRICACION DE VIDRIO Y PRODUCTOS DE VIDRIO  </v>
          </cell>
          <cell r="H337">
            <v>336</v>
          </cell>
          <cell r="I337">
            <v>122788489</v>
          </cell>
          <cell r="J337">
            <v>237</v>
          </cell>
          <cell r="K337">
            <v>64503036</v>
          </cell>
          <cell r="L337">
            <v>534</v>
          </cell>
          <cell r="M337">
            <v>88521319</v>
          </cell>
          <cell r="N337">
            <v>430</v>
          </cell>
          <cell r="O337">
            <v>29083624</v>
          </cell>
          <cell r="P337">
            <v>347</v>
          </cell>
          <cell r="Q337">
            <v>10978811</v>
          </cell>
          <cell r="R337">
            <v>374</v>
          </cell>
          <cell r="S337">
            <v>7258635</v>
          </cell>
          <cell r="T337">
            <v>2258</v>
          </cell>
          <cell r="U337">
            <v>286</v>
          </cell>
        </row>
        <row r="338">
          <cell r="A338">
            <v>860509191</v>
          </cell>
          <cell r="B338" t="str">
            <v xml:space="preserve">PREFABRICACION DE PARTICIONES DE OFICINA S.A.                         </v>
          </cell>
          <cell r="C338" t="str">
            <v xml:space="preserve">BOGOTA D.C.               </v>
          </cell>
          <cell r="D338" t="str">
            <v xml:space="preserve">BOGOTA D.C.               </v>
          </cell>
          <cell r="E338" t="str">
            <v>VIGILANCIA</v>
          </cell>
          <cell r="F338" t="str">
            <v>ACTIVA</v>
          </cell>
          <cell r="G338" t="str">
            <v>ACTIVIDADES DIVERSAS DE INVERSION Y SERVICIOS</v>
          </cell>
          <cell r="H338">
            <v>337</v>
          </cell>
          <cell r="I338">
            <v>121842883</v>
          </cell>
          <cell r="J338">
            <v>138</v>
          </cell>
          <cell r="K338">
            <v>120539102</v>
          </cell>
          <cell r="L338">
            <v>2629</v>
          </cell>
          <cell r="M338">
            <v>16586503</v>
          </cell>
          <cell r="N338">
            <v>728</v>
          </cell>
          <cell r="O338">
            <v>16582446</v>
          </cell>
          <cell r="P338">
            <v>257</v>
          </cell>
          <cell r="Q338">
            <v>15009046</v>
          </cell>
          <cell r="R338">
            <v>199</v>
          </cell>
          <cell r="S338">
            <v>15171963</v>
          </cell>
          <cell r="T338">
            <v>4288</v>
          </cell>
          <cell r="U338">
            <v>515</v>
          </cell>
        </row>
        <row r="339">
          <cell r="A339">
            <v>815002042</v>
          </cell>
          <cell r="B339" t="str">
            <v xml:space="preserve">BONLAM ANDINA LTDA                                                    </v>
          </cell>
          <cell r="C339" t="str">
            <v xml:space="preserve">PALMIRA                   </v>
          </cell>
          <cell r="D339" t="str">
            <v xml:space="preserve">VALLE                     </v>
          </cell>
          <cell r="E339" t="str">
            <v>VIGILANCIA</v>
          </cell>
          <cell r="F339" t="str">
            <v>ACTIVA</v>
          </cell>
          <cell r="G339" t="str">
            <v xml:space="preserve">PRODUCTOS QUIMICOS                           </v>
          </cell>
          <cell r="H339">
            <v>338</v>
          </cell>
          <cell r="I339">
            <v>121442030</v>
          </cell>
          <cell r="J339">
            <v>232.5</v>
          </cell>
          <cell r="K339">
            <v>65132453</v>
          </cell>
          <cell r="L339">
            <v>234</v>
          </cell>
          <cell r="M339">
            <v>178553707</v>
          </cell>
          <cell r="N339">
            <v>406</v>
          </cell>
          <cell r="O339">
            <v>31109932</v>
          </cell>
          <cell r="P339">
            <v>319</v>
          </cell>
          <cell r="Q339">
            <v>12136438</v>
          </cell>
          <cell r="R339">
            <v>344</v>
          </cell>
          <cell r="S339">
            <v>8264006</v>
          </cell>
          <cell r="T339">
            <v>1873.5</v>
          </cell>
          <cell r="U339">
            <v>234</v>
          </cell>
        </row>
        <row r="340">
          <cell r="A340">
            <v>890200877</v>
          </cell>
          <cell r="B340" t="str">
            <v xml:space="preserve">URBANIZADORA DAVID PUYANA S.A.                                        </v>
          </cell>
          <cell r="C340" t="str">
            <v xml:space="preserve">FLORIDABLANCA             </v>
          </cell>
          <cell r="D340" t="str">
            <v xml:space="preserve">SANTANDER                 </v>
          </cell>
          <cell r="E340" t="str">
            <v>VIGILANCIA</v>
          </cell>
          <cell r="F340" t="str">
            <v>ACTIVA</v>
          </cell>
          <cell r="G340" t="str">
            <v xml:space="preserve">CONSTRUCCION DE OBRAS RESIDENCIALES          </v>
          </cell>
          <cell r="H340">
            <v>339</v>
          </cell>
          <cell r="I340">
            <v>121403915</v>
          </cell>
          <cell r="J340">
            <v>249</v>
          </cell>
          <cell r="K340">
            <v>60509253</v>
          </cell>
          <cell r="L340">
            <v>1344</v>
          </cell>
          <cell r="M340">
            <v>35008332</v>
          </cell>
          <cell r="N340">
            <v>1919</v>
          </cell>
          <cell r="O340">
            <v>6075802</v>
          </cell>
          <cell r="P340">
            <v>1208</v>
          </cell>
          <cell r="Q340">
            <v>2373235</v>
          </cell>
          <cell r="R340">
            <v>774</v>
          </cell>
          <cell r="S340">
            <v>2800525</v>
          </cell>
          <cell r="T340">
            <v>5833</v>
          </cell>
          <cell r="U340">
            <v>676</v>
          </cell>
        </row>
        <row r="341">
          <cell r="A341">
            <v>860520985</v>
          </cell>
          <cell r="B341" t="str">
            <v xml:space="preserve">INVERSIONES CARRON S A                                                </v>
          </cell>
          <cell r="C341" t="str">
            <v xml:space="preserve">BOGOTA D.C.               </v>
          </cell>
          <cell r="D341" t="str">
            <v xml:space="preserve">BOGOTA D.C.               </v>
          </cell>
          <cell r="E341" t="str">
            <v>VIGILANCIA</v>
          </cell>
          <cell r="F341" t="str">
            <v>ACTIVA</v>
          </cell>
          <cell r="G341" t="str">
            <v>ACTIVIDADES DIVERSAS DE INVERSION Y SERVICIOS</v>
          </cell>
          <cell r="H341">
            <v>340</v>
          </cell>
          <cell r="I341">
            <v>120982270</v>
          </cell>
          <cell r="J341">
            <v>160.5</v>
          </cell>
          <cell r="K341">
            <v>100999671</v>
          </cell>
          <cell r="L341">
            <v>2459</v>
          </cell>
          <cell r="M341">
            <v>17866363</v>
          </cell>
          <cell r="N341">
            <v>681</v>
          </cell>
          <cell r="O341">
            <v>17866363</v>
          </cell>
          <cell r="P341">
            <v>226</v>
          </cell>
          <cell r="Q341">
            <v>17470949</v>
          </cell>
          <cell r="R341">
            <v>117</v>
          </cell>
          <cell r="S341">
            <v>24076863</v>
          </cell>
          <cell r="T341">
            <v>3983.5</v>
          </cell>
          <cell r="U341">
            <v>472</v>
          </cell>
        </row>
        <row r="342">
          <cell r="A342">
            <v>800010972</v>
          </cell>
          <cell r="B342" t="str">
            <v xml:space="preserve">FOTO DEL ORIENTE LTDA.                                                </v>
          </cell>
          <cell r="C342" t="str">
            <v xml:space="preserve">BOGOTA D.C.               </v>
          </cell>
          <cell r="D342" t="str">
            <v xml:space="preserve">BOGOTA D.C.               </v>
          </cell>
          <cell r="E342" t="str">
            <v>VIGILANCIA</v>
          </cell>
          <cell r="F342" t="str">
            <v>ACTIVA</v>
          </cell>
          <cell r="G342" t="str">
            <v xml:space="preserve">COMERCIO AL POR MAYOR                        </v>
          </cell>
          <cell r="H342">
            <v>341</v>
          </cell>
          <cell r="I342">
            <v>120721936</v>
          </cell>
          <cell r="J342">
            <v>288.5</v>
          </cell>
          <cell r="K342">
            <v>52001501</v>
          </cell>
          <cell r="L342">
            <v>464</v>
          </cell>
          <cell r="M342">
            <v>99774816</v>
          </cell>
          <cell r="N342">
            <v>537</v>
          </cell>
          <cell r="O342">
            <v>23532115</v>
          </cell>
          <cell r="P342">
            <v>780</v>
          </cell>
          <cell r="Q342">
            <v>4098290</v>
          </cell>
          <cell r="R342">
            <v>470</v>
          </cell>
          <cell r="S342">
            <v>5443898</v>
          </cell>
          <cell r="T342">
            <v>2880.5</v>
          </cell>
          <cell r="U342">
            <v>349</v>
          </cell>
        </row>
        <row r="343">
          <cell r="A343">
            <v>819007188</v>
          </cell>
          <cell r="B343" t="str">
            <v xml:space="preserve">SAMKAS INTERNATIONAL E.U.                                             </v>
          </cell>
          <cell r="C343" t="str">
            <v xml:space="preserve">SANTA MARTA               </v>
          </cell>
          <cell r="D343" t="str">
            <v xml:space="preserve">MAGDALENA                 </v>
          </cell>
          <cell r="E343" t="str">
            <v>VIGILANCIA</v>
          </cell>
          <cell r="F343" t="str">
            <v>ACTIVA</v>
          </cell>
          <cell r="G343" t="str">
            <v xml:space="preserve">TABACO                                       </v>
          </cell>
          <cell r="H343">
            <v>342</v>
          </cell>
          <cell r="I343">
            <v>120268141</v>
          </cell>
          <cell r="J343">
            <v>169</v>
          </cell>
          <cell r="K343">
            <v>96301509</v>
          </cell>
          <cell r="L343">
            <v>2007</v>
          </cell>
          <cell r="M343">
            <v>22557261</v>
          </cell>
          <cell r="N343">
            <v>6217</v>
          </cell>
          <cell r="O343">
            <v>1432018</v>
          </cell>
          <cell r="P343">
            <v>2348</v>
          </cell>
          <cell r="Q343">
            <v>1083107</v>
          </cell>
          <cell r="R343">
            <v>1508</v>
          </cell>
          <cell r="S343">
            <v>1178598</v>
          </cell>
          <cell r="T343">
            <v>12591</v>
          </cell>
          <cell r="U343">
            <v>1511</v>
          </cell>
        </row>
        <row r="344">
          <cell r="A344">
            <v>890900120</v>
          </cell>
          <cell r="B344" t="str">
            <v xml:space="preserve">SUMINISTROS DE COLOMBIA S.A.                                          </v>
          </cell>
          <cell r="C344" t="str">
            <v xml:space="preserve">SABANETA                  </v>
          </cell>
          <cell r="D344" t="str">
            <v xml:space="preserve">ANTIOQUIA                 </v>
          </cell>
          <cell r="E344" t="str">
            <v>EXENTA</v>
          </cell>
          <cell r="F344" t="str">
            <v>VIGILADA POR LA SUPERINTENDENCIA FINANCIERA DE COL</v>
          </cell>
          <cell r="G344" t="str">
            <v xml:space="preserve">FABRICACION DE VIDRIO Y PRODUCTOS DE VIDRIO  </v>
          </cell>
          <cell r="H344">
            <v>343</v>
          </cell>
          <cell r="I344">
            <v>119753412</v>
          </cell>
          <cell r="J344">
            <v>294.5</v>
          </cell>
          <cell r="K344">
            <v>51008536</v>
          </cell>
          <cell r="L344">
            <v>378</v>
          </cell>
          <cell r="M344">
            <v>119348339</v>
          </cell>
          <cell r="N344">
            <v>331</v>
          </cell>
          <cell r="O344">
            <v>37733637</v>
          </cell>
          <cell r="P344">
            <v>488</v>
          </cell>
          <cell r="Q344">
            <v>7183190</v>
          </cell>
          <cell r="R344">
            <v>540</v>
          </cell>
          <cell r="S344">
            <v>4486139</v>
          </cell>
          <cell r="T344">
            <v>2374.5</v>
          </cell>
          <cell r="U344">
            <v>299</v>
          </cell>
        </row>
        <row r="345">
          <cell r="A345">
            <v>860002590</v>
          </cell>
          <cell r="B345" t="str">
            <v xml:space="preserve">BRENNTAG COLOMBIA S. A.                                               </v>
          </cell>
          <cell r="C345" t="str">
            <v xml:space="preserve">MOSQUERA                  </v>
          </cell>
          <cell r="D345" t="str">
            <v xml:space="preserve">CUNDINAMARCA              </v>
          </cell>
          <cell r="E345" t="str">
            <v>VIGILANCIA</v>
          </cell>
          <cell r="F345" t="str">
            <v>ACTIVA</v>
          </cell>
          <cell r="G345" t="str">
            <v xml:space="preserve">COMERCIO AL POR MAYOR                        </v>
          </cell>
          <cell r="H345">
            <v>344</v>
          </cell>
          <cell r="I345">
            <v>119601329</v>
          </cell>
          <cell r="J345">
            <v>231</v>
          </cell>
          <cell r="K345">
            <v>65325098</v>
          </cell>
          <cell r="L345">
            <v>207</v>
          </cell>
          <cell r="M345">
            <v>197929828</v>
          </cell>
          <cell r="N345">
            <v>365</v>
          </cell>
          <cell r="O345">
            <v>33974329</v>
          </cell>
          <cell r="P345">
            <v>420</v>
          </cell>
          <cell r="Q345">
            <v>8606264</v>
          </cell>
          <cell r="R345">
            <v>496</v>
          </cell>
          <cell r="S345">
            <v>5083452</v>
          </cell>
          <cell r="T345">
            <v>2063</v>
          </cell>
          <cell r="U345">
            <v>255</v>
          </cell>
        </row>
        <row r="346">
          <cell r="A346">
            <v>860004828</v>
          </cell>
          <cell r="B346" t="str">
            <v xml:space="preserve">ALIMENTOS FINCA S A                                                   </v>
          </cell>
          <cell r="C346" t="str">
            <v xml:space="preserve">MEDELLIN                  </v>
          </cell>
          <cell r="D346" t="str">
            <v xml:space="preserve">ANTIOQUIA                 </v>
          </cell>
          <cell r="E346" t="str">
            <v>VIGILANCIA</v>
          </cell>
          <cell r="F346" t="str">
            <v>ACTIVA</v>
          </cell>
          <cell r="G346" t="str">
            <v xml:space="preserve">PRODUCTOS ALIMENTICIOS                       </v>
          </cell>
          <cell r="H346">
            <v>345</v>
          </cell>
          <cell r="I346">
            <v>119334866</v>
          </cell>
          <cell r="J346">
            <v>201.5</v>
          </cell>
          <cell r="K346">
            <v>77055482</v>
          </cell>
          <cell r="L346">
            <v>163</v>
          </cell>
          <cell r="M346">
            <v>244096170</v>
          </cell>
          <cell r="N346">
            <v>532</v>
          </cell>
          <cell r="O346">
            <v>23590980</v>
          </cell>
          <cell r="P346">
            <v>370</v>
          </cell>
          <cell r="Q346">
            <v>10114189</v>
          </cell>
          <cell r="R346">
            <v>575</v>
          </cell>
          <cell r="S346">
            <v>4133556</v>
          </cell>
          <cell r="T346">
            <v>2186.5</v>
          </cell>
          <cell r="U346">
            <v>275</v>
          </cell>
        </row>
        <row r="347">
          <cell r="A347">
            <v>890300225</v>
          </cell>
          <cell r="B347" t="str">
            <v xml:space="preserve">COEXITO S.A.                                                          </v>
          </cell>
          <cell r="C347" t="str">
            <v xml:space="preserve">YUMBO                     </v>
          </cell>
          <cell r="D347" t="str">
            <v xml:space="preserve">VALLE                     </v>
          </cell>
          <cell r="E347" t="str">
            <v>VIGILANCIA</v>
          </cell>
          <cell r="F347" t="str">
            <v>ACTIVA</v>
          </cell>
          <cell r="G347" t="str">
            <v xml:space="preserve">COMERCIO DE VEHICULOS Y ACTIVIDADES CONEXAS  </v>
          </cell>
          <cell r="H347">
            <v>346</v>
          </cell>
          <cell r="I347">
            <v>119274433</v>
          </cell>
          <cell r="J347">
            <v>586.5</v>
          </cell>
          <cell r="K347">
            <v>22233322</v>
          </cell>
          <cell r="L347">
            <v>194</v>
          </cell>
          <cell r="M347">
            <v>207798108</v>
          </cell>
          <cell r="N347">
            <v>206</v>
          </cell>
          <cell r="O347">
            <v>57301787</v>
          </cell>
          <cell r="P347">
            <v>335</v>
          </cell>
          <cell r="Q347">
            <v>11588314</v>
          </cell>
          <cell r="R347">
            <v>415</v>
          </cell>
          <cell r="S347">
            <v>6418262</v>
          </cell>
          <cell r="T347">
            <v>2082.5</v>
          </cell>
          <cell r="U347">
            <v>260</v>
          </cell>
        </row>
        <row r="348">
          <cell r="A348">
            <v>860051812</v>
          </cell>
          <cell r="B348" t="str">
            <v xml:space="preserve">HALLIBURTON LATIN AMERICA S A                                         </v>
          </cell>
          <cell r="C348" t="str">
            <v xml:space="preserve">BOGOTA D.C.               </v>
          </cell>
          <cell r="D348" t="str">
            <v xml:space="preserve">BOGOTA D.C.               </v>
          </cell>
          <cell r="E348" t="str">
            <v>VIGILANCIA</v>
          </cell>
          <cell r="F348" t="str">
            <v>ACTIVA</v>
          </cell>
          <cell r="G348" t="str">
            <v xml:space="preserve">DERIVADOS DEL PETROLEO Y GAS                 </v>
          </cell>
          <cell r="H348">
            <v>347</v>
          </cell>
          <cell r="I348">
            <v>118858806</v>
          </cell>
          <cell r="J348">
            <v>229</v>
          </cell>
          <cell r="K348">
            <v>66025705</v>
          </cell>
          <cell r="L348">
            <v>166</v>
          </cell>
          <cell r="M348">
            <v>240818532</v>
          </cell>
          <cell r="N348">
            <v>163</v>
          </cell>
          <cell r="O348">
            <v>73337578</v>
          </cell>
          <cell r="P348">
            <v>110</v>
          </cell>
          <cell r="Q348">
            <v>38024833</v>
          </cell>
          <cell r="R348">
            <v>126</v>
          </cell>
          <cell r="S348">
            <v>23230859</v>
          </cell>
          <cell r="T348">
            <v>1141</v>
          </cell>
          <cell r="U348">
            <v>146</v>
          </cell>
        </row>
        <row r="349">
          <cell r="A349">
            <v>805004722</v>
          </cell>
          <cell r="B349" t="str">
            <v xml:space="preserve">INVERSIONES QUEBRADA SECA EDER S.C.S                                  </v>
          </cell>
          <cell r="C349" t="str">
            <v xml:space="preserve">CALI                      </v>
          </cell>
          <cell r="D349" t="str">
            <v xml:space="preserve">VALLE                     </v>
          </cell>
          <cell r="E349" t="str">
            <v>VIGILANCIA</v>
          </cell>
          <cell r="F349" t="str">
            <v>ACTIVA</v>
          </cell>
          <cell r="G349" t="str">
            <v>ACTIVIDADES DIVERSAS DE INVERSION Y SERVICIOS</v>
          </cell>
          <cell r="H349">
            <v>348</v>
          </cell>
          <cell r="I349">
            <v>118583998</v>
          </cell>
          <cell r="J349">
            <v>141.5</v>
          </cell>
          <cell r="K349">
            <v>118239910</v>
          </cell>
          <cell r="L349">
            <v>6821</v>
          </cell>
          <cell r="M349">
            <v>4601199</v>
          </cell>
          <cell r="N349">
            <v>2443</v>
          </cell>
          <cell r="O349">
            <v>4601199</v>
          </cell>
          <cell r="P349">
            <v>712</v>
          </cell>
          <cell r="Q349">
            <v>4525745</v>
          </cell>
          <cell r="R349">
            <v>541</v>
          </cell>
          <cell r="S349">
            <v>4475144</v>
          </cell>
          <cell r="T349">
            <v>11006.5</v>
          </cell>
          <cell r="U349">
            <v>1305</v>
          </cell>
        </row>
        <row r="350">
          <cell r="A350">
            <v>860005062</v>
          </cell>
          <cell r="B350" t="str">
            <v xml:space="preserve">QUIMICA INTERNACIONAL S A                                             </v>
          </cell>
          <cell r="C350" t="str">
            <v xml:space="preserve">BARRANQUILLA              </v>
          </cell>
          <cell r="D350" t="str">
            <v xml:space="preserve">ATLANTICO                 </v>
          </cell>
          <cell r="E350" t="str">
            <v>VIGILANCIA</v>
          </cell>
          <cell r="F350" t="str">
            <v>ACTIVA</v>
          </cell>
          <cell r="G350" t="str">
            <v xml:space="preserve">PRODUCTOS QUIMICOS                           </v>
          </cell>
          <cell r="H350">
            <v>349</v>
          </cell>
          <cell r="I350">
            <v>118419762</v>
          </cell>
          <cell r="J350">
            <v>282.5</v>
          </cell>
          <cell r="K350">
            <v>53431238</v>
          </cell>
          <cell r="L350">
            <v>553</v>
          </cell>
          <cell r="M350">
            <v>85945514</v>
          </cell>
          <cell r="N350">
            <v>679</v>
          </cell>
          <cell r="O350">
            <v>17901164</v>
          </cell>
          <cell r="P350">
            <v>567</v>
          </cell>
          <cell r="Q350">
            <v>5922411</v>
          </cell>
          <cell r="R350">
            <v>932</v>
          </cell>
          <cell r="S350">
            <v>2168671</v>
          </cell>
          <cell r="T350">
            <v>3362.5</v>
          </cell>
          <cell r="U350">
            <v>398</v>
          </cell>
        </row>
        <row r="351">
          <cell r="A351">
            <v>891701595</v>
          </cell>
          <cell r="B351" t="str">
            <v xml:space="preserve">MOLINO SANTA MARTA S.A.                                               </v>
          </cell>
          <cell r="C351" t="str">
            <v xml:space="preserve">SANTA MARTA               </v>
          </cell>
          <cell r="D351" t="str">
            <v xml:space="preserve">MAGDALENA                 </v>
          </cell>
          <cell r="E351" t="str">
            <v>VIGILANCIA</v>
          </cell>
          <cell r="F351" t="str">
            <v>ACTIVA</v>
          </cell>
          <cell r="G351" t="str">
            <v xml:space="preserve">PRODUCTOS ALIMENTICIOS                       </v>
          </cell>
          <cell r="H351">
            <v>350</v>
          </cell>
          <cell r="I351">
            <v>117646130</v>
          </cell>
          <cell r="J351">
            <v>145</v>
          </cell>
          <cell r="K351">
            <v>115036538</v>
          </cell>
          <cell r="L351">
            <v>1216</v>
          </cell>
          <cell r="M351">
            <v>38950302</v>
          </cell>
          <cell r="N351">
            <v>2299</v>
          </cell>
          <cell r="O351">
            <v>4901209</v>
          </cell>
          <cell r="P351">
            <v>1032</v>
          </cell>
          <cell r="Q351">
            <v>2876455</v>
          </cell>
          <cell r="R351">
            <v>594</v>
          </cell>
          <cell r="S351">
            <v>3930683</v>
          </cell>
          <cell r="T351">
            <v>5636</v>
          </cell>
          <cell r="U351">
            <v>659</v>
          </cell>
        </row>
        <row r="352">
          <cell r="A352">
            <v>800146616</v>
          </cell>
          <cell r="B352" t="str">
            <v xml:space="preserve">INVERSIONES ROA V. SOLANO S. EN C.                                    </v>
          </cell>
          <cell r="C352" t="str">
            <v xml:space="preserve">BOGOTA D.C.               </v>
          </cell>
          <cell r="D352" t="str">
            <v xml:space="preserve">BOGOTA D.C.               </v>
          </cell>
          <cell r="E352" t="str">
            <v>VIGILANCIA</v>
          </cell>
          <cell r="F352" t="str">
            <v>ACTIVA</v>
          </cell>
          <cell r="G352" t="str">
            <v xml:space="preserve">ACTIVIDADES INMOBILIARIAS                    </v>
          </cell>
          <cell r="H352">
            <v>351</v>
          </cell>
          <cell r="I352">
            <v>117371883</v>
          </cell>
          <cell r="J352">
            <v>179</v>
          </cell>
          <cell r="K352">
            <v>90714116</v>
          </cell>
          <cell r="L352">
            <v>6163</v>
          </cell>
          <cell r="M352">
            <v>5429332</v>
          </cell>
          <cell r="N352">
            <v>2109</v>
          </cell>
          <cell r="O352">
            <v>5429332</v>
          </cell>
          <cell r="P352">
            <v>1421</v>
          </cell>
          <cell r="Q352">
            <v>1989922</v>
          </cell>
          <cell r="R352">
            <v>1103</v>
          </cell>
          <cell r="S352">
            <v>1733935</v>
          </cell>
          <cell r="T352">
            <v>11326</v>
          </cell>
          <cell r="U352">
            <v>1342</v>
          </cell>
        </row>
        <row r="353">
          <cell r="A353">
            <v>860000261</v>
          </cell>
          <cell r="B353" t="str">
            <v xml:space="preserve">COMPAÑIA NACIONAL DE LEVADURAS LEVAPAN S A                            </v>
          </cell>
          <cell r="C353" t="str">
            <v xml:space="preserve">BOGOTA D.C.               </v>
          </cell>
          <cell r="D353" t="str">
            <v xml:space="preserve">BOGOTA D.C.               </v>
          </cell>
          <cell r="E353" t="str">
            <v>VIGILANCIA</v>
          </cell>
          <cell r="F353" t="str">
            <v>ACTIVA</v>
          </cell>
          <cell r="G353" t="str">
            <v xml:space="preserve">COMERCIO AL POR MAYOR                        </v>
          </cell>
          <cell r="H353">
            <v>352</v>
          </cell>
          <cell r="I353">
            <v>117098410</v>
          </cell>
          <cell r="J353">
            <v>188</v>
          </cell>
          <cell r="K353">
            <v>83270132</v>
          </cell>
          <cell r="L353">
            <v>210</v>
          </cell>
          <cell r="M353">
            <v>196707426</v>
          </cell>
          <cell r="N353">
            <v>197</v>
          </cell>
          <cell r="O353">
            <v>59640448</v>
          </cell>
          <cell r="P353">
            <v>354</v>
          </cell>
          <cell r="Q353">
            <v>10681630</v>
          </cell>
          <cell r="R353">
            <v>709</v>
          </cell>
          <cell r="S353">
            <v>3220419</v>
          </cell>
          <cell r="T353">
            <v>2010</v>
          </cell>
          <cell r="U353">
            <v>248</v>
          </cell>
        </row>
        <row r="354">
          <cell r="A354">
            <v>890900317</v>
          </cell>
          <cell r="B354" t="str">
            <v xml:space="preserve">AUTOTECNICA COLOMBIANA S.A.                                           </v>
          </cell>
          <cell r="C354" t="str">
            <v xml:space="preserve">ITAGUI                    </v>
          </cell>
          <cell r="D354" t="str">
            <v xml:space="preserve">ANTIOQUIA                 </v>
          </cell>
          <cell r="E354" t="str">
            <v>VIGILANCIA</v>
          </cell>
          <cell r="F354" t="str">
            <v>ACTIVA</v>
          </cell>
          <cell r="G354" t="str">
            <v>FABRICACION DE OTROS MEDIOS DE TRANSPORTE Y S</v>
          </cell>
          <cell r="H354">
            <v>353</v>
          </cell>
          <cell r="I354">
            <v>116620489</v>
          </cell>
          <cell r="J354">
            <v>309.5</v>
          </cell>
          <cell r="K354">
            <v>47844162</v>
          </cell>
          <cell r="L354">
            <v>121</v>
          </cell>
          <cell r="M354">
            <v>327851571</v>
          </cell>
          <cell r="N354">
            <v>167</v>
          </cell>
          <cell r="O354">
            <v>71535194</v>
          </cell>
          <cell r="P354">
            <v>102</v>
          </cell>
          <cell r="Q354">
            <v>40536262</v>
          </cell>
          <cell r="R354">
            <v>155</v>
          </cell>
          <cell r="S354">
            <v>19736342</v>
          </cell>
          <cell r="T354">
            <v>1207.5</v>
          </cell>
          <cell r="U354">
            <v>156</v>
          </cell>
        </row>
        <row r="355">
          <cell r="A355">
            <v>830068953</v>
          </cell>
          <cell r="B355" t="str">
            <v xml:space="preserve">INMOBILIARIA R T M LTDA                                               </v>
          </cell>
          <cell r="C355" t="str">
            <v xml:space="preserve">BOGOTA D.C.               </v>
          </cell>
          <cell r="D355" t="str">
            <v xml:space="preserve">BOGOTA D.C.               </v>
          </cell>
          <cell r="E355" t="str">
            <v>VIGILANCIA</v>
          </cell>
          <cell r="F355" t="str">
            <v>ACTIVA</v>
          </cell>
          <cell r="G355" t="str">
            <v xml:space="preserve">ACTIVIDADES INMOBILIARIAS                    </v>
          </cell>
          <cell r="H355">
            <v>354</v>
          </cell>
          <cell r="I355">
            <v>116619382</v>
          </cell>
          <cell r="J355">
            <v>514.5</v>
          </cell>
          <cell r="K355">
            <v>25974303</v>
          </cell>
          <cell r="L355">
            <v>4147</v>
          </cell>
          <cell r="M355">
            <v>9571593</v>
          </cell>
          <cell r="N355">
            <v>1216</v>
          </cell>
          <cell r="O355">
            <v>9571593</v>
          </cell>
          <cell r="P355">
            <v>470</v>
          </cell>
          <cell r="Q355">
            <v>7525298</v>
          </cell>
          <cell r="R355">
            <v>599</v>
          </cell>
          <cell r="S355">
            <v>3890479</v>
          </cell>
          <cell r="T355">
            <v>7300.5</v>
          </cell>
          <cell r="U355">
            <v>839</v>
          </cell>
        </row>
        <row r="356">
          <cell r="A356">
            <v>890903711</v>
          </cell>
          <cell r="B356" t="str">
            <v xml:space="preserve">PROCESADORA DE LECHES S A                                             </v>
          </cell>
          <cell r="C356" t="str">
            <v xml:space="preserve">BOGOTA D.C.               </v>
          </cell>
          <cell r="D356" t="str">
            <v xml:space="preserve">BOGOTA D.C.               </v>
          </cell>
          <cell r="E356" t="str">
            <v>VIGILANCIA</v>
          </cell>
          <cell r="F356" t="str">
            <v>ACTIVA</v>
          </cell>
          <cell r="G356" t="str">
            <v xml:space="preserve">PRODUCTOS ALIMENTICIOS                       </v>
          </cell>
          <cell r="H356">
            <v>355</v>
          </cell>
          <cell r="I356">
            <v>116589301</v>
          </cell>
          <cell r="J356">
            <v>168</v>
          </cell>
          <cell r="K356">
            <v>97302776</v>
          </cell>
          <cell r="L356">
            <v>298</v>
          </cell>
          <cell r="M356">
            <v>152398246</v>
          </cell>
          <cell r="N356">
            <v>494</v>
          </cell>
          <cell r="O356">
            <v>25213338</v>
          </cell>
          <cell r="P356">
            <v>378</v>
          </cell>
          <cell r="Q356">
            <v>9889597</v>
          </cell>
          <cell r="R356">
            <v>494</v>
          </cell>
          <cell r="S356">
            <v>5132199</v>
          </cell>
          <cell r="T356">
            <v>2187</v>
          </cell>
          <cell r="U356">
            <v>276</v>
          </cell>
        </row>
        <row r="357">
          <cell r="A357">
            <v>830043252</v>
          </cell>
          <cell r="B357" t="str">
            <v xml:space="preserve">SIDERURGICA NACIONAL SIDENAL S.A.                                     </v>
          </cell>
          <cell r="C357" t="str">
            <v xml:space="preserve">BOGOTA D.C.               </v>
          </cell>
          <cell r="D357" t="str">
            <v xml:space="preserve">BOGOTA D.C.               </v>
          </cell>
          <cell r="E357" t="str">
            <v>VIGILANCIA</v>
          </cell>
          <cell r="F357" t="str">
            <v>ACTIVA</v>
          </cell>
          <cell r="G357" t="str">
            <v xml:space="preserve">INDUSTRIAS METALICAS BASICAS                 </v>
          </cell>
          <cell r="H357">
            <v>356</v>
          </cell>
          <cell r="I357">
            <v>116465817</v>
          </cell>
          <cell r="J357">
            <v>224</v>
          </cell>
          <cell r="K357">
            <v>67518430</v>
          </cell>
          <cell r="L357">
            <v>199</v>
          </cell>
          <cell r="M357">
            <v>202976423</v>
          </cell>
          <cell r="N357">
            <v>267</v>
          </cell>
          <cell r="O357">
            <v>45208907</v>
          </cell>
          <cell r="P357">
            <v>119</v>
          </cell>
          <cell r="Q357">
            <v>34977928</v>
          </cell>
          <cell r="R357">
            <v>136</v>
          </cell>
          <cell r="S357">
            <v>21958238</v>
          </cell>
          <cell r="T357">
            <v>1301</v>
          </cell>
          <cell r="U357">
            <v>170</v>
          </cell>
        </row>
        <row r="358">
          <cell r="A358">
            <v>890322007</v>
          </cell>
          <cell r="B358" t="str">
            <v xml:space="preserve">PRODUCTOS DERIVADOS DE LA SAL S A -                                   </v>
          </cell>
          <cell r="C358" t="str">
            <v xml:space="preserve">CALI                      </v>
          </cell>
          <cell r="D358" t="str">
            <v xml:space="preserve">VALLE                     </v>
          </cell>
          <cell r="E358" t="str">
            <v>VIGILANCIA</v>
          </cell>
          <cell r="F358" t="str">
            <v>ACTIVA</v>
          </cell>
          <cell r="G358" t="str">
            <v xml:space="preserve">PRODUCTOS QUIMICOS                           </v>
          </cell>
          <cell r="H358">
            <v>357</v>
          </cell>
          <cell r="I358">
            <v>116273665</v>
          </cell>
          <cell r="J358">
            <v>230.5</v>
          </cell>
          <cell r="K358">
            <v>65935066</v>
          </cell>
          <cell r="L358">
            <v>513</v>
          </cell>
          <cell r="M358">
            <v>90988808</v>
          </cell>
          <cell r="N358">
            <v>392</v>
          </cell>
          <cell r="O358">
            <v>31744178</v>
          </cell>
          <cell r="P358">
            <v>304</v>
          </cell>
          <cell r="Q358">
            <v>12961742</v>
          </cell>
          <cell r="R358">
            <v>319</v>
          </cell>
          <cell r="S358">
            <v>8872654</v>
          </cell>
          <cell r="T358">
            <v>2115.5</v>
          </cell>
          <cell r="U358">
            <v>266</v>
          </cell>
        </row>
        <row r="359">
          <cell r="A359">
            <v>890925108</v>
          </cell>
          <cell r="B359" t="str">
            <v xml:space="preserve">PAPELES Y CARTONES S.A                                                </v>
          </cell>
          <cell r="C359" t="str">
            <v xml:space="preserve">MEDELLIN                  </v>
          </cell>
          <cell r="D359" t="str">
            <v xml:space="preserve">ANTIOQUIA                 </v>
          </cell>
          <cell r="E359" t="str">
            <v>VIGILANCIA</v>
          </cell>
          <cell r="F359" t="str">
            <v>ACTIVA</v>
          </cell>
          <cell r="G359" t="str">
            <v xml:space="preserve">FABRICACION DE PAPEL, CARTON Y DERIVADOS     </v>
          </cell>
          <cell r="H359">
            <v>358</v>
          </cell>
          <cell r="I359">
            <v>116234000</v>
          </cell>
          <cell r="J359">
            <v>152.5</v>
          </cell>
          <cell r="K359">
            <v>107200174</v>
          </cell>
          <cell r="L359">
            <v>504</v>
          </cell>
          <cell r="M359">
            <v>92547381</v>
          </cell>
          <cell r="N359">
            <v>773</v>
          </cell>
          <cell r="O359">
            <v>15386963</v>
          </cell>
          <cell r="P359">
            <v>393</v>
          </cell>
          <cell r="Q359">
            <v>9291255</v>
          </cell>
          <cell r="R359">
            <v>361</v>
          </cell>
          <cell r="S359">
            <v>7767979</v>
          </cell>
          <cell r="T359">
            <v>2541.5</v>
          </cell>
          <cell r="U359">
            <v>315</v>
          </cell>
        </row>
        <row r="360">
          <cell r="A360">
            <v>800128549</v>
          </cell>
          <cell r="B360" t="str">
            <v>SOCIEDAD DE EXPLORACIÓN Y EXPLOTACIÓN  PETROLERA S A SUCURSAL COLOMBIA</v>
          </cell>
          <cell r="C360" t="str">
            <v xml:space="preserve">BOGOTA D.C.               </v>
          </cell>
          <cell r="D360" t="str">
            <v xml:space="preserve">BOGOTA D.C.               </v>
          </cell>
          <cell r="E360" t="str">
            <v>VIGILANCIA</v>
          </cell>
          <cell r="F360" t="str">
            <v>ACTIVA</v>
          </cell>
          <cell r="G360" t="str">
            <v>EXTRACCION DE PETROLEO CRUDO Y DE GAS NATURAL</v>
          </cell>
          <cell r="H360">
            <v>359</v>
          </cell>
          <cell r="I360">
            <v>115543557</v>
          </cell>
          <cell r="J360">
            <v>175.5</v>
          </cell>
          <cell r="K360">
            <v>92467758</v>
          </cell>
          <cell r="L360">
            <v>509</v>
          </cell>
          <cell r="M360">
            <v>91808497</v>
          </cell>
          <cell r="N360">
            <v>210</v>
          </cell>
          <cell r="O360">
            <v>56785609</v>
          </cell>
          <cell r="P360">
            <v>88</v>
          </cell>
          <cell r="Q360">
            <v>47849219</v>
          </cell>
          <cell r="R360">
            <v>86</v>
          </cell>
          <cell r="S360">
            <v>32598619</v>
          </cell>
          <cell r="T360">
            <v>1427.5</v>
          </cell>
          <cell r="U360">
            <v>182</v>
          </cell>
        </row>
        <row r="361">
          <cell r="A361">
            <v>860002553</v>
          </cell>
          <cell r="B361" t="str">
            <v xml:space="preserve">COMESTIBLES LA ROSA S A                                               </v>
          </cell>
          <cell r="C361" t="str">
            <v xml:space="preserve">BOGOTA D.C.               </v>
          </cell>
          <cell r="D361" t="str">
            <v xml:space="preserve">BOGOTA D.C.               </v>
          </cell>
          <cell r="E361" t="str">
            <v>VIGILANCIA</v>
          </cell>
          <cell r="F361" t="str">
            <v>ACTIVA</v>
          </cell>
          <cell r="G361" t="str">
            <v xml:space="preserve">PRODUCTOS ALIMENTICIOS                       </v>
          </cell>
          <cell r="H361">
            <v>360</v>
          </cell>
          <cell r="I361">
            <v>115166257</v>
          </cell>
          <cell r="J361">
            <v>199</v>
          </cell>
          <cell r="K361">
            <v>77670861</v>
          </cell>
          <cell r="L361">
            <v>1409</v>
          </cell>
          <cell r="M361">
            <v>33681167</v>
          </cell>
          <cell r="N361">
            <v>1622</v>
          </cell>
          <cell r="O361">
            <v>7279339</v>
          </cell>
          <cell r="P361">
            <v>1065</v>
          </cell>
          <cell r="Q361">
            <v>2784582</v>
          </cell>
          <cell r="R361">
            <v>864</v>
          </cell>
          <cell r="S361">
            <v>2448089</v>
          </cell>
          <cell r="T361">
            <v>5519</v>
          </cell>
          <cell r="U361">
            <v>651</v>
          </cell>
        </row>
        <row r="362">
          <cell r="A362">
            <v>860352419</v>
          </cell>
          <cell r="B362" t="str">
            <v xml:space="preserve">PETROTESTING COLOMBIA S.A                                             </v>
          </cell>
          <cell r="C362" t="str">
            <v xml:space="preserve">BOGOTA D.C.               </v>
          </cell>
          <cell r="D362" t="str">
            <v xml:space="preserve">BOGOTA D.C.               </v>
          </cell>
          <cell r="E362" t="str">
            <v>VIGILANCIA</v>
          </cell>
          <cell r="F362" t="str">
            <v>ACTIVA</v>
          </cell>
          <cell r="G362" t="str">
            <v>EXTRACCION DE PETROLEO CRUDO Y DE GAS NATURAL</v>
          </cell>
          <cell r="H362">
            <v>361</v>
          </cell>
          <cell r="I362">
            <v>115091733</v>
          </cell>
          <cell r="J362">
            <v>479.5</v>
          </cell>
          <cell r="K362">
            <v>28432447</v>
          </cell>
          <cell r="L362">
            <v>570</v>
          </cell>
          <cell r="M362">
            <v>83786759</v>
          </cell>
          <cell r="N362">
            <v>478</v>
          </cell>
          <cell r="O362">
            <v>26265289</v>
          </cell>
          <cell r="P362">
            <v>277</v>
          </cell>
          <cell r="Q362">
            <v>14103788</v>
          </cell>
          <cell r="R362">
            <v>642</v>
          </cell>
          <cell r="S362">
            <v>3544192</v>
          </cell>
          <cell r="T362">
            <v>2807.5</v>
          </cell>
          <cell r="U362">
            <v>340</v>
          </cell>
        </row>
        <row r="363">
          <cell r="A363">
            <v>890908649</v>
          </cell>
          <cell r="B363" t="str">
            <v xml:space="preserve">TINTAS S.A.                                                           </v>
          </cell>
          <cell r="C363" t="str">
            <v xml:space="preserve">MEDELLIN                  </v>
          </cell>
          <cell r="D363" t="str">
            <v xml:space="preserve">ANTIOQUIA                 </v>
          </cell>
          <cell r="E363" t="str">
            <v>VIGILANCIA</v>
          </cell>
          <cell r="F363" t="str">
            <v>ACTIVA</v>
          </cell>
          <cell r="G363" t="str">
            <v xml:space="preserve">PRODUCTOS QUIMICOS                           </v>
          </cell>
          <cell r="H363">
            <v>362</v>
          </cell>
          <cell r="I363">
            <v>115008511</v>
          </cell>
          <cell r="J363">
            <v>247.5</v>
          </cell>
          <cell r="K363">
            <v>61344773</v>
          </cell>
          <cell r="L363">
            <v>397</v>
          </cell>
          <cell r="M363">
            <v>114190570</v>
          </cell>
          <cell r="N363">
            <v>437</v>
          </cell>
          <cell r="O363">
            <v>28664253</v>
          </cell>
          <cell r="P363">
            <v>493</v>
          </cell>
          <cell r="Q363">
            <v>7018638</v>
          </cell>
          <cell r="R363">
            <v>558</v>
          </cell>
          <cell r="S363">
            <v>4332805</v>
          </cell>
          <cell r="T363">
            <v>2494.5</v>
          </cell>
          <cell r="U363">
            <v>308</v>
          </cell>
        </row>
        <row r="364">
          <cell r="A364">
            <v>890401109</v>
          </cell>
          <cell r="B364" t="str">
            <v xml:space="preserve">EMBOTELLADORA ROMAN S.A.                                              </v>
          </cell>
          <cell r="C364" t="str">
            <v xml:space="preserve">BOGOTA D.C.               </v>
          </cell>
          <cell r="D364" t="str">
            <v xml:space="preserve">BOGOTA D.C.               </v>
          </cell>
          <cell r="E364" t="str">
            <v>VIGILANCIA</v>
          </cell>
          <cell r="F364" t="str">
            <v>ACTIVA</v>
          </cell>
          <cell r="G364" t="str">
            <v xml:space="preserve">BEBIDAS                                      </v>
          </cell>
          <cell r="H364">
            <v>363</v>
          </cell>
          <cell r="I364">
            <v>114999365</v>
          </cell>
          <cell r="J364">
            <v>238</v>
          </cell>
          <cell r="K364">
            <v>63716344</v>
          </cell>
          <cell r="L364">
            <v>192</v>
          </cell>
          <cell r="M364">
            <v>208891356</v>
          </cell>
          <cell r="N364">
            <v>135</v>
          </cell>
          <cell r="O364">
            <v>88836831</v>
          </cell>
          <cell r="P364">
            <v>255</v>
          </cell>
          <cell r="Q364">
            <v>15176645</v>
          </cell>
          <cell r="R364">
            <v>115</v>
          </cell>
          <cell r="S364">
            <v>24391549</v>
          </cell>
          <cell r="T364">
            <v>1298</v>
          </cell>
          <cell r="U364">
            <v>169</v>
          </cell>
        </row>
        <row r="365">
          <cell r="A365">
            <v>830080674</v>
          </cell>
          <cell r="B365" t="str">
            <v xml:space="preserve">PROCTER &amp; GAMBLE INDUSTRIAL COLOMBIA LTDA                             </v>
          </cell>
          <cell r="C365" t="str">
            <v xml:space="preserve">BOGOTA D.C.               </v>
          </cell>
          <cell r="D365" t="str">
            <v xml:space="preserve">BOGOTA D.C.               </v>
          </cell>
          <cell r="E365" t="str">
            <v>VIGILANCIA</v>
          </cell>
          <cell r="F365" t="str">
            <v>ACTIVA</v>
          </cell>
          <cell r="G365" t="str">
            <v xml:space="preserve">PRODUCTOS QUIMICOS                           </v>
          </cell>
          <cell r="H365">
            <v>364</v>
          </cell>
          <cell r="I365">
            <v>114400551</v>
          </cell>
          <cell r="J365">
            <v>151.5</v>
          </cell>
          <cell r="K365">
            <v>109618959</v>
          </cell>
          <cell r="L365">
            <v>1364</v>
          </cell>
          <cell r="M365">
            <v>34625965</v>
          </cell>
          <cell r="N365">
            <v>1495</v>
          </cell>
          <cell r="O365">
            <v>7883673</v>
          </cell>
          <cell r="P365">
            <v>578</v>
          </cell>
          <cell r="Q365">
            <v>5760768</v>
          </cell>
          <cell r="R365">
            <v>660</v>
          </cell>
          <cell r="S365">
            <v>3452650</v>
          </cell>
          <cell r="T365">
            <v>4612.5</v>
          </cell>
          <cell r="U365">
            <v>556</v>
          </cell>
        </row>
        <row r="366">
          <cell r="A366">
            <v>860010706</v>
          </cell>
          <cell r="B366" t="str">
            <v xml:space="preserve">INGENIEROS TORO &amp; CIA. S.A.                                           </v>
          </cell>
          <cell r="C366" t="str">
            <v xml:space="preserve">BOGOTA D.C.               </v>
          </cell>
          <cell r="D366" t="str">
            <v xml:space="preserve">BOGOTA D.C.               </v>
          </cell>
          <cell r="E366" t="str">
            <v>VIGILANCIA</v>
          </cell>
          <cell r="F366" t="str">
            <v>ACTIVA</v>
          </cell>
          <cell r="G366" t="str">
            <v>ACTIVIDADES DIVERSAS DE INVERSION Y SERVICIOS</v>
          </cell>
          <cell r="H366">
            <v>365</v>
          </cell>
          <cell r="I366">
            <v>113983683</v>
          </cell>
          <cell r="J366">
            <v>147</v>
          </cell>
          <cell r="K366">
            <v>112938719</v>
          </cell>
          <cell r="L366">
            <v>8961</v>
          </cell>
          <cell r="M366">
            <v>2818190</v>
          </cell>
          <cell r="N366">
            <v>3707</v>
          </cell>
          <cell r="O366">
            <v>2772236</v>
          </cell>
          <cell r="P366">
            <v>1167</v>
          </cell>
          <cell r="Q366">
            <v>2505297</v>
          </cell>
          <cell r="R366">
            <v>882</v>
          </cell>
          <cell r="S366">
            <v>2372296</v>
          </cell>
          <cell r="T366">
            <v>15229</v>
          </cell>
          <cell r="U366">
            <v>1861</v>
          </cell>
        </row>
        <row r="367">
          <cell r="A367">
            <v>860042141</v>
          </cell>
          <cell r="B367" t="str">
            <v xml:space="preserve">PRODUCTOS QUIMICOS PANAMERICANOS S.A.                                 </v>
          </cell>
          <cell r="C367" t="str">
            <v xml:space="preserve">MEDELLIN                  </v>
          </cell>
          <cell r="D367" t="str">
            <v xml:space="preserve">ANTIOQUIA                 </v>
          </cell>
          <cell r="E367" t="str">
            <v>VIGILANCIA</v>
          </cell>
          <cell r="F367" t="str">
            <v>ACTIVA</v>
          </cell>
          <cell r="G367" t="str">
            <v xml:space="preserve">PRODUCTOS QUIMICOS                           </v>
          </cell>
          <cell r="H367">
            <v>366</v>
          </cell>
          <cell r="I367">
            <v>113977399</v>
          </cell>
          <cell r="J367">
            <v>279</v>
          </cell>
          <cell r="K367">
            <v>54526398</v>
          </cell>
          <cell r="L367">
            <v>583</v>
          </cell>
          <cell r="M367">
            <v>82079278</v>
          </cell>
          <cell r="N367">
            <v>647</v>
          </cell>
          <cell r="O367">
            <v>18810603</v>
          </cell>
          <cell r="P367">
            <v>743</v>
          </cell>
          <cell r="Q367">
            <v>4323719</v>
          </cell>
          <cell r="R367">
            <v>1604</v>
          </cell>
          <cell r="S367">
            <v>1078671</v>
          </cell>
          <cell r="T367">
            <v>4222</v>
          </cell>
          <cell r="U367">
            <v>506</v>
          </cell>
        </row>
        <row r="368">
          <cell r="A368">
            <v>890200463</v>
          </cell>
          <cell r="B368" t="str">
            <v xml:space="preserve">GASEOSAS HIPINTO S.A.                                                 </v>
          </cell>
          <cell r="C368" t="str">
            <v xml:space="preserve">BUCARAMANGA               </v>
          </cell>
          <cell r="D368" t="str">
            <v xml:space="preserve">SANTANDER                 </v>
          </cell>
          <cell r="E368" t="str">
            <v>VIGILANCIA</v>
          </cell>
          <cell r="F368" t="str">
            <v>ACTIVA</v>
          </cell>
          <cell r="G368" t="str">
            <v xml:space="preserve">BEBIDAS                                      </v>
          </cell>
          <cell r="H368">
            <v>367</v>
          </cell>
          <cell r="I368">
            <v>113739436</v>
          </cell>
          <cell r="J368">
            <v>160</v>
          </cell>
          <cell r="K368">
            <v>101027190</v>
          </cell>
          <cell r="L368">
            <v>972</v>
          </cell>
          <cell r="M368">
            <v>49091791</v>
          </cell>
          <cell r="N368">
            <v>438</v>
          </cell>
          <cell r="O368">
            <v>28546523</v>
          </cell>
          <cell r="P368">
            <v>786</v>
          </cell>
          <cell r="Q368">
            <v>4081117</v>
          </cell>
          <cell r="R368">
            <v>756</v>
          </cell>
          <cell r="S368">
            <v>2924679</v>
          </cell>
          <cell r="T368">
            <v>3479</v>
          </cell>
          <cell r="U368">
            <v>413</v>
          </cell>
        </row>
        <row r="369">
          <cell r="A369">
            <v>860516806</v>
          </cell>
          <cell r="B369" t="str">
            <v xml:space="preserve">PERMODA S A                                                           </v>
          </cell>
          <cell r="C369" t="str">
            <v xml:space="preserve">BOGOTA D.C.               </v>
          </cell>
          <cell r="D369" t="str">
            <v xml:space="preserve">BOGOTA D.C.               </v>
          </cell>
          <cell r="E369" t="str">
            <v>VIGILANCIA</v>
          </cell>
          <cell r="F369" t="str">
            <v>ACTIVA</v>
          </cell>
          <cell r="G369" t="str">
            <v xml:space="preserve">FABRICACION DE PRENDAS DE VESTIR             </v>
          </cell>
          <cell r="H369">
            <v>368</v>
          </cell>
          <cell r="I369">
            <v>112851019</v>
          </cell>
          <cell r="J369">
            <v>257</v>
          </cell>
          <cell r="K369">
            <v>58701084</v>
          </cell>
          <cell r="L369">
            <v>299</v>
          </cell>
          <cell r="M369">
            <v>151418764</v>
          </cell>
          <cell r="N369">
            <v>196</v>
          </cell>
          <cell r="O369">
            <v>59653757</v>
          </cell>
          <cell r="P369">
            <v>339</v>
          </cell>
          <cell r="Q369">
            <v>11434859</v>
          </cell>
          <cell r="R369">
            <v>682</v>
          </cell>
          <cell r="S369">
            <v>3325647</v>
          </cell>
          <cell r="T369">
            <v>2141</v>
          </cell>
          <cell r="U369">
            <v>269</v>
          </cell>
        </row>
        <row r="370">
          <cell r="A370">
            <v>860079943</v>
          </cell>
          <cell r="B370" t="str">
            <v xml:space="preserve">PRINTER COLOMBIANA S.A.                                               </v>
          </cell>
          <cell r="C370" t="str">
            <v xml:space="preserve">BOGOTA D.C.               </v>
          </cell>
          <cell r="D370" t="str">
            <v xml:space="preserve">BOGOTA D.C.               </v>
          </cell>
          <cell r="E370" t="str">
            <v>VIGILANCIA</v>
          </cell>
          <cell r="F370" t="str">
            <v>ACTIVA</v>
          </cell>
          <cell r="G370" t="str">
            <v>EDITORIAL E IMPRESION (SIN INCLUIR PUBLICACIO</v>
          </cell>
          <cell r="H370">
            <v>369</v>
          </cell>
          <cell r="I370">
            <v>112780746</v>
          </cell>
          <cell r="J370">
            <v>223.5</v>
          </cell>
          <cell r="K370">
            <v>67523329</v>
          </cell>
          <cell r="L370">
            <v>468</v>
          </cell>
          <cell r="M370">
            <v>98136218</v>
          </cell>
          <cell r="N370">
            <v>843</v>
          </cell>
          <cell r="O370">
            <v>14154088</v>
          </cell>
          <cell r="P370">
            <v>688</v>
          </cell>
          <cell r="Q370">
            <v>4708489</v>
          </cell>
          <cell r="R370">
            <v>743</v>
          </cell>
          <cell r="S370">
            <v>3003232</v>
          </cell>
          <cell r="T370">
            <v>3334.5</v>
          </cell>
          <cell r="U370">
            <v>392</v>
          </cell>
        </row>
        <row r="371">
          <cell r="A371">
            <v>860002097</v>
          </cell>
          <cell r="B371" t="str">
            <v xml:space="preserve">CASA TORO S A                                                         </v>
          </cell>
          <cell r="C371" t="str">
            <v xml:space="preserve">BOGOTA D.C.               </v>
          </cell>
          <cell r="D371" t="str">
            <v xml:space="preserve">BOGOTA D.C.               </v>
          </cell>
          <cell r="E371" t="str">
            <v>VIGILANCIA</v>
          </cell>
          <cell r="F371" t="str">
            <v>ACTIVA</v>
          </cell>
          <cell r="G371" t="str">
            <v xml:space="preserve">COMERCIO DE VEHICULOS Y ACTIVIDADES CONEXAS  </v>
          </cell>
          <cell r="H371">
            <v>370</v>
          </cell>
          <cell r="I371">
            <v>112324580</v>
          </cell>
          <cell r="J371">
            <v>193.5</v>
          </cell>
          <cell r="K371">
            <v>79499637</v>
          </cell>
          <cell r="L371">
            <v>374</v>
          </cell>
          <cell r="M371">
            <v>119927218</v>
          </cell>
          <cell r="N371">
            <v>674</v>
          </cell>
          <cell r="O371">
            <v>18070463</v>
          </cell>
          <cell r="P371">
            <v>650</v>
          </cell>
          <cell r="Q371">
            <v>5098736</v>
          </cell>
          <cell r="R371">
            <v>485</v>
          </cell>
          <cell r="S371">
            <v>5275254</v>
          </cell>
          <cell r="T371">
            <v>2746.5</v>
          </cell>
          <cell r="U371">
            <v>330</v>
          </cell>
        </row>
        <row r="372">
          <cell r="A372">
            <v>830080672</v>
          </cell>
          <cell r="B372" t="str">
            <v xml:space="preserve">CEPSA COLOMBIA S A                                                    </v>
          </cell>
          <cell r="C372" t="str">
            <v xml:space="preserve">BOGOTA D.C.               </v>
          </cell>
          <cell r="D372" t="str">
            <v xml:space="preserve">BOGOTA D.C.               </v>
          </cell>
          <cell r="E372" t="str">
            <v>VIGILANCIA</v>
          </cell>
          <cell r="F372" t="str">
            <v>ACTIVA</v>
          </cell>
          <cell r="G372" t="str">
            <v>EXTRACCION DE PETROLEO CRUDO Y DE GAS NATURAL</v>
          </cell>
          <cell r="H372">
            <v>371</v>
          </cell>
          <cell r="I372">
            <v>112279385</v>
          </cell>
          <cell r="J372">
            <v>319.5</v>
          </cell>
          <cell r="K372">
            <v>45605624</v>
          </cell>
          <cell r="L372">
            <v>1687</v>
          </cell>
          <cell r="M372">
            <v>27376682</v>
          </cell>
          <cell r="N372">
            <v>711</v>
          </cell>
          <cell r="O372">
            <v>16982994</v>
          </cell>
          <cell r="P372">
            <v>270</v>
          </cell>
          <cell r="Q372">
            <v>14281957</v>
          </cell>
          <cell r="R372">
            <v>247</v>
          </cell>
          <cell r="S372">
            <v>12067313</v>
          </cell>
          <cell r="T372">
            <v>3605.5</v>
          </cell>
          <cell r="U372">
            <v>427</v>
          </cell>
        </row>
        <row r="373">
          <cell r="A373">
            <v>891100190</v>
          </cell>
          <cell r="B373" t="str">
            <v xml:space="preserve">MOLINO FLORHUILA S A                                                  </v>
          </cell>
          <cell r="C373" t="str">
            <v xml:space="preserve">BOGOTA D.C.               </v>
          </cell>
          <cell r="D373" t="str">
            <v xml:space="preserve">BOGOTA D.C.               </v>
          </cell>
          <cell r="E373" t="str">
            <v>VIGILANCIA</v>
          </cell>
          <cell r="F373" t="str">
            <v>ACTIVA</v>
          </cell>
          <cell r="G373" t="str">
            <v xml:space="preserve">PRODUCTOS ALIMENTICIOS                       </v>
          </cell>
          <cell r="H373">
            <v>372</v>
          </cell>
          <cell r="I373">
            <v>111962439</v>
          </cell>
          <cell r="J373">
            <v>274</v>
          </cell>
          <cell r="K373">
            <v>55427394</v>
          </cell>
          <cell r="L373">
            <v>159</v>
          </cell>
          <cell r="M373">
            <v>253448786</v>
          </cell>
          <cell r="N373">
            <v>348</v>
          </cell>
          <cell r="O373">
            <v>35460635</v>
          </cell>
          <cell r="P373">
            <v>458</v>
          </cell>
          <cell r="Q373">
            <v>7832998</v>
          </cell>
          <cell r="R373">
            <v>840</v>
          </cell>
          <cell r="S373">
            <v>2510461</v>
          </cell>
          <cell r="T373">
            <v>2451</v>
          </cell>
          <cell r="U373">
            <v>307</v>
          </cell>
        </row>
        <row r="374">
          <cell r="A374">
            <v>860049313</v>
          </cell>
          <cell r="B374" t="str">
            <v xml:space="preserve">FILMTEX S A                                                           </v>
          </cell>
          <cell r="C374" t="str">
            <v xml:space="preserve">BOGOTA D.C.               </v>
          </cell>
          <cell r="D374" t="str">
            <v xml:space="preserve">BOGOTA D.C.               </v>
          </cell>
          <cell r="E374" t="str">
            <v>EXENTA</v>
          </cell>
          <cell r="F374" t="str">
            <v>VIGILADA POR LA SUPERINTENDENCIA FINANCIERA DE COL</v>
          </cell>
          <cell r="G374" t="str">
            <v xml:space="preserve">PRODUCTOS DE PLASTICO                        </v>
          </cell>
          <cell r="H374">
            <v>373</v>
          </cell>
          <cell r="I374">
            <v>111398808</v>
          </cell>
          <cell r="J374">
            <v>287</v>
          </cell>
          <cell r="K374">
            <v>52333239</v>
          </cell>
          <cell r="L374">
            <v>569</v>
          </cell>
          <cell r="M374">
            <v>83967346</v>
          </cell>
          <cell r="N374">
            <v>599</v>
          </cell>
          <cell r="O374">
            <v>20918311</v>
          </cell>
          <cell r="P374">
            <v>414</v>
          </cell>
          <cell r="Q374">
            <v>8859140</v>
          </cell>
          <cell r="R374">
            <v>542</v>
          </cell>
          <cell r="S374">
            <v>4468008</v>
          </cell>
          <cell r="T374">
            <v>2784</v>
          </cell>
          <cell r="U374">
            <v>334</v>
          </cell>
        </row>
        <row r="375">
          <cell r="A375">
            <v>802006840</v>
          </cell>
          <cell r="B375" t="str">
            <v xml:space="preserve">GRIFFIN DE COLOMBIA S.A.                                              </v>
          </cell>
          <cell r="C375" t="str">
            <v xml:space="preserve">BARRANQUILLA              </v>
          </cell>
          <cell r="D375" t="str">
            <v xml:space="preserve">ATLANTICO                 </v>
          </cell>
          <cell r="E375" t="str">
            <v>VIGILANCIA</v>
          </cell>
          <cell r="F375" t="str">
            <v>ACTIVA</v>
          </cell>
          <cell r="G375" t="str">
            <v xml:space="preserve">PRODUCTOS QUIMICOS                           </v>
          </cell>
          <cell r="H375">
            <v>374</v>
          </cell>
          <cell r="I375">
            <v>111266063</v>
          </cell>
          <cell r="J375">
            <v>167.5</v>
          </cell>
          <cell r="K375">
            <v>97448427</v>
          </cell>
          <cell r="L375">
            <v>431</v>
          </cell>
          <cell r="M375">
            <v>106067214</v>
          </cell>
          <cell r="N375">
            <v>1981</v>
          </cell>
          <cell r="O375">
            <v>5878394</v>
          </cell>
          <cell r="P375">
            <v>891</v>
          </cell>
          <cell r="Q375">
            <v>3460410</v>
          </cell>
          <cell r="R375">
            <v>1656</v>
          </cell>
          <cell r="S375">
            <v>1034266</v>
          </cell>
          <cell r="T375">
            <v>5500.5</v>
          </cell>
          <cell r="U375">
            <v>650</v>
          </cell>
        </row>
        <row r="376">
          <cell r="A376">
            <v>860030619</v>
          </cell>
          <cell r="B376" t="str">
            <v xml:space="preserve">BASF QUIMICA COLOMBIANA S A                                           </v>
          </cell>
          <cell r="C376" t="str">
            <v xml:space="preserve">BOGOTA D.C.               </v>
          </cell>
          <cell r="D376" t="str">
            <v xml:space="preserve">BOGOTA D.C.               </v>
          </cell>
          <cell r="E376" t="str">
            <v>VIGILANCIA</v>
          </cell>
          <cell r="F376" t="str">
            <v>ACTIVA</v>
          </cell>
          <cell r="G376" t="str">
            <v xml:space="preserve">COMERCIO AL POR MAYOR                        </v>
          </cell>
          <cell r="H376">
            <v>375</v>
          </cell>
          <cell r="I376">
            <v>111264268</v>
          </cell>
          <cell r="J376">
            <v>244.5</v>
          </cell>
          <cell r="K376">
            <v>62148868</v>
          </cell>
          <cell r="L376">
            <v>292</v>
          </cell>
          <cell r="M376">
            <v>154399770</v>
          </cell>
          <cell r="N376">
            <v>231</v>
          </cell>
          <cell r="O376">
            <v>51974506</v>
          </cell>
          <cell r="P376">
            <v>269</v>
          </cell>
          <cell r="Q376">
            <v>14373712</v>
          </cell>
          <cell r="R376">
            <v>234</v>
          </cell>
          <cell r="S376">
            <v>12663945</v>
          </cell>
          <cell r="T376">
            <v>1645.5</v>
          </cell>
          <cell r="U376">
            <v>203</v>
          </cell>
        </row>
        <row r="377">
          <cell r="A377">
            <v>860002595</v>
          </cell>
          <cell r="B377" t="str">
            <v xml:space="preserve">SANFORD COLOMBIA  S A                                                 </v>
          </cell>
          <cell r="C377" t="str">
            <v xml:space="preserve">BOGOTA D.C.               </v>
          </cell>
          <cell r="D377" t="str">
            <v xml:space="preserve">BOGOTA D.C.               </v>
          </cell>
          <cell r="E377" t="str">
            <v>VIGILANCIA</v>
          </cell>
          <cell r="F377" t="str">
            <v>ACTIVA</v>
          </cell>
          <cell r="G377" t="str">
            <v xml:space="preserve">OTRAS INDUSTRIAS MANUFACTURERAS              </v>
          </cell>
          <cell r="H377">
            <v>376</v>
          </cell>
          <cell r="I377">
            <v>110956766</v>
          </cell>
          <cell r="J377">
            <v>307</v>
          </cell>
          <cell r="K377">
            <v>48290526</v>
          </cell>
          <cell r="L377">
            <v>642</v>
          </cell>
          <cell r="M377">
            <v>74187657</v>
          </cell>
          <cell r="N377">
            <v>275</v>
          </cell>
          <cell r="O377">
            <v>44321453</v>
          </cell>
          <cell r="P377">
            <v>238</v>
          </cell>
          <cell r="Q377">
            <v>16539516</v>
          </cell>
          <cell r="R377">
            <v>423</v>
          </cell>
          <cell r="S377">
            <v>6271816</v>
          </cell>
          <cell r="T377">
            <v>2261</v>
          </cell>
          <cell r="U377">
            <v>287</v>
          </cell>
        </row>
        <row r="378">
          <cell r="A378">
            <v>800035290</v>
          </cell>
          <cell r="B378" t="str">
            <v xml:space="preserve">EUROCERAMICA S.A.                                                     </v>
          </cell>
          <cell r="C378" t="str">
            <v xml:space="preserve">MEDELLIN                  </v>
          </cell>
          <cell r="D378" t="str">
            <v xml:space="preserve">ANTIOQUIA                 </v>
          </cell>
          <cell r="E378" t="str">
            <v>VIGILANCIA</v>
          </cell>
          <cell r="F378" t="str">
            <v>ACTIVA</v>
          </cell>
          <cell r="G378" t="str">
            <v>FABRICACION DE PRODUCTOS MINERALES NO METALIC</v>
          </cell>
          <cell r="H378">
            <v>377</v>
          </cell>
          <cell r="I378">
            <v>110234094</v>
          </cell>
          <cell r="J378">
            <v>267</v>
          </cell>
          <cell r="K378">
            <v>56843490</v>
          </cell>
          <cell r="L378">
            <v>751</v>
          </cell>
          <cell r="M378">
            <v>64364366</v>
          </cell>
          <cell r="N378">
            <v>514</v>
          </cell>
          <cell r="O378">
            <v>24322514</v>
          </cell>
          <cell r="P378">
            <v>620</v>
          </cell>
          <cell r="Q378">
            <v>5380743</v>
          </cell>
          <cell r="R378">
            <v>1718</v>
          </cell>
          <cell r="S378">
            <v>986245</v>
          </cell>
          <cell r="T378">
            <v>4247</v>
          </cell>
          <cell r="U378">
            <v>511</v>
          </cell>
        </row>
        <row r="379">
          <cell r="A379">
            <v>860034944</v>
          </cell>
          <cell r="B379" t="str">
            <v xml:space="preserve">PRODUCTORA DE CABLES LTDA C I                                         </v>
          </cell>
          <cell r="C379" t="str">
            <v xml:space="preserve">BOGOTA D.C.               </v>
          </cell>
          <cell r="D379" t="str">
            <v xml:space="preserve">BOGOTA D.C.               </v>
          </cell>
          <cell r="E379" t="str">
            <v>VIGILANCIA</v>
          </cell>
          <cell r="F379" t="str">
            <v>ACTIVA</v>
          </cell>
          <cell r="G379" t="str">
            <v xml:space="preserve">OTRAS INDUSTRIAS MANUFACTURERAS              </v>
          </cell>
          <cell r="H379">
            <v>378</v>
          </cell>
          <cell r="I379">
            <v>110201809</v>
          </cell>
          <cell r="J379">
            <v>356</v>
          </cell>
          <cell r="K379">
            <v>41296666</v>
          </cell>
          <cell r="L379">
            <v>247</v>
          </cell>
          <cell r="M379">
            <v>172698049</v>
          </cell>
          <cell r="N379">
            <v>480</v>
          </cell>
          <cell r="O379">
            <v>26134870</v>
          </cell>
          <cell r="P379">
            <v>258</v>
          </cell>
          <cell r="Q379">
            <v>14955401</v>
          </cell>
          <cell r="R379">
            <v>795</v>
          </cell>
          <cell r="S379">
            <v>2694575</v>
          </cell>
          <cell r="T379">
            <v>2514</v>
          </cell>
          <cell r="U379">
            <v>311</v>
          </cell>
        </row>
        <row r="380">
          <cell r="A380">
            <v>860002067</v>
          </cell>
          <cell r="B380" t="str">
            <v xml:space="preserve">PROQUINAL S A                                                         </v>
          </cell>
          <cell r="C380" t="str">
            <v xml:space="preserve">BOGOTA D.C.               </v>
          </cell>
          <cell r="D380" t="str">
            <v xml:space="preserve">BOGOTA D.C.               </v>
          </cell>
          <cell r="E380" t="str">
            <v>VIGILANCIA</v>
          </cell>
          <cell r="F380" t="str">
            <v>ACTIVA</v>
          </cell>
          <cell r="G380" t="str">
            <v>FABRICACION DE OTROS PRODUCTOS CON MATERIALES</v>
          </cell>
          <cell r="H380">
            <v>379</v>
          </cell>
          <cell r="I380">
            <v>109880642</v>
          </cell>
          <cell r="J380">
            <v>192.5</v>
          </cell>
          <cell r="K380">
            <v>79947220</v>
          </cell>
          <cell r="L380">
            <v>349</v>
          </cell>
          <cell r="M380">
            <v>130300854</v>
          </cell>
          <cell r="N380">
            <v>257</v>
          </cell>
          <cell r="O380">
            <v>46979273</v>
          </cell>
          <cell r="P380">
            <v>265</v>
          </cell>
          <cell r="Q380">
            <v>14475399</v>
          </cell>
          <cell r="R380">
            <v>357</v>
          </cell>
          <cell r="S380">
            <v>7907129</v>
          </cell>
          <cell r="T380">
            <v>1799.5</v>
          </cell>
          <cell r="U380">
            <v>229</v>
          </cell>
        </row>
        <row r="381">
          <cell r="A381">
            <v>890901352</v>
          </cell>
          <cell r="B381" t="str">
            <v xml:space="preserve">EL COLOMBIANO S.A Y CIA. S.C.A                                        </v>
          </cell>
          <cell r="C381" t="str">
            <v xml:space="preserve">ENVIGADO                  </v>
          </cell>
          <cell r="D381" t="str">
            <v xml:space="preserve">ANTIOQUIA                 </v>
          </cell>
          <cell r="E381" t="str">
            <v>VIGILANCIA</v>
          </cell>
          <cell r="F381" t="str">
            <v>ACTIVA</v>
          </cell>
          <cell r="G381" t="str">
            <v xml:space="preserve">PUBLICACIONES PERIODICAS                     </v>
          </cell>
          <cell r="H381">
            <v>380</v>
          </cell>
          <cell r="I381">
            <v>109417043</v>
          </cell>
          <cell r="J381">
            <v>186</v>
          </cell>
          <cell r="K381">
            <v>84629781</v>
          </cell>
          <cell r="L381">
            <v>726</v>
          </cell>
          <cell r="M381">
            <v>66439467</v>
          </cell>
          <cell r="N381">
            <v>323</v>
          </cell>
          <cell r="O381">
            <v>38648605</v>
          </cell>
          <cell r="P381">
            <v>271</v>
          </cell>
          <cell r="Q381">
            <v>14264447</v>
          </cell>
          <cell r="R381">
            <v>264</v>
          </cell>
          <cell r="S381">
            <v>11163724</v>
          </cell>
          <cell r="T381">
            <v>2150</v>
          </cell>
          <cell r="U381">
            <v>271</v>
          </cell>
        </row>
        <row r="382">
          <cell r="A382">
            <v>890937250</v>
          </cell>
          <cell r="B382" t="str">
            <v xml:space="preserve">UNION ELECTRICA S.A.                                                  </v>
          </cell>
          <cell r="C382" t="str">
            <v xml:space="preserve">MEDELLIN                  </v>
          </cell>
          <cell r="D382" t="str">
            <v xml:space="preserve">ANTIOQUIA                 </v>
          </cell>
          <cell r="E382" t="str">
            <v>VIGILANCIA</v>
          </cell>
          <cell r="F382" t="str">
            <v>ACTIVA</v>
          </cell>
          <cell r="G382" t="str">
            <v xml:space="preserve">ADECUACION DE OBRAS DE CONSTRUCCION          </v>
          </cell>
          <cell r="H382">
            <v>381</v>
          </cell>
          <cell r="I382">
            <v>109392003</v>
          </cell>
          <cell r="J382">
            <v>426</v>
          </cell>
          <cell r="K382">
            <v>33359849</v>
          </cell>
          <cell r="L382">
            <v>346</v>
          </cell>
          <cell r="M382">
            <v>131442455</v>
          </cell>
          <cell r="N382">
            <v>659</v>
          </cell>
          <cell r="O382">
            <v>18464235</v>
          </cell>
          <cell r="P382">
            <v>332</v>
          </cell>
          <cell r="Q382">
            <v>11671856</v>
          </cell>
          <cell r="R382">
            <v>246</v>
          </cell>
          <cell r="S382">
            <v>12086576</v>
          </cell>
          <cell r="T382">
            <v>2390</v>
          </cell>
          <cell r="U382">
            <v>303</v>
          </cell>
        </row>
        <row r="383">
          <cell r="A383">
            <v>860003831</v>
          </cell>
          <cell r="B383" t="str">
            <v xml:space="preserve">PRODUCTOS RAMO S A                                                    </v>
          </cell>
          <cell r="C383" t="str">
            <v xml:space="preserve">BOGOTA D.C.               </v>
          </cell>
          <cell r="D383" t="str">
            <v xml:space="preserve">BOGOTA D.C.               </v>
          </cell>
          <cell r="E383" t="str">
            <v>VIGILANCIA</v>
          </cell>
          <cell r="F383" t="str">
            <v>ACTIVA</v>
          </cell>
          <cell r="G383" t="str">
            <v xml:space="preserve">PRODUCTOS ALIMENTICIOS                       </v>
          </cell>
          <cell r="H383">
            <v>382</v>
          </cell>
          <cell r="I383">
            <v>109119090</v>
          </cell>
          <cell r="J383">
            <v>189.5</v>
          </cell>
          <cell r="K383">
            <v>81844355</v>
          </cell>
          <cell r="L383">
            <v>385</v>
          </cell>
          <cell r="M383">
            <v>117983169</v>
          </cell>
          <cell r="N383">
            <v>311</v>
          </cell>
          <cell r="O383">
            <v>39520207</v>
          </cell>
          <cell r="P383">
            <v>231</v>
          </cell>
          <cell r="Q383">
            <v>17013702</v>
          </cell>
          <cell r="R383">
            <v>278</v>
          </cell>
          <cell r="S383">
            <v>10678528</v>
          </cell>
          <cell r="T383">
            <v>1776.5</v>
          </cell>
          <cell r="U383">
            <v>227</v>
          </cell>
        </row>
        <row r="384">
          <cell r="A384">
            <v>821000169</v>
          </cell>
          <cell r="B384" t="str">
            <v xml:space="preserve">PRODUCTORA DE JUGOS S.A.                                              </v>
          </cell>
          <cell r="C384" t="str">
            <v xml:space="preserve">TULUA                     </v>
          </cell>
          <cell r="D384" t="str">
            <v xml:space="preserve">VALLE                     </v>
          </cell>
          <cell r="E384" t="str">
            <v>VIGILANCIA</v>
          </cell>
          <cell r="F384" t="str">
            <v>ACTIVA</v>
          </cell>
          <cell r="G384" t="str">
            <v xml:space="preserve">PRODUCTOS ALIMENTICIOS                       </v>
          </cell>
          <cell r="H384">
            <v>383</v>
          </cell>
          <cell r="I384">
            <v>109004207</v>
          </cell>
          <cell r="J384">
            <v>153</v>
          </cell>
          <cell r="K384">
            <v>107166661</v>
          </cell>
          <cell r="L384">
            <v>1649</v>
          </cell>
          <cell r="M384">
            <v>28096754</v>
          </cell>
          <cell r="N384">
            <v>1338</v>
          </cell>
          <cell r="O384">
            <v>8827500</v>
          </cell>
          <cell r="P384">
            <v>1247</v>
          </cell>
          <cell r="Q384">
            <v>2305763</v>
          </cell>
          <cell r="R384">
            <v>376</v>
          </cell>
          <cell r="S384">
            <v>7085217</v>
          </cell>
          <cell r="T384">
            <v>5146</v>
          </cell>
          <cell r="U384">
            <v>615</v>
          </cell>
        </row>
        <row r="385">
          <cell r="A385">
            <v>890105927</v>
          </cell>
          <cell r="B385" t="str">
            <v xml:space="preserve">C.I. FARMACAPSULAS S.A.                                               </v>
          </cell>
          <cell r="C385" t="str">
            <v xml:space="preserve">BARRANQUILLA              </v>
          </cell>
          <cell r="D385" t="str">
            <v xml:space="preserve">ATLANTICO                 </v>
          </cell>
          <cell r="E385" t="str">
            <v>VIGILANCIA</v>
          </cell>
          <cell r="F385" t="str">
            <v>ACTIVA</v>
          </cell>
          <cell r="G385" t="str">
            <v xml:space="preserve">PRODUCTOS QUIMICOS                           </v>
          </cell>
          <cell r="H385">
            <v>384</v>
          </cell>
          <cell r="I385">
            <v>108960354</v>
          </cell>
          <cell r="J385">
            <v>239.5</v>
          </cell>
          <cell r="K385">
            <v>63203280</v>
          </cell>
          <cell r="L385">
            <v>608</v>
          </cell>
          <cell r="M385">
            <v>78692869</v>
          </cell>
          <cell r="N385">
            <v>432</v>
          </cell>
          <cell r="O385">
            <v>28943832</v>
          </cell>
          <cell r="P385">
            <v>609</v>
          </cell>
          <cell r="Q385">
            <v>5478314</v>
          </cell>
          <cell r="R385">
            <v>745</v>
          </cell>
          <cell r="S385">
            <v>2981139</v>
          </cell>
          <cell r="T385">
            <v>3017.5</v>
          </cell>
          <cell r="U385">
            <v>366</v>
          </cell>
        </row>
        <row r="386">
          <cell r="A386">
            <v>860000580</v>
          </cell>
          <cell r="B386" t="str">
            <v xml:space="preserve">MERCK S.A.                                                            </v>
          </cell>
          <cell r="C386" t="str">
            <v xml:space="preserve">BOGOTA D.C.               </v>
          </cell>
          <cell r="D386" t="str">
            <v xml:space="preserve">BOGOTA D.C.               </v>
          </cell>
          <cell r="E386" t="str">
            <v>VIGILANCIA</v>
          </cell>
          <cell r="F386" t="str">
            <v>ACTIVA</v>
          </cell>
          <cell r="G386" t="str">
            <v xml:space="preserve">PRODUCTOS QUIMICOS                           </v>
          </cell>
          <cell r="H386">
            <v>385</v>
          </cell>
          <cell r="I386">
            <v>108793055</v>
          </cell>
          <cell r="J386">
            <v>194.5</v>
          </cell>
          <cell r="K386">
            <v>79138027</v>
          </cell>
          <cell r="L386">
            <v>325</v>
          </cell>
          <cell r="M386">
            <v>138262073</v>
          </cell>
          <cell r="N386">
            <v>184</v>
          </cell>
          <cell r="O386">
            <v>64739618</v>
          </cell>
          <cell r="P386">
            <v>236</v>
          </cell>
          <cell r="Q386">
            <v>16670511</v>
          </cell>
          <cell r="R386">
            <v>412</v>
          </cell>
          <cell r="S386">
            <v>6458679</v>
          </cell>
          <cell r="T386">
            <v>1736.5</v>
          </cell>
          <cell r="U386">
            <v>222</v>
          </cell>
        </row>
        <row r="387">
          <cell r="A387">
            <v>800000750</v>
          </cell>
          <cell r="B387" t="str">
            <v xml:space="preserve">PETROSANTANDER (COLOMBIA) INC                                         </v>
          </cell>
          <cell r="C387" t="str">
            <v xml:space="preserve">BOGOTA D.C.               </v>
          </cell>
          <cell r="D387" t="str">
            <v xml:space="preserve">BOGOTA D.C.               </v>
          </cell>
          <cell r="E387" t="str">
            <v>VIGILANCIA</v>
          </cell>
          <cell r="F387" t="str">
            <v>ACTIVA</v>
          </cell>
          <cell r="G387" t="str">
            <v>EXTRACCION DE PETROLEO CRUDO Y DE GAS NATURAL</v>
          </cell>
          <cell r="H387">
            <v>386</v>
          </cell>
          <cell r="I387">
            <v>107876164</v>
          </cell>
          <cell r="J387">
            <v>465.5</v>
          </cell>
          <cell r="K387">
            <v>29555831</v>
          </cell>
          <cell r="L387">
            <v>322</v>
          </cell>
          <cell r="M387">
            <v>138459019</v>
          </cell>
          <cell r="N387">
            <v>95</v>
          </cell>
          <cell r="O387">
            <v>119879539</v>
          </cell>
          <cell r="P387">
            <v>45</v>
          </cell>
          <cell r="Q387">
            <v>90158759</v>
          </cell>
          <cell r="R387">
            <v>64</v>
          </cell>
          <cell r="S387">
            <v>45098988</v>
          </cell>
          <cell r="T387">
            <v>1377.5</v>
          </cell>
          <cell r="U387">
            <v>176</v>
          </cell>
        </row>
        <row r="388">
          <cell r="A388">
            <v>891855846</v>
          </cell>
          <cell r="B388" t="str">
            <v xml:space="preserve">LAMINADOS ANDINOS S.A.                                                </v>
          </cell>
          <cell r="C388" t="str">
            <v xml:space="preserve">BOGOTA D.C.               </v>
          </cell>
          <cell r="D388" t="str">
            <v xml:space="preserve">BOGOTA D.C.               </v>
          </cell>
          <cell r="E388" t="str">
            <v>VIGILANCIA</v>
          </cell>
          <cell r="F388" t="str">
            <v>ACTIVA</v>
          </cell>
          <cell r="G388" t="str">
            <v xml:space="preserve">INDUSTRIAS METALICAS BASICAS                 </v>
          </cell>
          <cell r="H388">
            <v>387</v>
          </cell>
          <cell r="I388">
            <v>106818701</v>
          </cell>
          <cell r="J388">
            <v>420.5</v>
          </cell>
          <cell r="K388">
            <v>34022300</v>
          </cell>
          <cell r="L388">
            <v>1059</v>
          </cell>
          <cell r="M388">
            <v>44806426</v>
          </cell>
          <cell r="N388">
            <v>1045</v>
          </cell>
          <cell r="O388">
            <v>11254819</v>
          </cell>
          <cell r="P388">
            <v>2817</v>
          </cell>
          <cell r="Q388">
            <v>855446</v>
          </cell>
          <cell r="R388">
            <v>6150</v>
          </cell>
          <cell r="S388">
            <v>147033</v>
          </cell>
          <cell r="T388">
            <v>11878.5</v>
          </cell>
          <cell r="U388">
            <v>1415</v>
          </cell>
        </row>
        <row r="389">
          <cell r="A389">
            <v>805009691</v>
          </cell>
          <cell r="B389" t="str">
            <v xml:space="preserve">JGB S.A.                                                              </v>
          </cell>
          <cell r="C389" t="str">
            <v xml:space="preserve">CALI                      </v>
          </cell>
          <cell r="D389" t="str">
            <v xml:space="preserve">VALLE                     </v>
          </cell>
          <cell r="E389" t="str">
            <v>VIGILANCIA</v>
          </cell>
          <cell r="F389" t="str">
            <v>ACTIVA</v>
          </cell>
          <cell r="G389" t="str">
            <v xml:space="preserve">PRODUCTOS QUIMICOS                           </v>
          </cell>
          <cell r="H389">
            <v>388</v>
          </cell>
          <cell r="I389">
            <v>106395519</v>
          </cell>
          <cell r="J389">
            <v>245.5</v>
          </cell>
          <cell r="K389">
            <v>61811267</v>
          </cell>
          <cell r="L389">
            <v>352</v>
          </cell>
          <cell r="M389">
            <v>129451644</v>
          </cell>
          <cell r="N389">
            <v>162</v>
          </cell>
          <cell r="O389">
            <v>74094871</v>
          </cell>
          <cell r="P389">
            <v>224</v>
          </cell>
          <cell r="Q389">
            <v>17764522</v>
          </cell>
          <cell r="R389">
            <v>441</v>
          </cell>
          <cell r="S389">
            <v>6032689</v>
          </cell>
          <cell r="T389">
            <v>1812.5</v>
          </cell>
          <cell r="U389">
            <v>230</v>
          </cell>
        </row>
        <row r="390">
          <cell r="A390">
            <v>891401858</v>
          </cell>
          <cell r="B390" t="str">
            <v xml:space="preserve">PIMPOLLO S.A.                                                         </v>
          </cell>
          <cell r="C390" t="str">
            <v xml:space="preserve">BOGOTA D.C.               </v>
          </cell>
          <cell r="D390" t="str">
            <v xml:space="preserve">BOGOTA D.C.               </v>
          </cell>
          <cell r="E390" t="str">
            <v>VIGILANCIA</v>
          </cell>
          <cell r="F390" t="str">
            <v>ACTIVA</v>
          </cell>
          <cell r="G390" t="str">
            <v xml:space="preserve">PRODUCTOS ALIMENTICIOS                       </v>
          </cell>
          <cell r="H390">
            <v>389</v>
          </cell>
          <cell r="I390">
            <v>106373068</v>
          </cell>
          <cell r="J390">
            <v>241</v>
          </cell>
          <cell r="K390">
            <v>63086392</v>
          </cell>
          <cell r="L390">
            <v>204</v>
          </cell>
          <cell r="M390">
            <v>199504387</v>
          </cell>
          <cell r="N390">
            <v>372</v>
          </cell>
          <cell r="O390">
            <v>33728632</v>
          </cell>
          <cell r="P390">
            <v>4788</v>
          </cell>
          <cell r="Q390">
            <v>402395</v>
          </cell>
          <cell r="R390">
            <v>2019</v>
          </cell>
          <cell r="S390">
            <v>793049</v>
          </cell>
          <cell r="T390">
            <v>8013</v>
          </cell>
          <cell r="U390">
            <v>924</v>
          </cell>
        </row>
        <row r="391">
          <cell r="A391">
            <v>890300794</v>
          </cell>
          <cell r="B391" t="str">
            <v xml:space="preserve">PLASTICOS RIMAX LIMITADA RIMAX                                        </v>
          </cell>
          <cell r="C391" t="str">
            <v xml:space="preserve">YUMBO                     </v>
          </cell>
          <cell r="D391" t="str">
            <v xml:space="preserve">VALLE                     </v>
          </cell>
          <cell r="E391" t="str">
            <v>VIGILANCIA</v>
          </cell>
          <cell r="F391" t="str">
            <v>ACTIVA</v>
          </cell>
          <cell r="G391" t="str">
            <v xml:space="preserve">PRODUCTOS DE PLASTICO                        </v>
          </cell>
          <cell r="H391">
            <v>390</v>
          </cell>
          <cell r="I391">
            <v>106148759</v>
          </cell>
          <cell r="J391">
            <v>264</v>
          </cell>
          <cell r="K391">
            <v>57266954</v>
          </cell>
          <cell r="L391">
            <v>436</v>
          </cell>
          <cell r="M391">
            <v>105013652</v>
          </cell>
          <cell r="N391">
            <v>448</v>
          </cell>
          <cell r="O391">
            <v>28064739</v>
          </cell>
          <cell r="P391">
            <v>398</v>
          </cell>
          <cell r="Q391">
            <v>9119781</v>
          </cell>
          <cell r="R391">
            <v>1137</v>
          </cell>
          <cell r="S391">
            <v>1662974</v>
          </cell>
          <cell r="T391">
            <v>3073</v>
          </cell>
          <cell r="U391">
            <v>372</v>
          </cell>
        </row>
        <row r="392">
          <cell r="A392">
            <v>800020706</v>
          </cell>
          <cell r="B392" t="str">
            <v xml:space="preserve">NALSANI  S.A.                                                         </v>
          </cell>
          <cell r="C392" t="str">
            <v xml:space="preserve">BOGOTA D.C.               </v>
          </cell>
          <cell r="D392" t="str">
            <v xml:space="preserve">BOGOTA D.C.               </v>
          </cell>
          <cell r="E392" t="str">
            <v>VIGILANCIA</v>
          </cell>
          <cell r="F392" t="str">
            <v>ACTIVA</v>
          </cell>
          <cell r="G392" t="str">
            <v>CURTIEMBRE Y MANUFACTURAS DE CUERO DIFERENTES</v>
          </cell>
          <cell r="H392">
            <v>391</v>
          </cell>
          <cell r="I392">
            <v>105775708</v>
          </cell>
          <cell r="J392">
            <v>442.5</v>
          </cell>
          <cell r="K392">
            <v>32059510</v>
          </cell>
          <cell r="L392">
            <v>377</v>
          </cell>
          <cell r="M392">
            <v>119533206</v>
          </cell>
          <cell r="N392">
            <v>227</v>
          </cell>
          <cell r="O392">
            <v>53067775</v>
          </cell>
          <cell r="P392">
            <v>437</v>
          </cell>
          <cell r="Q392">
            <v>8243955</v>
          </cell>
          <cell r="R392">
            <v>1040</v>
          </cell>
          <cell r="S392">
            <v>1874335</v>
          </cell>
          <cell r="T392">
            <v>2914.5</v>
          </cell>
          <cell r="U392">
            <v>355</v>
          </cell>
        </row>
        <row r="393">
          <cell r="A393">
            <v>830033403</v>
          </cell>
          <cell r="B393" t="str">
            <v xml:space="preserve">YAZAKI CIEMEL F T Z LTDA                                              </v>
          </cell>
          <cell r="C393" t="str">
            <v xml:space="preserve">BOGOTA D.C.               </v>
          </cell>
          <cell r="D393" t="str">
            <v xml:space="preserve">BOGOTA D.C.               </v>
          </cell>
          <cell r="E393" t="str">
            <v>VIGILANCIA</v>
          </cell>
          <cell r="F393" t="str">
            <v>ACTIVA</v>
          </cell>
          <cell r="G393" t="str">
            <v>FABRICACION DE VEHICULOS AUTOMOTORES Y SUS PA</v>
          </cell>
          <cell r="H393">
            <v>392</v>
          </cell>
          <cell r="I393">
            <v>105289663</v>
          </cell>
          <cell r="J393">
            <v>180</v>
          </cell>
          <cell r="K393">
            <v>89349038</v>
          </cell>
          <cell r="L393">
            <v>264</v>
          </cell>
          <cell r="M393">
            <v>162500634</v>
          </cell>
          <cell r="N393">
            <v>322</v>
          </cell>
          <cell r="O393">
            <v>38678091</v>
          </cell>
          <cell r="P393">
            <v>127</v>
          </cell>
          <cell r="Q393">
            <v>31794641</v>
          </cell>
          <cell r="R393">
            <v>101</v>
          </cell>
          <cell r="S393">
            <v>27830533</v>
          </cell>
          <cell r="T393">
            <v>1386</v>
          </cell>
          <cell r="U393">
            <v>179</v>
          </cell>
        </row>
        <row r="394">
          <cell r="A394">
            <v>890109640</v>
          </cell>
          <cell r="B394" t="str">
            <v xml:space="preserve">FEDCO S.A                                                             </v>
          </cell>
          <cell r="C394" t="str">
            <v xml:space="preserve">BARRANQUILLA              </v>
          </cell>
          <cell r="D394" t="str">
            <v xml:space="preserve">ATLANTICO                 </v>
          </cell>
          <cell r="E394" t="str">
            <v>VIGILANCIA</v>
          </cell>
          <cell r="F394" t="str">
            <v>ACTIVA</v>
          </cell>
          <cell r="G394" t="str">
            <v xml:space="preserve">COMERCIO AL POR MAYOR                        </v>
          </cell>
          <cell r="H394">
            <v>393</v>
          </cell>
          <cell r="I394">
            <v>105124852</v>
          </cell>
          <cell r="J394">
            <v>254</v>
          </cell>
          <cell r="K394">
            <v>59195631</v>
          </cell>
          <cell r="L394">
            <v>501</v>
          </cell>
          <cell r="M394">
            <v>92805049</v>
          </cell>
          <cell r="N394">
            <v>278</v>
          </cell>
          <cell r="O394">
            <v>44046157</v>
          </cell>
          <cell r="P394">
            <v>372</v>
          </cell>
          <cell r="Q394">
            <v>10015269</v>
          </cell>
          <cell r="R394">
            <v>705</v>
          </cell>
          <cell r="S394">
            <v>3243314</v>
          </cell>
          <cell r="T394">
            <v>2503</v>
          </cell>
          <cell r="U394">
            <v>310</v>
          </cell>
        </row>
        <row r="395">
          <cell r="A395">
            <v>800096040</v>
          </cell>
          <cell r="B395" t="str">
            <v xml:space="preserve">COMESTIBLES ALDOR S.A.                                                </v>
          </cell>
          <cell r="C395" t="str">
            <v xml:space="preserve">YUMBO                     </v>
          </cell>
          <cell r="D395" t="str">
            <v xml:space="preserve">VALLE                     </v>
          </cell>
          <cell r="E395" t="str">
            <v>VIGILANCIA</v>
          </cell>
          <cell r="F395" t="str">
            <v>ACTIVA</v>
          </cell>
          <cell r="G395" t="str">
            <v xml:space="preserve">PRODUCTOS ALIMENTICIOS                       </v>
          </cell>
          <cell r="H395">
            <v>394</v>
          </cell>
          <cell r="I395">
            <v>104873876</v>
          </cell>
          <cell r="J395">
            <v>363.5</v>
          </cell>
          <cell r="K395">
            <v>40441520</v>
          </cell>
          <cell r="L395">
            <v>438</v>
          </cell>
          <cell r="M395">
            <v>104940152</v>
          </cell>
          <cell r="N395">
            <v>424</v>
          </cell>
          <cell r="O395">
            <v>29810801</v>
          </cell>
          <cell r="P395">
            <v>808</v>
          </cell>
          <cell r="Q395">
            <v>3949345</v>
          </cell>
          <cell r="R395">
            <v>1737</v>
          </cell>
          <cell r="S395">
            <v>972849</v>
          </cell>
          <cell r="T395">
            <v>4164.5</v>
          </cell>
          <cell r="U395">
            <v>501</v>
          </cell>
        </row>
        <row r="396">
          <cell r="A396">
            <v>860064081</v>
          </cell>
          <cell r="B396" t="str">
            <v xml:space="preserve">HILANDERIAS UNIVERSAL S.A. UNIHILO                                    </v>
          </cell>
          <cell r="C396" t="str">
            <v xml:space="preserve">BOGOTA D.C.               </v>
          </cell>
          <cell r="D396" t="str">
            <v xml:space="preserve">BOGOTA D.C.               </v>
          </cell>
          <cell r="E396" t="str">
            <v>VIGILANCIA</v>
          </cell>
          <cell r="F396" t="str">
            <v>ACTIVA</v>
          </cell>
          <cell r="G396" t="str">
            <v>FABRICACION DE TELAS Y ACTIVIDADES RELACIONAD</v>
          </cell>
          <cell r="H396">
            <v>395</v>
          </cell>
          <cell r="I396">
            <v>104784696</v>
          </cell>
          <cell r="J396">
            <v>260</v>
          </cell>
          <cell r="K396">
            <v>58170036</v>
          </cell>
          <cell r="L396">
            <v>435</v>
          </cell>
          <cell r="M396">
            <v>105609473</v>
          </cell>
          <cell r="N396">
            <v>1124</v>
          </cell>
          <cell r="O396">
            <v>10463589</v>
          </cell>
          <cell r="P396">
            <v>590</v>
          </cell>
          <cell r="Q396">
            <v>5640373</v>
          </cell>
          <cell r="R396">
            <v>937</v>
          </cell>
          <cell r="S396">
            <v>2143395</v>
          </cell>
          <cell r="T396">
            <v>3741</v>
          </cell>
          <cell r="U396">
            <v>443</v>
          </cell>
        </row>
        <row r="397">
          <cell r="A397">
            <v>860002394</v>
          </cell>
          <cell r="B397" t="str">
            <v xml:space="preserve">LABORATORIOS WYETH INC                                                </v>
          </cell>
          <cell r="C397" t="str">
            <v xml:space="preserve">BOGOTA D.C.               </v>
          </cell>
          <cell r="D397" t="str">
            <v xml:space="preserve">BOGOTA D.C.               </v>
          </cell>
          <cell r="E397" t="str">
            <v>VIGILANCIA</v>
          </cell>
          <cell r="F397" t="str">
            <v>ACTIVA</v>
          </cell>
          <cell r="G397" t="str">
            <v xml:space="preserve">COMERCIO AL POR MAYOR                        </v>
          </cell>
          <cell r="H397">
            <v>396</v>
          </cell>
          <cell r="I397">
            <v>103955355</v>
          </cell>
          <cell r="J397">
            <v>439.5</v>
          </cell>
          <cell r="K397">
            <v>32270658</v>
          </cell>
          <cell r="L397">
            <v>274</v>
          </cell>
          <cell r="M397">
            <v>161006703</v>
          </cell>
          <cell r="N397">
            <v>185</v>
          </cell>
          <cell r="O397">
            <v>64555552</v>
          </cell>
          <cell r="P397">
            <v>622</v>
          </cell>
          <cell r="Q397">
            <v>5364999</v>
          </cell>
          <cell r="R397">
            <v>980</v>
          </cell>
          <cell r="S397">
            <v>2013856</v>
          </cell>
          <cell r="T397">
            <v>2896.5</v>
          </cell>
          <cell r="U397">
            <v>353</v>
          </cell>
        </row>
        <row r="398">
          <cell r="A398">
            <v>811026226</v>
          </cell>
          <cell r="B398" t="str">
            <v xml:space="preserve">VALORES SIMESA S.A.                                                   </v>
          </cell>
          <cell r="C398" t="str">
            <v xml:space="preserve">MEDELLIN                  </v>
          </cell>
          <cell r="D398" t="str">
            <v xml:space="preserve">ANTIOQUIA                 </v>
          </cell>
          <cell r="E398" t="str">
            <v>EXENTA</v>
          </cell>
          <cell r="F398" t="str">
            <v>VIGILADA POR LA SUPERINTENDENCIA FINANCIERA DE COL</v>
          </cell>
          <cell r="G398" t="str">
            <v>ACTIVIDADES DIVERSAS DE INVERSION Y SERVICIOS</v>
          </cell>
          <cell r="H398">
            <v>397</v>
          </cell>
          <cell r="I398">
            <v>103537980</v>
          </cell>
          <cell r="J398">
            <v>161</v>
          </cell>
          <cell r="K398">
            <v>100864211</v>
          </cell>
          <cell r="L398">
            <v>2830</v>
          </cell>
          <cell r="M398">
            <v>15139620</v>
          </cell>
          <cell r="N398">
            <v>782</v>
          </cell>
          <cell r="O398">
            <v>15139620</v>
          </cell>
          <cell r="P398">
            <v>311</v>
          </cell>
          <cell r="Q398">
            <v>12568967</v>
          </cell>
          <cell r="R398">
            <v>327</v>
          </cell>
          <cell r="S398">
            <v>8591133</v>
          </cell>
          <cell r="T398">
            <v>4808</v>
          </cell>
          <cell r="U398">
            <v>586</v>
          </cell>
        </row>
        <row r="399">
          <cell r="A399">
            <v>860006160</v>
          </cell>
          <cell r="B399" t="str">
            <v xml:space="preserve">PLASTILENE S A                                                        </v>
          </cell>
          <cell r="C399" t="str">
            <v xml:space="preserve">SOACHA                    </v>
          </cell>
          <cell r="D399" t="str">
            <v xml:space="preserve">CUNDINAMARCA              </v>
          </cell>
          <cell r="E399" t="str">
            <v>VIGILANCIA</v>
          </cell>
          <cell r="F399" t="str">
            <v>ACTIVA</v>
          </cell>
          <cell r="G399" t="str">
            <v xml:space="preserve">PRODUCTOS DE PLASTICO                        </v>
          </cell>
          <cell r="H399">
            <v>398</v>
          </cell>
          <cell r="I399">
            <v>103188895</v>
          </cell>
          <cell r="J399">
            <v>350.5</v>
          </cell>
          <cell r="K399">
            <v>41690115</v>
          </cell>
          <cell r="L399">
            <v>343</v>
          </cell>
          <cell r="M399">
            <v>133556197</v>
          </cell>
          <cell r="N399">
            <v>625</v>
          </cell>
          <cell r="O399">
            <v>19889381</v>
          </cell>
          <cell r="P399">
            <v>422</v>
          </cell>
          <cell r="Q399">
            <v>8594326</v>
          </cell>
          <cell r="R399">
            <v>367</v>
          </cell>
          <cell r="S399">
            <v>7499903</v>
          </cell>
          <cell r="T399">
            <v>2505.5</v>
          </cell>
          <cell r="U399">
            <v>313</v>
          </cell>
        </row>
        <row r="400">
          <cell r="A400">
            <v>800013834</v>
          </cell>
          <cell r="B400" t="str">
            <v xml:space="preserve">LABORATORIOS LA SANTE  S.A.                                           </v>
          </cell>
          <cell r="C400" t="str">
            <v xml:space="preserve">BOGOTA D.C.               </v>
          </cell>
          <cell r="D400" t="str">
            <v xml:space="preserve">BOGOTA D.C.               </v>
          </cell>
          <cell r="E400" t="str">
            <v>VIGILANCIA</v>
          </cell>
          <cell r="F400" t="str">
            <v>ACTIVA</v>
          </cell>
          <cell r="G400" t="str">
            <v xml:space="preserve">PRODUCTOS QUIMICOS                           </v>
          </cell>
          <cell r="H400">
            <v>399</v>
          </cell>
          <cell r="I400">
            <v>102916691</v>
          </cell>
          <cell r="J400">
            <v>288</v>
          </cell>
          <cell r="K400">
            <v>52043151</v>
          </cell>
          <cell r="L400">
            <v>563</v>
          </cell>
          <cell r="M400">
            <v>85124923</v>
          </cell>
          <cell r="N400">
            <v>288</v>
          </cell>
          <cell r="O400">
            <v>42360683</v>
          </cell>
          <cell r="P400">
            <v>256</v>
          </cell>
          <cell r="Q400">
            <v>15113776</v>
          </cell>
          <cell r="R400">
            <v>576</v>
          </cell>
          <cell r="S400">
            <v>4125215</v>
          </cell>
          <cell r="T400">
            <v>2370</v>
          </cell>
          <cell r="U400">
            <v>301</v>
          </cell>
        </row>
        <row r="401">
          <cell r="A401">
            <v>830001133</v>
          </cell>
          <cell r="B401" t="str">
            <v>CHEVYPLAN S.A. SOCIEDAD ADMINISTRADORA DE PLANES DE AUTOFINANCIAMIENTO</v>
          </cell>
          <cell r="C401" t="str">
            <v xml:space="preserve">BOGOTA D.C.               </v>
          </cell>
          <cell r="D401" t="str">
            <v xml:space="preserve">BOGOTA D.C.               </v>
          </cell>
          <cell r="E401" t="str">
            <v>VIGILANCIA</v>
          </cell>
          <cell r="F401" t="str">
            <v>ACTIVA</v>
          </cell>
          <cell r="G401" t="str">
            <v>ACTIVIDADES DIVERSAS DE INVERSION Y SERVICIOS</v>
          </cell>
          <cell r="H401">
            <v>400</v>
          </cell>
          <cell r="I401">
            <v>102725968</v>
          </cell>
          <cell r="J401">
            <v>788</v>
          </cell>
          <cell r="K401">
            <v>15184928</v>
          </cell>
          <cell r="L401">
            <v>2066</v>
          </cell>
          <cell r="M401">
            <v>21803451</v>
          </cell>
          <cell r="N401">
            <v>579</v>
          </cell>
          <cell r="O401">
            <v>21803451</v>
          </cell>
          <cell r="P401">
            <v>3299</v>
          </cell>
          <cell r="Q401">
            <v>683630</v>
          </cell>
          <cell r="R401">
            <v>587</v>
          </cell>
          <cell r="S401">
            <v>3965944</v>
          </cell>
          <cell r="T401">
            <v>7719</v>
          </cell>
          <cell r="U401">
            <v>896</v>
          </cell>
        </row>
        <row r="402">
          <cell r="A402">
            <v>830080640</v>
          </cell>
          <cell r="B402" t="str">
            <v xml:space="preserve">COMPAÑIA AGRICOLA COLOMBIANA LTDA &amp; CIA S.C.A.                        </v>
          </cell>
          <cell r="C402" t="str">
            <v xml:space="preserve">BOGOTA D.C.               </v>
          </cell>
          <cell r="D402" t="str">
            <v xml:space="preserve">BOGOTA D.C.               </v>
          </cell>
          <cell r="E402" t="str">
            <v>VIGILANCIA</v>
          </cell>
          <cell r="F402" t="str">
            <v>ACTIVA</v>
          </cell>
          <cell r="G402" t="str">
            <v xml:space="preserve">PRODUCTOS QUIMICOS                           </v>
          </cell>
          <cell r="H402">
            <v>401</v>
          </cell>
          <cell r="I402">
            <v>102367324</v>
          </cell>
          <cell r="J402">
            <v>518</v>
          </cell>
          <cell r="K402">
            <v>25839968</v>
          </cell>
          <cell r="L402">
            <v>330</v>
          </cell>
          <cell r="M402">
            <v>137452820</v>
          </cell>
          <cell r="N402">
            <v>327</v>
          </cell>
          <cell r="O402">
            <v>38311021</v>
          </cell>
          <cell r="P402">
            <v>280</v>
          </cell>
          <cell r="Q402">
            <v>13938617</v>
          </cell>
          <cell r="R402">
            <v>507</v>
          </cell>
          <cell r="S402">
            <v>4904622</v>
          </cell>
          <cell r="T402">
            <v>2363</v>
          </cell>
          <cell r="U402">
            <v>300</v>
          </cell>
        </row>
        <row r="403">
          <cell r="A403">
            <v>860045854</v>
          </cell>
          <cell r="B403" t="str">
            <v xml:space="preserve">ALMACENES MAXIMO S.A                                                  </v>
          </cell>
          <cell r="C403" t="str">
            <v xml:space="preserve">BOGOTA D.C.               </v>
          </cell>
          <cell r="D403" t="str">
            <v xml:space="preserve">BOGOTA D.C.               </v>
          </cell>
          <cell r="E403" t="str">
            <v>VIGILANCIA</v>
          </cell>
          <cell r="F403" t="str">
            <v>ACTIVA</v>
          </cell>
          <cell r="G403" t="str">
            <v xml:space="preserve">COMERCIO AL POR MENOR                        </v>
          </cell>
          <cell r="H403">
            <v>402</v>
          </cell>
          <cell r="I403">
            <v>102342230</v>
          </cell>
          <cell r="J403">
            <v>281.5</v>
          </cell>
          <cell r="K403">
            <v>53635559</v>
          </cell>
          <cell r="L403">
            <v>737</v>
          </cell>
          <cell r="M403">
            <v>65371964</v>
          </cell>
          <cell r="N403">
            <v>459</v>
          </cell>
          <cell r="O403">
            <v>27379402</v>
          </cell>
          <cell r="P403">
            <v>995</v>
          </cell>
          <cell r="Q403">
            <v>3018400</v>
          </cell>
          <cell r="R403">
            <v>1204</v>
          </cell>
          <cell r="S403">
            <v>1557392</v>
          </cell>
          <cell r="T403">
            <v>4078.5</v>
          </cell>
          <cell r="U403">
            <v>488</v>
          </cell>
        </row>
        <row r="404">
          <cell r="A404">
            <v>800200934</v>
          </cell>
          <cell r="B404" t="str">
            <v xml:space="preserve">TETRA PAK LTDA                                                        </v>
          </cell>
          <cell r="C404" t="str">
            <v xml:space="preserve">BOGOTA D.C.               </v>
          </cell>
          <cell r="D404" t="str">
            <v xml:space="preserve">BOGOTA D.C.               </v>
          </cell>
          <cell r="E404" t="str">
            <v>VIGILANCIA</v>
          </cell>
          <cell r="F404" t="str">
            <v>ACTIVA</v>
          </cell>
          <cell r="G404" t="str">
            <v xml:space="preserve">COMERCIO AL POR MAYOR                        </v>
          </cell>
          <cell r="H404">
            <v>403</v>
          </cell>
          <cell r="I404">
            <v>102213492</v>
          </cell>
          <cell r="J404">
            <v>513.5</v>
          </cell>
          <cell r="K404">
            <v>26107719</v>
          </cell>
          <cell r="L404">
            <v>328</v>
          </cell>
          <cell r="M404">
            <v>137512842</v>
          </cell>
          <cell r="N404">
            <v>302</v>
          </cell>
          <cell r="O404">
            <v>41419627</v>
          </cell>
          <cell r="P404">
            <v>303</v>
          </cell>
          <cell r="Q404">
            <v>12986137</v>
          </cell>
          <cell r="R404">
            <v>1242</v>
          </cell>
          <cell r="S404">
            <v>1512101</v>
          </cell>
          <cell r="T404">
            <v>3091.5</v>
          </cell>
          <cell r="U404">
            <v>374</v>
          </cell>
        </row>
        <row r="405">
          <cell r="A405">
            <v>800146425</v>
          </cell>
          <cell r="B405" t="str">
            <v xml:space="preserve">ORGANIZACION SOLARTE Y CIA. S.C.A.                                    </v>
          </cell>
          <cell r="C405" t="str">
            <v xml:space="preserve">BOGOTA D.C.               </v>
          </cell>
          <cell r="D405" t="str">
            <v xml:space="preserve">BOGOTA D.C.               </v>
          </cell>
          <cell r="E405" t="str">
            <v>VIGILANCIA</v>
          </cell>
          <cell r="F405" t="str">
            <v>ACTIVA</v>
          </cell>
          <cell r="G405" t="str">
            <v xml:space="preserve">PRODUCTOS ALIMENTICIOS                       </v>
          </cell>
          <cell r="H405">
            <v>404</v>
          </cell>
          <cell r="I405">
            <v>101656465</v>
          </cell>
          <cell r="J405">
            <v>376.5</v>
          </cell>
          <cell r="K405">
            <v>38899644</v>
          </cell>
          <cell r="L405">
            <v>237</v>
          </cell>
          <cell r="M405">
            <v>177544087</v>
          </cell>
          <cell r="N405">
            <v>354</v>
          </cell>
          <cell r="O405">
            <v>34883844</v>
          </cell>
          <cell r="P405">
            <v>225</v>
          </cell>
          <cell r="Q405">
            <v>17548601</v>
          </cell>
          <cell r="R405">
            <v>527</v>
          </cell>
          <cell r="S405">
            <v>4619124</v>
          </cell>
          <cell r="T405">
            <v>2123.5</v>
          </cell>
          <cell r="U405">
            <v>268</v>
          </cell>
        </row>
        <row r="406">
          <cell r="A406">
            <v>860005080</v>
          </cell>
          <cell r="B406" t="str">
            <v xml:space="preserve">THOMAS GREG AND SONS DE COLOMBIA S.A.                                 </v>
          </cell>
          <cell r="C406" t="str">
            <v xml:space="preserve">BOGOTA D.C.               </v>
          </cell>
          <cell r="D406" t="str">
            <v xml:space="preserve">BOGOTA D.C.               </v>
          </cell>
          <cell r="E406" t="str">
            <v>VIGILANCIA</v>
          </cell>
          <cell r="F406" t="str">
            <v>ACTIVA</v>
          </cell>
          <cell r="G406" t="str">
            <v>EDITORIAL E IMPRESION (SIN INCLUIR PUBLICACIO</v>
          </cell>
          <cell r="H406">
            <v>405</v>
          </cell>
          <cell r="I406">
            <v>101507981</v>
          </cell>
          <cell r="J406">
            <v>311</v>
          </cell>
          <cell r="K406">
            <v>47673727</v>
          </cell>
          <cell r="L406">
            <v>880</v>
          </cell>
          <cell r="M406">
            <v>54985483</v>
          </cell>
          <cell r="N406">
            <v>708</v>
          </cell>
          <cell r="O406">
            <v>17089735</v>
          </cell>
          <cell r="P406">
            <v>545</v>
          </cell>
          <cell r="Q406">
            <v>6224750</v>
          </cell>
          <cell r="R406">
            <v>2062</v>
          </cell>
          <cell r="S406">
            <v>772727</v>
          </cell>
          <cell r="T406">
            <v>4911</v>
          </cell>
          <cell r="U406">
            <v>597</v>
          </cell>
        </row>
        <row r="407">
          <cell r="A407">
            <v>890925215</v>
          </cell>
          <cell r="B407" t="str">
            <v xml:space="preserve">PRODUCTOS AUTOADHESIVOS ARCLAD S.A.                                   </v>
          </cell>
          <cell r="C407" t="str">
            <v xml:space="preserve">MEDELLIN                  </v>
          </cell>
          <cell r="D407" t="str">
            <v xml:space="preserve">ANTIOQUIA                 </v>
          </cell>
          <cell r="E407" t="str">
            <v>VIGILANCIA</v>
          </cell>
          <cell r="F407" t="str">
            <v>ACTIVA</v>
          </cell>
          <cell r="G407" t="str">
            <v xml:space="preserve">FABRICACION DE PAPEL, CARTON Y DERIVADOS     </v>
          </cell>
          <cell r="H407">
            <v>406</v>
          </cell>
          <cell r="I407">
            <v>101335059</v>
          </cell>
          <cell r="J407">
            <v>306</v>
          </cell>
          <cell r="K407">
            <v>48383558</v>
          </cell>
          <cell r="L407">
            <v>416</v>
          </cell>
          <cell r="M407">
            <v>109714378</v>
          </cell>
          <cell r="N407">
            <v>755</v>
          </cell>
          <cell r="O407">
            <v>15777161</v>
          </cell>
          <cell r="P407">
            <v>525</v>
          </cell>
          <cell r="Q407">
            <v>6527921</v>
          </cell>
          <cell r="R407">
            <v>574</v>
          </cell>
          <cell r="S407">
            <v>4156252</v>
          </cell>
          <cell r="T407">
            <v>2982</v>
          </cell>
          <cell r="U407">
            <v>362</v>
          </cell>
        </row>
        <row r="408">
          <cell r="A408">
            <v>860002693</v>
          </cell>
          <cell r="B408" t="str">
            <v xml:space="preserve">3M COLOMBIA S A                                                       </v>
          </cell>
          <cell r="C408" t="str">
            <v xml:space="preserve">BOGOTA D.C.               </v>
          </cell>
          <cell r="D408" t="str">
            <v xml:space="preserve">BOGOTA D.C.               </v>
          </cell>
          <cell r="E408" t="str">
            <v>VIGILANCIA</v>
          </cell>
          <cell r="F408" t="str">
            <v>ACTIVA</v>
          </cell>
          <cell r="G408" t="str">
            <v xml:space="preserve">COMERCIO AL POR MAYOR                        </v>
          </cell>
          <cell r="H408">
            <v>407</v>
          </cell>
          <cell r="I408">
            <v>101097689</v>
          </cell>
          <cell r="J408">
            <v>192</v>
          </cell>
          <cell r="K408">
            <v>80782388</v>
          </cell>
          <cell r="L408">
            <v>294</v>
          </cell>
          <cell r="M408">
            <v>153631405</v>
          </cell>
          <cell r="N408">
            <v>174</v>
          </cell>
          <cell r="O408">
            <v>67697934</v>
          </cell>
          <cell r="P408">
            <v>159</v>
          </cell>
          <cell r="Q408">
            <v>24921790</v>
          </cell>
          <cell r="R408">
            <v>188</v>
          </cell>
          <cell r="S408">
            <v>16084095</v>
          </cell>
          <cell r="T408">
            <v>1414</v>
          </cell>
          <cell r="U408">
            <v>183</v>
          </cell>
        </row>
        <row r="409">
          <cell r="A409">
            <v>860002017</v>
          </cell>
          <cell r="B409" t="str">
            <v xml:space="preserve">CHAIM PEISACH Y CIA HILANDERIA FONTIBON S A                           </v>
          </cell>
          <cell r="C409" t="str">
            <v xml:space="preserve">BOGOTA D.C.               </v>
          </cell>
          <cell r="D409" t="str">
            <v xml:space="preserve">BOGOTA D.C.               </v>
          </cell>
          <cell r="E409" t="str">
            <v>VIGILANCIA</v>
          </cell>
          <cell r="F409" t="str">
            <v>ACTIVA</v>
          </cell>
          <cell r="G409" t="str">
            <v>FABRICACION DE TELAS Y ACTIVIDADES RELACIONAD</v>
          </cell>
          <cell r="H409">
            <v>408</v>
          </cell>
          <cell r="I409">
            <v>100937208</v>
          </cell>
          <cell r="J409">
            <v>259</v>
          </cell>
          <cell r="K409">
            <v>58508563</v>
          </cell>
          <cell r="L409">
            <v>602</v>
          </cell>
          <cell r="M409">
            <v>79042889</v>
          </cell>
          <cell r="N409">
            <v>1428</v>
          </cell>
          <cell r="O409">
            <v>8170102</v>
          </cell>
          <cell r="P409">
            <v>939</v>
          </cell>
          <cell r="Q409">
            <v>3214178</v>
          </cell>
          <cell r="R409">
            <v>2232</v>
          </cell>
          <cell r="S409">
            <v>682677</v>
          </cell>
          <cell r="T409">
            <v>5868</v>
          </cell>
          <cell r="U409">
            <v>685</v>
          </cell>
        </row>
        <row r="410">
          <cell r="A410">
            <v>860000753</v>
          </cell>
          <cell r="B410" t="str">
            <v xml:space="preserve">BOEHRINGER INGELHEIM S A                                              </v>
          </cell>
          <cell r="C410" t="str">
            <v xml:space="preserve">BOGOTA D.C.               </v>
          </cell>
          <cell r="D410" t="str">
            <v xml:space="preserve">BOGOTA D.C.               </v>
          </cell>
          <cell r="E410" t="str">
            <v>VIGILANCIA</v>
          </cell>
          <cell r="F410" t="str">
            <v>ACTIVA</v>
          </cell>
          <cell r="G410" t="str">
            <v xml:space="preserve">PRODUCTOS QUIMICOS                           </v>
          </cell>
          <cell r="H410">
            <v>409</v>
          </cell>
          <cell r="I410">
            <v>100697431</v>
          </cell>
          <cell r="J410">
            <v>216.5</v>
          </cell>
          <cell r="K410">
            <v>69284126</v>
          </cell>
          <cell r="L410">
            <v>277</v>
          </cell>
          <cell r="M410">
            <v>159276560</v>
          </cell>
          <cell r="N410">
            <v>154</v>
          </cell>
          <cell r="O410">
            <v>78406327</v>
          </cell>
          <cell r="P410">
            <v>182</v>
          </cell>
          <cell r="Q410">
            <v>21561103</v>
          </cell>
          <cell r="R410">
            <v>251</v>
          </cell>
          <cell r="S410">
            <v>11933085</v>
          </cell>
          <cell r="T410">
            <v>1489.5</v>
          </cell>
          <cell r="U410">
            <v>188</v>
          </cell>
        </row>
        <row r="411">
          <cell r="A411">
            <v>890203803</v>
          </cell>
          <cell r="B411" t="str">
            <v xml:space="preserve">INDUSTRIA DE EJES Y TRANSMISIONES S.A.                                </v>
          </cell>
          <cell r="C411" t="str">
            <v xml:space="preserve">GIRON                     </v>
          </cell>
          <cell r="D411" t="str">
            <v xml:space="preserve">SANTANDER                 </v>
          </cell>
          <cell r="E411" t="str">
            <v>VIGILANCIA</v>
          </cell>
          <cell r="F411" t="str">
            <v>ACTIVA</v>
          </cell>
          <cell r="G411" t="str">
            <v>FABRICACION DE VEHICULOS AUTOMOTORES Y SUS PA</v>
          </cell>
          <cell r="H411">
            <v>410</v>
          </cell>
          <cell r="I411">
            <v>100627268</v>
          </cell>
          <cell r="J411">
            <v>217</v>
          </cell>
          <cell r="K411">
            <v>69109713</v>
          </cell>
          <cell r="L411">
            <v>225</v>
          </cell>
          <cell r="M411">
            <v>186596950</v>
          </cell>
          <cell r="N411">
            <v>452</v>
          </cell>
          <cell r="O411">
            <v>27662446</v>
          </cell>
          <cell r="P411">
            <v>240</v>
          </cell>
          <cell r="Q411">
            <v>16278224</v>
          </cell>
          <cell r="R411">
            <v>197</v>
          </cell>
          <cell r="S411">
            <v>15572315</v>
          </cell>
          <cell r="T411">
            <v>1741</v>
          </cell>
          <cell r="U411">
            <v>225</v>
          </cell>
        </row>
        <row r="412">
          <cell r="A412">
            <v>860512249</v>
          </cell>
          <cell r="B412" t="str">
            <v xml:space="preserve">YANBAL DE COLOMBIA S A                                                </v>
          </cell>
          <cell r="C412" t="str">
            <v xml:space="preserve">FACATATIVA                </v>
          </cell>
          <cell r="D412" t="str">
            <v xml:space="preserve">CUNDINAMARCA              </v>
          </cell>
          <cell r="E412" t="str">
            <v>VIGILANCIA</v>
          </cell>
          <cell r="F412" t="str">
            <v>ACTIVA</v>
          </cell>
          <cell r="G412" t="str">
            <v xml:space="preserve">PRODUCTOS QUIMICOS                           </v>
          </cell>
          <cell r="H412">
            <v>411</v>
          </cell>
          <cell r="I412">
            <v>100242861</v>
          </cell>
          <cell r="J412">
            <v>334</v>
          </cell>
          <cell r="K412">
            <v>43870430</v>
          </cell>
          <cell r="L412">
            <v>179</v>
          </cell>
          <cell r="M412">
            <v>229516399</v>
          </cell>
          <cell r="N412">
            <v>76</v>
          </cell>
          <cell r="O412">
            <v>143486035</v>
          </cell>
          <cell r="P412">
            <v>124</v>
          </cell>
          <cell r="Q412">
            <v>33244841</v>
          </cell>
          <cell r="R412">
            <v>175</v>
          </cell>
          <cell r="S412">
            <v>17855405</v>
          </cell>
          <cell r="T412">
            <v>1299</v>
          </cell>
          <cell r="U412">
            <v>172</v>
          </cell>
        </row>
        <row r="413">
          <cell r="A413">
            <v>890704021</v>
          </cell>
          <cell r="B413" t="str">
            <v xml:space="preserve">ORGANIZACION PAJONALES S.A.                                           </v>
          </cell>
          <cell r="C413" t="str">
            <v xml:space="preserve">IBAGUE                    </v>
          </cell>
          <cell r="D413" t="str">
            <v xml:space="preserve">TOLIMA                    </v>
          </cell>
          <cell r="E413" t="str">
            <v>VIGILANCIA</v>
          </cell>
          <cell r="F413" t="str">
            <v>ACTIVA</v>
          </cell>
          <cell r="G413" t="str">
            <v xml:space="preserve">AGRICOLA CON PREDOMINIO EXPORTADOR           </v>
          </cell>
          <cell r="H413">
            <v>412</v>
          </cell>
          <cell r="I413">
            <v>100157276</v>
          </cell>
          <cell r="J413">
            <v>203</v>
          </cell>
          <cell r="K413">
            <v>76012674</v>
          </cell>
          <cell r="L413">
            <v>1665</v>
          </cell>
          <cell r="M413">
            <v>27805304</v>
          </cell>
          <cell r="N413">
            <v>1926</v>
          </cell>
          <cell r="O413">
            <v>6035815</v>
          </cell>
          <cell r="P413">
            <v>1854</v>
          </cell>
          <cell r="Q413">
            <v>1464303</v>
          </cell>
          <cell r="R413">
            <v>1370</v>
          </cell>
          <cell r="S413">
            <v>1336020</v>
          </cell>
          <cell r="T413">
            <v>7430</v>
          </cell>
          <cell r="U413">
            <v>860</v>
          </cell>
        </row>
        <row r="414">
          <cell r="A414">
            <v>800125872</v>
          </cell>
          <cell r="B414" t="str">
            <v xml:space="preserve">COMPAÑIA DE PROMOCIONES INTERNACIONALES DE SERVICIOS DE SALUD S A     </v>
          </cell>
          <cell r="C414" t="str">
            <v xml:space="preserve">BOGOTA D.C.               </v>
          </cell>
          <cell r="D414" t="str">
            <v xml:space="preserve">BOGOTA D.C.               </v>
          </cell>
          <cell r="E414" t="str">
            <v>VIGILANCIA</v>
          </cell>
          <cell r="F414" t="str">
            <v>ACTIVA</v>
          </cell>
          <cell r="G414" t="str">
            <v xml:space="preserve">SERVICIOS SOCIALES Y DE SALUD                </v>
          </cell>
          <cell r="H414">
            <v>413</v>
          </cell>
          <cell r="I414">
            <v>99991657</v>
          </cell>
          <cell r="J414">
            <v>183</v>
          </cell>
          <cell r="K414">
            <v>86421495</v>
          </cell>
          <cell r="L414">
            <v>4571</v>
          </cell>
          <cell r="M414">
            <v>8484426</v>
          </cell>
          <cell r="N414">
            <v>1381</v>
          </cell>
          <cell r="O414">
            <v>8484426</v>
          </cell>
          <cell r="P414">
            <v>649</v>
          </cell>
          <cell r="Q414">
            <v>5104844</v>
          </cell>
          <cell r="R414">
            <v>162</v>
          </cell>
          <cell r="S414">
            <v>18902833</v>
          </cell>
          <cell r="T414">
            <v>7359</v>
          </cell>
          <cell r="U414">
            <v>854</v>
          </cell>
        </row>
        <row r="415">
          <cell r="A415">
            <v>899999002</v>
          </cell>
          <cell r="B415" t="str">
            <v xml:space="preserve">EMPRESA COLOMBIANA DE PRODUCTOS VETERINARIOS S.A                      </v>
          </cell>
          <cell r="C415" t="str">
            <v xml:space="preserve">BOGOTA D.C.               </v>
          </cell>
          <cell r="D415" t="str">
            <v xml:space="preserve">BOGOTA D.C.               </v>
          </cell>
          <cell r="E415" t="str">
            <v>VIGILANCIA</v>
          </cell>
          <cell r="F415" t="str">
            <v>ACTIVA</v>
          </cell>
          <cell r="G415" t="str">
            <v xml:space="preserve">PRODUCTOS QUIMICOS                           </v>
          </cell>
          <cell r="H415">
            <v>414</v>
          </cell>
          <cell r="I415">
            <v>99728528</v>
          </cell>
          <cell r="J415">
            <v>245</v>
          </cell>
          <cell r="K415">
            <v>61843348</v>
          </cell>
          <cell r="L415">
            <v>1214</v>
          </cell>
          <cell r="M415">
            <v>39100645</v>
          </cell>
          <cell r="N415">
            <v>650</v>
          </cell>
          <cell r="O415">
            <v>18799471</v>
          </cell>
          <cell r="P415">
            <v>1574</v>
          </cell>
          <cell r="Q415">
            <v>1774327</v>
          </cell>
          <cell r="R415">
            <v>734</v>
          </cell>
          <cell r="S415">
            <v>3083801</v>
          </cell>
          <cell r="T415">
            <v>4831</v>
          </cell>
          <cell r="U415">
            <v>588</v>
          </cell>
        </row>
        <row r="416">
          <cell r="A416">
            <v>800206842</v>
          </cell>
          <cell r="B416" t="str">
            <v xml:space="preserve">BAKER HUGHES DE COLOMBIA                                              </v>
          </cell>
          <cell r="C416" t="str">
            <v xml:space="preserve">BOGOTA D.C.               </v>
          </cell>
          <cell r="D416" t="str">
            <v xml:space="preserve">BOGOTA D.C.               </v>
          </cell>
          <cell r="E416" t="str">
            <v>VIGILANCIA</v>
          </cell>
          <cell r="F416" t="str">
            <v>ACTIVA</v>
          </cell>
          <cell r="G416" t="str">
            <v xml:space="preserve">DERIVADOS DEL PETROLEO Y GAS                 </v>
          </cell>
          <cell r="H416">
            <v>415</v>
          </cell>
          <cell r="I416">
            <v>99710641</v>
          </cell>
          <cell r="J416">
            <v>207.5</v>
          </cell>
          <cell r="K416">
            <v>73104881</v>
          </cell>
          <cell r="L416">
            <v>362</v>
          </cell>
          <cell r="M416">
            <v>124286703</v>
          </cell>
          <cell r="N416">
            <v>293</v>
          </cell>
          <cell r="O416">
            <v>42126515</v>
          </cell>
          <cell r="P416">
            <v>175</v>
          </cell>
          <cell r="Q416">
            <v>22390249</v>
          </cell>
          <cell r="R416">
            <v>256</v>
          </cell>
          <cell r="S416">
            <v>11492171</v>
          </cell>
          <cell r="T416">
            <v>1708.5</v>
          </cell>
          <cell r="U416">
            <v>218</v>
          </cell>
        </row>
        <row r="417">
          <cell r="A417">
            <v>860002537</v>
          </cell>
          <cell r="B417" t="str">
            <v xml:space="preserve">COMPAÑIA  COLOMBIANA DE EMPAQUES BATES S A                            </v>
          </cell>
          <cell r="C417" t="str">
            <v xml:space="preserve">PALMIRA                   </v>
          </cell>
          <cell r="D417" t="str">
            <v xml:space="preserve">VALLE                     </v>
          </cell>
          <cell r="E417" t="str">
            <v>VIGILANCIA</v>
          </cell>
          <cell r="F417" t="str">
            <v>ACTIVA</v>
          </cell>
          <cell r="G417" t="str">
            <v xml:space="preserve">FABRICACION DE PAPEL, CARTON Y DERIVADOS     </v>
          </cell>
          <cell r="H417">
            <v>416</v>
          </cell>
          <cell r="I417">
            <v>99550270</v>
          </cell>
          <cell r="J417">
            <v>180.5</v>
          </cell>
          <cell r="K417">
            <v>89230051</v>
          </cell>
          <cell r="L417">
            <v>1022</v>
          </cell>
          <cell r="M417">
            <v>46345400</v>
          </cell>
          <cell r="N417">
            <v>1789</v>
          </cell>
          <cell r="O417">
            <v>6600715</v>
          </cell>
          <cell r="P417">
            <v>900</v>
          </cell>
          <cell r="Q417">
            <v>3436330</v>
          </cell>
          <cell r="R417">
            <v>523</v>
          </cell>
          <cell r="S417">
            <v>4707643</v>
          </cell>
          <cell r="T417">
            <v>4830.5</v>
          </cell>
          <cell r="U417">
            <v>589</v>
          </cell>
        </row>
        <row r="418">
          <cell r="A418">
            <v>860000751</v>
          </cell>
          <cell r="B418" t="str">
            <v xml:space="preserve">HENKEL COLOMBIANA S. A.                                               </v>
          </cell>
          <cell r="C418" t="str">
            <v xml:space="preserve">BOGOTA D.C.               </v>
          </cell>
          <cell r="D418" t="str">
            <v xml:space="preserve">BOGOTA D.C.               </v>
          </cell>
          <cell r="E418" t="str">
            <v>VIGILANCIA</v>
          </cell>
          <cell r="F418" t="str">
            <v>ACTIVA</v>
          </cell>
          <cell r="G418" t="str">
            <v xml:space="preserve">PRODUCTOS QUIMICOS                           </v>
          </cell>
          <cell r="H418">
            <v>417</v>
          </cell>
          <cell r="I418">
            <v>99523451</v>
          </cell>
          <cell r="J418">
            <v>296.5</v>
          </cell>
          <cell r="K418">
            <v>50481558</v>
          </cell>
          <cell r="L418">
            <v>279</v>
          </cell>
          <cell r="M418">
            <v>158991625</v>
          </cell>
          <cell r="N418">
            <v>158</v>
          </cell>
          <cell r="O418">
            <v>76518794</v>
          </cell>
          <cell r="P418">
            <v>288</v>
          </cell>
          <cell r="Q418">
            <v>13572497</v>
          </cell>
          <cell r="R418">
            <v>522</v>
          </cell>
          <cell r="S418">
            <v>4713055</v>
          </cell>
          <cell r="T418">
            <v>1960.5</v>
          </cell>
          <cell r="U418">
            <v>245</v>
          </cell>
        </row>
        <row r="419">
          <cell r="A419">
            <v>890104687</v>
          </cell>
          <cell r="B419" t="str">
            <v xml:space="preserve">EMPAQUES INDUSTRIALES COLOMBIANOS S.A.                                </v>
          </cell>
          <cell r="C419" t="str">
            <v xml:space="preserve">SOLEDAD                   </v>
          </cell>
          <cell r="D419" t="str">
            <v xml:space="preserve">ATLANTICO                 </v>
          </cell>
          <cell r="E419" t="str">
            <v>VIGILANCIA</v>
          </cell>
          <cell r="F419" t="str">
            <v>ACTIVA</v>
          </cell>
          <cell r="G419" t="str">
            <v xml:space="preserve">FABRICACION DE PAPEL, CARTON Y DERIVADOS     </v>
          </cell>
          <cell r="H419">
            <v>418</v>
          </cell>
          <cell r="I419">
            <v>99125427</v>
          </cell>
          <cell r="J419">
            <v>280.5</v>
          </cell>
          <cell r="K419">
            <v>54107375</v>
          </cell>
          <cell r="L419">
            <v>611</v>
          </cell>
          <cell r="M419">
            <v>78334777</v>
          </cell>
          <cell r="N419">
            <v>616</v>
          </cell>
          <cell r="O419">
            <v>20269893</v>
          </cell>
          <cell r="P419">
            <v>457</v>
          </cell>
          <cell r="Q419">
            <v>7858456</v>
          </cell>
          <cell r="R419">
            <v>1502</v>
          </cell>
          <cell r="S419">
            <v>1180643</v>
          </cell>
          <cell r="T419">
            <v>3884.5</v>
          </cell>
          <cell r="U419">
            <v>463</v>
          </cell>
        </row>
        <row r="420">
          <cell r="A420">
            <v>890503314</v>
          </cell>
          <cell r="B420" t="str">
            <v xml:space="preserve">CERAMICA ITALIA S.A                                                   </v>
          </cell>
          <cell r="C420" t="str">
            <v xml:space="preserve">CUCUTA                    </v>
          </cell>
          <cell r="D420" t="str">
            <v xml:space="preserve">NORTE DE SANTANDER        </v>
          </cell>
          <cell r="E420" t="str">
            <v>VIGILANCIA</v>
          </cell>
          <cell r="F420" t="str">
            <v>ACTIVA</v>
          </cell>
          <cell r="G420" t="str">
            <v>FABRICACION DE PRODUCTOS MINERALES NO METALIC</v>
          </cell>
          <cell r="H420">
            <v>419</v>
          </cell>
          <cell r="I420">
            <v>98890422</v>
          </cell>
          <cell r="J420">
            <v>216</v>
          </cell>
          <cell r="K420">
            <v>69436887</v>
          </cell>
          <cell r="L420">
            <v>494</v>
          </cell>
          <cell r="M420">
            <v>93767276</v>
          </cell>
          <cell r="N420">
            <v>398</v>
          </cell>
          <cell r="O420">
            <v>31437459</v>
          </cell>
          <cell r="P420">
            <v>348</v>
          </cell>
          <cell r="Q420">
            <v>10868341</v>
          </cell>
          <cell r="R420">
            <v>328</v>
          </cell>
          <cell r="S420">
            <v>8590379</v>
          </cell>
          <cell r="T420">
            <v>2203</v>
          </cell>
          <cell r="U420">
            <v>282</v>
          </cell>
        </row>
        <row r="421">
          <cell r="A421">
            <v>860006543</v>
          </cell>
          <cell r="B421" t="str">
            <v xml:space="preserve">HOTEL SAN DIEGO S A                                                   </v>
          </cell>
          <cell r="C421" t="str">
            <v xml:space="preserve">BOGOTA D.C.               </v>
          </cell>
          <cell r="D421" t="str">
            <v xml:space="preserve">BOGOTA D.C.               </v>
          </cell>
          <cell r="E421" t="str">
            <v>VIGILANCIA</v>
          </cell>
          <cell r="F421" t="str">
            <v>ACTIVA</v>
          </cell>
          <cell r="G421" t="str">
            <v xml:space="preserve">ALOJAMIENTO                                  </v>
          </cell>
          <cell r="H421">
            <v>420</v>
          </cell>
          <cell r="I421">
            <v>98536625</v>
          </cell>
          <cell r="J421">
            <v>200</v>
          </cell>
          <cell r="K421">
            <v>77567248</v>
          </cell>
          <cell r="L421">
            <v>1513</v>
          </cell>
          <cell r="M421">
            <v>31084670</v>
          </cell>
          <cell r="N421">
            <v>433</v>
          </cell>
          <cell r="O421">
            <v>28893592</v>
          </cell>
          <cell r="P421">
            <v>631</v>
          </cell>
          <cell r="Q421">
            <v>5248413</v>
          </cell>
          <cell r="R421">
            <v>467</v>
          </cell>
          <cell r="S421">
            <v>5503112</v>
          </cell>
          <cell r="T421">
            <v>3664</v>
          </cell>
          <cell r="U421">
            <v>436</v>
          </cell>
        </row>
        <row r="422">
          <cell r="A422">
            <v>900020750</v>
          </cell>
          <cell r="B422" t="str">
            <v xml:space="preserve">SAXON SERVICES DE PANAMA SA SUCURSAL COLOMBIA                         </v>
          </cell>
          <cell r="C422" t="str">
            <v xml:space="preserve">BOGOTA D.C.               </v>
          </cell>
          <cell r="D422" t="str">
            <v xml:space="preserve">BOGOTA D.C.               </v>
          </cell>
          <cell r="E422" t="str">
            <v>VIGILANCIA</v>
          </cell>
          <cell r="F422" t="str">
            <v>ACTIVA</v>
          </cell>
          <cell r="G422" t="str">
            <v xml:space="preserve">DERIVADOS DEL PETROLEO Y GAS                 </v>
          </cell>
          <cell r="H422">
            <v>421</v>
          </cell>
          <cell r="I422">
            <v>98364671</v>
          </cell>
          <cell r="J422">
            <v>206</v>
          </cell>
          <cell r="K422">
            <v>73943927</v>
          </cell>
          <cell r="L422">
            <v>524</v>
          </cell>
          <cell r="M422">
            <v>89990482</v>
          </cell>
          <cell r="N422">
            <v>486</v>
          </cell>
          <cell r="O422">
            <v>25659663</v>
          </cell>
          <cell r="P422">
            <v>187</v>
          </cell>
          <cell r="Q422">
            <v>21017430</v>
          </cell>
          <cell r="R422">
            <v>212</v>
          </cell>
          <cell r="S422">
            <v>13995716</v>
          </cell>
          <cell r="T422">
            <v>2036</v>
          </cell>
          <cell r="U422">
            <v>257</v>
          </cell>
        </row>
        <row r="423">
          <cell r="A423">
            <v>860054249</v>
          </cell>
          <cell r="B423" t="str">
            <v xml:space="preserve">REPRESENTACIONES CONTINENTAL S.A.                                     </v>
          </cell>
          <cell r="C423" t="str">
            <v xml:space="preserve">BOGOTA D.C.               </v>
          </cell>
          <cell r="D423" t="str">
            <v xml:space="preserve">BOGOTA D.C.               </v>
          </cell>
          <cell r="E423" t="str">
            <v>VIGILANCIA</v>
          </cell>
          <cell r="F423" t="str">
            <v>ACTIVA</v>
          </cell>
          <cell r="G423" t="str">
            <v xml:space="preserve">COMERCIO AL POR MAYOR                        </v>
          </cell>
          <cell r="H423">
            <v>422</v>
          </cell>
          <cell r="I423">
            <v>97418844</v>
          </cell>
          <cell r="J423">
            <v>316.5</v>
          </cell>
          <cell r="K423">
            <v>46385164</v>
          </cell>
          <cell r="L423">
            <v>409</v>
          </cell>
          <cell r="M423">
            <v>111823422</v>
          </cell>
          <cell r="N423">
            <v>407</v>
          </cell>
          <cell r="O423">
            <v>31090448</v>
          </cell>
          <cell r="P423">
            <v>338</v>
          </cell>
          <cell r="Q423">
            <v>11457635</v>
          </cell>
          <cell r="R423">
            <v>388</v>
          </cell>
          <cell r="S423">
            <v>6818870</v>
          </cell>
          <cell r="T423">
            <v>2280.5</v>
          </cell>
          <cell r="U423">
            <v>291</v>
          </cell>
        </row>
        <row r="424">
          <cell r="A424">
            <v>830135235</v>
          </cell>
          <cell r="B424" t="str">
            <v xml:space="preserve">WHITEWATER INVERSIONES LTDA                                           </v>
          </cell>
          <cell r="C424" t="str">
            <v xml:space="preserve">BOGOTA D.C.               </v>
          </cell>
          <cell r="D424" t="str">
            <v xml:space="preserve">BOGOTA D.C.               </v>
          </cell>
          <cell r="E424" t="str">
            <v>VIGILANCIA</v>
          </cell>
          <cell r="F424" t="str">
            <v>ACTIVA</v>
          </cell>
          <cell r="G424" t="str">
            <v>ACTIVIDADES DIVERSAS DE INVERSION Y SERVICIOS</v>
          </cell>
          <cell r="H424">
            <v>423</v>
          </cell>
          <cell r="I424">
            <v>96422893</v>
          </cell>
          <cell r="J424">
            <v>1030.5</v>
          </cell>
          <cell r="K424">
            <v>10812676</v>
          </cell>
          <cell r="L424">
            <v>182</v>
          </cell>
          <cell r="M424">
            <v>225620158</v>
          </cell>
          <cell r="N424">
            <v>47</v>
          </cell>
          <cell r="O424">
            <v>225620158</v>
          </cell>
          <cell r="P424">
            <v>19</v>
          </cell>
          <cell r="Q424">
            <v>222485029</v>
          </cell>
          <cell r="R424">
            <v>850</v>
          </cell>
          <cell r="S424">
            <v>2486094</v>
          </cell>
          <cell r="T424">
            <v>2551.5</v>
          </cell>
          <cell r="U424">
            <v>317</v>
          </cell>
        </row>
        <row r="425">
          <cell r="A425">
            <v>900087151</v>
          </cell>
          <cell r="B425" t="str">
            <v xml:space="preserve">CARTAGENA II S.A.                                                     </v>
          </cell>
          <cell r="C425" t="str">
            <v xml:space="preserve">CARTAGENA                 </v>
          </cell>
          <cell r="D425" t="str">
            <v xml:space="preserve">BOLIVAR                   </v>
          </cell>
          <cell r="E425" t="str">
            <v>VIGILANCIA</v>
          </cell>
          <cell r="F425" t="str">
            <v>ACTIVA</v>
          </cell>
          <cell r="G425" t="str">
            <v xml:space="preserve">ACTIVIDADES INMOBILIARIAS                    </v>
          </cell>
          <cell r="H425">
            <v>424</v>
          </cell>
          <cell r="I425">
            <v>96198079</v>
          </cell>
          <cell r="J425">
            <v>196</v>
          </cell>
          <cell r="K425">
            <v>78844162</v>
          </cell>
          <cell r="L425">
            <v>12810</v>
          </cell>
          <cell r="M425">
            <v>1190000</v>
          </cell>
          <cell r="N425">
            <v>7053</v>
          </cell>
          <cell r="O425">
            <v>1190000</v>
          </cell>
          <cell r="P425">
            <v>2496</v>
          </cell>
          <cell r="Q425">
            <v>1001860</v>
          </cell>
          <cell r="R425">
            <v>276</v>
          </cell>
          <cell r="S425">
            <v>10759078</v>
          </cell>
          <cell r="T425">
            <v>23255</v>
          </cell>
          <cell r="U425">
            <v>2929</v>
          </cell>
        </row>
        <row r="426">
          <cell r="A426">
            <v>860063810</v>
          </cell>
          <cell r="B426" t="str">
            <v xml:space="preserve">VASQUEZ MERCHAN Y COMPA€IA S. EN C.                                   </v>
          </cell>
          <cell r="C426" t="str">
            <v xml:space="preserve">BOGOTA D.C.               </v>
          </cell>
          <cell r="D426" t="str">
            <v xml:space="preserve">BOGOTA D.C.               </v>
          </cell>
          <cell r="E426" t="str">
            <v>VIGILANCIA</v>
          </cell>
          <cell r="F426" t="str">
            <v>ACTIVA</v>
          </cell>
          <cell r="G426" t="str">
            <v>ACTIVIDADES DIVERSAS DE INVERSION Y SERVICIOS</v>
          </cell>
          <cell r="H426">
            <v>425</v>
          </cell>
          <cell r="I426">
            <v>95829551</v>
          </cell>
          <cell r="J426">
            <v>173</v>
          </cell>
          <cell r="K426">
            <v>94411865</v>
          </cell>
          <cell r="L426">
            <v>8551</v>
          </cell>
          <cell r="M426">
            <v>3089585</v>
          </cell>
          <cell r="N426">
            <v>3382</v>
          </cell>
          <cell r="O426">
            <v>3089585</v>
          </cell>
          <cell r="P426">
            <v>1355</v>
          </cell>
          <cell r="Q426">
            <v>2082275</v>
          </cell>
          <cell r="R426">
            <v>310</v>
          </cell>
          <cell r="S426">
            <v>9267694</v>
          </cell>
          <cell r="T426">
            <v>14196</v>
          </cell>
          <cell r="U426">
            <v>1710</v>
          </cell>
        </row>
        <row r="427">
          <cell r="A427">
            <v>860023522</v>
          </cell>
          <cell r="B427" t="str">
            <v xml:space="preserve">INVERSIONES BREMBO S.A.                                               </v>
          </cell>
          <cell r="C427" t="str">
            <v xml:space="preserve">BOGOTA D.C.               </v>
          </cell>
          <cell r="D427" t="str">
            <v xml:space="preserve">BOGOTA D.C.               </v>
          </cell>
          <cell r="E427" t="str">
            <v xml:space="preserve">VIGILANCIA </v>
          </cell>
          <cell r="F427" t="str">
            <v>ACTIVA</v>
          </cell>
          <cell r="G427" t="str">
            <v>ACTIVIDADES DIVERSAS DE INVERSION Y SERVICIOS</v>
          </cell>
          <cell r="H427">
            <v>426</v>
          </cell>
          <cell r="I427">
            <v>95826603</v>
          </cell>
          <cell r="J427">
            <v>197.5</v>
          </cell>
          <cell r="K427">
            <v>78399204</v>
          </cell>
          <cell r="L427">
            <v>3891</v>
          </cell>
          <cell r="M427">
            <v>10349174</v>
          </cell>
          <cell r="N427">
            <v>1133</v>
          </cell>
          <cell r="O427">
            <v>10349174</v>
          </cell>
          <cell r="P427">
            <v>490</v>
          </cell>
          <cell r="Q427">
            <v>7100710</v>
          </cell>
          <cell r="R427">
            <v>1633</v>
          </cell>
          <cell r="S427">
            <v>1053880</v>
          </cell>
          <cell r="T427">
            <v>7770.5</v>
          </cell>
          <cell r="U427">
            <v>900</v>
          </cell>
        </row>
        <row r="428">
          <cell r="A428">
            <v>800022127</v>
          </cell>
          <cell r="B428" t="str">
            <v xml:space="preserve">ESTUDIOS PROYECTOS E INVERSIONES DE LOS ANDES S.A.                    </v>
          </cell>
          <cell r="C428" t="str">
            <v xml:space="preserve">BOGOTA D.C.               </v>
          </cell>
          <cell r="D428" t="str">
            <v xml:space="preserve">BOGOTA D.C.               </v>
          </cell>
          <cell r="E428" t="str">
            <v>VIGILANCIA</v>
          </cell>
          <cell r="F428" t="str">
            <v>ACTIVA</v>
          </cell>
          <cell r="G428" t="str">
            <v>ACTIVIDADES DIVERSAS DE INVERSION Y SERVICIOS</v>
          </cell>
          <cell r="H428">
            <v>427</v>
          </cell>
          <cell r="I428">
            <v>95700150</v>
          </cell>
          <cell r="J428">
            <v>171.5</v>
          </cell>
          <cell r="K428">
            <v>95233248</v>
          </cell>
          <cell r="L428">
            <v>3672</v>
          </cell>
          <cell r="M428">
            <v>11073406</v>
          </cell>
          <cell r="N428">
            <v>1060</v>
          </cell>
          <cell r="O428">
            <v>11073406</v>
          </cell>
          <cell r="P428">
            <v>349</v>
          </cell>
          <cell r="Q428">
            <v>10845866</v>
          </cell>
          <cell r="R428">
            <v>281</v>
          </cell>
          <cell r="S428">
            <v>10567594</v>
          </cell>
          <cell r="T428">
            <v>5960.5</v>
          </cell>
          <cell r="U428">
            <v>699</v>
          </cell>
        </row>
        <row r="429">
          <cell r="A429">
            <v>800232356</v>
          </cell>
          <cell r="B429" t="str">
            <v xml:space="preserve">FAJOBE S.A..                                                          </v>
          </cell>
          <cell r="C429" t="str">
            <v xml:space="preserve">BOGOTA D.C.               </v>
          </cell>
          <cell r="D429" t="str">
            <v xml:space="preserve">BOGOTA D.C.               </v>
          </cell>
          <cell r="E429" t="str">
            <v>VIGILANCIA</v>
          </cell>
          <cell r="F429" t="str">
            <v>ACTIVA</v>
          </cell>
          <cell r="G429" t="str">
            <v xml:space="preserve">COMERCIO AL POR MAYOR                        </v>
          </cell>
          <cell r="H429">
            <v>428</v>
          </cell>
          <cell r="I429">
            <v>95670676</v>
          </cell>
          <cell r="J429">
            <v>498.5</v>
          </cell>
          <cell r="K429">
            <v>26959172</v>
          </cell>
          <cell r="L429">
            <v>295</v>
          </cell>
          <cell r="M429">
            <v>153017023</v>
          </cell>
          <cell r="N429">
            <v>648</v>
          </cell>
          <cell r="O429">
            <v>18802456</v>
          </cell>
          <cell r="P429">
            <v>583</v>
          </cell>
          <cell r="Q429">
            <v>5681954</v>
          </cell>
          <cell r="R429">
            <v>389</v>
          </cell>
          <cell r="S429">
            <v>6768068</v>
          </cell>
          <cell r="T429">
            <v>2841.5</v>
          </cell>
          <cell r="U429">
            <v>348</v>
          </cell>
        </row>
        <row r="430">
          <cell r="A430">
            <v>860048626</v>
          </cell>
          <cell r="B430" t="str">
            <v xml:space="preserve">MINIPAK S.A.                                                          </v>
          </cell>
          <cell r="C430" t="str">
            <v xml:space="preserve">BOGOTA D.C.               </v>
          </cell>
          <cell r="D430" t="str">
            <v xml:space="preserve">BOGOTA D.C.               </v>
          </cell>
          <cell r="E430" t="str">
            <v>VIGILANCIA</v>
          </cell>
          <cell r="F430" t="str">
            <v>ACTIVA</v>
          </cell>
          <cell r="G430" t="str">
            <v xml:space="preserve">PRODUCTOS DE PLASTICO                        </v>
          </cell>
          <cell r="H430">
            <v>429</v>
          </cell>
          <cell r="I430">
            <v>95528143</v>
          </cell>
          <cell r="J430">
            <v>240.5</v>
          </cell>
          <cell r="K430">
            <v>63127750</v>
          </cell>
          <cell r="L430">
            <v>527</v>
          </cell>
          <cell r="M430">
            <v>89851638</v>
          </cell>
          <cell r="N430">
            <v>769</v>
          </cell>
          <cell r="O430">
            <v>15531934</v>
          </cell>
          <cell r="P430">
            <v>802</v>
          </cell>
          <cell r="Q430">
            <v>3977632</v>
          </cell>
          <cell r="R430">
            <v>1173</v>
          </cell>
          <cell r="S430">
            <v>1607410</v>
          </cell>
          <cell r="T430">
            <v>3940.5</v>
          </cell>
          <cell r="U430">
            <v>470</v>
          </cell>
        </row>
        <row r="431">
          <cell r="A431">
            <v>890900082</v>
          </cell>
          <cell r="B431" t="str">
            <v xml:space="preserve">EDUARDO LONDONO E HIJOS SUCESORES S A                                 </v>
          </cell>
          <cell r="C431" t="str">
            <v xml:space="preserve">BOGOTA D.C.               </v>
          </cell>
          <cell r="D431" t="str">
            <v xml:space="preserve">BOGOTA D.C.               </v>
          </cell>
          <cell r="E431" t="str">
            <v>VIGILANCIA</v>
          </cell>
          <cell r="F431" t="str">
            <v>ACTIVA</v>
          </cell>
          <cell r="G431" t="str">
            <v xml:space="preserve">COMERCIO AL POR MAYOR                        </v>
          </cell>
          <cell r="H431">
            <v>430</v>
          </cell>
          <cell r="I431">
            <v>95461149</v>
          </cell>
          <cell r="J431">
            <v>266</v>
          </cell>
          <cell r="K431">
            <v>57135746</v>
          </cell>
          <cell r="L431">
            <v>443</v>
          </cell>
          <cell r="M431">
            <v>104378517</v>
          </cell>
          <cell r="N431">
            <v>309</v>
          </cell>
          <cell r="O431">
            <v>40071140</v>
          </cell>
          <cell r="P431">
            <v>384</v>
          </cell>
          <cell r="Q431">
            <v>9575577</v>
          </cell>
          <cell r="R431">
            <v>452</v>
          </cell>
          <cell r="S431">
            <v>5733173</v>
          </cell>
          <cell r="T431">
            <v>2284</v>
          </cell>
          <cell r="U431">
            <v>293</v>
          </cell>
        </row>
        <row r="432">
          <cell r="A432">
            <v>891700612</v>
          </cell>
          <cell r="B432" t="str">
            <v xml:space="preserve">IROTAMA S.A.                                                          </v>
          </cell>
          <cell r="C432" t="str">
            <v xml:space="preserve">SANTA MARTA               </v>
          </cell>
          <cell r="D432" t="str">
            <v xml:space="preserve">MAGDALENA                 </v>
          </cell>
          <cell r="E432" t="str">
            <v>VIGILANCIA</v>
          </cell>
          <cell r="F432" t="str">
            <v>ACTIVA</v>
          </cell>
          <cell r="G432" t="str">
            <v xml:space="preserve">ALOJAMIENTO                                  </v>
          </cell>
          <cell r="H432">
            <v>431</v>
          </cell>
          <cell r="I432">
            <v>94580182</v>
          </cell>
          <cell r="J432">
            <v>356.5</v>
          </cell>
          <cell r="K432">
            <v>41266730</v>
          </cell>
          <cell r="L432">
            <v>2105</v>
          </cell>
          <cell r="M432">
            <v>21236994</v>
          </cell>
          <cell r="N432">
            <v>1552</v>
          </cell>
          <cell r="O432">
            <v>7666877</v>
          </cell>
          <cell r="P432">
            <v>2357</v>
          </cell>
          <cell r="Q432">
            <v>1074985</v>
          </cell>
          <cell r="R432">
            <v>1263</v>
          </cell>
          <cell r="S432">
            <v>1481599</v>
          </cell>
          <cell r="T432">
            <v>8064.5</v>
          </cell>
          <cell r="U432">
            <v>931</v>
          </cell>
        </row>
        <row r="433">
          <cell r="A433">
            <v>830023542</v>
          </cell>
          <cell r="B433" t="str">
            <v xml:space="preserve">CONSTRUCOES E COMERCIO CAMARGO CORREA S.A. SUCURSAL COLOMBIA          </v>
          </cell>
          <cell r="C433" t="str">
            <v xml:space="preserve">MEDELLIN                  </v>
          </cell>
          <cell r="D433" t="str">
            <v xml:space="preserve">ANTIOQUIA                 </v>
          </cell>
          <cell r="E433" t="str">
            <v>VIGILANCIA</v>
          </cell>
          <cell r="F433" t="str">
            <v>ACTIVA</v>
          </cell>
          <cell r="G433" t="str">
            <v xml:space="preserve">CONSTRUCCION DE OBRAS CIVILES                </v>
          </cell>
          <cell r="H433">
            <v>432</v>
          </cell>
          <cell r="I433">
            <v>94409684</v>
          </cell>
          <cell r="J433">
            <v>586</v>
          </cell>
          <cell r="K433">
            <v>22241638</v>
          </cell>
          <cell r="L433">
            <v>698</v>
          </cell>
          <cell r="M433">
            <v>69043252</v>
          </cell>
          <cell r="N433">
            <v>1171</v>
          </cell>
          <cell r="O433">
            <v>9958017</v>
          </cell>
          <cell r="P433">
            <v>451</v>
          </cell>
          <cell r="Q433">
            <v>7953747</v>
          </cell>
          <cell r="R433">
            <v>321</v>
          </cell>
          <cell r="S433">
            <v>8851307</v>
          </cell>
          <cell r="T433">
            <v>3659</v>
          </cell>
          <cell r="U433">
            <v>435</v>
          </cell>
        </row>
        <row r="434">
          <cell r="A434">
            <v>890903035</v>
          </cell>
          <cell r="B434" t="str">
            <v xml:space="preserve">TERMOTECNICA COINDUSTRIAL S A                                         </v>
          </cell>
          <cell r="C434" t="str">
            <v xml:space="preserve">BOGOTA D.C.               </v>
          </cell>
          <cell r="D434" t="str">
            <v xml:space="preserve">BOGOTA D.C.               </v>
          </cell>
          <cell r="E434" t="str">
            <v>VIGILANCIA</v>
          </cell>
          <cell r="F434" t="str">
            <v>ACTIVA</v>
          </cell>
          <cell r="G434" t="str">
            <v xml:space="preserve">ADECUACION DE OBRAS DE CONSTRUCCION          </v>
          </cell>
          <cell r="H434">
            <v>433</v>
          </cell>
          <cell r="I434">
            <v>94340217</v>
          </cell>
          <cell r="J434">
            <v>259.5</v>
          </cell>
          <cell r="K434">
            <v>58348242</v>
          </cell>
          <cell r="L434">
            <v>862</v>
          </cell>
          <cell r="M434">
            <v>56146693</v>
          </cell>
          <cell r="N434">
            <v>2752</v>
          </cell>
          <cell r="O434">
            <v>3969793</v>
          </cell>
          <cell r="P434">
            <v>2425</v>
          </cell>
          <cell r="Q434">
            <v>1036160</v>
          </cell>
          <cell r="R434">
            <v>1181</v>
          </cell>
          <cell r="S434">
            <v>1594447</v>
          </cell>
          <cell r="T434">
            <v>7912.5</v>
          </cell>
          <cell r="U434">
            <v>912</v>
          </cell>
        </row>
        <row r="435">
          <cell r="A435">
            <v>890301054</v>
          </cell>
          <cell r="B435" t="str">
            <v xml:space="preserve">TORRECAFE AGUILA ROJA &amp; CIA. S.A.                                     </v>
          </cell>
          <cell r="C435" t="str">
            <v xml:space="preserve">CALI                      </v>
          </cell>
          <cell r="D435" t="str">
            <v xml:space="preserve">VALLE                     </v>
          </cell>
          <cell r="E435" t="str">
            <v>VIGILANCIA</v>
          </cell>
          <cell r="F435" t="str">
            <v>ACTIVA</v>
          </cell>
          <cell r="G435" t="str">
            <v xml:space="preserve">PRODUCTOS ALIMENTICIOS                       </v>
          </cell>
          <cell r="H435">
            <v>434</v>
          </cell>
          <cell r="I435">
            <v>94070006</v>
          </cell>
          <cell r="J435">
            <v>269.5</v>
          </cell>
          <cell r="K435">
            <v>56190084</v>
          </cell>
          <cell r="L435">
            <v>428</v>
          </cell>
          <cell r="M435">
            <v>106554972</v>
          </cell>
          <cell r="N435">
            <v>332</v>
          </cell>
          <cell r="O435">
            <v>37359426</v>
          </cell>
          <cell r="P435">
            <v>212</v>
          </cell>
          <cell r="Q435">
            <v>18304768</v>
          </cell>
          <cell r="R435">
            <v>274</v>
          </cell>
          <cell r="S435">
            <v>10857178</v>
          </cell>
          <cell r="T435">
            <v>1949.5</v>
          </cell>
          <cell r="U435">
            <v>244</v>
          </cell>
        </row>
        <row r="436">
          <cell r="A436">
            <v>860054886</v>
          </cell>
          <cell r="B436" t="str">
            <v xml:space="preserve">INCOLBESTOS S.A.                                                      </v>
          </cell>
          <cell r="C436" t="str">
            <v xml:space="preserve">BOGOTA D.C.               </v>
          </cell>
          <cell r="D436" t="str">
            <v xml:space="preserve">BOGOTA D.C.               </v>
          </cell>
          <cell r="E436" t="str">
            <v>VIGILANCIA</v>
          </cell>
          <cell r="F436" t="str">
            <v>ACTIVA</v>
          </cell>
          <cell r="G436" t="str">
            <v>FABRICACION DE VEHICULOS AUTOMOTORES Y SUS PA</v>
          </cell>
          <cell r="H436">
            <v>435</v>
          </cell>
          <cell r="I436">
            <v>93586641</v>
          </cell>
          <cell r="J436">
            <v>349.5</v>
          </cell>
          <cell r="K436">
            <v>41821358</v>
          </cell>
          <cell r="L436">
            <v>480</v>
          </cell>
          <cell r="M436">
            <v>96653625</v>
          </cell>
          <cell r="N436">
            <v>609</v>
          </cell>
          <cell r="O436">
            <v>20448071</v>
          </cell>
          <cell r="P436">
            <v>593</v>
          </cell>
          <cell r="Q436">
            <v>5601540</v>
          </cell>
          <cell r="R436">
            <v>1064</v>
          </cell>
          <cell r="S436">
            <v>1821123</v>
          </cell>
          <cell r="T436">
            <v>3530.5</v>
          </cell>
          <cell r="U436">
            <v>421</v>
          </cell>
        </row>
        <row r="437">
          <cell r="A437">
            <v>830010181</v>
          </cell>
          <cell r="B437" t="str">
            <v xml:space="preserve">WHIRLPOOL COLOMBIA S.A.                                               </v>
          </cell>
          <cell r="C437" t="str">
            <v xml:space="preserve">BOGOTA D.C.               </v>
          </cell>
          <cell r="D437" t="str">
            <v xml:space="preserve">BOGOTA D.C.               </v>
          </cell>
          <cell r="E437" t="str">
            <v>VIGILANCIA</v>
          </cell>
          <cell r="F437" t="str">
            <v>ACTIVA</v>
          </cell>
          <cell r="G437" t="str">
            <v xml:space="preserve">COMERCIO AL POR MAYOR                        </v>
          </cell>
          <cell r="H437">
            <v>436</v>
          </cell>
          <cell r="I437">
            <v>93515784</v>
          </cell>
          <cell r="J437">
            <v>302.5</v>
          </cell>
          <cell r="K437">
            <v>49498833</v>
          </cell>
          <cell r="L437">
            <v>211</v>
          </cell>
          <cell r="M437">
            <v>196484116</v>
          </cell>
          <cell r="N437">
            <v>186</v>
          </cell>
          <cell r="O437">
            <v>64092811</v>
          </cell>
          <cell r="P437">
            <v>167</v>
          </cell>
          <cell r="Q437">
            <v>23480007</v>
          </cell>
          <cell r="R437">
            <v>223</v>
          </cell>
          <cell r="S437">
            <v>13442057</v>
          </cell>
          <cell r="T437">
            <v>1525.5</v>
          </cell>
          <cell r="U437">
            <v>192</v>
          </cell>
        </row>
        <row r="438">
          <cell r="A438">
            <v>800080027</v>
          </cell>
          <cell r="B438" t="str">
            <v xml:space="preserve">COMERCIALIZADORA INTERNACIONAL EXPOFARO S.A                           </v>
          </cell>
          <cell r="C438" t="str">
            <v xml:space="preserve">MEDELLIN                  </v>
          </cell>
          <cell r="D438" t="str">
            <v xml:space="preserve">ANTIOQUIA                 </v>
          </cell>
          <cell r="E438" t="str">
            <v>VIGILANCIA</v>
          </cell>
          <cell r="F438" t="str">
            <v>ACTIVA</v>
          </cell>
          <cell r="G438" t="str">
            <v xml:space="preserve">FABRICACION DE PRENDAS DE VESTIR             </v>
          </cell>
          <cell r="H438">
            <v>437</v>
          </cell>
          <cell r="I438">
            <v>93296300</v>
          </cell>
          <cell r="J438">
            <v>720</v>
          </cell>
          <cell r="K438">
            <v>17133562</v>
          </cell>
          <cell r="L438">
            <v>334</v>
          </cell>
          <cell r="M438">
            <v>136697062</v>
          </cell>
          <cell r="N438">
            <v>695</v>
          </cell>
          <cell r="O438">
            <v>17538535</v>
          </cell>
          <cell r="P438">
            <v>2088</v>
          </cell>
          <cell r="Q438">
            <v>1273378</v>
          </cell>
          <cell r="R438">
            <v>2168</v>
          </cell>
          <cell r="S438">
            <v>722195</v>
          </cell>
          <cell r="T438">
            <v>6442</v>
          </cell>
          <cell r="U438">
            <v>742</v>
          </cell>
        </row>
        <row r="439">
          <cell r="A439">
            <v>892002290</v>
          </cell>
          <cell r="B439" t="str">
            <v xml:space="preserve">PROCESADORA DE ARROZ S.A.                                             </v>
          </cell>
          <cell r="C439" t="str">
            <v xml:space="preserve">SAN MARTIN                </v>
          </cell>
          <cell r="D439" t="str">
            <v xml:space="preserve">META                      </v>
          </cell>
          <cell r="E439" t="str">
            <v>VIGILANCIA</v>
          </cell>
          <cell r="F439" t="str">
            <v>ACTIVA</v>
          </cell>
          <cell r="G439" t="str">
            <v xml:space="preserve">PRODUCTOS ALIMENTICIOS                       </v>
          </cell>
          <cell r="H439">
            <v>438</v>
          </cell>
          <cell r="I439">
            <v>92977942</v>
          </cell>
          <cell r="J439">
            <v>464</v>
          </cell>
          <cell r="K439">
            <v>29650751</v>
          </cell>
          <cell r="L439">
            <v>326</v>
          </cell>
          <cell r="M439">
            <v>137925908</v>
          </cell>
          <cell r="N439">
            <v>522</v>
          </cell>
          <cell r="O439">
            <v>24058508</v>
          </cell>
          <cell r="P439">
            <v>494</v>
          </cell>
          <cell r="Q439">
            <v>6968644</v>
          </cell>
          <cell r="R439">
            <v>2196</v>
          </cell>
          <cell r="S439">
            <v>702507</v>
          </cell>
          <cell r="T439">
            <v>4440</v>
          </cell>
          <cell r="U439">
            <v>538</v>
          </cell>
        </row>
        <row r="440">
          <cell r="A440">
            <v>800067065</v>
          </cell>
          <cell r="B440" t="str">
            <v xml:space="preserve">PROMOTORA MEDICA LAS AMERICAS S A                                     </v>
          </cell>
          <cell r="C440" t="str">
            <v xml:space="preserve">MEDELLIN                  </v>
          </cell>
          <cell r="D440" t="str">
            <v xml:space="preserve">ANTIOQUIA                 </v>
          </cell>
          <cell r="E440" t="str">
            <v>EXENTA</v>
          </cell>
          <cell r="F440" t="str">
            <v>VIGILADA POR LA SUPERINTENDENCIA FINANCIERA DE COL</v>
          </cell>
          <cell r="G440" t="str">
            <v xml:space="preserve">SERVICIOS SOCIALES Y DE SALUD                </v>
          </cell>
          <cell r="H440">
            <v>439</v>
          </cell>
          <cell r="I440">
            <v>92695895</v>
          </cell>
          <cell r="J440">
            <v>369.5</v>
          </cell>
          <cell r="K440">
            <v>39770293</v>
          </cell>
          <cell r="L440">
            <v>610</v>
          </cell>
          <cell r="M440">
            <v>78543868</v>
          </cell>
          <cell r="N440">
            <v>630</v>
          </cell>
          <cell r="O440">
            <v>19614175</v>
          </cell>
          <cell r="P440">
            <v>551</v>
          </cell>
          <cell r="Q440">
            <v>6165883</v>
          </cell>
          <cell r="R440">
            <v>710</v>
          </cell>
          <cell r="S440">
            <v>3219091</v>
          </cell>
          <cell r="T440">
            <v>3309.5</v>
          </cell>
          <cell r="U440">
            <v>394</v>
          </cell>
        </row>
        <row r="441">
          <cell r="A441">
            <v>860010192</v>
          </cell>
          <cell r="B441" t="str">
            <v xml:space="preserve">PRODUCTORA DE GELATINA S A                                            </v>
          </cell>
          <cell r="C441" t="str">
            <v xml:space="preserve">MANIZALES                 </v>
          </cell>
          <cell r="D441" t="str">
            <v xml:space="preserve">CALDAS                    </v>
          </cell>
          <cell r="E441" t="str">
            <v>VIGILANCIA</v>
          </cell>
          <cell r="F441" t="str">
            <v>ACTIVA</v>
          </cell>
          <cell r="G441" t="str">
            <v xml:space="preserve">PRODUCTOS ALIMENTICIOS                       </v>
          </cell>
          <cell r="H441">
            <v>440</v>
          </cell>
          <cell r="I441">
            <v>92455629</v>
          </cell>
          <cell r="J441">
            <v>246.5</v>
          </cell>
          <cell r="K441">
            <v>61605211</v>
          </cell>
          <cell r="L441">
            <v>1165</v>
          </cell>
          <cell r="M441">
            <v>41058983</v>
          </cell>
          <cell r="N441">
            <v>1479</v>
          </cell>
          <cell r="O441">
            <v>7914546</v>
          </cell>
          <cell r="P441">
            <v>942</v>
          </cell>
          <cell r="Q441">
            <v>3208584</v>
          </cell>
          <cell r="R441">
            <v>1304</v>
          </cell>
          <cell r="S441">
            <v>1416364</v>
          </cell>
          <cell r="T441">
            <v>5576.5</v>
          </cell>
          <cell r="U441">
            <v>657</v>
          </cell>
        </row>
        <row r="442">
          <cell r="A442">
            <v>890400080</v>
          </cell>
          <cell r="B442" t="str">
            <v xml:space="preserve">CABOT COLOMBIANA S.A.                                                 </v>
          </cell>
          <cell r="C442" t="str">
            <v xml:space="preserve">CARTAGENA                 </v>
          </cell>
          <cell r="D442" t="str">
            <v xml:space="preserve">BOLIVAR                   </v>
          </cell>
          <cell r="E442" t="str">
            <v>VIGILANCIA</v>
          </cell>
          <cell r="F442" t="str">
            <v>ACTIVA</v>
          </cell>
          <cell r="G442" t="str">
            <v xml:space="preserve">DERIVADOS DEL PETROLEO Y GAS                 </v>
          </cell>
          <cell r="H442">
            <v>441</v>
          </cell>
          <cell r="I442">
            <v>91682078</v>
          </cell>
          <cell r="J442">
            <v>256</v>
          </cell>
          <cell r="K442">
            <v>59026308</v>
          </cell>
          <cell r="L442">
            <v>372</v>
          </cell>
          <cell r="M442">
            <v>120490955</v>
          </cell>
          <cell r="N442">
            <v>436</v>
          </cell>
          <cell r="O442">
            <v>28682316</v>
          </cell>
          <cell r="P442">
            <v>192</v>
          </cell>
          <cell r="Q442">
            <v>20633920</v>
          </cell>
          <cell r="R442">
            <v>312</v>
          </cell>
          <cell r="S442">
            <v>9145546</v>
          </cell>
          <cell r="T442">
            <v>2009</v>
          </cell>
          <cell r="U442">
            <v>253</v>
          </cell>
        </row>
        <row r="443">
          <cell r="A443">
            <v>800229035</v>
          </cell>
          <cell r="B443" t="str">
            <v xml:space="preserve">TECNOGLASS S A                                                        </v>
          </cell>
          <cell r="C443" t="str">
            <v xml:space="preserve">BARRANQUILLA              </v>
          </cell>
          <cell r="D443" t="str">
            <v xml:space="preserve">ATLANTICO                 </v>
          </cell>
          <cell r="E443" t="str">
            <v>VIGILANCIA</v>
          </cell>
          <cell r="F443" t="str">
            <v>ACTIVA</v>
          </cell>
          <cell r="G443" t="str">
            <v xml:space="preserve">FABRICACION DE VIDRIO Y PRODUCTOS DE VIDRIO  </v>
          </cell>
          <cell r="H443">
            <v>442</v>
          </cell>
          <cell r="I443">
            <v>91477964</v>
          </cell>
          <cell r="J443">
            <v>323</v>
          </cell>
          <cell r="K443">
            <v>45255900</v>
          </cell>
          <cell r="L443">
            <v>402</v>
          </cell>
          <cell r="M443">
            <v>112931496</v>
          </cell>
          <cell r="N443">
            <v>413</v>
          </cell>
          <cell r="O443">
            <v>30804257</v>
          </cell>
          <cell r="P443">
            <v>324</v>
          </cell>
          <cell r="Q443">
            <v>11812354</v>
          </cell>
          <cell r="R443">
            <v>719</v>
          </cell>
          <cell r="S443">
            <v>3165429</v>
          </cell>
          <cell r="T443">
            <v>2623</v>
          </cell>
          <cell r="U443">
            <v>325</v>
          </cell>
        </row>
        <row r="444">
          <cell r="A444">
            <v>860020058</v>
          </cell>
          <cell r="B444" t="str">
            <v xml:space="preserve">DISTRIBUIDORA TOYOTA LTDA                                             </v>
          </cell>
          <cell r="C444" t="str">
            <v xml:space="preserve">BOGOTA D.C.               </v>
          </cell>
          <cell r="D444" t="str">
            <v xml:space="preserve">BOGOTA D.C.               </v>
          </cell>
          <cell r="E444" t="str">
            <v>VIGILANCIA</v>
          </cell>
          <cell r="F444" t="str">
            <v>ACTIVA</v>
          </cell>
          <cell r="G444" t="str">
            <v xml:space="preserve">COMERCIO DE VEHICULOS Y ACTIVIDADES CONEXAS  </v>
          </cell>
          <cell r="H444">
            <v>443</v>
          </cell>
          <cell r="I444">
            <v>90958585</v>
          </cell>
          <cell r="J444">
            <v>368.5</v>
          </cell>
          <cell r="K444">
            <v>39798845</v>
          </cell>
          <cell r="L444">
            <v>134</v>
          </cell>
          <cell r="M444">
            <v>305790825</v>
          </cell>
          <cell r="N444">
            <v>230</v>
          </cell>
          <cell r="O444">
            <v>52167505</v>
          </cell>
          <cell r="P444">
            <v>152</v>
          </cell>
          <cell r="Q444">
            <v>25570405</v>
          </cell>
          <cell r="R444">
            <v>192</v>
          </cell>
          <cell r="S444">
            <v>15789207</v>
          </cell>
          <cell r="T444">
            <v>1519.5</v>
          </cell>
          <cell r="U444">
            <v>193</v>
          </cell>
        </row>
        <row r="445">
          <cell r="A445">
            <v>830066134</v>
          </cell>
          <cell r="B445" t="str">
            <v xml:space="preserve">BRIO DE COLOMBIA S A                                                  </v>
          </cell>
          <cell r="C445" t="str">
            <v xml:space="preserve">BOGOTA D.C.               </v>
          </cell>
          <cell r="D445" t="str">
            <v xml:space="preserve">BOGOTA D.C.               </v>
          </cell>
          <cell r="E445" t="str">
            <v>VIGILANCIA</v>
          </cell>
          <cell r="F445" t="str">
            <v>ACTIVA</v>
          </cell>
          <cell r="G445" t="str">
            <v xml:space="preserve">COMERCIO AL POR MAYOR                        </v>
          </cell>
          <cell r="H445">
            <v>444</v>
          </cell>
          <cell r="I445">
            <v>90842551</v>
          </cell>
          <cell r="J445">
            <v>291.5</v>
          </cell>
          <cell r="K445">
            <v>51628650</v>
          </cell>
          <cell r="L445">
            <v>74</v>
          </cell>
          <cell r="M445">
            <v>467850914</v>
          </cell>
          <cell r="N445">
            <v>469</v>
          </cell>
          <cell r="O445">
            <v>26707254</v>
          </cell>
          <cell r="P445">
            <v>242</v>
          </cell>
          <cell r="Q445">
            <v>16165214</v>
          </cell>
          <cell r="R445">
            <v>396</v>
          </cell>
          <cell r="S445">
            <v>6548354</v>
          </cell>
          <cell r="T445">
            <v>1916.5</v>
          </cell>
          <cell r="U445">
            <v>240</v>
          </cell>
        </row>
        <row r="446">
          <cell r="A446">
            <v>890904138</v>
          </cell>
          <cell r="B446" t="str">
            <v xml:space="preserve">AMTEX S.A.                                                            </v>
          </cell>
          <cell r="C446" t="str">
            <v xml:space="preserve">MEDELLIN                  </v>
          </cell>
          <cell r="D446" t="str">
            <v xml:space="preserve">ANTIOQUIA                 </v>
          </cell>
          <cell r="E446" t="str">
            <v>CONTROL</v>
          </cell>
          <cell r="F446" t="str">
            <v>ACTIVA</v>
          </cell>
          <cell r="G446" t="str">
            <v xml:space="preserve">PRODUCTOS QUIMICOS                           </v>
          </cell>
          <cell r="H446">
            <v>445</v>
          </cell>
          <cell r="I446">
            <v>90687771</v>
          </cell>
          <cell r="J446">
            <v>345</v>
          </cell>
          <cell r="K446">
            <v>42343954</v>
          </cell>
          <cell r="L446">
            <v>713</v>
          </cell>
          <cell r="M446">
            <v>67785151</v>
          </cell>
          <cell r="N446">
            <v>1019</v>
          </cell>
          <cell r="O446">
            <v>11614676</v>
          </cell>
          <cell r="P446">
            <v>5102</v>
          </cell>
          <cell r="Q446">
            <v>363826</v>
          </cell>
          <cell r="R446">
            <v>1151</v>
          </cell>
          <cell r="S446">
            <v>1637459</v>
          </cell>
          <cell r="T446">
            <v>8775</v>
          </cell>
          <cell r="U446">
            <v>1026</v>
          </cell>
        </row>
        <row r="447">
          <cell r="A447">
            <v>860003168</v>
          </cell>
          <cell r="B447" t="str">
            <v xml:space="preserve">IMOCOM S A                                                            </v>
          </cell>
          <cell r="C447" t="str">
            <v xml:space="preserve">BOGOTA D.C.               </v>
          </cell>
          <cell r="D447" t="str">
            <v xml:space="preserve">BOGOTA D.C.               </v>
          </cell>
          <cell r="E447" t="str">
            <v>VIGILANCIA</v>
          </cell>
          <cell r="F447" t="str">
            <v>ACTIVA</v>
          </cell>
          <cell r="G447" t="str">
            <v xml:space="preserve">COMERCIO AL POR MENOR                        </v>
          </cell>
          <cell r="H447">
            <v>446</v>
          </cell>
          <cell r="I447">
            <v>90453648</v>
          </cell>
          <cell r="J447">
            <v>454.5</v>
          </cell>
          <cell r="K447">
            <v>30854757</v>
          </cell>
          <cell r="L447">
            <v>601</v>
          </cell>
          <cell r="M447">
            <v>79079587</v>
          </cell>
          <cell r="N447">
            <v>475</v>
          </cell>
          <cell r="O447">
            <v>26367298</v>
          </cell>
          <cell r="P447">
            <v>1935</v>
          </cell>
          <cell r="Q447">
            <v>1389764</v>
          </cell>
          <cell r="R447">
            <v>677</v>
          </cell>
          <cell r="S447">
            <v>3346788</v>
          </cell>
          <cell r="T447">
            <v>4588.5</v>
          </cell>
          <cell r="U447">
            <v>558</v>
          </cell>
        </row>
        <row r="448">
          <cell r="A448">
            <v>811031355</v>
          </cell>
          <cell r="B448" t="str">
            <v xml:space="preserve">INVERSIONES TORRE LAGUNA S.A.                                         </v>
          </cell>
          <cell r="C448" t="str">
            <v xml:space="preserve">MEDELLIN                  </v>
          </cell>
          <cell r="D448" t="str">
            <v xml:space="preserve">ANTIOQUIA                 </v>
          </cell>
          <cell r="E448" t="str">
            <v>VIGILANCIA</v>
          </cell>
          <cell r="F448" t="str">
            <v>ACTIVA</v>
          </cell>
          <cell r="G448" t="str">
            <v>ACTIVIDADES DIVERSAS DE INVERSION Y SERVICIOS</v>
          </cell>
          <cell r="H448">
            <v>447</v>
          </cell>
          <cell r="I448">
            <v>90209635</v>
          </cell>
          <cell r="J448">
            <v>209.5</v>
          </cell>
          <cell r="K448">
            <v>72028700</v>
          </cell>
          <cell r="L448">
            <v>636</v>
          </cell>
          <cell r="M448">
            <v>75014418</v>
          </cell>
          <cell r="N448">
            <v>290</v>
          </cell>
          <cell r="O448">
            <v>42234778</v>
          </cell>
          <cell r="P448">
            <v>101</v>
          </cell>
          <cell r="Q448">
            <v>41342136</v>
          </cell>
          <cell r="R448">
            <v>77</v>
          </cell>
          <cell r="S448">
            <v>36856957</v>
          </cell>
          <cell r="T448">
            <v>1760.5</v>
          </cell>
          <cell r="U448">
            <v>228</v>
          </cell>
        </row>
        <row r="449">
          <cell r="A449">
            <v>890320974</v>
          </cell>
          <cell r="B449" t="str">
            <v xml:space="preserve">GESTA S.A. Y CIA S.C.A.                                               </v>
          </cell>
          <cell r="C449" t="str">
            <v xml:space="preserve">YUMBO                     </v>
          </cell>
          <cell r="D449" t="str">
            <v xml:space="preserve">VALLE                     </v>
          </cell>
          <cell r="E449" t="str">
            <v>VIGILANCIA</v>
          </cell>
          <cell r="F449" t="str">
            <v>ACTIVA</v>
          </cell>
          <cell r="G449" t="str">
            <v>ACTIVIDADES DIVERSAS DE INVERSION Y SERVICIOS</v>
          </cell>
          <cell r="H449">
            <v>448</v>
          </cell>
          <cell r="I449">
            <v>90086914</v>
          </cell>
          <cell r="J449">
            <v>179.5</v>
          </cell>
          <cell r="K449">
            <v>89770594</v>
          </cell>
          <cell r="L449">
            <v>5684</v>
          </cell>
          <cell r="M449">
            <v>6228222</v>
          </cell>
          <cell r="N449">
            <v>1878</v>
          </cell>
          <cell r="O449">
            <v>6228222</v>
          </cell>
          <cell r="P449">
            <v>547</v>
          </cell>
          <cell r="Q449">
            <v>6203551</v>
          </cell>
          <cell r="R449">
            <v>425</v>
          </cell>
          <cell r="S449">
            <v>6246981</v>
          </cell>
          <cell r="T449">
            <v>9161.5</v>
          </cell>
          <cell r="U449">
            <v>1072</v>
          </cell>
        </row>
        <row r="450">
          <cell r="A450">
            <v>860531544</v>
          </cell>
          <cell r="B450" t="str">
            <v xml:space="preserve">TERPEL DE LA SABANA S A                                               </v>
          </cell>
          <cell r="C450" t="str">
            <v xml:space="preserve">BOGOTA D.C.               </v>
          </cell>
          <cell r="D450" t="str">
            <v xml:space="preserve">BOGOTA D.C.               </v>
          </cell>
          <cell r="E450" t="str">
            <v>VIGILANCIA</v>
          </cell>
          <cell r="F450" t="str">
            <v>ACTIVA</v>
          </cell>
          <cell r="G450" t="str">
            <v>ACTIVIDADES DIVERSAS DE INVERSION Y SERVICIOS</v>
          </cell>
          <cell r="H450">
            <v>449</v>
          </cell>
          <cell r="I450">
            <v>89820963</v>
          </cell>
          <cell r="J450">
            <v>183.5</v>
          </cell>
          <cell r="K450">
            <v>86030064</v>
          </cell>
          <cell r="L450">
            <v>7689</v>
          </cell>
          <cell r="M450">
            <v>3762845</v>
          </cell>
          <cell r="N450">
            <v>2869</v>
          </cell>
          <cell r="O450">
            <v>3762845</v>
          </cell>
          <cell r="P450">
            <v>851</v>
          </cell>
          <cell r="Q450">
            <v>3663530</v>
          </cell>
          <cell r="R450">
            <v>707</v>
          </cell>
          <cell r="S450">
            <v>3223172</v>
          </cell>
          <cell r="T450">
            <v>12748.5</v>
          </cell>
          <cell r="U450">
            <v>1537</v>
          </cell>
        </row>
        <row r="451">
          <cell r="A451">
            <v>800244045</v>
          </cell>
          <cell r="B451" t="str">
            <v xml:space="preserve">SOCKS Y TEXTILES INDUSTRIALES SOTINSA S.A.                            </v>
          </cell>
          <cell r="C451" t="str">
            <v xml:space="preserve">RIONEGRO                  </v>
          </cell>
          <cell r="D451" t="str">
            <v xml:space="preserve">ANTIOQUIA                 </v>
          </cell>
          <cell r="E451" t="str">
            <v>VIGILANCIA</v>
          </cell>
          <cell r="F451" t="str">
            <v>ACTIVA</v>
          </cell>
          <cell r="G451" t="str">
            <v xml:space="preserve">FABRICACION DE PRENDAS DE VESTIR             </v>
          </cell>
          <cell r="H451">
            <v>450</v>
          </cell>
          <cell r="I451">
            <v>89612024</v>
          </cell>
          <cell r="J451">
            <v>467</v>
          </cell>
          <cell r="K451">
            <v>29505385</v>
          </cell>
          <cell r="L451">
            <v>486</v>
          </cell>
          <cell r="M451">
            <v>95418097</v>
          </cell>
          <cell r="N451">
            <v>1440</v>
          </cell>
          <cell r="O451">
            <v>8117397</v>
          </cell>
          <cell r="P451">
            <v>1406</v>
          </cell>
          <cell r="Q451">
            <v>2008065</v>
          </cell>
          <cell r="R451">
            <v>2905</v>
          </cell>
          <cell r="S451">
            <v>478280</v>
          </cell>
          <cell r="T451">
            <v>7154</v>
          </cell>
          <cell r="U451">
            <v>828</v>
          </cell>
        </row>
        <row r="452">
          <cell r="A452">
            <v>800230209</v>
          </cell>
          <cell r="B452" t="str">
            <v xml:space="preserve">WEATHERFORD COLOMBIA LIMITED                                          </v>
          </cell>
          <cell r="C452" t="str">
            <v xml:space="preserve">BOGOTA D.C.               </v>
          </cell>
          <cell r="D452" t="str">
            <v xml:space="preserve">BOGOTA D.C.               </v>
          </cell>
          <cell r="E452" t="str">
            <v>VIGILANCIA</v>
          </cell>
          <cell r="F452" t="str">
            <v>ACTIVA</v>
          </cell>
          <cell r="G452" t="str">
            <v xml:space="preserve">DERIVADOS DEL PETROLEO Y GAS                 </v>
          </cell>
          <cell r="H452">
            <v>451</v>
          </cell>
          <cell r="I452">
            <v>89505484</v>
          </cell>
          <cell r="J452">
            <v>341.5</v>
          </cell>
          <cell r="K452">
            <v>42674570</v>
          </cell>
          <cell r="L452">
            <v>406</v>
          </cell>
          <cell r="M452">
            <v>112626476</v>
          </cell>
          <cell r="N452">
            <v>254</v>
          </cell>
          <cell r="O452">
            <v>47597106</v>
          </cell>
          <cell r="P452">
            <v>105</v>
          </cell>
          <cell r="Q452">
            <v>39407302</v>
          </cell>
          <cell r="R452">
            <v>131</v>
          </cell>
          <cell r="S452">
            <v>22502724</v>
          </cell>
          <cell r="T452">
            <v>1688.5</v>
          </cell>
          <cell r="U452">
            <v>220</v>
          </cell>
        </row>
        <row r="453">
          <cell r="A453">
            <v>800067861</v>
          </cell>
          <cell r="B453" t="str">
            <v xml:space="preserve">COMPAÑIA IBEROAMERICANA DE PLASTICOS S A                              </v>
          </cell>
          <cell r="C453" t="str">
            <v xml:space="preserve">BOGOTA D.C.               </v>
          </cell>
          <cell r="D453" t="str">
            <v xml:space="preserve">BOGOTA D.C.               </v>
          </cell>
          <cell r="E453" t="str">
            <v>VIGILANCIA</v>
          </cell>
          <cell r="F453" t="str">
            <v>ACTIVA</v>
          </cell>
          <cell r="G453" t="str">
            <v xml:space="preserve">OTRAS INDUSTRIAS MANUFACTURERAS              </v>
          </cell>
          <cell r="H453">
            <v>452</v>
          </cell>
          <cell r="I453">
            <v>89489476</v>
          </cell>
          <cell r="J453">
            <v>298</v>
          </cell>
          <cell r="K453">
            <v>50310356</v>
          </cell>
          <cell r="L453">
            <v>1201</v>
          </cell>
          <cell r="M453">
            <v>39495214</v>
          </cell>
          <cell r="N453">
            <v>780</v>
          </cell>
          <cell r="O453">
            <v>15150310</v>
          </cell>
          <cell r="P453">
            <v>342</v>
          </cell>
          <cell r="Q453">
            <v>11153157</v>
          </cell>
          <cell r="R453">
            <v>989</v>
          </cell>
          <cell r="S453">
            <v>1979737</v>
          </cell>
          <cell r="T453">
            <v>4062</v>
          </cell>
          <cell r="U453">
            <v>492</v>
          </cell>
        </row>
        <row r="454">
          <cell r="A454">
            <v>860003563</v>
          </cell>
          <cell r="B454" t="str">
            <v xml:space="preserve">ASEA BROWN BOVERI LTDA                                                </v>
          </cell>
          <cell r="C454" t="str">
            <v xml:space="preserve">BOGOTA D.C.               </v>
          </cell>
          <cell r="D454" t="str">
            <v xml:space="preserve">BOGOTA D.C.               </v>
          </cell>
          <cell r="E454" t="str">
            <v>VIGILANCIA</v>
          </cell>
          <cell r="F454" t="str">
            <v>ACTIVA</v>
          </cell>
          <cell r="G454" t="str">
            <v xml:space="preserve">FABRICACION DE MAQUINARIA Y EQUIPO           </v>
          </cell>
          <cell r="H454">
            <v>453</v>
          </cell>
          <cell r="I454">
            <v>89292828</v>
          </cell>
          <cell r="J454">
            <v>370</v>
          </cell>
          <cell r="K454">
            <v>39682932</v>
          </cell>
          <cell r="L454">
            <v>452</v>
          </cell>
          <cell r="M454">
            <v>101965550</v>
          </cell>
          <cell r="N454">
            <v>797</v>
          </cell>
          <cell r="O454">
            <v>14929171</v>
          </cell>
          <cell r="P454">
            <v>663</v>
          </cell>
          <cell r="Q454">
            <v>4985495</v>
          </cell>
          <cell r="R454">
            <v>746</v>
          </cell>
          <cell r="S454">
            <v>2975815</v>
          </cell>
          <cell r="T454">
            <v>3481</v>
          </cell>
          <cell r="U454">
            <v>414</v>
          </cell>
        </row>
        <row r="455">
          <cell r="A455">
            <v>890307885</v>
          </cell>
          <cell r="B455" t="str">
            <v xml:space="preserve">PLASTICOS ESPECIALES S.A.                                             </v>
          </cell>
          <cell r="C455" t="str">
            <v xml:space="preserve">YUMBO                     </v>
          </cell>
          <cell r="D455" t="str">
            <v xml:space="preserve">VALLE                     </v>
          </cell>
          <cell r="E455" t="str">
            <v>VIGILANCIA</v>
          </cell>
          <cell r="F455" t="str">
            <v>ACTIVA</v>
          </cell>
          <cell r="G455" t="str">
            <v xml:space="preserve">PRODUCTOS DE PLASTICO                        </v>
          </cell>
          <cell r="H455">
            <v>454</v>
          </cell>
          <cell r="I455">
            <v>89066714</v>
          </cell>
          <cell r="J455">
            <v>309</v>
          </cell>
          <cell r="K455">
            <v>47849759</v>
          </cell>
          <cell r="L455">
            <v>613</v>
          </cell>
          <cell r="M455">
            <v>78107902</v>
          </cell>
          <cell r="N455">
            <v>942</v>
          </cell>
          <cell r="O455">
            <v>12569016</v>
          </cell>
          <cell r="P455">
            <v>614</v>
          </cell>
          <cell r="Q455">
            <v>5423269</v>
          </cell>
          <cell r="R455">
            <v>776</v>
          </cell>
          <cell r="S455">
            <v>2795166</v>
          </cell>
          <cell r="T455">
            <v>3708</v>
          </cell>
          <cell r="U455">
            <v>442</v>
          </cell>
        </row>
        <row r="456">
          <cell r="A456">
            <v>830002559</v>
          </cell>
          <cell r="B456" t="str">
            <v xml:space="preserve">FIBREXA LIMITADA                                                      </v>
          </cell>
          <cell r="C456" t="str">
            <v xml:space="preserve">BOGOTA D.C.               </v>
          </cell>
          <cell r="D456" t="str">
            <v xml:space="preserve">BOGOTA D.C.               </v>
          </cell>
          <cell r="E456" t="str">
            <v>VIGILANCIA</v>
          </cell>
          <cell r="F456" t="str">
            <v>ACTIVA</v>
          </cell>
          <cell r="G456" t="str">
            <v>FABRICACION DE TELAS Y ACTIVIDADES RELACIONAD</v>
          </cell>
          <cell r="H456">
            <v>455</v>
          </cell>
          <cell r="I456">
            <v>88197734</v>
          </cell>
          <cell r="J456">
            <v>318</v>
          </cell>
          <cell r="K456">
            <v>45944947</v>
          </cell>
          <cell r="L456">
            <v>955</v>
          </cell>
          <cell r="M456">
            <v>49990077</v>
          </cell>
          <cell r="N456">
            <v>1739</v>
          </cell>
          <cell r="O456">
            <v>6815515</v>
          </cell>
          <cell r="P456">
            <v>1685</v>
          </cell>
          <cell r="Q456">
            <v>1625018</v>
          </cell>
          <cell r="R456">
            <v>2336</v>
          </cell>
          <cell r="S456">
            <v>641250</v>
          </cell>
          <cell r="T456">
            <v>7488</v>
          </cell>
          <cell r="U456">
            <v>875</v>
          </cell>
        </row>
        <row r="457">
          <cell r="A457">
            <v>890100783</v>
          </cell>
          <cell r="B457" t="str">
            <v xml:space="preserve">INDUSTRIAS CANNON DE COLOMBIA S.A.                                    </v>
          </cell>
          <cell r="C457" t="str">
            <v xml:space="preserve">BARRANQUILLA              </v>
          </cell>
          <cell r="D457" t="str">
            <v xml:space="preserve">ATLANTICO                 </v>
          </cell>
          <cell r="E457" t="str">
            <v>VIGILANCIA</v>
          </cell>
          <cell r="F457" t="str">
            <v>ACTIVA</v>
          </cell>
          <cell r="G457" t="str">
            <v>FABRICACION DE OTROS PRODUCTOS CON MATERIALES</v>
          </cell>
          <cell r="H457">
            <v>456</v>
          </cell>
          <cell r="I457">
            <v>88091569</v>
          </cell>
          <cell r="J457">
            <v>346.5</v>
          </cell>
          <cell r="K457">
            <v>42180083</v>
          </cell>
          <cell r="L457">
            <v>351</v>
          </cell>
          <cell r="M457">
            <v>129917488</v>
          </cell>
          <cell r="N457">
            <v>574</v>
          </cell>
          <cell r="O457">
            <v>22057447</v>
          </cell>
          <cell r="P457">
            <v>580</v>
          </cell>
          <cell r="Q457">
            <v>5703904</v>
          </cell>
          <cell r="R457">
            <v>870</v>
          </cell>
          <cell r="S457">
            <v>2410574</v>
          </cell>
          <cell r="T457">
            <v>3177.5</v>
          </cell>
          <cell r="U457">
            <v>383</v>
          </cell>
        </row>
        <row r="458">
          <cell r="A458">
            <v>900015051</v>
          </cell>
          <cell r="B458" t="str">
            <v xml:space="preserve">ACEITES MANUELITA S.A.                                                </v>
          </cell>
          <cell r="C458" t="str">
            <v xml:space="preserve">PALMIRA                   </v>
          </cell>
          <cell r="D458" t="str">
            <v xml:space="preserve">VALLE                     </v>
          </cell>
          <cell r="E458" t="str">
            <v>VIGILANCIA</v>
          </cell>
          <cell r="F458" t="str">
            <v>ACTIVA</v>
          </cell>
          <cell r="G458" t="str">
            <v xml:space="preserve">PRODUCTOS ALIMENTICIOS                       </v>
          </cell>
          <cell r="H458">
            <v>457</v>
          </cell>
          <cell r="I458">
            <v>88064204</v>
          </cell>
          <cell r="J458">
            <v>306.5</v>
          </cell>
          <cell r="K458">
            <v>48311836</v>
          </cell>
          <cell r="L458">
            <v>771</v>
          </cell>
          <cell r="M458">
            <v>62473122</v>
          </cell>
          <cell r="N458">
            <v>662</v>
          </cell>
          <cell r="O458">
            <v>18375368</v>
          </cell>
          <cell r="P458">
            <v>360</v>
          </cell>
          <cell r="Q458">
            <v>10446481</v>
          </cell>
          <cell r="R458">
            <v>405</v>
          </cell>
          <cell r="S458">
            <v>6499993</v>
          </cell>
          <cell r="T458">
            <v>2961.5</v>
          </cell>
          <cell r="U458">
            <v>365</v>
          </cell>
        </row>
        <row r="459">
          <cell r="A459">
            <v>800227487</v>
          </cell>
          <cell r="B459" t="str">
            <v xml:space="preserve">CELLSTAR DE COLOMBIA LTDA                                             </v>
          </cell>
          <cell r="C459" t="str">
            <v xml:space="preserve">BOGOTA D.C.               </v>
          </cell>
          <cell r="D459" t="str">
            <v xml:space="preserve">BOGOTA D.C.               </v>
          </cell>
          <cell r="E459" t="str">
            <v>VIGILANCIA</v>
          </cell>
          <cell r="F459" t="str">
            <v>ACTIVA</v>
          </cell>
          <cell r="G459" t="str">
            <v xml:space="preserve">COMERCIO AL POR MAYOR                        </v>
          </cell>
          <cell r="H459">
            <v>458</v>
          </cell>
          <cell r="I459">
            <v>87988482</v>
          </cell>
          <cell r="J459">
            <v>1238.5</v>
          </cell>
          <cell r="K459">
            <v>8359072</v>
          </cell>
          <cell r="L459">
            <v>147</v>
          </cell>
          <cell r="M459">
            <v>280642345</v>
          </cell>
          <cell r="N459">
            <v>473</v>
          </cell>
          <cell r="O459">
            <v>26557412</v>
          </cell>
          <cell r="P459">
            <v>1843</v>
          </cell>
          <cell r="Q459">
            <v>1475479</v>
          </cell>
          <cell r="R459">
            <v>2585</v>
          </cell>
          <cell r="S459">
            <v>561086</v>
          </cell>
          <cell r="T459">
            <v>6744.5</v>
          </cell>
          <cell r="U459">
            <v>780</v>
          </cell>
        </row>
        <row r="460">
          <cell r="A460">
            <v>800046847</v>
          </cell>
          <cell r="B460" t="str">
            <v xml:space="preserve">ACERIAS DE CALDAS S.A.                                                </v>
          </cell>
          <cell r="C460" t="str">
            <v xml:space="preserve">MANIZALES                 </v>
          </cell>
          <cell r="D460" t="str">
            <v xml:space="preserve">CALDAS                    </v>
          </cell>
          <cell r="E460" t="str">
            <v>VIGILANCIA</v>
          </cell>
          <cell r="F460" t="str">
            <v>ACTIVA</v>
          </cell>
          <cell r="G460" t="str">
            <v xml:space="preserve">INDUSTRIAS METALICAS BASICAS                 </v>
          </cell>
          <cell r="H460">
            <v>459</v>
          </cell>
          <cell r="I460">
            <v>87821189</v>
          </cell>
          <cell r="J460">
            <v>320</v>
          </cell>
          <cell r="K460">
            <v>45535458</v>
          </cell>
          <cell r="L460">
            <v>907</v>
          </cell>
          <cell r="M460">
            <v>53347619</v>
          </cell>
          <cell r="N460">
            <v>1079</v>
          </cell>
          <cell r="O460">
            <v>10833241</v>
          </cell>
          <cell r="P460">
            <v>454</v>
          </cell>
          <cell r="Q460">
            <v>7933029</v>
          </cell>
          <cell r="R460">
            <v>497</v>
          </cell>
          <cell r="S460">
            <v>5075862</v>
          </cell>
          <cell r="T460">
            <v>3716</v>
          </cell>
          <cell r="U460">
            <v>446</v>
          </cell>
        </row>
        <row r="461">
          <cell r="A461">
            <v>890920043</v>
          </cell>
          <cell r="B461" t="str">
            <v xml:space="preserve">TENNIS S.A                                                            </v>
          </cell>
          <cell r="C461" t="str">
            <v xml:space="preserve">ENVIGADO                  </v>
          </cell>
          <cell r="D461" t="str">
            <v xml:space="preserve">ANTIOQUIA                 </v>
          </cell>
          <cell r="E461" t="str">
            <v>VIGILANCIA</v>
          </cell>
          <cell r="F461" t="str">
            <v>ACTIVA</v>
          </cell>
          <cell r="G461" t="str">
            <v xml:space="preserve">FABRICACION DE PRENDAS DE VESTIR             </v>
          </cell>
          <cell r="H461">
            <v>460</v>
          </cell>
          <cell r="I461">
            <v>87513739</v>
          </cell>
          <cell r="J461">
            <v>409.5</v>
          </cell>
          <cell r="K461">
            <v>35395255</v>
          </cell>
          <cell r="L461">
            <v>552</v>
          </cell>
          <cell r="M461">
            <v>85961786</v>
          </cell>
          <cell r="N461">
            <v>462</v>
          </cell>
          <cell r="O461">
            <v>27231629</v>
          </cell>
          <cell r="P461">
            <v>1497</v>
          </cell>
          <cell r="Q461">
            <v>1870543</v>
          </cell>
          <cell r="R461">
            <v>1649</v>
          </cell>
          <cell r="S461">
            <v>1039099</v>
          </cell>
          <cell r="T461">
            <v>5029.5</v>
          </cell>
          <cell r="U461">
            <v>608</v>
          </cell>
        </row>
        <row r="462">
          <cell r="A462">
            <v>800029543</v>
          </cell>
          <cell r="B462" t="str">
            <v xml:space="preserve">TERPEL DEL OCCIDENTE S.A.                                             </v>
          </cell>
          <cell r="C462" t="str">
            <v xml:space="preserve">YUMBO                     </v>
          </cell>
          <cell r="D462" t="str">
            <v xml:space="preserve">VALLE                     </v>
          </cell>
          <cell r="E462" t="str">
            <v>VIGILANCIA</v>
          </cell>
          <cell r="F462" t="str">
            <v>ACTIVA</v>
          </cell>
          <cell r="G462" t="str">
            <v>ACTIVIDADES DIVERSAS DE INVERSION Y SERVICIOS</v>
          </cell>
          <cell r="H462">
            <v>461</v>
          </cell>
          <cell r="I462">
            <v>86941954</v>
          </cell>
          <cell r="J462">
            <v>184.5</v>
          </cell>
          <cell r="K462">
            <v>85420875</v>
          </cell>
          <cell r="L462">
            <v>8311</v>
          </cell>
          <cell r="M462">
            <v>3264213</v>
          </cell>
          <cell r="N462">
            <v>3228</v>
          </cell>
          <cell r="O462">
            <v>3264213</v>
          </cell>
          <cell r="P462">
            <v>1043</v>
          </cell>
          <cell r="Q462">
            <v>2837854</v>
          </cell>
          <cell r="R462">
            <v>784</v>
          </cell>
          <cell r="S462">
            <v>2752483</v>
          </cell>
          <cell r="T462">
            <v>14011.5</v>
          </cell>
          <cell r="U462">
            <v>1681</v>
          </cell>
        </row>
        <row r="463">
          <cell r="A463">
            <v>860037382</v>
          </cell>
          <cell r="B463" t="str">
            <v xml:space="preserve">CONSTRUCCIONES PIJAO LTDA                                             </v>
          </cell>
          <cell r="C463" t="str">
            <v xml:space="preserve">BOGOTA D.C.               </v>
          </cell>
          <cell r="D463" t="str">
            <v xml:space="preserve">BOGOTA D.C.               </v>
          </cell>
          <cell r="E463" t="str">
            <v>VIGILANCIA</v>
          </cell>
          <cell r="F463" t="str">
            <v>ACTIVA</v>
          </cell>
          <cell r="G463" t="str">
            <v xml:space="preserve">CONSTRUCCION DE OBRAS RESIDENCIALES          </v>
          </cell>
          <cell r="H463">
            <v>462</v>
          </cell>
          <cell r="I463">
            <v>86675768</v>
          </cell>
          <cell r="J463">
            <v>1249</v>
          </cell>
          <cell r="K463">
            <v>8265718</v>
          </cell>
          <cell r="L463">
            <v>1545</v>
          </cell>
          <cell r="M463">
            <v>30516348</v>
          </cell>
          <cell r="N463">
            <v>1494</v>
          </cell>
          <cell r="O463">
            <v>7884834</v>
          </cell>
          <cell r="P463">
            <v>4458</v>
          </cell>
          <cell r="Q463">
            <v>444178</v>
          </cell>
          <cell r="R463">
            <v>5911</v>
          </cell>
          <cell r="S463">
            <v>157942</v>
          </cell>
          <cell r="T463">
            <v>15119</v>
          </cell>
          <cell r="U463">
            <v>1848</v>
          </cell>
        </row>
        <row r="464">
          <cell r="A464">
            <v>860353831</v>
          </cell>
          <cell r="B464" t="str">
            <v xml:space="preserve">INDUSTRIA PRODUCTORA DE ARROZ LIMITADA                                </v>
          </cell>
          <cell r="C464" t="str">
            <v xml:space="preserve">BOGOTA D.C.               </v>
          </cell>
          <cell r="D464" t="str">
            <v xml:space="preserve">BOGOTA D.C.               </v>
          </cell>
          <cell r="E464" t="str">
            <v>VIGILANCIA</v>
          </cell>
          <cell r="F464" t="str">
            <v>ACTIVA</v>
          </cell>
          <cell r="G464" t="str">
            <v xml:space="preserve">PRODUCTOS ALIMENTICIOS                       </v>
          </cell>
          <cell r="H464">
            <v>463</v>
          </cell>
          <cell r="I464">
            <v>86520719</v>
          </cell>
          <cell r="J464">
            <v>448.5</v>
          </cell>
          <cell r="K464">
            <v>31620151</v>
          </cell>
          <cell r="L464">
            <v>390</v>
          </cell>
          <cell r="M464">
            <v>115743269</v>
          </cell>
          <cell r="N464">
            <v>573</v>
          </cell>
          <cell r="O464">
            <v>22058773</v>
          </cell>
          <cell r="P464">
            <v>524</v>
          </cell>
          <cell r="Q464">
            <v>6530015</v>
          </cell>
          <cell r="R464">
            <v>1603</v>
          </cell>
          <cell r="S464">
            <v>1078899</v>
          </cell>
          <cell r="T464">
            <v>4001.5</v>
          </cell>
          <cell r="U464">
            <v>481</v>
          </cell>
        </row>
        <row r="465">
          <cell r="A465">
            <v>890109279</v>
          </cell>
          <cell r="B465" t="str">
            <v xml:space="preserve">EQUIPO UNIVERSAL S A EN ACUERDO DE REESTRUCTURACION                   </v>
          </cell>
          <cell r="C465" t="str">
            <v xml:space="preserve">BARRANQUILLA              </v>
          </cell>
          <cell r="D465" t="str">
            <v xml:space="preserve">ATLANTICO                 </v>
          </cell>
          <cell r="E465" t="str">
            <v>VIGILANCIA</v>
          </cell>
          <cell r="F465" t="str">
            <v>ACUERDO DE REESTRUCTURACION</v>
          </cell>
          <cell r="G465" t="str">
            <v xml:space="preserve">CONSTRUCCION DE OBRAS CIVILES                </v>
          </cell>
          <cell r="H465">
            <v>464</v>
          </cell>
          <cell r="I465">
            <v>86411331</v>
          </cell>
          <cell r="J465">
            <v>304.5</v>
          </cell>
          <cell r="K465">
            <v>48804647</v>
          </cell>
          <cell r="L465">
            <v>3057</v>
          </cell>
          <cell r="M465">
            <v>13847346</v>
          </cell>
          <cell r="N465">
            <v>1481</v>
          </cell>
          <cell r="O465">
            <v>7910399</v>
          </cell>
          <cell r="P465">
            <v>629</v>
          </cell>
          <cell r="Q465">
            <v>5271284</v>
          </cell>
          <cell r="R465">
            <v>445</v>
          </cell>
          <cell r="S465">
            <v>5980039</v>
          </cell>
          <cell r="T465">
            <v>6380.5</v>
          </cell>
          <cell r="U465">
            <v>737</v>
          </cell>
        </row>
        <row r="466">
          <cell r="A466">
            <v>890302584</v>
          </cell>
          <cell r="B466" t="str">
            <v xml:space="preserve">WYETH CONSUMER HEALTCHCAR LTD                                         </v>
          </cell>
          <cell r="C466" t="str">
            <v xml:space="preserve">BOGOTA D.C.               </v>
          </cell>
          <cell r="D466" t="str">
            <v xml:space="preserve">BOGOTA D.C.               </v>
          </cell>
          <cell r="E466" t="str">
            <v>VIGILANCIA</v>
          </cell>
          <cell r="F466" t="str">
            <v>ACTIVA</v>
          </cell>
          <cell r="G466" t="str">
            <v xml:space="preserve">COMERCIO AL POR MAYOR                        </v>
          </cell>
          <cell r="H466">
            <v>465</v>
          </cell>
          <cell r="I466">
            <v>86387437</v>
          </cell>
          <cell r="J466">
            <v>256.5</v>
          </cell>
          <cell r="K466">
            <v>58970708</v>
          </cell>
          <cell r="L466">
            <v>332</v>
          </cell>
          <cell r="M466">
            <v>137155672</v>
          </cell>
          <cell r="N466">
            <v>143</v>
          </cell>
          <cell r="O466">
            <v>84613435</v>
          </cell>
          <cell r="P466">
            <v>146</v>
          </cell>
          <cell r="Q466">
            <v>27167352</v>
          </cell>
          <cell r="R466">
            <v>268</v>
          </cell>
          <cell r="S466">
            <v>11047737</v>
          </cell>
          <cell r="T466">
            <v>1610.5</v>
          </cell>
          <cell r="U466">
            <v>205</v>
          </cell>
        </row>
        <row r="467">
          <cell r="A467">
            <v>805004689</v>
          </cell>
          <cell r="B467" t="str">
            <v xml:space="preserve">INVERSIONES GIOVANELLI EDER S EN C                                    </v>
          </cell>
          <cell r="C467" t="str">
            <v xml:space="preserve">CALI                      </v>
          </cell>
          <cell r="D467" t="str">
            <v xml:space="preserve">VALLE                     </v>
          </cell>
          <cell r="E467" t="str">
            <v>VIGILANCIA</v>
          </cell>
          <cell r="F467" t="str">
            <v>ACTIVA</v>
          </cell>
          <cell r="G467" t="str">
            <v>ACTIVIDADES DIVERSAS DE INVERSION Y SERVICIOS</v>
          </cell>
          <cell r="H467">
            <v>466</v>
          </cell>
          <cell r="I467">
            <v>85549664</v>
          </cell>
          <cell r="J467">
            <v>185</v>
          </cell>
          <cell r="K467">
            <v>85179524</v>
          </cell>
          <cell r="L467">
            <v>8198</v>
          </cell>
          <cell r="M467">
            <v>3355005</v>
          </cell>
          <cell r="N467">
            <v>3157</v>
          </cell>
          <cell r="O467">
            <v>3355005</v>
          </cell>
          <cell r="P467">
            <v>931</v>
          </cell>
          <cell r="Q467">
            <v>3264955</v>
          </cell>
          <cell r="R467">
            <v>713</v>
          </cell>
          <cell r="S467">
            <v>3207475</v>
          </cell>
          <cell r="T467">
            <v>13650</v>
          </cell>
          <cell r="U467">
            <v>1641</v>
          </cell>
        </row>
        <row r="468">
          <cell r="A468">
            <v>800208865</v>
          </cell>
          <cell r="B468" t="str">
            <v xml:space="preserve">OMNILIFE DE COLOMBIA LTDA..                                           </v>
          </cell>
          <cell r="C468" t="str">
            <v xml:space="preserve">BOGOTA D.C.               </v>
          </cell>
          <cell r="D468" t="str">
            <v xml:space="preserve">BOGOTA D.C.               </v>
          </cell>
          <cell r="E468" t="str">
            <v>VIGILANCIA</v>
          </cell>
          <cell r="F468" t="str">
            <v>ACTIVA</v>
          </cell>
          <cell r="G468" t="str">
            <v xml:space="preserve">COMERCIO AL POR MENOR                        </v>
          </cell>
          <cell r="H468">
            <v>467</v>
          </cell>
          <cell r="I468">
            <v>85351609</v>
          </cell>
          <cell r="J468">
            <v>225.5</v>
          </cell>
          <cell r="K468">
            <v>67185098</v>
          </cell>
          <cell r="L468">
            <v>348</v>
          </cell>
          <cell r="M468">
            <v>130831418</v>
          </cell>
          <cell r="N468">
            <v>151</v>
          </cell>
          <cell r="O468">
            <v>79368355</v>
          </cell>
          <cell r="P468">
            <v>388</v>
          </cell>
          <cell r="Q468">
            <v>9521854</v>
          </cell>
          <cell r="R468">
            <v>102</v>
          </cell>
          <cell r="S468">
            <v>27818669</v>
          </cell>
          <cell r="T468">
            <v>1681.5</v>
          </cell>
          <cell r="U468">
            <v>219</v>
          </cell>
        </row>
        <row r="469">
          <cell r="A469">
            <v>860528319</v>
          </cell>
          <cell r="B469" t="str">
            <v xml:space="preserve">IMPRESORA DEL SUR S.A.                                                </v>
          </cell>
          <cell r="C469" t="str">
            <v xml:space="preserve">BOGOTA D.C.               </v>
          </cell>
          <cell r="D469" t="str">
            <v xml:space="preserve">BOGOTA D.C.               </v>
          </cell>
          <cell r="E469" t="str">
            <v>VIGILANCIA</v>
          </cell>
          <cell r="F469" t="str">
            <v>ACTIVA</v>
          </cell>
          <cell r="G469" t="str">
            <v>EDITORIAL E IMPRESION (SIN INCLUIR PUBLICACIO</v>
          </cell>
          <cell r="H469">
            <v>468</v>
          </cell>
          <cell r="I469">
            <v>85182619</v>
          </cell>
          <cell r="J469">
            <v>201</v>
          </cell>
          <cell r="K469">
            <v>77168455</v>
          </cell>
          <cell r="L469">
            <v>3842</v>
          </cell>
          <cell r="M469">
            <v>10480102</v>
          </cell>
          <cell r="N469">
            <v>4354</v>
          </cell>
          <cell r="O469">
            <v>2276964</v>
          </cell>
          <cell r="P469">
            <v>3079</v>
          </cell>
          <cell r="Q469">
            <v>753786</v>
          </cell>
          <cell r="R469">
            <v>486</v>
          </cell>
          <cell r="S469">
            <v>5268516</v>
          </cell>
          <cell r="T469">
            <v>12430</v>
          </cell>
          <cell r="U469">
            <v>1493</v>
          </cell>
        </row>
        <row r="470">
          <cell r="A470">
            <v>830021253</v>
          </cell>
          <cell r="B470" t="str">
            <v xml:space="preserve">CROWN COLOMBIANA S.A.                                                 </v>
          </cell>
          <cell r="C470" t="str">
            <v xml:space="preserve">TOCANCIPA                 </v>
          </cell>
          <cell r="D470" t="str">
            <v xml:space="preserve">CUNDINAMARCA              </v>
          </cell>
          <cell r="E470" t="str">
            <v>VIGILANCIA</v>
          </cell>
          <cell r="F470" t="str">
            <v>ACTIVA</v>
          </cell>
          <cell r="G470" t="str">
            <v xml:space="preserve">INDUSTRIA METALMECANICA DERIVADA             </v>
          </cell>
          <cell r="H470">
            <v>469</v>
          </cell>
          <cell r="I470">
            <v>84956640</v>
          </cell>
          <cell r="J470">
            <v>285</v>
          </cell>
          <cell r="K470">
            <v>52732259</v>
          </cell>
          <cell r="L470">
            <v>354</v>
          </cell>
          <cell r="M470">
            <v>127463012</v>
          </cell>
          <cell r="N470">
            <v>604</v>
          </cell>
          <cell r="O470">
            <v>20638767</v>
          </cell>
          <cell r="P470">
            <v>230</v>
          </cell>
          <cell r="Q470">
            <v>17218509</v>
          </cell>
          <cell r="R470">
            <v>286</v>
          </cell>
          <cell r="S470">
            <v>10307468</v>
          </cell>
          <cell r="T470">
            <v>2228</v>
          </cell>
          <cell r="U470">
            <v>289</v>
          </cell>
        </row>
        <row r="471">
          <cell r="A471">
            <v>800036443</v>
          </cell>
          <cell r="B471" t="str">
            <v xml:space="preserve">TETHYS PETROLEUM COMPANY LIMITED                                      </v>
          </cell>
          <cell r="C471" t="str">
            <v xml:space="preserve">BOGOTA D.C.               </v>
          </cell>
          <cell r="D471" t="str">
            <v xml:space="preserve">BOGOTA D.C.               </v>
          </cell>
          <cell r="E471" t="str">
            <v>VIGILANCIA</v>
          </cell>
          <cell r="F471" t="str">
            <v>ACTIVA</v>
          </cell>
          <cell r="G471" t="str">
            <v>EXTRACCION DE PETROLEO CRUDO Y DE GAS NATURAL</v>
          </cell>
          <cell r="H471">
            <v>470</v>
          </cell>
          <cell r="I471">
            <v>84906756</v>
          </cell>
          <cell r="J471">
            <v>214</v>
          </cell>
          <cell r="K471">
            <v>70041212</v>
          </cell>
          <cell r="L471">
            <v>912</v>
          </cell>
          <cell r="M471">
            <v>52927605</v>
          </cell>
          <cell r="N471">
            <v>575</v>
          </cell>
          <cell r="O471">
            <v>22042670</v>
          </cell>
          <cell r="P471">
            <v>194</v>
          </cell>
          <cell r="Q471">
            <v>20271531</v>
          </cell>
          <cell r="R471">
            <v>232</v>
          </cell>
          <cell r="S471">
            <v>12680693</v>
          </cell>
          <cell r="T471">
            <v>2597</v>
          </cell>
          <cell r="U471">
            <v>323</v>
          </cell>
        </row>
        <row r="472">
          <cell r="A472">
            <v>890301918</v>
          </cell>
          <cell r="B472" t="str">
            <v xml:space="preserve">PEPSI COLA COLOMBIA LTDA                                              </v>
          </cell>
          <cell r="C472" t="str">
            <v xml:space="preserve">BOGOTA D.C.               </v>
          </cell>
          <cell r="D472" t="str">
            <v xml:space="preserve">BOGOTA D.C.               </v>
          </cell>
          <cell r="E472" t="str">
            <v>VIGILANCIA</v>
          </cell>
          <cell r="F472" t="str">
            <v>ACTIVA</v>
          </cell>
          <cell r="G472" t="str">
            <v xml:space="preserve">BEBIDAS                                      </v>
          </cell>
          <cell r="H472">
            <v>471</v>
          </cell>
          <cell r="I472">
            <v>84806936</v>
          </cell>
          <cell r="J472">
            <v>276.5</v>
          </cell>
          <cell r="K472">
            <v>54955775</v>
          </cell>
          <cell r="L472">
            <v>411</v>
          </cell>
          <cell r="M472">
            <v>111492266</v>
          </cell>
          <cell r="N472">
            <v>347</v>
          </cell>
          <cell r="O472">
            <v>35562732</v>
          </cell>
          <cell r="P472">
            <v>730</v>
          </cell>
          <cell r="Q472">
            <v>4442585</v>
          </cell>
          <cell r="R472">
            <v>582</v>
          </cell>
          <cell r="S472">
            <v>3985860</v>
          </cell>
          <cell r="T472">
            <v>2817.5</v>
          </cell>
          <cell r="U472">
            <v>346</v>
          </cell>
        </row>
        <row r="473">
          <cell r="A473">
            <v>805004646</v>
          </cell>
          <cell r="B473" t="str">
            <v xml:space="preserve">DESARROLLADOS ZAMBRANO EDER Y CIA S.C.A.                              </v>
          </cell>
          <cell r="C473" t="str">
            <v xml:space="preserve">CALI                      </v>
          </cell>
          <cell r="D473" t="str">
            <v xml:space="preserve">VALLE                     </v>
          </cell>
          <cell r="E473" t="str">
            <v>VIGILANCIA</v>
          </cell>
          <cell r="F473" t="str">
            <v>ACTIVA</v>
          </cell>
          <cell r="G473" t="str">
            <v>ACTIVIDADES DIVERSAS DE INVERSION Y SERVICIOS</v>
          </cell>
          <cell r="H473">
            <v>472</v>
          </cell>
          <cell r="I473">
            <v>84254407</v>
          </cell>
          <cell r="J473">
            <v>187.5</v>
          </cell>
          <cell r="K473">
            <v>83691641</v>
          </cell>
          <cell r="L473">
            <v>7968</v>
          </cell>
          <cell r="M473">
            <v>3532515</v>
          </cell>
          <cell r="N473">
            <v>3017</v>
          </cell>
          <cell r="O473">
            <v>3532515</v>
          </cell>
          <cell r="P473">
            <v>927</v>
          </cell>
          <cell r="Q473">
            <v>3290428</v>
          </cell>
          <cell r="R473">
            <v>690</v>
          </cell>
          <cell r="S473">
            <v>3298861</v>
          </cell>
          <cell r="T473">
            <v>13261.5</v>
          </cell>
          <cell r="U473">
            <v>1601</v>
          </cell>
        </row>
        <row r="474">
          <cell r="A474">
            <v>890900099</v>
          </cell>
          <cell r="B474" t="str">
            <v xml:space="preserve">INDUSTRIAS ESTRA S A                                                  </v>
          </cell>
          <cell r="C474" t="str">
            <v xml:space="preserve">MEDELLIN                  </v>
          </cell>
          <cell r="D474" t="str">
            <v xml:space="preserve">ANTIOQUIA                 </v>
          </cell>
          <cell r="E474" t="str">
            <v>EXENTA</v>
          </cell>
          <cell r="F474" t="str">
            <v>VIGILADA POR LA SUPERINTENDENCIA FINANCIERA DE COL</v>
          </cell>
          <cell r="G474" t="str">
            <v xml:space="preserve">PRODUCTOS DE PLASTICO                        </v>
          </cell>
          <cell r="H474">
            <v>473</v>
          </cell>
          <cell r="I474">
            <v>84061590</v>
          </cell>
          <cell r="J474">
            <v>267.5</v>
          </cell>
          <cell r="K474">
            <v>56764119</v>
          </cell>
          <cell r="L474">
            <v>469</v>
          </cell>
          <cell r="M474">
            <v>98023148</v>
          </cell>
          <cell r="N474">
            <v>518</v>
          </cell>
          <cell r="O474">
            <v>24147732</v>
          </cell>
          <cell r="P474">
            <v>829</v>
          </cell>
          <cell r="Q474">
            <v>3782999</v>
          </cell>
          <cell r="R474">
            <v>770</v>
          </cell>
          <cell r="S474">
            <v>2838539</v>
          </cell>
          <cell r="T474">
            <v>3326.5</v>
          </cell>
          <cell r="U474">
            <v>401</v>
          </cell>
        </row>
        <row r="475">
          <cell r="A475">
            <v>890401427</v>
          </cell>
          <cell r="B475" t="str">
            <v xml:space="preserve">COMPAÑIA HOTELERA DE CARTAGENA DE INDIAS S.A.                         </v>
          </cell>
          <cell r="C475" t="str">
            <v xml:space="preserve">CARTAGENA                 </v>
          </cell>
          <cell r="D475" t="str">
            <v xml:space="preserve">BOLIVAR                   </v>
          </cell>
          <cell r="E475" t="str">
            <v>VIGILANCIA</v>
          </cell>
          <cell r="F475" t="str">
            <v>ACTIVA</v>
          </cell>
          <cell r="G475" t="str">
            <v xml:space="preserve">ALOJAMIENTO                                  </v>
          </cell>
          <cell r="H475">
            <v>474</v>
          </cell>
          <cell r="I475">
            <v>83948058</v>
          </cell>
          <cell r="J475">
            <v>210</v>
          </cell>
          <cell r="K475">
            <v>71971282</v>
          </cell>
          <cell r="L475">
            <v>1291</v>
          </cell>
          <cell r="M475">
            <v>36450874</v>
          </cell>
          <cell r="N475">
            <v>519</v>
          </cell>
          <cell r="O475">
            <v>24128400</v>
          </cell>
          <cell r="P475">
            <v>487</v>
          </cell>
          <cell r="Q475">
            <v>7318132</v>
          </cell>
          <cell r="R475">
            <v>578</v>
          </cell>
          <cell r="S475">
            <v>4083760</v>
          </cell>
          <cell r="T475">
            <v>3559</v>
          </cell>
          <cell r="U475">
            <v>428</v>
          </cell>
        </row>
        <row r="476">
          <cell r="A476">
            <v>860072921</v>
          </cell>
          <cell r="B476" t="str">
            <v xml:space="preserve">VEHICULOS ROLL ROYDA S.A.                                             </v>
          </cell>
          <cell r="C476" t="str">
            <v xml:space="preserve">BOGOTA D.C.               </v>
          </cell>
          <cell r="D476" t="str">
            <v xml:space="preserve">BOGOTA D.C.               </v>
          </cell>
          <cell r="E476" t="str">
            <v>VIGILANCIA</v>
          </cell>
          <cell r="F476" t="str">
            <v>ACTIVA</v>
          </cell>
          <cell r="G476" t="str">
            <v>ACTIVIDADES DIVERSAS DE INVERSION Y SERVICIOS</v>
          </cell>
          <cell r="H476">
            <v>475</v>
          </cell>
          <cell r="I476">
            <v>83647036</v>
          </cell>
          <cell r="J476">
            <v>208.5</v>
          </cell>
          <cell r="K476">
            <v>73066150</v>
          </cell>
          <cell r="L476">
            <v>5248</v>
          </cell>
          <cell r="M476">
            <v>6990947</v>
          </cell>
          <cell r="N476">
            <v>1691</v>
          </cell>
          <cell r="O476">
            <v>6990947</v>
          </cell>
          <cell r="P476">
            <v>538</v>
          </cell>
          <cell r="Q476">
            <v>6292231</v>
          </cell>
          <cell r="R476">
            <v>860</v>
          </cell>
          <cell r="S476">
            <v>2456633</v>
          </cell>
          <cell r="T476">
            <v>9020.5</v>
          </cell>
          <cell r="U476">
            <v>1057</v>
          </cell>
        </row>
        <row r="477">
          <cell r="A477">
            <v>860002837</v>
          </cell>
          <cell r="B477" t="str">
            <v xml:space="preserve">OSPINAS Y CIA S A                                                     </v>
          </cell>
          <cell r="C477" t="str">
            <v xml:space="preserve">BOGOTA D.C.               </v>
          </cell>
          <cell r="D477" t="str">
            <v xml:space="preserve">BOGOTA D.C.               </v>
          </cell>
          <cell r="E477" t="str">
            <v>VIGILANCIA</v>
          </cell>
          <cell r="F477" t="str">
            <v>ACTIVA</v>
          </cell>
          <cell r="G477" t="str">
            <v xml:space="preserve">ADECUACION DE OBRAS DE CONSTRUCCION          </v>
          </cell>
          <cell r="H477">
            <v>476</v>
          </cell>
          <cell r="I477">
            <v>83628641</v>
          </cell>
          <cell r="J477">
            <v>1404.5</v>
          </cell>
          <cell r="K477">
            <v>7084518</v>
          </cell>
          <cell r="L477">
            <v>3456</v>
          </cell>
          <cell r="M477">
            <v>12039835</v>
          </cell>
          <cell r="N477">
            <v>1500</v>
          </cell>
          <cell r="O477">
            <v>7869791</v>
          </cell>
          <cell r="P477">
            <v>605</v>
          </cell>
          <cell r="Q477">
            <v>5530768</v>
          </cell>
          <cell r="R477">
            <v>474</v>
          </cell>
          <cell r="S477">
            <v>5382591</v>
          </cell>
          <cell r="T477">
            <v>7915.5</v>
          </cell>
          <cell r="U477">
            <v>918</v>
          </cell>
        </row>
        <row r="478">
          <cell r="A478">
            <v>890905360</v>
          </cell>
          <cell r="B478" t="str">
            <v xml:space="preserve">H A BICICLETAS S.A.                                                   </v>
          </cell>
          <cell r="C478" t="str">
            <v xml:space="preserve">MEDELLIN                  </v>
          </cell>
          <cell r="D478" t="str">
            <v xml:space="preserve">ANTIOQUIA                 </v>
          </cell>
          <cell r="E478" t="str">
            <v>VIGILANCIA</v>
          </cell>
          <cell r="F478" t="str">
            <v>ACTIVA</v>
          </cell>
          <cell r="G478" t="str">
            <v xml:space="preserve">COMERCIO AL POR MAYOR                        </v>
          </cell>
          <cell r="H478">
            <v>477</v>
          </cell>
          <cell r="I478">
            <v>83528832</v>
          </cell>
          <cell r="J478">
            <v>221.5</v>
          </cell>
          <cell r="K478">
            <v>68020106</v>
          </cell>
          <cell r="L478">
            <v>526</v>
          </cell>
          <cell r="M478">
            <v>89888555</v>
          </cell>
          <cell r="N478">
            <v>495</v>
          </cell>
          <cell r="O478">
            <v>25212803</v>
          </cell>
          <cell r="P478">
            <v>317</v>
          </cell>
          <cell r="Q478">
            <v>12235254</v>
          </cell>
          <cell r="R478">
            <v>308</v>
          </cell>
          <cell r="S478">
            <v>9315362</v>
          </cell>
          <cell r="T478">
            <v>2344.5</v>
          </cell>
          <cell r="U478">
            <v>304</v>
          </cell>
        </row>
        <row r="479">
          <cell r="A479">
            <v>860001767</v>
          </cell>
          <cell r="B479" t="str">
            <v xml:space="preserve">INDUSTRIAS COLOMBIA S.A.                                              </v>
          </cell>
          <cell r="C479" t="str">
            <v xml:space="preserve">BARRANQUILLA              </v>
          </cell>
          <cell r="D479" t="str">
            <v xml:space="preserve">ATLANTICO                 </v>
          </cell>
          <cell r="E479" t="str">
            <v>VIGILANCIA</v>
          </cell>
          <cell r="F479" t="str">
            <v>ACTIVA</v>
          </cell>
          <cell r="G479" t="str">
            <v xml:space="preserve">FABRICACION DE MAQUINARIA Y EQUIPO           </v>
          </cell>
          <cell r="H479">
            <v>478</v>
          </cell>
          <cell r="I479">
            <v>83383230</v>
          </cell>
          <cell r="J479">
            <v>417.5</v>
          </cell>
          <cell r="K479">
            <v>34356724</v>
          </cell>
          <cell r="L479">
            <v>929</v>
          </cell>
          <cell r="M479">
            <v>51624301</v>
          </cell>
          <cell r="N479">
            <v>1665</v>
          </cell>
          <cell r="O479">
            <v>7119396</v>
          </cell>
          <cell r="P479">
            <v>1900</v>
          </cell>
          <cell r="Q479">
            <v>1415658</v>
          </cell>
          <cell r="R479">
            <v>2049</v>
          </cell>
          <cell r="S479">
            <v>778811</v>
          </cell>
          <cell r="T479">
            <v>7438.5</v>
          </cell>
          <cell r="U479">
            <v>868</v>
          </cell>
        </row>
        <row r="480">
          <cell r="A480">
            <v>800180808</v>
          </cell>
          <cell r="B480" t="str">
            <v xml:space="preserve">PRODUCTION TESTING SERVICES COLOMBIA LTDA P.T.S. COLOMBIA LTDA        </v>
          </cell>
          <cell r="C480" t="str">
            <v xml:space="preserve">BOGOTA D.C.               </v>
          </cell>
          <cell r="D480" t="str">
            <v xml:space="preserve">BOGOTA D.C.               </v>
          </cell>
          <cell r="E480" t="str">
            <v>VIGILANCIA</v>
          </cell>
          <cell r="F480" t="str">
            <v>ACTIVA</v>
          </cell>
          <cell r="G480" t="str">
            <v xml:space="preserve">DERIVADOS DEL PETROLEO Y GAS                 </v>
          </cell>
          <cell r="H480">
            <v>479</v>
          </cell>
          <cell r="I480">
            <v>83297541</v>
          </cell>
          <cell r="J480">
            <v>219</v>
          </cell>
          <cell r="K480">
            <v>68749463</v>
          </cell>
          <cell r="L480">
            <v>788</v>
          </cell>
          <cell r="M480">
            <v>61172516</v>
          </cell>
          <cell r="N480">
            <v>192</v>
          </cell>
          <cell r="O480">
            <v>61172516</v>
          </cell>
          <cell r="P480">
            <v>261</v>
          </cell>
          <cell r="Q480">
            <v>14875232</v>
          </cell>
          <cell r="R480">
            <v>335</v>
          </cell>
          <cell r="S480">
            <v>8412191</v>
          </cell>
          <cell r="T480">
            <v>2274</v>
          </cell>
          <cell r="U480">
            <v>295</v>
          </cell>
        </row>
        <row r="481">
          <cell r="A481">
            <v>890101279</v>
          </cell>
          <cell r="B481" t="str">
            <v xml:space="preserve">CONTINENTE S A                                                        </v>
          </cell>
          <cell r="C481" t="str">
            <v xml:space="preserve">BARRANQUILLA              </v>
          </cell>
          <cell r="D481" t="str">
            <v xml:space="preserve">ATLANTICO                 </v>
          </cell>
          <cell r="E481" t="str">
            <v>VIGILANCIA</v>
          </cell>
          <cell r="F481" t="str">
            <v>ACTIVA</v>
          </cell>
          <cell r="G481" t="str">
            <v xml:space="preserve">COMERCIO AL POR MAYOR                        </v>
          </cell>
          <cell r="H481">
            <v>480</v>
          </cell>
          <cell r="I481">
            <v>83087939</v>
          </cell>
          <cell r="J481">
            <v>616.5</v>
          </cell>
          <cell r="K481">
            <v>20895835</v>
          </cell>
          <cell r="L481">
            <v>475</v>
          </cell>
          <cell r="M481">
            <v>97409591</v>
          </cell>
          <cell r="N481">
            <v>357</v>
          </cell>
          <cell r="O481">
            <v>34636295</v>
          </cell>
          <cell r="P481">
            <v>2337</v>
          </cell>
          <cell r="Q481">
            <v>1090317</v>
          </cell>
          <cell r="R481">
            <v>2189</v>
          </cell>
          <cell r="S481">
            <v>706132</v>
          </cell>
          <cell r="T481">
            <v>6454.5</v>
          </cell>
          <cell r="U481">
            <v>746</v>
          </cell>
        </row>
        <row r="482">
          <cell r="A482">
            <v>800150223</v>
          </cell>
          <cell r="B482" t="str">
            <v xml:space="preserve">PRIMATELA S.A.                                                        </v>
          </cell>
          <cell r="C482" t="str">
            <v xml:space="preserve">BOGOTA D.C.               </v>
          </cell>
          <cell r="D482" t="str">
            <v xml:space="preserve">BOGOTA D.C.               </v>
          </cell>
          <cell r="E482" t="str">
            <v>VIGILANCIA</v>
          </cell>
          <cell r="F482" t="str">
            <v>ACTIVA</v>
          </cell>
          <cell r="G482" t="str">
            <v xml:space="preserve">COMERCIO AL POR MAYOR                        </v>
          </cell>
          <cell r="H482">
            <v>481</v>
          </cell>
          <cell r="I482">
            <v>83001543</v>
          </cell>
          <cell r="J482">
            <v>404.5</v>
          </cell>
          <cell r="K482">
            <v>36097705</v>
          </cell>
          <cell r="L482">
            <v>720</v>
          </cell>
          <cell r="M482">
            <v>67152233</v>
          </cell>
          <cell r="N482">
            <v>754</v>
          </cell>
          <cell r="O482">
            <v>15816844</v>
          </cell>
          <cell r="P482">
            <v>469</v>
          </cell>
          <cell r="Q482">
            <v>7554154</v>
          </cell>
          <cell r="R482">
            <v>793</v>
          </cell>
          <cell r="S482">
            <v>2706501</v>
          </cell>
          <cell r="T482">
            <v>3621.5</v>
          </cell>
          <cell r="U482">
            <v>433</v>
          </cell>
        </row>
        <row r="483">
          <cell r="A483">
            <v>890200976</v>
          </cell>
          <cell r="B483" t="str">
            <v xml:space="preserve">EMBOTELLADORA DE SANTANDER S.A.                                       </v>
          </cell>
          <cell r="C483" t="str">
            <v xml:space="preserve">BOGOTA D.C.               </v>
          </cell>
          <cell r="D483" t="str">
            <v xml:space="preserve">BOGOTA D.C.               </v>
          </cell>
          <cell r="E483" t="str">
            <v>ANONIMA</v>
          </cell>
          <cell r="F483" t="str">
            <v>Total activos igual o superior a 30.000 salarios minimos legales mensuales (Incluye las Soc. Unipersonales)</v>
          </cell>
          <cell r="G483" t="str">
            <v xml:space="preserve">BEBIDAS                                      </v>
          </cell>
          <cell r="H483">
            <v>482</v>
          </cell>
          <cell r="I483">
            <v>82941112</v>
          </cell>
          <cell r="J483">
            <v>261</v>
          </cell>
          <cell r="K483">
            <v>57796165</v>
          </cell>
          <cell r="L483">
            <v>450</v>
          </cell>
          <cell r="M483">
            <v>102685074</v>
          </cell>
          <cell r="N483">
            <v>260</v>
          </cell>
          <cell r="O483">
            <v>46430892</v>
          </cell>
          <cell r="P483">
            <v>535</v>
          </cell>
          <cell r="Q483">
            <v>6353005</v>
          </cell>
          <cell r="R483">
            <v>269</v>
          </cell>
          <cell r="S483">
            <v>11030658</v>
          </cell>
          <cell r="T483">
            <v>2257</v>
          </cell>
          <cell r="U483">
            <v>292</v>
          </cell>
        </row>
        <row r="484">
          <cell r="A484">
            <v>890918965</v>
          </cell>
          <cell r="B484" t="str">
            <v xml:space="preserve">C I TECNICAS BALTIME DE COLOMBIA S A                                  </v>
          </cell>
          <cell r="C484" t="str">
            <v xml:space="preserve">SANTA MARTA               </v>
          </cell>
          <cell r="D484" t="str">
            <v xml:space="preserve">MAGDALENA                 </v>
          </cell>
          <cell r="E484" t="str">
            <v>VIGILANCIA</v>
          </cell>
          <cell r="F484" t="str">
            <v>ACTIVA</v>
          </cell>
          <cell r="G484" t="str">
            <v xml:space="preserve">COMERCIO AL POR MAYOR                        </v>
          </cell>
          <cell r="H484">
            <v>483</v>
          </cell>
          <cell r="I484">
            <v>82857430</v>
          </cell>
          <cell r="J484">
            <v>651.5</v>
          </cell>
          <cell r="K484">
            <v>19554664</v>
          </cell>
          <cell r="L484">
            <v>255</v>
          </cell>
          <cell r="M484">
            <v>168224975</v>
          </cell>
          <cell r="N484">
            <v>691</v>
          </cell>
          <cell r="O484">
            <v>17593841</v>
          </cell>
          <cell r="P484">
            <v>1709</v>
          </cell>
          <cell r="Q484">
            <v>1605285</v>
          </cell>
          <cell r="R484">
            <v>723</v>
          </cell>
          <cell r="S484">
            <v>3154603</v>
          </cell>
          <cell r="T484">
            <v>4512.5</v>
          </cell>
          <cell r="U484">
            <v>552</v>
          </cell>
        </row>
        <row r="485">
          <cell r="A485">
            <v>890904815</v>
          </cell>
          <cell r="B485" t="str">
            <v xml:space="preserve">ARQUITECTOS E INGENIEROS ASOCIADOS S.A.                               </v>
          </cell>
          <cell r="C485" t="str">
            <v xml:space="preserve">MEDELLIN                  </v>
          </cell>
          <cell r="D485" t="str">
            <v xml:space="preserve">ANTIOQUIA                 </v>
          </cell>
          <cell r="E485" t="str">
            <v>VIGILANCIA</v>
          </cell>
          <cell r="F485" t="str">
            <v>ACTIVA</v>
          </cell>
          <cell r="G485" t="str">
            <v xml:space="preserve">CONSTRUCCION DE OBRAS CIVILES                </v>
          </cell>
          <cell r="H485">
            <v>484</v>
          </cell>
          <cell r="I485">
            <v>82755822</v>
          </cell>
          <cell r="J485">
            <v>492</v>
          </cell>
          <cell r="K485">
            <v>27517433</v>
          </cell>
          <cell r="L485">
            <v>386</v>
          </cell>
          <cell r="M485">
            <v>116556914</v>
          </cell>
          <cell r="N485">
            <v>2041</v>
          </cell>
          <cell r="O485">
            <v>5674176</v>
          </cell>
          <cell r="P485">
            <v>937</v>
          </cell>
          <cell r="Q485">
            <v>3233699</v>
          </cell>
          <cell r="R485">
            <v>5628</v>
          </cell>
          <cell r="S485">
            <v>173552</v>
          </cell>
          <cell r="T485">
            <v>9968</v>
          </cell>
          <cell r="U485">
            <v>1183</v>
          </cell>
        </row>
        <row r="486">
          <cell r="A486">
            <v>816001182</v>
          </cell>
          <cell r="B486" t="str">
            <v xml:space="preserve">AUDIFARMA S.A.                                                        </v>
          </cell>
          <cell r="C486" t="str">
            <v xml:space="preserve">PEREIRA                   </v>
          </cell>
          <cell r="D486" t="str">
            <v xml:space="preserve">RISARALDA                 </v>
          </cell>
          <cell r="E486" t="str">
            <v>VIGILANCIA</v>
          </cell>
          <cell r="F486" t="str">
            <v>ACTIVA</v>
          </cell>
          <cell r="G486" t="str">
            <v xml:space="preserve">COMERCIO AL POR MAYOR                        </v>
          </cell>
          <cell r="H486">
            <v>485</v>
          </cell>
          <cell r="I486">
            <v>82685686</v>
          </cell>
          <cell r="J486">
            <v>769</v>
          </cell>
          <cell r="K486">
            <v>15742086</v>
          </cell>
          <cell r="L486">
            <v>226</v>
          </cell>
          <cell r="M486">
            <v>184814481</v>
          </cell>
          <cell r="N486">
            <v>329</v>
          </cell>
          <cell r="O486">
            <v>37890476</v>
          </cell>
          <cell r="P486">
            <v>326</v>
          </cell>
          <cell r="Q486">
            <v>11803112</v>
          </cell>
          <cell r="R486">
            <v>443</v>
          </cell>
          <cell r="S486">
            <v>6022289</v>
          </cell>
          <cell r="T486">
            <v>2578</v>
          </cell>
          <cell r="U486">
            <v>322</v>
          </cell>
        </row>
        <row r="487">
          <cell r="A487">
            <v>890301753</v>
          </cell>
          <cell r="B487" t="str">
            <v xml:space="preserve">SI S.A.                                                               </v>
          </cell>
          <cell r="C487" t="str">
            <v xml:space="preserve">CALI                      </v>
          </cell>
          <cell r="D487" t="str">
            <v xml:space="preserve">VALLE                     </v>
          </cell>
          <cell r="E487" t="str">
            <v>VIGILANCIA</v>
          </cell>
          <cell r="F487" t="str">
            <v>ACTIVA</v>
          </cell>
          <cell r="G487" t="str">
            <v xml:space="preserve">COMERCIO AL POR MAYOR                        </v>
          </cell>
          <cell r="H487">
            <v>486</v>
          </cell>
          <cell r="I487">
            <v>82682438</v>
          </cell>
          <cell r="J487">
            <v>342.5</v>
          </cell>
          <cell r="K487">
            <v>42507435</v>
          </cell>
          <cell r="L487">
            <v>497</v>
          </cell>
          <cell r="M487">
            <v>93133205</v>
          </cell>
          <cell r="N487">
            <v>373</v>
          </cell>
          <cell r="O487">
            <v>33663005</v>
          </cell>
          <cell r="P487">
            <v>1528</v>
          </cell>
          <cell r="Q487">
            <v>1830455</v>
          </cell>
          <cell r="R487">
            <v>822</v>
          </cell>
          <cell r="S487">
            <v>2579768</v>
          </cell>
          <cell r="T487">
            <v>4048.5</v>
          </cell>
          <cell r="U487">
            <v>491</v>
          </cell>
        </row>
        <row r="488">
          <cell r="A488">
            <v>860013809</v>
          </cell>
          <cell r="B488" t="str">
            <v xml:space="preserve">PRODENVASES CROWN S A                                                 </v>
          </cell>
          <cell r="C488" t="str">
            <v xml:space="preserve">MEDELLIN                  </v>
          </cell>
          <cell r="D488" t="str">
            <v xml:space="preserve">ANTIOQUIA                 </v>
          </cell>
          <cell r="E488" t="str">
            <v>VIGILANCIA</v>
          </cell>
          <cell r="F488" t="str">
            <v>ACTIVA</v>
          </cell>
          <cell r="G488" t="str">
            <v xml:space="preserve">INDUSTRIA METALMECANICA DERIVADA             </v>
          </cell>
          <cell r="H488">
            <v>487</v>
          </cell>
          <cell r="I488">
            <v>81857048</v>
          </cell>
          <cell r="J488">
            <v>235.5</v>
          </cell>
          <cell r="K488">
            <v>64622034</v>
          </cell>
          <cell r="L488">
            <v>640</v>
          </cell>
          <cell r="M488">
            <v>74641991</v>
          </cell>
          <cell r="N488">
            <v>972</v>
          </cell>
          <cell r="O488">
            <v>12222548</v>
          </cell>
          <cell r="P488">
            <v>543</v>
          </cell>
          <cell r="Q488">
            <v>6261738</v>
          </cell>
          <cell r="R488">
            <v>533</v>
          </cell>
          <cell r="S488">
            <v>4585542</v>
          </cell>
          <cell r="T488">
            <v>3410.5</v>
          </cell>
          <cell r="U488">
            <v>412</v>
          </cell>
        </row>
        <row r="489">
          <cell r="A489">
            <v>802012348</v>
          </cell>
          <cell r="B489" t="str">
            <v xml:space="preserve">PROMIGAS TELECOMUNICACIONES S A                                       </v>
          </cell>
          <cell r="C489" t="str">
            <v xml:space="preserve">BARRANQUILLA              </v>
          </cell>
          <cell r="D489" t="str">
            <v xml:space="preserve">ATLANTICO                 </v>
          </cell>
          <cell r="E489" t="str">
            <v>VIGILANCIA</v>
          </cell>
          <cell r="F489" t="str">
            <v>ACTIVA</v>
          </cell>
          <cell r="G489" t="str">
            <v xml:space="preserve">TELEFONIA Y REDES                            </v>
          </cell>
          <cell r="H489">
            <v>488</v>
          </cell>
          <cell r="I489">
            <v>81669671</v>
          </cell>
          <cell r="J489">
            <v>519</v>
          </cell>
          <cell r="K489">
            <v>25808694</v>
          </cell>
          <cell r="L489">
            <v>3018</v>
          </cell>
          <cell r="M489">
            <v>14064680</v>
          </cell>
          <cell r="N489">
            <v>2056</v>
          </cell>
          <cell r="O489">
            <v>5613673</v>
          </cell>
          <cell r="P489">
            <v>1104</v>
          </cell>
          <cell r="Q489">
            <v>2687261</v>
          </cell>
          <cell r="R489">
            <v>1152</v>
          </cell>
          <cell r="S489">
            <v>1637068</v>
          </cell>
          <cell r="T489">
            <v>8337</v>
          </cell>
          <cell r="U489">
            <v>968</v>
          </cell>
        </row>
        <row r="490">
          <cell r="A490">
            <v>860038627</v>
          </cell>
          <cell r="B490" t="str">
            <v xml:space="preserve">INVERSIONES MOLANO Y CIA S C S                                        </v>
          </cell>
          <cell r="C490" t="str">
            <v xml:space="preserve">BOGOTA D.C.               </v>
          </cell>
          <cell r="D490" t="str">
            <v xml:space="preserve">BOGOTA D.C.               </v>
          </cell>
          <cell r="E490" t="str">
            <v>VIGILANCIA</v>
          </cell>
          <cell r="F490" t="str">
            <v>ACTIVA</v>
          </cell>
          <cell r="G490" t="str">
            <v>ACTIVIDADES DIVERSAS DE INVERSION Y SERVICIOS</v>
          </cell>
          <cell r="H490">
            <v>489</v>
          </cell>
          <cell r="I490">
            <v>81587513</v>
          </cell>
          <cell r="J490">
            <v>191.5</v>
          </cell>
          <cell r="K490">
            <v>80811082</v>
          </cell>
          <cell r="L490">
            <v>4408</v>
          </cell>
          <cell r="M490">
            <v>8891210</v>
          </cell>
          <cell r="N490">
            <v>1322</v>
          </cell>
          <cell r="O490">
            <v>8891210</v>
          </cell>
          <cell r="P490">
            <v>507</v>
          </cell>
          <cell r="Q490">
            <v>6725817</v>
          </cell>
          <cell r="R490">
            <v>419</v>
          </cell>
          <cell r="S490">
            <v>6374005</v>
          </cell>
          <cell r="T490">
            <v>7336.5</v>
          </cell>
          <cell r="U490">
            <v>856</v>
          </cell>
        </row>
        <row r="491">
          <cell r="A491">
            <v>860010985</v>
          </cell>
          <cell r="B491" t="str">
            <v xml:space="preserve">BJ SERVICES COMPANY S A                                               </v>
          </cell>
          <cell r="C491" t="str">
            <v xml:space="preserve">USAQUEN                   </v>
          </cell>
          <cell r="D491" t="str">
            <v xml:space="preserve">BOGOTA D.C.               </v>
          </cell>
          <cell r="E491" t="str">
            <v>VIGILANCIA</v>
          </cell>
          <cell r="F491" t="str">
            <v>ACTIVA</v>
          </cell>
          <cell r="G491" t="str">
            <v xml:space="preserve">DERIVADOS DEL PETROLEO Y GAS                 </v>
          </cell>
          <cell r="H491">
            <v>490</v>
          </cell>
          <cell r="I491">
            <v>81548141</v>
          </cell>
          <cell r="J491">
            <v>295</v>
          </cell>
          <cell r="K491">
            <v>50967824</v>
          </cell>
          <cell r="L491">
            <v>667</v>
          </cell>
          <cell r="M491">
            <v>72243588</v>
          </cell>
          <cell r="N491">
            <v>506</v>
          </cell>
          <cell r="O491">
            <v>24620648</v>
          </cell>
          <cell r="P491">
            <v>172</v>
          </cell>
          <cell r="Q491">
            <v>22682324</v>
          </cell>
          <cell r="R491">
            <v>238</v>
          </cell>
          <cell r="S491">
            <v>12560974</v>
          </cell>
          <cell r="T491">
            <v>2368</v>
          </cell>
          <cell r="U491">
            <v>305</v>
          </cell>
        </row>
        <row r="492">
          <cell r="A492">
            <v>860030764</v>
          </cell>
          <cell r="B492" t="str">
            <v xml:space="preserve">AGROBETANIA S.A.                                                      </v>
          </cell>
          <cell r="C492" t="str">
            <v xml:space="preserve">BOGOTA D.C.               </v>
          </cell>
          <cell r="D492" t="str">
            <v xml:space="preserve">BOGOTA D.C.               </v>
          </cell>
          <cell r="E492" t="str">
            <v>VIGILANCIA</v>
          </cell>
          <cell r="F492" t="str">
            <v>ACTIVA</v>
          </cell>
          <cell r="G492" t="str">
            <v xml:space="preserve">ACTIVIDADES INMOBILIARIAS                    </v>
          </cell>
          <cell r="H492">
            <v>491</v>
          </cell>
          <cell r="I492">
            <v>81414215</v>
          </cell>
          <cell r="J492">
            <v>202</v>
          </cell>
          <cell r="K492">
            <v>77032094</v>
          </cell>
          <cell r="L492">
            <v>3389</v>
          </cell>
          <cell r="M492">
            <v>12314379</v>
          </cell>
          <cell r="N492">
            <v>966</v>
          </cell>
          <cell r="O492">
            <v>12291237</v>
          </cell>
          <cell r="P492">
            <v>553</v>
          </cell>
          <cell r="Q492">
            <v>6149641</v>
          </cell>
          <cell r="R492">
            <v>706</v>
          </cell>
          <cell r="S492">
            <v>3235401</v>
          </cell>
          <cell r="T492">
            <v>6307</v>
          </cell>
          <cell r="U492">
            <v>731</v>
          </cell>
        </row>
        <row r="493">
          <cell r="A493">
            <v>830065609</v>
          </cell>
          <cell r="B493" t="str">
            <v xml:space="preserve">CHANEME COMERCIAL S.A.                                                </v>
          </cell>
          <cell r="C493" t="str">
            <v xml:space="preserve">BOGOTA D.C.               </v>
          </cell>
          <cell r="D493" t="str">
            <v xml:space="preserve">BOGOTA D.C.               </v>
          </cell>
          <cell r="E493" t="str">
            <v>VIGILANCIA</v>
          </cell>
          <cell r="F493" t="str">
            <v>ACTIVA</v>
          </cell>
          <cell r="G493" t="str">
            <v xml:space="preserve">COMERCIO DE COMBUSTIBLES Y LUBRICANTES       </v>
          </cell>
          <cell r="H493">
            <v>492</v>
          </cell>
          <cell r="I493">
            <v>81270379</v>
          </cell>
          <cell r="J493">
            <v>511.5</v>
          </cell>
          <cell r="K493">
            <v>26365034</v>
          </cell>
          <cell r="L493">
            <v>430</v>
          </cell>
          <cell r="M493">
            <v>106333145</v>
          </cell>
          <cell r="N493">
            <v>594</v>
          </cell>
          <cell r="O493">
            <v>21093570</v>
          </cell>
          <cell r="P493">
            <v>816</v>
          </cell>
          <cell r="Q493">
            <v>3895664</v>
          </cell>
          <cell r="R493">
            <v>886</v>
          </cell>
          <cell r="S493">
            <v>2365126</v>
          </cell>
          <cell r="T493">
            <v>3729.5</v>
          </cell>
          <cell r="U493">
            <v>448</v>
          </cell>
        </row>
        <row r="494">
          <cell r="A494">
            <v>890940852</v>
          </cell>
          <cell r="B494" t="str">
            <v xml:space="preserve">REFORESTADORA EL GUASIMO S A                                          </v>
          </cell>
          <cell r="C494" t="str">
            <v xml:space="preserve">MEDELLIN                  </v>
          </cell>
          <cell r="D494" t="str">
            <v xml:space="preserve">ANTIOQUIA                 </v>
          </cell>
          <cell r="E494" t="str">
            <v>VIGILANCIA</v>
          </cell>
          <cell r="F494" t="str">
            <v>ACTIVA</v>
          </cell>
          <cell r="G494" t="str">
            <v xml:space="preserve">SILVICULTURA Y ACTIVIDADES RELACIONADAS      </v>
          </cell>
          <cell r="H494">
            <v>493</v>
          </cell>
          <cell r="I494">
            <v>81115087</v>
          </cell>
          <cell r="J494">
            <v>220</v>
          </cell>
          <cell r="K494">
            <v>68644940</v>
          </cell>
          <cell r="L494">
            <v>3956</v>
          </cell>
          <cell r="M494">
            <v>10133558</v>
          </cell>
          <cell r="N494">
            <v>4225</v>
          </cell>
          <cell r="O494">
            <v>2359812</v>
          </cell>
          <cell r="P494">
            <v>3087</v>
          </cell>
          <cell r="Q494">
            <v>750500</v>
          </cell>
          <cell r="R494">
            <v>3539</v>
          </cell>
          <cell r="S494">
            <v>357241</v>
          </cell>
          <cell r="T494">
            <v>15520</v>
          </cell>
          <cell r="U494">
            <v>1898</v>
          </cell>
        </row>
        <row r="495">
          <cell r="A495">
            <v>802001157</v>
          </cell>
          <cell r="B495" t="str">
            <v xml:space="preserve">SOCIEDAD COLOMBIANA DE INVERSIONES COMERCIALES S.A.                   </v>
          </cell>
          <cell r="C495" t="str">
            <v xml:space="preserve">BARRANQUILLA              </v>
          </cell>
          <cell r="D495" t="str">
            <v xml:space="preserve">ATLANTICO                 </v>
          </cell>
          <cell r="E495" t="str">
            <v>VIGILANCIA</v>
          </cell>
          <cell r="F495" t="str">
            <v>ACTIVA</v>
          </cell>
          <cell r="G495" t="str">
            <v>ACTIVIDADES DIVERSAS DE INVERSION Y SERVICIOS</v>
          </cell>
          <cell r="H495">
            <v>494</v>
          </cell>
          <cell r="I495">
            <v>80911485</v>
          </cell>
          <cell r="J495">
            <v>279.5</v>
          </cell>
          <cell r="K495">
            <v>54508036</v>
          </cell>
          <cell r="L495">
            <v>5834</v>
          </cell>
          <cell r="M495">
            <v>5956743</v>
          </cell>
          <cell r="N495">
            <v>1956</v>
          </cell>
          <cell r="O495">
            <v>5956743</v>
          </cell>
          <cell r="P495">
            <v>708</v>
          </cell>
          <cell r="Q495">
            <v>4550345</v>
          </cell>
          <cell r="R495">
            <v>543</v>
          </cell>
          <cell r="S495">
            <v>4463262</v>
          </cell>
          <cell r="T495">
            <v>9814.5</v>
          </cell>
          <cell r="U495">
            <v>1156</v>
          </cell>
        </row>
        <row r="496">
          <cell r="A496">
            <v>890900535</v>
          </cell>
          <cell r="B496" t="str">
            <v xml:space="preserve">KELLOGG DE COLOMBIA S.A.                                              </v>
          </cell>
          <cell r="C496" t="str">
            <v xml:space="preserve">BOGOTA D.C.               </v>
          </cell>
          <cell r="D496" t="str">
            <v xml:space="preserve">BOGOTA D.C.               </v>
          </cell>
          <cell r="E496" t="str">
            <v>VIGILANCIA</v>
          </cell>
          <cell r="F496" t="str">
            <v>ACTIVA</v>
          </cell>
          <cell r="G496" t="str">
            <v xml:space="preserve">PRODUCTOS ALIMENTICIOS                       </v>
          </cell>
          <cell r="H496">
            <v>495</v>
          </cell>
          <cell r="I496">
            <v>80792467</v>
          </cell>
          <cell r="J496">
            <v>262</v>
          </cell>
          <cell r="K496">
            <v>57625206</v>
          </cell>
          <cell r="L496">
            <v>344</v>
          </cell>
          <cell r="M496">
            <v>132822133</v>
          </cell>
          <cell r="N496">
            <v>150</v>
          </cell>
          <cell r="O496">
            <v>80692238</v>
          </cell>
          <cell r="P496">
            <v>150</v>
          </cell>
          <cell r="Q496">
            <v>26078903</v>
          </cell>
          <cell r="R496">
            <v>249</v>
          </cell>
          <cell r="S496">
            <v>12018740</v>
          </cell>
          <cell r="T496">
            <v>1650</v>
          </cell>
          <cell r="U496">
            <v>213</v>
          </cell>
        </row>
        <row r="497">
          <cell r="A497">
            <v>830104930</v>
          </cell>
          <cell r="B497" t="str">
            <v xml:space="preserve">CONSTRUCTORA FERNANDO MAZUERA S.A.                                    </v>
          </cell>
          <cell r="C497" t="str">
            <v xml:space="preserve">BOGOTA D.C.               </v>
          </cell>
          <cell r="D497" t="str">
            <v xml:space="preserve">BOGOTA D.C.               </v>
          </cell>
          <cell r="E497" t="str">
            <v>VIGILANCIA</v>
          </cell>
          <cell r="F497" t="str">
            <v>ACTIVA</v>
          </cell>
          <cell r="G497" t="str">
            <v xml:space="preserve">CONSTRUCCION DE OBRAS RESIDENCIALES          </v>
          </cell>
          <cell r="H497">
            <v>496</v>
          </cell>
          <cell r="I497">
            <v>80494907</v>
          </cell>
          <cell r="J497">
            <v>2788</v>
          </cell>
          <cell r="K497">
            <v>2700578</v>
          </cell>
          <cell r="L497">
            <v>921</v>
          </cell>
          <cell r="M497">
            <v>52367406</v>
          </cell>
          <cell r="N497">
            <v>1000</v>
          </cell>
          <cell r="O497">
            <v>11804980</v>
          </cell>
          <cell r="P497">
            <v>656</v>
          </cell>
          <cell r="Q497">
            <v>5044881</v>
          </cell>
          <cell r="R497">
            <v>601</v>
          </cell>
          <cell r="S497">
            <v>3854036</v>
          </cell>
          <cell r="T497">
            <v>6462</v>
          </cell>
          <cell r="U497">
            <v>749</v>
          </cell>
        </row>
        <row r="498">
          <cell r="A498">
            <v>891300120</v>
          </cell>
          <cell r="B498" t="str">
            <v xml:space="preserve">INDUSTRIAS DE ENVASES S.A.                                            </v>
          </cell>
          <cell r="C498" t="str">
            <v xml:space="preserve">PALMIRA                   </v>
          </cell>
          <cell r="D498" t="str">
            <v xml:space="preserve">VALLE                     </v>
          </cell>
          <cell r="E498" t="str">
            <v>VIGILANCIA</v>
          </cell>
          <cell r="F498" t="str">
            <v>ACTIVA</v>
          </cell>
          <cell r="G498" t="str">
            <v xml:space="preserve">INDUSTRIA METALMECANICA DERIVADA             </v>
          </cell>
          <cell r="H498">
            <v>497</v>
          </cell>
          <cell r="I498">
            <v>80384410</v>
          </cell>
          <cell r="J498">
            <v>223</v>
          </cell>
          <cell r="K498">
            <v>67557338</v>
          </cell>
          <cell r="L498">
            <v>5025</v>
          </cell>
          <cell r="M498">
            <v>7416499</v>
          </cell>
          <cell r="N498">
            <v>3357</v>
          </cell>
          <cell r="O498">
            <v>3107979</v>
          </cell>
          <cell r="P498">
            <v>2141</v>
          </cell>
          <cell r="Q498">
            <v>1234836</v>
          </cell>
          <cell r="R498">
            <v>509</v>
          </cell>
          <cell r="S498">
            <v>4888422</v>
          </cell>
          <cell r="T498">
            <v>11752</v>
          </cell>
          <cell r="U498">
            <v>1406</v>
          </cell>
        </row>
        <row r="499">
          <cell r="A499">
            <v>860048112</v>
          </cell>
          <cell r="B499" t="str">
            <v xml:space="preserve">CONSTRUCCIONES ARRECIFE S.A.                                          </v>
          </cell>
          <cell r="C499" t="str">
            <v xml:space="preserve">BOGOTA D.C.               </v>
          </cell>
          <cell r="D499" t="str">
            <v xml:space="preserve">BOGOTA D.C.               </v>
          </cell>
          <cell r="E499" t="str">
            <v>VIGILANCIA</v>
          </cell>
          <cell r="F499" t="str">
            <v>ACTIVA</v>
          </cell>
          <cell r="G499" t="str">
            <v xml:space="preserve">CONSTRUCCION DE OBRAS RESIDENCIALES          </v>
          </cell>
          <cell r="H499">
            <v>498</v>
          </cell>
          <cell r="I499">
            <v>80321431</v>
          </cell>
          <cell r="J499">
            <v>631</v>
          </cell>
          <cell r="K499">
            <v>20368301</v>
          </cell>
          <cell r="L499">
            <v>1094</v>
          </cell>
          <cell r="M499">
            <v>43235862</v>
          </cell>
          <cell r="N499">
            <v>1465</v>
          </cell>
          <cell r="O499">
            <v>7998234</v>
          </cell>
          <cell r="P499">
            <v>1013</v>
          </cell>
          <cell r="Q499">
            <v>2972027</v>
          </cell>
          <cell r="R499">
            <v>683</v>
          </cell>
          <cell r="S499">
            <v>3325397</v>
          </cell>
          <cell r="T499">
            <v>5384</v>
          </cell>
          <cell r="U499">
            <v>645</v>
          </cell>
        </row>
        <row r="500">
          <cell r="A500">
            <v>800093117</v>
          </cell>
          <cell r="B500" t="str">
            <v xml:space="preserve">ARQUITECTURA Y CONCRETO S A                                           </v>
          </cell>
          <cell r="C500" t="str">
            <v xml:space="preserve">MEDELLIN                  </v>
          </cell>
          <cell r="D500" t="str">
            <v xml:space="preserve">ANTIOQUIA                 </v>
          </cell>
          <cell r="E500" t="str">
            <v>VIGILANCIA</v>
          </cell>
          <cell r="F500" t="str">
            <v>ACTIVA</v>
          </cell>
          <cell r="G500" t="str">
            <v xml:space="preserve">ADECUACION DE OBRAS DE CONSTRUCCION          </v>
          </cell>
          <cell r="H500">
            <v>499</v>
          </cell>
          <cell r="I500">
            <v>79756307</v>
          </cell>
          <cell r="J500">
            <v>459.5</v>
          </cell>
          <cell r="K500">
            <v>30454848</v>
          </cell>
          <cell r="L500">
            <v>1467</v>
          </cell>
          <cell r="M500">
            <v>32179146</v>
          </cell>
          <cell r="N500">
            <v>796</v>
          </cell>
          <cell r="O500">
            <v>14947771</v>
          </cell>
          <cell r="P500">
            <v>3671</v>
          </cell>
          <cell r="Q500">
            <v>590441</v>
          </cell>
          <cell r="R500">
            <v>466</v>
          </cell>
          <cell r="S500">
            <v>5514644</v>
          </cell>
          <cell r="T500">
            <v>7358.5</v>
          </cell>
          <cell r="U500">
            <v>859</v>
          </cell>
        </row>
        <row r="501">
          <cell r="A501">
            <v>817002461</v>
          </cell>
          <cell r="B501" t="str">
            <v xml:space="preserve">AGROPECUARIA LATINOAMERICANA S.A.                                     </v>
          </cell>
          <cell r="C501" t="str">
            <v xml:space="preserve">CALOTO                    </v>
          </cell>
          <cell r="D501" t="str">
            <v xml:space="preserve">CAUCA                     </v>
          </cell>
          <cell r="E501" t="str">
            <v>VIGILANCIA</v>
          </cell>
          <cell r="F501" t="str">
            <v>ACTIVA</v>
          </cell>
          <cell r="G501" t="str">
            <v xml:space="preserve">ACTIVIDADES PECUARIAS Y DE CAZA              </v>
          </cell>
          <cell r="H501">
            <v>500</v>
          </cell>
          <cell r="I501">
            <v>79420613</v>
          </cell>
          <cell r="J501">
            <v>447.5</v>
          </cell>
          <cell r="K501">
            <v>31644968</v>
          </cell>
          <cell r="L501">
            <v>896</v>
          </cell>
          <cell r="M501">
            <v>53989101</v>
          </cell>
          <cell r="N501">
            <v>859</v>
          </cell>
          <cell r="O501">
            <v>13831136</v>
          </cell>
          <cell r="P501">
            <v>515</v>
          </cell>
          <cell r="Q501">
            <v>6616665</v>
          </cell>
          <cell r="R501">
            <v>655</v>
          </cell>
          <cell r="S501">
            <v>3467934</v>
          </cell>
          <cell r="T501">
            <v>3872.5</v>
          </cell>
          <cell r="U501">
            <v>466</v>
          </cell>
        </row>
        <row r="502">
          <cell r="A502">
            <v>860529657</v>
          </cell>
          <cell r="B502" t="str">
            <v xml:space="preserve">INTEROIL COLOMBIA EXPLORATION AND PRODUCTION                          </v>
          </cell>
          <cell r="C502" t="str">
            <v xml:space="preserve">BOGOTA D.C.               </v>
          </cell>
          <cell r="D502" t="str">
            <v xml:space="preserve">BOGOTA D.C.               </v>
          </cell>
          <cell r="E502" t="str">
            <v>VIGILANCIA</v>
          </cell>
          <cell r="F502" t="str">
            <v>ACTIVA</v>
          </cell>
          <cell r="G502" t="str">
            <v>EXTRACCION DE PETROLEO CRUDO Y DE GAS NATURAL</v>
          </cell>
          <cell r="H502">
            <v>501</v>
          </cell>
          <cell r="I502">
            <v>79390111</v>
          </cell>
          <cell r="J502">
            <v>270</v>
          </cell>
          <cell r="K502">
            <v>56111812</v>
          </cell>
          <cell r="L502">
            <v>1231</v>
          </cell>
          <cell r="M502">
            <v>38523746</v>
          </cell>
          <cell r="N502">
            <v>511</v>
          </cell>
          <cell r="O502">
            <v>24445261</v>
          </cell>
          <cell r="P502">
            <v>197</v>
          </cell>
          <cell r="Q502">
            <v>20114429</v>
          </cell>
          <cell r="R502">
            <v>228</v>
          </cell>
          <cell r="S502">
            <v>13151604</v>
          </cell>
          <cell r="T502">
            <v>2938</v>
          </cell>
          <cell r="U502">
            <v>363</v>
          </cell>
        </row>
        <row r="503">
          <cell r="A503">
            <v>805027006</v>
          </cell>
          <cell r="B503" t="str">
            <v xml:space="preserve">CREDIVALORES S.A.                                                     </v>
          </cell>
          <cell r="C503" t="str">
            <v xml:space="preserve">BOGOTA D.C.               </v>
          </cell>
          <cell r="D503" t="str">
            <v xml:space="preserve">BOGOTA D.C.               </v>
          </cell>
          <cell r="E503" t="str">
            <v>VIGILANCIA</v>
          </cell>
          <cell r="F503" t="str">
            <v>ACTIVA</v>
          </cell>
          <cell r="G503" t="str">
            <v>ACTIVIDADES DIVERSAS DE INVERSION Y SERVICIOS</v>
          </cell>
          <cell r="H503">
            <v>502</v>
          </cell>
          <cell r="I503">
            <v>79082074</v>
          </cell>
          <cell r="J503">
            <v>3412</v>
          </cell>
          <cell r="K503">
            <v>1989608</v>
          </cell>
          <cell r="L503">
            <v>2756</v>
          </cell>
          <cell r="M503">
            <v>15637525</v>
          </cell>
          <cell r="N503">
            <v>764</v>
          </cell>
          <cell r="O503">
            <v>15637525</v>
          </cell>
          <cell r="P503">
            <v>623</v>
          </cell>
          <cell r="Q503">
            <v>5357172</v>
          </cell>
          <cell r="R503">
            <v>2287</v>
          </cell>
          <cell r="S503">
            <v>659385</v>
          </cell>
          <cell r="T503">
            <v>10344</v>
          </cell>
          <cell r="U503">
            <v>1236</v>
          </cell>
        </row>
        <row r="504">
          <cell r="A504">
            <v>890800148</v>
          </cell>
          <cell r="B504" t="str">
            <v xml:space="preserve">COLOMBIT S A                                                          </v>
          </cell>
          <cell r="C504" t="str">
            <v xml:space="preserve">MANIZALES                 </v>
          </cell>
          <cell r="D504" t="str">
            <v xml:space="preserve">CALDAS                    </v>
          </cell>
          <cell r="E504" t="str">
            <v>VIGILANCIA</v>
          </cell>
          <cell r="F504" t="str">
            <v>ACTIVA</v>
          </cell>
          <cell r="G504" t="str">
            <v>FABRICACION DE PRODUCTOS DE CEMENTO, HORMIGON</v>
          </cell>
          <cell r="H504">
            <v>503</v>
          </cell>
          <cell r="I504">
            <v>78920651</v>
          </cell>
          <cell r="J504">
            <v>222.5</v>
          </cell>
          <cell r="K504">
            <v>67730877</v>
          </cell>
          <cell r="L504">
            <v>512</v>
          </cell>
          <cell r="M504">
            <v>91174219</v>
          </cell>
          <cell r="N504">
            <v>449</v>
          </cell>
          <cell r="O504">
            <v>27921136</v>
          </cell>
          <cell r="P504">
            <v>480</v>
          </cell>
          <cell r="Q504">
            <v>7400973</v>
          </cell>
          <cell r="R504">
            <v>392</v>
          </cell>
          <cell r="S504">
            <v>6717171</v>
          </cell>
          <cell r="T504">
            <v>2558.5</v>
          </cell>
          <cell r="U504">
            <v>321</v>
          </cell>
        </row>
        <row r="505">
          <cell r="A505">
            <v>800245520</v>
          </cell>
          <cell r="B505" t="str">
            <v xml:space="preserve">BRITISH AMERICAN TOBACCO (SOUTH AMERICA) LIMITED                      </v>
          </cell>
          <cell r="C505" t="str">
            <v xml:space="preserve">BOGOTA D.C.               </v>
          </cell>
          <cell r="D505" t="str">
            <v xml:space="preserve">BOGOTA D.C.               </v>
          </cell>
          <cell r="E505" t="str">
            <v>VIGILANCIA</v>
          </cell>
          <cell r="F505" t="str">
            <v>ACTIVA</v>
          </cell>
          <cell r="G505" t="str">
            <v xml:space="preserve">COMERCIO AL POR MAYOR                        </v>
          </cell>
          <cell r="H505">
            <v>504</v>
          </cell>
          <cell r="I505">
            <v>78897018</v>
          </cell>
          <cell r="J505">
            <v>301</v>
          </cell>
          <cell r="K505">
            <v>49760323</v>
          </cell>
          <cell r="L505">
            <v>308</v>
          </cell>
          <cell r="M505">
            <v>143349245</v>
          </cell>
          <cell r="N505">
            <v>120</v>
          </cell>
          <cell r="O505">
            <v>99220242</v>
          </cell>
          <cell r="P505">
            <v>229</v>
          </cell>
          <cell r="Q505">
            <v>17258730</v>
          </cell>
          <cell r="R505">
            <v>546</v>
          </cell>
          <cell r="S505">
            <v>4438127</v>
          </cell>
          <cell r="T505">
            <v>2008</v>
          </cell>
          <cell r="U505">
            <v>258</v>
          </cell>
        </row>
        <row r="506">
          <cell r="A506">
            <v>830058533</v>
          </cell>
          <cell r="B506" t="str">
            <v xml:space="preserve">HUNTSMAN COLOMBIA LTDA                                                </v>
          </cell>
          <cell r="C506" t="str">
            <v xml:space="preserve">BOGOTA D.C.               </v>
          </cell>
          <cell r="D506" t="str">
            <v xml:space="preserve">BOGOTA D.C.               </v>
          </cell>
          <cell r="E506" t="str">
            <v>VIGILANCIA</v>
          </cell>
          <cell r="F506" t="str">
            <v>ACTIVA</v>
          </cell>
          <cell r="G506" t="str">
            <v xml:space="preserve">COMERCIO AL POR MAYOR                        </v>
          </cell>
          <cell r="H506">
            <v>505</v>
          </cell>
          <cell r="I506">
            <v>78293313</v>
          </cell>
          <cell r="J506">
            <v>301.5</v>
          </cell>
          <cell r="K506">
            <v>49598519</v>
          </cell>
          <cell r="L506">
            <v>676</v>
          </cell>
          <cell r="M506">
            <v>71366034</v>
          </cell>
          <cell r="N506">
            <v>672</v>
          </cell>
          <cell r="O506">
            <v>18138862</v>
          </cell>
          <cell r="P506">
            <v>327</v>
          </cell>
          <cell r="Q506">
            <v>11795040</v>
          </cell>
          <cell r="R506">
            <v>365</v>
          </cell>
          <cell r="S506">
            <v>7698102</v>
          </cell>
          <cell r="T506">
            <v>2846.5</v>
          </cell>
          <cell r="U506">
            <v>354</v>
          </cell>
        </row>
        <row r="507">
          <cell r="A507">
            <v>811024065</v>
          </cell>
          <cell r="B507" t="str">
            <v xml:space="preserve">VALORES COPACABANA S.A.                                               </v>
          </cell>
          <cell r="C507" t="str">
            <v xml:space="preserve">MEDELLIN                  </v>
          </cell>
          <cell r="D507" t="str">
            <v xml:space="preserve">ANTIOQUIA                 </v>
          </cell>
          <cell r="E507" t="str">
            <v>VIGILANCIA</v>
          </cell>
          <cell r="F507" t="str">
            <v>ACTIVA</v>
          </cell>
          <cell r="G507" t="str">
            <v>ACTIVIDADES DIVERSAS DE INVERSION Y SERVICIOS</v>
          </cell>
          <cell r="H507">
            <v>506</v>
          </cell>
          <cell r="I507">
            <v>78268097</v>
          </cell>
          <cell r="J507">
            <v>198</v>
          </cell>
          <cell r="K507">
            <v>77927134</v>
          </cell>
          <cell r="L507">
            <v>5292</v>
          </cell>
          <cell r="M507">
            <v>6907121</v>
          </cell>
          <cell r="N507">
            <v>1714</v>
          </cell>
          <cell r="O507">
            <v>6907121</v>
          </cell>
          <cell r="P507">
            <v>500</v>
          </cell>
          <cell r="Q507">
            <v>6832720</v>
          </cell>
          <cell r="R507">
            <v>384</v>
          </cell>
          <cell r="S507">
            <v>6933342</v>
          </cell>
          <cell r="T507">
            <v>8594</v>
          </cell>
          <cell r="U507">
            <v>1003</v>
          </cell>
        </row>
        <row r="508">
          <cell r="A508">
            <v>830098375</v>
          </cell>
          <cell r="B508" t="str">
            <v xml:space="preserve">C I FLORES IPANEMA S A                                                </v>
          </cell>
          <cell r="C508" t="str">
            <v xml:space="preserve">BOGOTA D.C.               </v>
          </cell>
          <cell r="D508" t="str">
            <v xml:space="preserve">BOGOTA D.C.               </v>
          </cell>
          <cell r="E508" t="str">
            <v>VIGILANCIA</v>
          </cell>
          <cell r="F508" t="str">
            <v>ACTIVA</v>
          </cell>
          <cell r="G508" t="str">
            <v xml:space="preserve">AGRICOLA CON PREDOMINIO EXPORTADOR           </v>
          </cell>
          <cell r="H508">
            <v>507</v>
          </cell>
          <cell r="I508">
            <v>78266998</v>
          </cell>
          <cell r="J508">
            <v>711.5</v>
          </cell>
          <cell r="K508">
            <v>17389735</v>
          </cell>
          <cell r="L508">
            <v>653</v>
          </cell>
          <cell r="M508">
            <v>73434131</v>
          </cell>
          <cell r="N508">
            <v>5000</v>
          </cell>
          <cell r="O508">
            <v>1910901</v>
          </cell>
          <cell r="P508">
            <v>1476</v>
          </cell>
          <cell r="Q508">
            <v>1910901</v>
          </cell>
          <cell r="R508">
            <v>1451</v>
          </cell>
          <cell r="S508">
            <v>1238986</v>
          </cell>
          <cell r="T508">
            <v>9798.5</v>
          </cell>
          <cell r="U508">
            <v>1155</v>
          </cell>
        </row>
        <row r="509">
          <cell r="A509">
            <v>890206611</v>
          </cell>
          <cell r="B509" t="str">
            <v xml:space="preserve">DISTRIBUIDORA RAYCO LIMITADA                                          </v>
          </cell>
          <cell r="C509" t="str">
            <v xml:space="preserve">FLORIDABLANCA             </v>
          </cell>
          <cell r="D509" t="str">
            <v xml:space="preserve">SANTANDER                 </v>
          </cell>
          <cell r="E509" t="str">
            <v>VIGILANCIA</v>
          </cell>
          <cell r="F509" t="str">
            <v>ACTIVA</v>
          </cell>
          <cell r="G509" t="str">
            <v xml:space="preserve">COMERCIO AL POR MENOR                        </v>
          </cell>
          <cell r="H509">
            <v>508</v>
          </cell>
          <cell r="I509">
            <v>78016461</v>
          </cell>
          <cell r="J509">
            <v>543.5</v>
          </cell>
          <cell r="K509">
            <v>24466170</v>
          </cell>
          <cell r="L509">
            <v>680</v>
          </cell>
          <cell r="M509">
            <v>70616751</v>
          </cell>
          <cell r="N509">
            <v>562</v>
          </cell>
          <cell r="O509">
            <v>22577372</v>
          </cell>
          <cell r="P509">
            <v>751</v>
          </cell>
          <cell r="Q509">
            <v>4273646</v>
          </cell>
          <cell r="R509">
            <v>1396</v>
          </cell>
          <cell r="S509">
            <v>1302665</v>
          </cell>
          <cell r="T509">
            <v>4440.5</v>
          </cell>
          <cell r="U509">
            <v>544</v>
          </cell>
        </row>
        <row r="510">
          <cell r="A510">
            <v>890301752</v>
          </cell>
          <cell r="B510" t="str">
            <v xml:space="preserve">EL PAIS S.A.                                                          </v>
          </cell>
          <cell r="C510" t="str">
            <v xml:space="preserve">CALI                      </v>
          </cell>
          <cell r="D510" t="str">
            <v xml:space="preserve">VALLE                     </v>
          </cell>
          <cell r="E510" t="str">
            <v>VIGILANCIA</v>
          </cell>
          <cell r="F510" t="str">
            <v>ACTIVA</v>
          </cell>
          <cell r="G510" t="str">
            <v xml:space="preserve">PUBLICACIONES PERIODICAS                     </v>
          </cell>
          <cell r="H510">
            <v>509</v>
          </cell>
          <cell r="I510">
            <v>77747699</v>
          </cell>
          <cell r="J510">
            <v>249.5</v>
          </cell>
          <cell r="K510">
            <v>60416140</v>
          </cell>
          <cell r="L510">
            <v>914</v>
          </cell>
          <cell r="M510">
            <v>52772881</v>
          </cell>
          <cell r="N510">
            <v>422</v>
          </cell>
          <cell r="O510">
            <v>29913502</v>
          </cell>
          <cell r="P510">
            <v>522</v>
          </cell>
          <cell r="Q510">
            <v>6562004</v>
          </cell>
          <cell r="R510">
            <v>889</v>
          </cell>
          <cell r="S510">
            <v>2356432</v>
          </cell>
          <cell r="T510">
            <v>3505.5</v>
          </cell>
          <cell r="U510">
            <v>423</v>
          </cell>
        </row>
        <row r="511">
          <cell r="A511">
            <v>891900196</v>
          </cell>
          <cell r="B511" t="str">
            <v xml:space="preserve">INGENIO CARMELITA S.A.                                                </v>
          </cell>
          <cell r="C511" t="str">
            <v xml:space="preserve">TULUA                     </v>
          </cell>
          <cell r="D511" t="str">
            <v xml:space="preserve">VALLE                     </v>
          </cell>
          <cell r="E511" t="str">
            <v>VIGILANCIA</v>
          </cell>
          <cell r="F511" t="str">
            <v>ACTIVA</v>
          </cell>
          <cell r="G511" t="str">
            <v xml:space="preserve">PRODUCTOS ALIMENTICIOS                       </v>
          </cell>
          <cell r="H511">
            <v>510</v>
          </cell>
          <cell r="I511">
            <v>77672975</v>
          </cell>
          <cell r="J511">
            <v>247</v>
          </cell>
          <cell r="K511">
            <v>61535433</v>
          </cell>
          <cell r="L511">
            <v>547</v>
          </cell>
          <cell r="M511">
            <v>86958307</v>
          </cell>
          <cell r="N511">
            <v>496</v>
          </cell>
          <cell r="O511">
            <v>25184376</v>
          </cell>
          <cell r="P511">
            <v>337</v>
          </cell>
          <cell r="Q511">
            <v>11458759</v>
          </cell>
          <cell r="R511">
            <v>380</v>
          </cell>
          <cell r="S511">
            <v>7012628</v>
          </cell>
          <cell r="T511">
            <v>2517</v>
          </cell>
          <cell r="U511">
            <v>316</v>
          </cell>
        </row>
        <row r="512">
          <cell r="A512">
            <v>890805267</v>
          </cell>
          <cell r="B512" t="str">
            <v xml:space="preserve">C.I. SUPER DE ALIMENTOS S A                                           </v>
          </cell>
          <cell r="C512" t="str">
            <v xml:space="preserve">MANIZALES                 </v>
          </cell>
          <cell r="D512" t="str">
            <v xml:space="preserve">CALDAS                    </v>
          </cell>
          <cell r="E512" t="str">
            <v>VIGILANCIA</v>
          </cell>
          <cell r="F512" t="str">
            <v>ACTIVA</v>
          </cell>
          <cell r="G512" t="str">
            <v xml:space="preserve">PRODUCTOS ALIMENTICIOS                       </v>
          </cell>
          <cell r="H512">
            <v>511</v>
          </cell>
          <cell r="I512">
            <v>77563113</v>
          </cell>
          <cell r="J512">
            <v>571</v>
          </cell>
          <cell r="K512">
            <v>22942161</v>
          </cell>
          <cell r="L512">
            <v>337</v>
          </cell>
          <cell r="M512">
            <v>135248967</v>
          </cell>
          <cell r="N512">
            <v>352</v>
          </cell>
          <cell r="O512">
            <v>35074460</v>
          </cell>
          <cell r="P512">
            <v>472</v>
          </cell>
          <cell r="Q512">
            <v>7497441</v>
          </cell>
          <cell r="R512">
            <v>747</v>
          </cell>
          <cell r="S512">
            <v>2975038</v>
          </cell>
          <cell r="T512">
            <v>2990</v>
          </cell>
          <cell r="U512">
            <v>370</v>
          </cell>
        </row>
        <row r="513">
          <cell r="A513">
            <v>860006537</v>
          </cell>
          <cell r="B513" t="str">
            <v xml:space="preserve">THOMAS GREG Y SONS TRANSPORTADORA DE VALORES S A                      </v>
          </cell>
          <cell r="C513" t="str">
            <v xml:space="preserve">BOGOTA D.C.               </v>
          </cell>
          <cell r="D513" t="str">
            <v xml:space="preserve">BOGOTA D.C.               </v>
          </cell>
          <cell r="E513" t="str">
            <v>VIGILANCIA</v>
          </cell>
          <cell r="F513" t="str">
            <v>ACTIVA</v>
          </cell>
          <cell r="G513" t="str">
            <v xml:space="preserve">TRANSPORTE TERRESTRE DE CARGA                </v>
          </cell>
          <cell r="H513">
            <v>512</v>
          </cell>
          <cell r="I513">
            <v>77355342</v>
          </cell>
          <cell r="J513">
            <v>535.5</v>
          </cell>
          <cell r="K513">
            <v>24921645</v>
          </cell>
          <cell r="L513">
            <v>447</v>
          </cell>
          <cell r="M513">
            <v>103501248</v>
          </cell>
          <cell r="N513">
            <v>458</v>
          </cell>
          <cell r="O513">
            <v>27420856</v>
          </cell>
          <cell r="P513">
            <v>351</v>
          </cell>
          <cell r="Q513">
            <v>10781579</v>
          </cell>
          <cell r="R513">
            <v>1170</v>
          </cell>
          <cell r="S513">
            <v>1614158</v>
          </cell>
          <cell r="T513">
            <v>3473.5</v>
          </cell>
          <cell r="U513">
            <v>418</v>
          </cell>
        </row>
        <row r="514">
          <cell r="A514">
            <v>860003215</v>
          </cell>
          <cell r="B514" t="str">
            <v xml:space="preserve">PROFICOL S A                                                          </v>
          </cell>
          <cell r="C514" t="str">
            <v xml:space="preserve">BOGOTA D.C.               </v>
          </cell>
          <cell r="D514" t="str">
            <v xml:space="preserve">BOGOTA D.C.               </v>
          </cell>
          <cell r="E514" t="str">
            <v>VIGILANCIA</v>
          </cell>
          <cell r="F514" t="str">
            <v>ACTIVA</v>
          </cell>
          <cell r="G514" t="str">
            <v xml:space="preserve">PRODUCTOS QUIMICOS                           </v>
          </cell>
          <cell r="H514">
            <v>513</v>
          </cell>
          <cell r="I514">
            <v>77256005</v>
          </cell>
          <cell r="J514">
            <v>322</v>
          </cell>
          <cell r="K514">
            <v>45281359</v>
          </cell>
          <cell r="L514">
            <v>644</v>
          </cell>
          <cell r="M514">
            <v>74157654</v>
          </cell>
          <cell r="N514">
            <v>557</v>
          </cell>
          <cell r="O514">
            <v>22685947</v>
          </cell>
          <cell r="P514">
            <v>845</v>
          </cell>
          <cell r="Q514">
            <v>3679394</v>
          </cell>
          <cell r="R514">
            <v>1794</v>
          </cell>
          <cell r="S514">
            <v>930740</v>
          </cell>
          <cell r="T514">
            <v>4675</v>
          </cell>
          <cell r="U514">
            <v>573</v>
          </cell>
        </row>
        <row r="515">
          <cell r="A515">
            <v>830110358</v>
          </cell>
          <cell r="B515" t="str">
            <v xml:space="preserve">PRICOL ALIMENTOS S A                                                  </v>
          </cell>
          <cell r="C515" t="str">
            <v xml:space="preserve">FACATATIVA                </v>
          </cell>
          <cell r="D515" t="str">
            <v xml:space="preserve">CUNDINAMARCA              </v>
          </cell>
          <cell r="E515" t="str">
            <v>VIGILANCIA</v>
          </cell>
          <cell r="F515" t="str">
            <v>ACTIVA</v>
          </cell>
          <cell r="G515" t="str">
            <v xml:space="preserve">PRODUCTOS ALIMENTICIOS                       </v>
          </cell>
          <cell r="H515">
            <v>514</v>
          </cell>
          <cell r="I515">
            <v>76895349</v>
          </cell>
          <cell r="J515">
            <v>211.5</v>
          </cell>
          <cell r="K515">
            <v>71248360</v>
          </cell>
          <cell r="L515">
            <v>856</v>
          </cell>
          <cell r="M515">
            <v>56548031</v>
          </cell>
          <cell r="N515">
            <v>784</v>
          </cell>
          <cell r="O515">
            <v>15096816</v>
          </cell>
          <cell r="P515">
            <v>635</v>
          </cell>
          <cell r="Q515">
            <v>5210871</v>
          </cell>
          <cell r="R515">
            <v>688</v>
          </cell>
          <cell r="S515">
            <v>3302930</v>
          </cell>
          <cell r="T515">
            <v>3688.5</v>
          </cell>
          <cell r="U515">
            <v>444</v>
          </cell>
        </row>
        <row r="516">
          <cell r="A516">
            <v>890903736</v>
          </cell>
          <cell r="B516" t="str">
            <v xml:space="preserve">PROMOTORA DE HOTELES MEDELLIN S A                                     </v>
          </cell>
          <cell r="C516" t="str">
            <v xml:space="preserve">MEDELLIN                  </v>
          </cell>
          <cell r="D516" t="str">
            <v xml:space="preserve">ANTIOQUIA                 </v>
          </cell>
          <cell r="E516" t="str">
            <v>VIGILANCIA</v>
          </cell>
          <cell r="F516" t="str">
            <v>ACTIVA</v>
          </cell>
          <cell r="G516" t="str">
            <v xml:space="preserve">ALOJAMIENTO                                  </v>
          </cell>
          <cell r="H516">
            <v>515</v>
          </cell>
          <cell r="I516">
            <v>76520590</v>
          </cell>
          <cell r="J516">
            <v>209</v>
          </cell>
          <cell r="K516">
            <v>72564900</v>
          </cell>
          <cell r="L516">
            <v>3720</v>
          </cell>
          <cell r="M516">
            <v>10883880</v>
          </cell>
          <cell r="N516">
            <v>1715</v>
          </cell>
          <cell r="O516">
            <v>6904721</v>
          </cell>
          <cell r="P516">
            <v>1192</v>
          </cell>
          <cell r="Q516">
            <v>2433170</v>
          </cell>
          <cell r="R516">
            <v>893</v>
          </cell>
          <cell r="S516">
            <v>2342215</v>
          </cell>
          <cell r="T516">
            <v>8244</v>
          </cell>
          <cell r="U516">
            <v>962</v>
          </cell>
        </row>
        <row r="517">
          <cell r="A517">
            <v>830510241</v>
          </cell>
          <cell r="B517" t="str">
            <v xml:space="preserve">GRUPO CONDOR INVERSIONES S.A.                                         </v>
          </cell>
          <cell r="C517" t="str">
            <v xml:space="preserve">MEDELLIN                  </v>
          </cell>
          <cell r="D517" t="str">
            <v xml:space="preserve">ANTIOQUIA                 </v>
          </cell>
          <cell r="E517" t="str">
            <v>VIGILANCIA</v>
          </cell>
          <cell r="F517" t="str">
            <v>ACTIVA</v>
          </cell>
          <cell r="G517" t="str">
            <v>ACTIVIDADES DIVERSAS DE INVERSION Y SERVICIOS</v>
          </cell>
          <cell r="H517">
            <v>516</v>
          </cell>
          <cell r="I517">
            <v>76490659</v>
          </cell>
          <cell r="J517">
            <v>215</v>
          </cell>
          <cell r="K517">
            <v>69749106</v>
          </cell>
          <cell r="L517">
            <v>10255</v>
          </cell>
          <cell r="M517">
            <v>2102795</v>
          </cell>
          <cell r="N517">
            <v>4629</v>
          </cell>
          <cell r="O517">
            <v>2102795</v>
          </cell>
          <cell r="P517">
            <v>1383</v>
          </cell>
          <cell r="Q517">
            <v>2052569</v>
          </cell>
          <cell r="R517">
            <v>1838</v>
          </cell>
          <cell r="S517">
            <v>903260</v>
          </cell>
          <cell r="T517">
            <v>18836</v>
          </cell>
          <cell r="U517">
            <v>2335</v>
          </cell>
        </row>
        <row r="518">
          <cell r="A518">
            <v>860036974</v>
          </cell>
          <cell r="B518" t="str">
            <v xml:space="preserve">INGENIEROS CONTRATISTAS ASOCIADOS S.A.                                </v>
          </cell>
          <cell r="C518" t="str">
            <v xml:space="preserve">BOGOTA D.C.               </v>
          </cell>
          <cell r="D518" t="str">
            <v xml:space="preserve">BOGOTA D.C.               </v>
          </cell>
          <cell r="E518" t="str">
            <v>VIGILANCIA</v>
          </cell>
          <cell r="F518" t="str">
            <v>ACTIVA</v>
          </cell>
          <cell r="G518" t="str">
            <v xml:space="preserve">ADECUACION DE OBRAS DE CONSTRUCCION          </v>
          </cell>
          <cell r="H518">
            <v>517</v>
          </cell>
          <cell r="I518">
            <v>76381955</v>
          </cell>
          <cell r="J518">
            <v>2262.5</v>
          </cell>
          <cell r="K518">
            <v>3597179</v>
          </cell>
          <cell r="L518">
            <v>4098</v>
          </cell>
          <cell r="M518">
            <v>9695213</v>
          </cell>
          <cell r="N518">
            <v>3844</v>
          </cell>
          <cell r="O518">
            <v>2669811</v>
          </cell>
          <cell r="P518">
            <v>2867</v>
          </cell>
          <cell r="Q518">
            <v>832336</v>
          </cell>
          <cell r="R518">
            <v>3262</v>
          </cell>
          <cell r="S518">
            <v>405079</v>
          </cell>
          <cell r="T518">
            <v>16850.5</v>
          </cell>
          <cell r="U518">
            <v>2078</v>
          </cell>
        </row>
        <row r="519">
          <cell r="A519">
            <v>800185295</v>
          </cell>
          <cell r="B519" t="str">
            <v xml:space="preserve">AMARILLO S.A                                                          </v>
          </cell>
          <cell r="C519" t="str">
            <v xml:space="preserve">BOGOTA D.C.               </v>
          </cell>
          <cell r="D519" t="str">
            <v xml:space="preserve">BOGOTA D.C.               </v>
          </cell>
          <cell r="E519" t="str">
            <v>VIGILANCIA</v>
          </cell>
          <cell r="F519" t="str">
            <v>ACTIVA</v>
          </cell>
          <cell r="G519" t="str">
            <v xml:space="preserve">ADECUACION DE OBRAS DE CONSTRUCCION          </v>
          </cell>
          <cell r="H519">
            <v>518</v>
          </cell>
          <cell r="I519">
            <v>76214563</v>
          </cell>
          <cell r="J519">
            <v>1018.5</v>
          </cell>
          <cell r="K519">
            <v>10952995</v>
          </cell>
          <cell r="L519">
            <v>2364</v>
          </cell>
          <cell r="M519">
            <v>18638877</v>
          </cell>
          <cell r="N519">
            <v>1053</v>
          </cell>
          <cell r="O519">
            <v>11179388</v>
          </cell>
          <cell r="P519">
            <v>1168</v>
          </cell>
          <cell r="Q519">
            <v>2497698</v>
          </cell>
          <cell r="R519">
            <v>1805</v>
          </cell>
          <cell r="S519">
            <v>919796</v>
          </cell>
          <cell r="T519">
            <v>7926.5</v>
          </cell>
          <cell r="U519">
            <v>922</v>
          </cell>
        </row>
        <row r="520">
          <cell r="A520">
            <v>890318919</v>
          </cell>
          <cell r="B520" t="str">
            <v xml:space="preserve">VALLECILLA B VALLECILLA M &amp; CIA S.C.A. CARVAL DE COLOMBIA             </v>
          </cell>
          <cell r="C520" t="str">
            <v xml:space="preserve">CALI                      </v>
          </cell>
          <cell r="D520" t="str">
            <v xml:space="preserve">VALLE                     </v>
          </cell>
          <cell r="E520" t="str">
            <v>VIGILANCIA</v>
          </cell>
          <cell r="F520" t="str">
            <v>ACTIVA</v>
          </cell>
          <cell r="G520" t="str">
            <v xml:space="preserve">PRODUCTOS QUIMICOS                           </v>
          </cell>
          <cell r="H520">
            <v>519</v>
          </cell>
          <cell r="I520">
            <v>76188500</v>
          </cell>
          <cell r="J520">
            <v>362.5</v>
          </cell>
          <cell r="K520">
            <v>40464590</v>
          </cell>
          <cell r="L520">
            <v>865</v>
          </cell>
          <cell r="M520">
            <v>55971471</v>
          </cell>
          <cell r="N520">
            <v>576</v>
          </cell>
          <cell r="O520">
            <v>22002429</v>
          </cell>
          <cell r="P520">
            <v>779</v>
          </cell>
          <cell r="Q520">
            <v>4105059</v>
          </cell>
          <cell r="R520">
            <v>931</v>
          </cell>
          <cell r="S520">
            <v>2172717</v>
          </cell>
          <cell r="T520">
            <v>4032.5</v>
          </cell>
          <cell r="U520">
            <v>489</v>
          </cell>
        </row>
        <row r="521">
          <cell r="A521">
            <v>890405477</v>
          </cell>
          <cell r="B521" t="str">
            <v xml:space="preserve">C I CARTAGENERA DE ACUACULTURA S A                                    </v>
          </cell>
          <cell r="C521" t="str">
            <v xml:space="preserve">CARTAGENA                 </v>
          </cell>
          <cell r="D521" t="str">
            <v xml:space="preserve">BOLIVAR                   </v>
          </cell>
          <cell r="E521" t="str">
            <v>VIGILANCIA</v>
          </cell>
          <cell r="F521" t="str">
            <v>ACTIVA</v>
          </cell>
          <cell r="G521" t="str">
            <v>PESCA, PISICULTURA Y ACTIVIDADES RELACIONADAS</v>
          </cell>
          <cell r="H521">
            <v>520</v>
          </cell>
          <cell r="I521">
            <v>76064916</v>
          </cell>
          <cell r="J521">
            <v>570.5</v>
          </cell>
          <cell r="K521">
            <v>23028124</v>
          </cell>
          <cell r="L521">
            <v>885</v>
          </cell>
          <cell r="M521">
            <v>54745732</v>
          </cell>
          <cell r="N521">
            <v>2184</v>
          </cell>
          <cell r="O521">
            <v>5177177</v>
          </cell>
          <cell r="P521">
            <v>2517</v>
          </cell>
          <cell r="Q521">
            <v>993009</v>
          </cell>
          <cell r="R521">
            <v>8954</v>
          </cell>
          <cell r="S521">
            <v>66211</v>
          </cell>
          <cell r="T521">
            <v>15630.5</v>
          </cell>
          <cell r="U521">
            <v>1913</v>
          </cell>
        </row>
        <row r="522">
          <cell r="A522">
            <v>860012305</v>
          </cell>
          <cell r="B522" t="str">
            <v xml:space="preserve">ADOTEX S.A.                                                           </v>
          </cell>
          <cell r="C522" t="str">
            <v xml:space="preserve">BOGOTA D.C.               </v>
          </cell>
          <cell r="D522" t="str">
            <v xml:space="preserve">BOGOTA D.C.               </v>
          </cell>
          <cell r="E522" t="str">
            <v>VIGILANCIA</v>
          </cell>
          <cell r="F522" t="str">
            <v>ACTIVA</v>
          </cell>
          <cell r="G522" t="str">
            <v xml:space="preserve">ACTIVIDADES INMOBILIARIAS                    </v>
          </cell>
          <cell r="H522">
            <v>521</v>
          </cell>
          <cell r="I522">
            <v>75952770</v>
          </cell>
          <cell r="J522">
            <v>290</v>
          </cell>
          <cell r="K522">
            <v>51777090</v>
          </cell>
          <cell r="L522">
            <v>4846</v>
          </cell>
          <cell r="M522">
            <v>7836197</v>
          </cell>
          <cell r="N522">
            <v>1508</v>
          </cell>
          <cell r="O522">
            <v>7836197</v>
          </cell>
          <cell r="P522">
            <v>562</v>
          </cell>
          <cell r="Q522">
            <v>6002566</v>
          </cell>
          <cell r="R522">
            <v>402</v>
          </cell>
          <cell r="S522">
            <v>6509104</v>
          </cell>
          <cell r="T522">
            <v>8129</v>
          </cell>
          <cell r="U522">
            <v>946</v>
          </cell>
        </row>
        <row r="523">
          <cell r="A523">
            <v>890906119</v>
          </cell>
          <cell r="B523" t="str">
            <v xml:space="preserve">PLASTIQUIMICA S A                                                     </v>
          </cell>
          <cell r="C523" t="str">
            <v xml:space="preserve">SABANETA                  </v>
          </cell>
          <cell r="D523" t="str">
            <v xml:space="preserve">ANTIOQUIA                 </v>
          </cell>
          <cell r="E523" t="str">
            <v>EXENTA</v>
          </cell>
          <cell r="F523" t="str">
            <v>VIGILADA POR LA SUPERINTENDENCIA FINANCIERA DE COL</v>
          </cell>
          <cell r="G523" t="str">
            <v xml:space="preserve">PRODUCTOS DE PLASTICO                        </v>
          </cell>
          <cell r="H523">
            <v>522</v>
          </cell>
          <cell r="I523">
            <v>75894688</v>
          </cell>
          <cell r="J523">
            <v>444</v>
          </cell>
          <cell r="K523">
            <v>31943347</v>
          </cell>
          <cell r="L523">
            <v>846</v>
          </cell>
          <cell r="M523">
            <v>57008847</v>
          </cell>
          <cell r="N523">
            <v>910</v>
          </cell>
          <cell r="O523">
            <v>13001745</v>
          </cell>
          <cell r="P523">
            <v>645</v>
          </cell>
          <cell r="Q523">
            <v>5137446</v>
          </cell>
          <cell r="R523">
            <v>733</v>
          </cell>
          <cell r="S523">
            <v>3087461</v>
          </cell>
          <cell r="T523">
            <v>4100</v>
          </cell>
          <cell r="U523">
            <v>499</v>
          </cell>
        </row>
        <row r="524">
          <cell r="A524">
            <v>890333023</v>
          </cell>
          <cell r="B524" t="str">
            <v xml:space="preserve">SIDERURGICA DEL OCCIDENTE S.A.                                        </v>
          </cell>
          <cell r="C524" t="str">
            <v xml:space="preserve">YUMBO                     </v>
          </cell>
          <cell r="D524" t="str">
            <v xml:space="preserve">VALLE                     </v>
          </cell>
          <cell r="E524" t="str">
            <v>VIGILANCIA</v>
          </cell>
          <cell r="F524" t="str">
            <v>ACTIVA</v>
          </cell>
          <cell r="G524" t="str">
            <v xml:space="preserve">INDUSTRIAS METALICAS BASICAS                 </v>
          </cell>
          <cell r="H524">
            <v>523</v>
          </cell>
          <cell r="I524">
            <v>75415005</v>
          </cell>
          <cell r="J524">
            <v>353</v>
          </cell>
          <cell r="K524">
            <v>41585458</v>
          </cell>
          <cell r="L524">
            <v>350</v>
          </cell>
          <cell r="M524">
            <v>130142239</v>
          </cell>
          <cell r="N524">
            <v>259</v>
          </cell>
          <cell r="O524">
            <v>46561687</v>
          </cell>
          <cell r="P524">
            <v>125</v>
          </cell>
          <cell r="Q524">
            <v>32917458</v>
          </cell>
          <cell r="R524">
            <v>174</v>
          </cell>
          <cell r="S524">
            <v>18115765</v>
          </cell>
          <cell r="T524">
            <v>1784</v>
          </cell>
          <cell r="U524">
            <v>232</v>
          </cell>
        </row>
        <row r="525">
          <cell r="A525">
            <v>800057310</v>
          </cell>
          <cell r="B525" t="str">
            <v xml:space="preserve">NEC DE COLOMBIA S.A.                                                  </v>
          </cell>
          <cell r="C525" t="str">
            <v xml:space="preserve">BOGOTA D.C.               </v>
          </cell>
          <cell r="D525" t="str">
            <v xml:space="preserve">BOGOTA D.C.               </v>
          </cell>
          <cell r="E525" t="str">
            <v>VIGILANCIA</v>
          </cell>
          <cell r="F525" t="str">
            <v>ACTIVA</v>
          </cell>
          <cell r="G525" t="str">
            <v xml:space="preserve">COMERCIO AL POR MENOR                        </v>
          </cell>
          <cell r="H525">
            <v>524</v>
          </cell>
          <cell r="I525">
            <v>75305693</v>
          </cell>
          <cell r="J525">
            <v>767.5</v>
          </cell>
          <cell r="K525">
            <v>15777888</v>
          </cell>
          <cell r="L525">
            <v>368</v>
          </cell>
          <cell r="M525">
            <v>123219213</v>
          </cell>
          <cell r="N525">
            <v>554</v>
          </cell>
          <cell r="O525">
            <v>22948543</v>
          </cell>
          <cell r="P525">
            <v>267</v>
          </cell>
          <cell r="Q525">
            <v>14411763</v>
          </cell>
          <cell r="R525">
            <v>302</v>
          </cell>
          <cell r="S525">
            <v>9533063</v>
          </cell>
          <cell r="T525">
            <v>2782.5</v>
          </cell>
          <cell r="U525">
            <v>345</v>
          </cell>
        </row>
        <row r="526">
          <cell r="A526">
            <v>890301387</v>
          </cell>
          <cell r="B526" t="str">
            <v xml:space="preserve">N HURTADO Y CIA S A                                                   </v>
          </cell>
          <cell r="C526" t="str">
            <v xml:space="preserve">CALI                      </v>
          </cell>
          <cell r="D526" t="str">
            <v xml:space="preserve">VALLE                     </v>
          </cell>
          <cell r="E526" t="str">
            <v>EXENTA</v>
          </cell>
          <cell r="F526" t="str">
            <v>VIGILADA POR LA SUPERINTENDENCIA FINANCIERA DE COL</v>
          </cell>
          <cell r="G526" t="str">
            <v>ACTIVIDADES DIVERSAS DE INVERSION Y SERVICIOS</v>
          </cell>
          <cell r="H526">
            <v>525</v>
          </cell>
          <cell r="I526">
            <v>75131809</v>
          </cell>
          <cell r="J526">
            <v>205.5</v>
          </cell>
          <cell r="K526">
            <v>74251245</v>
          </cell>
          <cell r="L526">
            <v>4390</v>
          </cell>
          <cell r="M526">
            <v>8946976</v>
          </cell>
          <cell r="N526">
            <v>1310</v>
          </cell>
          <cell r="O526">
            <v>8946976</v>
          </cell>
          <cell r="P526">
            <v>468</v>
          </cell>
          <cell r="Q526">
            <v>7574068</v>
          </cell>
          <cell r="R526">
            <v>511</v>
          </cell>
          <cell r="S526">
            <v>4869202</v>
          </cell>
          <cell r="T526">
            <v>7409.5</v>
          </cell>
          <cell r="U526">
            <v>864</v>
          </cell>
        </row>
        <row r="527">
          <cell r="A527">
            <v>891304762</v>
          </cell>
          <cell r="B527" t="str">
            <v xml:space="preserve">ITALCOL DE OCCIDENTE LIMITADA                                         </v>
          </cell>
          <cell r="C527" t="str">
            <v xml:space="preserve">PALMIRA                   </v>
          </cell>
          <cell r="D527" t="str">
            <v xml:space="preserve">VALLE                     </v>
          </cell>
          <cell r="E527" t="str">
            <v>VIGILANCIA</v>
          </cell>
          <cell r="F527" t="str">
            <v>ACTIVA</v>
          </cell>
          <cell r="G527" t="str">
            <v xml:space="preserve">COMERCIO AL POR MAYOR                        </v>
          </cell>
          <cell r="H527">
            <v>526</v>
          </cell>
          <cell r="I527">
            <v>75041644</v>
          </cell>
          <cell r="J527">
            <v>504.5</v>
          </cell>
          <cell r="K527">
            <v>26584101</v>
          </cell>
          <cell r="L527">
            <v>183</v>
          </cell>
          <cell r="M527">
            <v>221402083</v>
          </cell>
          <cell r="N527">
            <v>928</v>
          </cell>
          <cell r="O527">
            <v>12878307</v>
          </cell>
          <cell r="P527">
            <v>586</v>
          </cell>
          <cell r="Q527">
            <v>5647609</v>
          </cell>
          <cell r="R527">
            <v>500</v>
          </cell>
          <cell r="S527">
            <v>5033987</v>
          </cell>
          <cell r="T527">
            <v>3227.5</v>
          </cell>
          <cell r="U527">
            <v>388</v>
          </cell>
        </row>
        <row r="528">
          <cell r="A528">
            <v>860037900</v>
          </cell>
          <cell r="B528" t="str">
            <v xml:space="preserve">CONSTRUCTORA BOLIVAR CALI S.A.                                        </v>
          </cell>
          <cell r="C528" t="str">
            <v xml:space="preserve">CALI                      </v>
          </cell>
          <cell r="D528" t="str">
            <v xml:space="preserve">VALLE                     </v>
          </cell>
          <cell r="E528" t="str">
            <v>VIGILANCIA</v>
          </cell>
          <cell r="F528" t="str">
            <v>ACTIVA</v>
          </cell>
          <cell r="G528" t="str">
            <v xml:space="preserve">CONSTRUCCION DE OBRAS RESIDENCIALES          </v>
          </cell>
          <cell r="H528">
            <v>527</v>
          </cell>
          <cell r="I528">
            <v>75012105</v>
          </cell>
          <cell r="J528">
            <v>1095</v>
          </cell>
          <cell r="K528">
            <v>9899829</v>
          </cell>
          <cell r="L528">
            <v>1026</v>
          </cell>
          <cell r="M528">
            <v>46249391</v>
          </cell>
          <cell r="N528">
            <v>2258</v>
          </cell>
          <cell r="O528">
            <v>4989160</v>
          </cell>
          <cell r="P528">
            <v>2518</v>
          </cell>
          <cell r="Q528">
            <v>991869</v>
          </cell>
          <cell r="R528">
            <v>1703</v>
          </cell>
          <cell r="S528">
            <v>1002755</v>
          </cell>
          <cell r="T528">
            <v>9127</v>
          </cell>
          <cell r="U528">
            <v>1071</v>
          </cell>
        </row>
        <row r="529">
          <cell r="A529">
            <v>860031357</v>
          </cell>
          <cell r="B529" t="str">
            <v xml:space="preserve">TECNOLOGIA INMOBILIARIA  S.A.                                         </v>
          </cell>
          <cell r="C529" t="str">
            <v xml:space="preserve">BOGOTA D.C.               </v>
          </cell>
          <cell r="D529" t="str">
            <v xml:space="preserve">BOGOTA D.C.               </v>
          </cell>
          <cell r="E529" t="str">
            <v>VIGILANCIA</v>
          </cell>
          <cell r="F529" t="str">
            <v>ACTIVA</v>
          </cell>
          <cell r="G529" t="str">
            <v xml:space="preserve">ACTIVIDADES INMOBILIARIAS                    </v>
          </cell>
          <cell r="H529">
            <v>528</v>
          </cell>
          <cell r="I529">
            <v>74960491</v>
          </cell>
          <cell r="J529">
            <v>263.5</v>
          </cell>
          <cell r="K529">
            <v>57401660</v>
          </cell>
          <cell r="L529">
            <v>4023</v>
          </cell>
          <cell r="M529">
            <v>9904122</v>
          </cell>
          <cell r="N529">
            <v>1181</v>
          </cell>
          <cell r="O529">
            <v>9904122</v>
          </cell>
          <cell r="P529">
            <v>594</v>
          </cell>
          <cell r="Q529">
            <v>5593958</v>
          </cell>
          <cell r="R529">
            <v>320</v>
          </cell>
          <cell r="S529">
            <v>8865603</v>
          </cell>
          <cell r="T529">
            <v>6909.5</v>
          </cell>
          <cell r="U529">
            <v>803</v>
          </cell>
        </row>
        <row r="530">
          <cell r="A530">
            <v>802015266</v>
          </cell>
          <cell r="B530" t="str">
            <v xml:space="preserve">CONSTRUCORP S A                                                       </v>
          </cell>
          <cell r="C530" t="str">
            <v xml:space="preserve">BARRANQUILLA              </v>
          </cell>
          <cell r="D530" t="str">
            <v xml:space="preserve">ATLANTICO                 </v>
          </cell>
          <cell r="E530" t="str">
            <v>VIGILANCIA</v>
          </cell>
          <cell r="F530" t="str">
            <v>ACTIVA</v>
          </cell>
          <cell r="G530" t="str">
            <v xml:space="preserve">CONSTRUCCION DE OBRAS CIVILES                </v>
          </cell>
          <cell r="H530">
            <v>529</v>
          </cell>
          <cell r="I530">
            <v>74954046</v>
          </cell>
          <cell r="J530">
            <v>430.5</v>
          </cell>
          <cell r="K530">
            <v>33022612</v>
          </cell>
          <cell r="L530">
            <v>6679</v>
          </cell>
          <cell r="M530">
            <v>4781062</v>
          </cell>
          <cell r="N530">
            <v>4741</v>
          </cell>
          <cell r="O530">
            <v>2037102</v>
          </cell>
          <cell r="P530">
            <v>1819</v>
          </cell>
          <cell r="Q530">
            <v>1490088</v>
          </cell>
          <cell r="R530">
            <v>8875</v>
          </cell>
          <cell r="S530">
            <v>67462</v>
          </cell>
          <cell r="T530">
            <v>23073.5</v>
          </cell>
          <cell r="U530">
            <v>2901</v>
          </cell>
        </row>
        <row r="531">
          <cell r="A531">
            <v>800182331</v>
          </cell>
          <cell r="B531" t="str">
            <v xml:space="preserve">INVERACTIVA S A                                                       </v>
          </cell>
          <cell r="C531" t="str">
            <v xml:space="preserve">BARRANQUILLA              </v>
          </cell>
          <cell r="D531" t="str">
            <v xml:space="preserve">ATLANTICO                 </v>
          </cell>
          <cell r="E531" t="str">
            <v>VIGILANCIA</v>
          </cell>
          <cell r="F531" t="str">
            <v>ACTIVA</v>
          </cell>
          <cell r="G531" t="str">
            <v>ACTIVIDADES DIVERSAS DE INVERSION Y SERVICIOS</v>
          </cell>
          <cell r="H531">
            <v>530</v>
          </cell>
          <cell r="I531">
            <v>74832182</v>
          </cell>
          <cell r="J531">
            <v>252.5</v>
          </cell>
          <cell r="K531">
            <v>59734800</v>
          </cell>
          <cell r="L531">
            <v>5625</v>
          </cell>
          <cell r="M531">
            <v>6330683</v>
          </cell>
          <cell r="N531">
            <v>2723</v>
          </cell>
          <cell r="O531">
            <v>4013246</v>
          </cell>
          <cell r="P531">
            <v>1150</v>
          </cell>
          <cell r="Q531">
            <v>2551854</v>
          </cell>
          <cell r="R531">
            <v>422</v>
          </cell>
          <cell r="S531">
            <v>6306952</v>
          </cell>
          <cell r="T531">
            <v>10702.5</v>
          </cell>
          <cell r="U531">
            <v>1279</v>
          </cell>
        </row>
        <row r="532">
          <cell r="A532">
            <v>830032368</v>
          </cell>
          <cell r="B532" t="str">
            <v xml:space="preserve">KAPPA RESOURCES COLOMBIA LTD                                          </v>
          </cell>
          <cell r="C532" t="str">
            <v xml:space="preserve">BOGOTA D.C.               </v>
          </cell>
          <cell r="D532" t="str">
            <v xml:space="preserve">BOGOTA D.C.               </v>
          </cell>
          <cell r="E532" t="str">
            <v>VIGILANCIA</v>
          </cell>
          <cell r="F532" t="str">
            <v>ACTIVA</v>
          </cell>
          <cell r="G532" t="str">
            <v>EXTRACCION DE PETROLEO CRUDO Y DE GAS NATURAL</v>
          </cell>
          <cell r="H532">
            <v>531</v>
          </cell>
          <cell r="I532">
            <v>74678192</v>
          </cell>
          <cell r="J532">
            <v>1358.5</v>
          </cell>
          <cell r="K532">
            <v>7451954</v>
          </cell>
          <cell r="L532">
            <v>625</v>
          </cell>
          <cell r="M532">
            <v>76135170</v>
          </cell>
          <cell r="N532">
            <v>305</v>
          </cell>
          <cell r="O532">
            <v>40632008</v>
          </cell>
          <cell r="P532">
            <v>153</v>
          </cell>
          <cell r="Q532">
            <v>25539715</v>
          </cell>
          <cell r="R532">
            <v>1009</v>
          </cell>
          <cell r="S532">
            <v>1932864</v>
          </cell>
          <cell r="T532">
            <v>3981.5</v>
          </cell>
          <cell r="U532">
            <v>482</v>
          </cell>
        </row>
        <row r="533">
          <cell r="A533">
            <v>800020023</v>
          </cell>
          <cell r="B533" t="str">
            <v xml:space="preserve">HOTEL SANTA CLARA S A EN ACUERDO DE REESTRUCTURACION                  </v>
          </cell>
          <cell r="C533" t="str">
            <v xml:space="preserve">CARTAGENA                 </v>
          </cell>
          <cell r="D533" t="str">
            <v xml:space="preserve">BOLIVAR                   </v>
          </cell>
          <cell r="E533" t="str">
            <v>VIGILANCIA</v>
          </cell>
          <cell r="F533" t="str">
            <v>ACUERDO DE REESTRUCTURACION</v>
          </cell>
          <cell r="G533" t="str">
            <v xml:space="preserve">ALOJAMIENTO                                  </v>
          </cell>
          <cell r="H533">
            <v>532</v>
          </cell>
          <cell r="I533">
            <v>74309938</v>
          </cell>
          <cell r="J533">
            <v>477.5</v>
          </cell>
          <cell r="K533">
            <v>28530103</v>
          </cell>
          <cell r="L533">
            <v>1958</v>
          </cell>
          <cell r="M533">
            <v>23320096</v>
          </cell>
          <cell r="N533">
            <v>584</v>
          </cell>
          <cell r="O533">
            <v>21657585</v>
          </cell>
          <cell r="P533">
            <v>3194</v>
          </cell>
          <cell r="Q533">
            <v>712057</v>
          </cell>
          <cell r="R533">
            <v>890</v>
          </cell>
          <cell r="S533">
            <v>2354195</v>
          </cell>
          <cell r="T533">
            <v>7635.5</v>
          </cell>
          <cell r="U533">
            <v>890</v>
          </cell>
        </row>
        <row r="534">
          <cell r="A534">
            <v>800149695</v>
          </cell>
          <cell r="B534" t="str">
            <v xml:space="preserve">FARMASANITAS LTDA                                                     </v>
          </cell>
          <cell r="C534" t="str">
            <v xml:space="preserve">BOGOTA D.C.               </v>
          </cell>
          <cell r="D534" t="str">
            <v xml:space="preserve">BOGOTA D.C.               </v>
          </cell>
          <cell r="E534" t="str">
            <v>VIGILANCIA</v>
          </cell>
          <cell r="F534" t="str">
            <v>ACTIVA</v>
          </cell>
          <cell r="G534" t="str">
            <v xml:space="preserve">COMERCIO AL POR MENOR                        </v>
          </cell>
          <cell r="H534">
            <v>533</v>
          </cell>
          <cell r="I534">
            <v>74295983</v>
          </cell>
          <cell r="J534">
            <v>1455</v>
          </cell>
          <cell r="K534">
            <v>6767633</v>
          </cell>
          <cell r="L534">
            <v>230</v>
          </cell>
          <cell r="M534">
            <v>181404277</v>
          </cell>
          <cell r="N534">
            <v>541</v>
          </cell>
          <cell r="O534">
            <v>23365830</v>
          </cell>
          <cell r="P534">
            <v>1771</v>
          </cell>
          <cell r="Q534">
            <v>1541191</v>
          </cell>
          <cell r="R534">
            <v>1224</v>
          </cell>
          <cell r="S534">
            <v>1534273</v>
          </cell>
          <cell r="T534">
            <v>5754</v>
          </cell>
          <cell r="U534">
            <v>677</v>
          </cell>
        </row>
        <row r="535">
          <cell r="A535">
            <v>890210411</v>
          </cell>
          <cell r="B535" t="str">
            <v xml:space="preserve">MERCADOS DE FAMILIA S A                                               </v>
          </cell>
          <cell r="C535" t="str">
            <v xml:space="preserve">BUCARAMANGA               </v>
          </cell>
          <cell r="D535" t="str">
            <v xml:space="preserve">SANTANDER                 </v>
          </cell>
          <cell r="E535" t="str">
            <v>VIGILANCIA</v>
          </cell>
          <cell r="F535" t="str">
            <v>ACTIVA</v>
          </cell>
          <cell r="G535" t="str">
            <v xml:space="preserve">COMERCIO AL POR MENOR                        </v>
          </cell>
          <cell r="H535">
            <v>534</v>
          </cell>
          <cell r="I535">
            <v>74011872</v>
          </cell>
          <cell r="J535">
            <v>385.5</v>
          </cell>
          <cell r="K535">
            <v>37840335</v>
          </cell>
          <cell r="L535">
            <v>246</v>
          </cell>
          <cell r="M535">
            <v>172870023</v>
          </cell>
          <cell r="N535">
            <v>408</v>
          </cell>
          <cell r="O535">
            <v>30996796</v>
          </cell>
          <cell r="P535">
            <v>1060</v>
          </cell>
          <cell r="Q535">
            <v>2795014</v>
          </cell>
          <cell r="R535">
            <v>579</v>
          </cell>
          <cell r="S535">
            <v>4048358</v>
          </cell>
          <cell r="T535">
            <v>3212.5</v>
          </cell>
          <cell r="U535">
            <v>387</v>
          </cell>
        </row>
        <row r="536">
          <cell r="A536">
            <v>860079793</v>
          </cell>
          <cell r="B536" t="str">
            <v xml:space="preserve">AC NIELSEN DE COLOMBIA LTDA                                           </v>
          </cell>
          <cell r="C536" t="str">
            <v xml:space="preserve">BOGOTA D.C.               </v>
          </cell>
          <cell r="D536" t="str">
            <v xml:space="preserve">BOGOTA D.C.               </v>
          </cell>
          <cell r="E536" t="str">
            <v>VIGILANCIA</v>
          </cell>
          <cell r="F536" t="str">
            <v>ACTIVA</v>
          </cell>
          <cell r="G536" t="str">
            <v xml:space="preserve">OTRAS ACTIVIDADES EMPRESARIALES              </v>
          </cell>
          <cell r="H536">
            <v>535</v>
          </cell>
          <cell r="I536">
            <v>74004716</v>
          </cell>
          <cell r="J536">
            <v>255</v>
          </cell>
          <cell r="K536">
            <v>59080071</v>
          </cell>
          <cell r="L536">
            <v>815</v>
          </cell>
          <cell r="M536">
            <v>58730485</v>
          </cell>
          <cell r="N536">
            <v>393</v>
          </cell>
          <cell r="O536">
            <v>31703665</v>
          </cell>
          <cell r="P536">
            <v>355</v>
          </cell>
          <cell r="Q536">
            <v>10641977</v>
          </cell>
          <cell r="R536">
            <v>307</v>
          </cell>
          <cell r="S536">
            <v>9331132</v>
          </cell>
          <cell r="T536">
            <v>2660</v>
          </cell>
          <cell r="U536">
            <v>329</v>
          </cell>
        </row>
        <row r="537">
          <cell r="A537">
            <v>860507803</v>
          </cell>
          <cell r="B537" t="str">
            <v xml:space="preserve">ANDINA TRIM S.A.                                                      </v>
          </cell>
          <cell r="C537" t="str">
            <v xml:space="preserve">BOGOTA D.C.               </v>
          </cell>
          <cell r="D537" t="str">
            <v xml:space="preserve">BOGOTA D.C.               </v>
          </cell>
          <cell r="E537" t="str">
            <v>VIGILANCIA</v>
          </cell>
          <cell r="F537" t="str">
            <v>ACTIVA</v>
          </cell>
          <cell r="G537" t="str">
            <v>FABRICACION DE VEHICULOS AUTOMOTORES Y SUS PA</v>
          </cell>
          <cell r="H537">
            <v>536</v>
          </cell>
          <cell r="I537">
            <v>73894290</v>
          </cell>
          <cell r="J537">
            <v>921.5</v>
          </cell>
          <cell r="K537">
            <v>12460463</v>
          </cell>
          <cell r="L537">
            <v>738</v>
          </cell>
          <cell r="M537">
            <v>65240282</v>
          </cell>
          <cell r="N537">
            <v>1041</v>
          </cell>
          <cell r="O537">
            <v>11341108</v>
          </cell>
          <cell r="P537">
            <v>748</v>
          </cell>
          <cell r="Q537">
            <v>4293319</v>
          </cell>
          <cell r="R537">
            <v>3079</v>
          </cell>
          <cell r="S537">
            <v>441835</v>
          </cell>
          <cell r="T537">
            <v>7063.5</v>
          </cell>
          <cell r="U537">
            <v>822</v>
          </cell>
        </row>
        <row r="538">
          <cell r="A538">
            <v>811042572</v>
          </cell>
          <cell r="B538" t="str">
            <v xml:space="preserve">COLOMBIANA DE HILADOS LTD                                             </v>
          </cell>
          <cell r="C538" t="str">
            <v xml:space="preserve">RIONEGRO                  </v>
          </cell>
          <cell r="D538" t="str">
            <v xml:space="preserve">ANTIOQUIA                 </v>
          </cell>
          <cell r="E538" t="str">
            <v>VIGILANCIA</v>
          </cell>
          <cell r="F538" t="str">
            <v>ACTIVA</v>
          </cell>
          <cell r="G538" t="str">
            <v>FABRICACION DE TELAS Y ACTIVIDADES RELACIONAD</v>
          </cell>
          <cell r="H538">
            <v>537</v>
          </cell>
          <cell r="I538">
            <v>73859200</v>
          </cell>
          <cell r="J538">
            <v>258.5</v>
          </cell>
          <cell r="K538">
            <v>58549456</v>
          </cell>
          <cell r="L538">
            <v>933</v>
          </cell>
          <cell r="M538">
            <v>51552124</v>
          </cell>
          <cell r="N538">
            <v>1831</v>
          </cell>
          <cell r="O538">
            <v>6392312</v>
          </cell>
          <cell r="P538">
            <v>835</v>
          </cell>
          <cell r="Q538">
            <v>3751295</v>
          </cell>
          <cell r="R538">
            <v>1215</v>
          </cell>
          <cell r="S538">
            <v>1545549</v>
          </cell>
          <cell r="T538">
            <v>5609.5</v>
          </cell>
          <cell r="U538">
            <v>664</v>
          </cell>
        </row>
        <row r="539">
          <cell r="A539">
            <v>800206973</v>
          </cell>
          <cell r="B539" t="str">
            <v xml:space="preserve">ESFERD ANDINA S.A.                                                    </v>
          </cell>
          <cell r="C539" t="str">
            <v xml:space="preserve">SOACHA                    </v>
          </cell>
          <cell r="D539" t="str">
            <v xml:space="preserve">CUNDINAMARCA              </v>
          </cell>
          <cell r="E539" t="str">
            <v>VIGILANCIA</v>
          </cell>
          <cell r="F539" t="str">
            <v>ACTIVA</v>
          </cell>
          <cell r="G539" t="str">
            <v>ACTIVIDADES DIVERSAS DE INVERSION Y SERVICIOS</v>
          </cell>
          <cell r="H539">
            <v>538</v>
          </cell>
          <cell r="I539">
            <v>73412738</v>
          </cell>
          <cell r="J539">
            <v>213</v>
          </cell>
          <cell r="K539">
            <v>70739855</v>
          </cell>
          <cell r="L539">
            <v>8732</v>
          </cell>
          <cell r="M539">
            <v>2970375</v>
          </cell>
          <cell r="N539">
            <v>3492</v>
          </cell>
          <cell r="O539">
            <v>2970375</v>
          </cell>
          <cell r="P539">
            <v>1373</v>
          </cell>
          <cell r="Q539">
            <v>2058332</v>
          </cell>
          <cell r="R539">
            <v>1266</v>
          </cell>
          <cell r="S539">
            <v>1479061</v>
          </cell>
          <cell r="T539">
            <v>15614</v>
          </cell>
          <cell r="U539">
            <v>1910</v>
          </cell>
        </row>
        <row r="540">
          <cell r="A540">
            <v>830011337</v>
          </cell>
          <cell r="B540" t="str">
            <v xml:space="preserve">CLARIANT COLOMBIA S.A.                                                </v>
          </cell>
          <cell r="C540" t="str">
            <v xml:space="preserve">BOGOTA D.C.               </v>
          </cell>
          <cell r="D540" t="str">
            <v xml:space="preserve">BOGOTA D.C.               </v>
          </cell>
          <cell r="E540" t="str">
            <v>VIGILANCIA</v>
          </cell>
          <cell r="F540" t="str">
            <v>ACTIVA</v>
          </cell>
          <cell r="G540" t="str">
            <v xml:space="preserve">COMERCIO AL POR MAYOR                        </v>
          </cell>
          <cell r="H540">
            <v>539</v>
          </cell>
          <cell r="I540">
            <v>73270737</v>
          </cell>
          <cell r="J540">
            <v>321.5</v>
          </cell>
          <cell r="K540">
            <v>45297616</v>
          </cell>
          <cell r="L540">
            <v>333</v>
          </cell>
          <cell r="M540">
            <v>137092490</v>
          </cell>
          <cell r="N540">
            <v>320</v>
          </cell>
          <cell r="O540">
            <v>38816404</v>
          </cell>
          <cell r="P540">
            <v>263</v>
          </cell>
          <cell r="Q540">
            <v>14708183</v>
          </cell>
          <cell r="R540">
            <v>204</v>
          </cell>
          <cell r="S540">
            <v>14819023</v>
          </cell>
          <cell r="T540">
            <v>1980.5</v>
          </cell>
          <cell r="U540">
            <v>254</v>
          </cell>
        </row>
        <row r="541">
          <cell r="A541">
            <v>890116937</v>
          </cell>
          <cell r="B541" t="str">
            <v xml:space="preserve">CREDITITULOS S A                                                      </v>
          </cell>
          <cell r="C541" t="str">
            <v xml:space="preserve">BARRANQUILLA              </v>
          </cell>
          <cell r="D541" t="str">
            <v xml:space="preserve">ATLANTICO                 </v>
          </cell>
          <cell r="E541" t="str">
            <v>VIGILANCIA</v>
          </cell>
          <cell r="F541" t="str">
            <v>ACTIVA</v>
          </cell>
          <cell r="G541" t="str">
            <v xml:space="preserve">COMERCIO AL POR MENOR                        </v>
          </cell>
          <cell r="H541">
            <v>540</v>
          </cell>
          <cell r="I541">
            <v>73182293</v>
          </cell>
          <cell r="J541">
            <v>408.5</v>
          </cell>
          <cell r="K541">
            <v>35472524</v>
          </cell>
          <cell r="L541">
            <v>837</v>
          </cell>
          <cell r="M541">
            <v>57694775</v>
          </cell>
          <cell r="N541">
            <v>637</v>
          </cell>
          <cell r="O541">
            <v>19281048</v>
          </cell>
          <cell r="P541">
            <v>519</v>
          </cell>
          <cell r="Q541">
            <v>6588446</v>
          </cell>
          <cell r="R541">
            <v>518</v>
          </cell>
          <cell r="S541">
            <v>4747423</v>
          </cell>
          <cell r="T541">
            <v>3459.5</v>
          </cell>
          <cell r="U541">
            <v>415</v>
          </cell>
        </row>
        <row r="542">
          <cell r="A542">
            <v>891400380</v>
          </cell>
          <cell r="B542" t="str">
            <v xml:space="preserve">COATS CADENA S A                                                      </v>
          </cell>
          <cell r="C542" t="str">
            <v xml:space="preserve">PEREIRA                   </v>
          </cell>
          <cell r="D542" t="str">
            <v xml:space="preserve">RISARALDA                 </v>
          </cell>
          <cell r="E542" t="str">
            <v>VIGILANCIA</v>
          </cell>
          <cell r="F542" t="str">
            <v>ACTIVA</v>
          </cell>
          <cell r="G542" t="str">
            <v>FABRICACION DE TELAS Y ACTIVIDADES RELACIONAD</v>
          </cell>
          <cell r="H542">
            <v>541</v>
          </cell>
          <cell r="I542">
            <v>73049581</v>
          </cell>
          <cell r="J542">
            <v>371</v>
          </cell>
          <cell r="K542">
            <v>39531466</v>
          </cell>
          <cell r="L542">
            <v>623</v>
          </cell>
          <cell r="M542">
            <v>76243326</v>
          </cell>
          <cell r="N542">
            <v>517</v>
          </cell>
          <cell r="O542">
            <v>24200281</v>
          </cell>
          <cell r="P542">
            <v>491</v>
          </cell>
          <cell r="Q542">
            <v>7067697</v>
          </cell>
          <cell r="R542">
            <v>1218</v>
          </cell>
          <cell r="S542">
            <v>1543164</v>
          </cell>
          <cell r="T542">
            <v>3761</v>
          </cell>
          <cell r="U542">
            <v>455</v>
          </cell>
        </row>
        <row r="543">
          <cell r="A543">
            <v>800245795</v>
          </cell>
          <cell r="B543" t="str">
            <v xml:space="preserve">PARMALAT COLOMBIA LTDA                                                </v>
          </cell>
          <cell r="C543" t="str">
            <v xml:space="preserve">BOGOTA D.C.               </v>
          </cell>
          <cell r="D543" t="str">
            <v xml:space="preserve">BOGOTA D.C.               </v>
          </cell>
          <cell r="E543" t="str">
            <v>VIGILANCIA</v>
          </cell>
          <cell r="F543" t="str">
            <v>ACTIVA</v>
          </cell>
          <cell r="G543" t="str">
            <v xml:space="preserve">PRODUCTOS ALIMENTICIOS                       </v>
          </cell>
          <cell r="H543">
            <v>542</v>
          </cell>
          <cell r="I543">
            <v>72896290</v>
          </cell>
          <cell r="J543">
            <v>326</v>
          </cell>
          <cell r="K543">
            <v>44707093</v>
          </cell>
          <cell r="L543">
            <v>217</v>
          </cell>
          <cell r="M543">
            <v>190274551</v>
          </cell>
          <cell r="N543">
            <v>297</v>
          </cell>
          <cell r="O543">
            <v>41791706</v>
          </cell>
          <cell r="P543">
            <v>290</v>
          </cell>
          <cell r="Q543">
            <v>13506794</v>
          </cell>
          <cell r="R543">
            <v>358</v>
          </cell>
          <cell r="S543">
            <v>7893632</v>
          </cell>
          <cell r="T543">
            <v>2030</v>
          </cell>
          <cell r="U543">
            <v>262</v>
          </cell>
        </row>
        <row r="544">
          <cell r="A544">
            <v>890801339</v>
          </cell>
          <cell r="B544" t="str">
            <v xml:space="preserve">COMPAÑIA MANUFACTURERA MANISOL S A                                    </v>
          </cell>
          <cell r="C544" t="str">
            <v xml:space="preserve">MANIZALES                 </v>
          </cell>
          <cell r="D544" t="str">
            <v xml:space="preserve">CALDAS                    </v>
          </cell>
          <cell r="E544" t="str">
            <v>VIGILANCIA</v>
          </cell>
          <cell r="F544" t="str">
            <v>ACTIVA</v>
          </cell>
          <cell r="G544" t="str">
            <v>MANUFACTURA DE CALZADO Y PRODUCTOS RELACIONAD</v>
          </cell>
          <cell r="H544">
            <v>543</v>
          </cell>
          <cell r="I544">
            <v>72703891</v>
          </cell>
          <cell r="J544">
            <v>313</v>
          </cell>
          <cell r="K544">
            <v>47415367</v>
          </cell>
          <cell r="L544">
            <v>424</v>
          </cell>
          <cell r="M544">
            <v>107571320</v>
          </cell>
          <cell r="N544">
            <v>287</v>
          </cell>
          <cell r="O544">
            <v>42452645</v>
          </cell>
          <cell r="P544">
            <v>485</v>
          </cell>
          <cell r="Q544">
            <v>7330085</v>
          </cell>
          <cell r="R544">
            <v>897</v>
          </cell>
          <cell r="S544">
            <v>2318207</v>
          </cell>
          <cell r="T544">
            <v>2949</v>
          </cell>
          <cell r="U544">
            <v>367</v>
          </cell>
        </row>
        <row r="545">
          <cell r="A545">
            <v>800041723</v>
          </cell>
          <cell r="B545" t="str">
            <v xml:space="preserve">AMCOR PET PACKAGING DE COLOMBIA S.A.                                  </v>
          </cell>
          <cell r="C545" t="str">
            <v xml:space="preserve">ITAGUI                    </v>
          </cell>
          <cell r="D545" t="str">
            <v xml:space="preserve">ANTIOQUIA                 </v>
          </cell>
          <cell r="E545" t="str">
            <v>VIGILANCIA</v>
          </cell>
          <cell r="F545" t="str">
            <v>ACTIVA</v>
          </cell>
          <cell r="G545" t="str">
            <v xml:space="preserve">PRODUCTOS DE PLASTICO                        </v>
          </cell>
          <cell r="H545">
            <v>544</v>
          </cell>
          <cell r="I545">
            <v>72536597</v>
          </cell>
          <cell r="J545">
            <v>490</v>
          </cell>
          <cell r="K545">
            <v>27615394</v>
          </cell>
          <cell r="L545">
            <v>580</v>
          </cell>
          <cell r="M545">
            <v>82538243</v>
          </cell>
          <cell r="N545">
            <v>667</v>
          </cell>
          <cell r="O545">
            <v>18250457</v>
          </cell>
          <cell r="P545">
            <v>919</v>
          </cell>
          <cell r="Q545">
            <v>3329309</v>
          </cell>
          <cell r="R545">
            <v>18316</v>
          </cell>
          <cell r="S545">
            <v>-993</v>
          </cell>
          <cell r="T545">
            <v>21516</v>
          </cell>
          <cell r="U545">
            <v>2683</v>
          </cell>
        </row>
        <row r="546">
          <cell r="A546">
            <v>830092963</v>
          </cell>
          <cell r="B546" t="str">
            <v xml:space="preserve">SUPERPOLO S A                                                         </v>
          </cell>
          <cell r="C546" t="str">
            <v xml:space="preserve">BOGOTA D.C.               </v>
          </cell>
          <cell r="D546" t="str">
            <v xml:space="preserve">BOGOTA D.C.               </v>
          </cell>
          <cell r="E546" t="str">
            <v>VIGILANCIA</v>
          </cell>
          <cell r="F546" t="str">
            <v>ACTIVA</v>
          </cell>
          <cell r="G546" t="str">
            <v>FABRICACION DE VEHICULOS AUTOMOTORES Y SUS PA</v>
          </cell>
          <cell r="H546">
            <v>545</v>
          </cell>
          <cell r="I546">
            <v>72382115</v>
          </cell>
          <cell r="J546">
            <v>503</v>
          </cell>
          <cell r="K546">
            <v>26764370</v>
          </cell>
          <cell r="L546">
            <v>360</v>
          </cell>
          <cell r="M546">
            <v>125128366</v>
          </cell>
          <cell r="N546">
            <v>686</v>
          </cell>
          <cell r="O546">
            <v>17764051</v>
          </cell>
          <cell r="P546">
            <v>532</v>
          </cell>
          <cell r="Q546">
            <v>6368361</v>
          </cell>
          <cell r="R546">
            <v>664</v>
          </cell>
          <cell r="S546">
            <v>3437165</v>
          </cell>
          <cell r="T546">
            <v>3290</v>
          </cell>
          <cell r="U546">
            <v>399</v>
          </cell>
        </row>
        <row r="547">
          <cell r="A547">
            <v>800185347</v>
          </cell>
          <cell r="B547" t="str">
            <v xml:space="preserve">PROYECTOS E INVERSIONES ZF S.A.                                       </v>
          </cell>
          <cell r="C547" t="str">
            <v xml:space="preserve">BOGOTA D.C.               </v>
          </cell>
          <cell r="D547" t="str">
            <v xml:space="preserve">BOGOTA D.C.               </v>
          </cell>
          <cell r="E547" t="str">
            <v>VIGILANCIA</v>
          </cell>
          <cell r="F547" t="str">
            <v>ACTIVA</v>
          </cell>
          <cell r="G547" t="str">
            <v xml:space="preserve">ACTIVIDADES INMOBILIARIAS                    </v>
          </cell>
          <cell r="H547">
            <v>546</v>
          </cell>
          <cell r="I547">
            <v>72356433</v>
          </cell>
          <cell r="J547">
            <v>274.5</v>
          </cell>
          <cell r="K547">
            <v>55356450</v>
          </cell>
          <cell r="L547">
            <v>2638</v>
          </cell>
          <cell r="M547">
            <v>16499446</v>
          </cell>
          <cell r="N547">
            <v>932</v>
          </cell>
          <cell r="O547">
            <v>12750904</v>
          </cell>
          <cell r="P547">
            <v>703</v>
          </cell>
          <cell r="Q547">
            <v>4611391</v>
          </cell>
          <cell r="R547">
            <v>444</v>
          </cell>
          <cell r="S547">
            <v>5998300</v>
          </cell>
          <cell r="T547">
            <v>5537.5</v>
          </cell>
          <cell r="U547">
            <v>656</v>
          </cell>
        </row>
        <row r="548">
          <cell r="A548">
            <v>890309282</v>
          </cell>
          <cell r="B548" t="str">
            <v xml:space="preserve">LATINO S.A.                                                           </v>
          </cell>
          <cell r="C548" t="str">
            <v xml:space="preserve">CALI                      </v>
          </cell>
          <cell r="D548" t="str">
            <v xml:space="preserve">VALLE                     </v>
          </cell>
          <cell r="E548" t="str">
            <v>VIGILANCIA</v>
          </cell>
          <cell r="F548" t="str">
            <v>ACTIVA</v>
          </cell>
          <cell r="G548" t="str">
            <v>ACTIVIDADES DIVERSAS DE INVERSION Y SERVICIOS</v>
          </cell>
          <cell r="H548">
            <v>547</v>
          </cell>
          <cell r="I548">
            <v>72226005</v>
          </cell>
          <cell r="J548">
            <v>241.5</v>
          </cell>
          <cell r="K548">
            <v>62982590</v>
          </cell>
          <cell r="L548">
            <v>5023</v>
          </cell>
          <cell r="M548">
            <v>7429745</v>
          </cell>
          <cell r="N548">
            <v>1589</v>
          </cell>
          <cell r="O548">
            <v>7429745</v>
          </cell>
          <cell r="P548">
            <v>732</v>
          </cell>
          <cell r="Q548">
            <v>4418840</v>
          </cell>
          <cell r="R548">
            <v>447</v>
          </cell>
          <cell r="S548">
            <v>5933938</v>
          </cell>
          <cell r="T548">
            <v>8579.5</v>
          </cell>
          <cell r="U548">
            <v>1002</v>
          </cell>
        </row>
        <row r="549">
          <cell r="A549">
            <v>890900085</v>
          </cell>
          <cell r="B549" t="str">
            <v xml:space="preserve">LOCERIA COLOMBIANA S A                                                </v>
          </cell>
          <cell r="C549" t="str">
            <v xml:space="preserve">CALDAS                    </v>
          </cell>
          <cell r="D549" t="str">
            <v xml:space="preserve">ANTIOQUIA                 </v>
          </cell>
          <cell r="E549" t="str">
            <v>EXENTA</v>
          </cell>
          <cell r="F549" t="str">
            <v>VIGILADA POR LA SUPERINTENDENCIA FINANCIERA DE COL</v>
          </cell>
          <cell r="G549" t="str">
            <v>FABRICACION DE PRODUCTOS MINERALES NO METALIC</v>
          </cell>
          <cell r="H549">
            <v>548</v>
          </cell>
          <cell r="I549">
            <v>71928586</v>
          </cell>
          <cell r="J549">
            <v>413.5</v>
          </cell>
          <cell r="K549">
            <v>34937105</v>
          </cell>
          <cell r="L549">
            <v>537</v>
          </cell>
          <cell r="M549">
            <v>88364707</v>
          </cell>
          <cell r="N549">
            <v>446</v>
          </cell>
          <cell r="O549">
            <v>28084535</v>
          </cell>
          <cell r="P549">
            <v>637</v>
          </cell>
          <cell r="Q549">
            <v>5192813</v>
          </cell>
          <cell r="R549">
            <v>1864</v>
          </cell>
          <cell r="S549">
            <v>884728</v>
          </cell>
          <cell r="T549">
            <v>4445.5</v>
          </cell>
          <cell r="U549">
            <v>547</v>
          </cell>
        </row>
        <row r="550">
          <cell r="A550">
            <v>800127132</v>
          </cell>
          <cell r="B550" t="str">
            <v xml:space="preserve">S L I COLOMBIA S A                                                    </v>
          </cell>
          <cell r="C550" t="str">
            <v xml:space="preserve">BOGOTA D.C.               </v>
          </cell>
          <cell r="D550" t="str">
            <v xml:space="preserve">BOGOTA D.C.               </v>
          </cell>
          <cell r="E550" t="str">
            <v>VIGILANCIA</v>
          </cell>
          <cell r="F550" t="str">
            <v>ACTIVA</v>
          </cell>
          <cell r="G550" t="str">
            <v xml:space="preserve">OTRAS INDUSTRIAS MANUFACTURERAS              </v>
          </cell>
          <cell r="H550">
            <v>549</v>
          </cell>
          <cell r="I550">
            <v>71740546</v>
          </cell>
          <cell r="J550">
            <v>260.5</v>
          </cell>
          <cell r="K550">
            <v>58013209</v>
          </cell>
          <cell r="L550">
            <v>757</v>
          </cell>
          <cell r="M550">
            <v>63799740</v>
          </cell>
          <cell r="N550">
            <v>785</v>
          </cell>
          <cell r="O550">
            <v>15096144</v>
          </cell>
          <cell r="P550">
            <v>602</v>
          </cell>
          <cell r="Q550">
            <v>5550088</v>
          </cell>
          <cell r="R550">
            <v>909</v>
          </cell>
          <cell r="S550">
            <v>2262684</v>
          </cell>
          <cell r="T550">
            <v>3862.5</v>
          </cell>
          <cell r="U550">
            <v>467</v>
          </cell>
        </row>
        <row r="551">
          <cell r="A551">
            <v>860036081</v>
          </cell>
          <cell r="B551" t="str">
            <v xml:space="preserve">SCHRADER CAMARGO INGENIEROS ASOCIADOS S A                             </v>
          </cell>
          <cell r="C551" t="str">
            <v xml:space="preserve">BOGOTA D.C.               </v>
          </cell>
          <cell r="D551" t="str">
            <v xml:space="preserve">BOGOTA D.C.               </v>
          </cell>
          <cell r="E551" t="str">
            <v>VIGILANCIA</v>
          </cell>
          <cell r="F551" t="str">
            <v>ACTIVA</v>
          </cell>
          <cell r="G551" t="str">
            <v xml:space="preserve">ADECUACION DE OBRAS DE CONSTRUCCION          </v>
          </cell>
          <cell r="H551">
            <v>550</v>
          </cell>
          <cell r="I551">
            <v>71501360</v>
          </cell>
          <cell r="J551">
            <v>799</v>
          </cell>
          <cell r="K551">
            <v>14970767</v>
          </cell>
          <cell r="L551">
            <v>679</v>
          </cell>
          <cell r="M551">
            <v>70624350</v>
          </cell>
          <cell r="N551">
            <v>1156</v>
          </cell>
          <cell r="O551">
            <v>10101764</v>
          </cell>
          <cell r="P551">
            <v>864</v>
          </cell>
          <cell r="Q551">
            <v>3595725</v>
          </cell>
          <cell r="R551">
            <v>1200</v>
          </cell>
          <cell r="S551">
            <v>1566485</v>
          </cell>
          <cell r="T551">
            <v>5248</v>
          </cell>
          <cell r="U551">
            <v>638</v>
          </cell>
        </row>
        <row r="552">
          <cell r="A552">
            <v>890906397</v>
          </cell>
          <cell r="B552" t="str">
            <v xml:space="preserve">NUBIOLA COLOMBIA PIGMENTOS S.A.                                       </v>
          </cell>
          <cell r="C552" t="str">
            <v xml:space="preserve">MEDELLIN                  </v>
          </cell>
          <cell r="D552" t="str">
            <v xml:space="preserve">ANTIOQUIA                 </v>
          </cell>
          <cell r="E552" t="str">
            <v>VIGILANCIA</v>
          </cell>
          <cell r="F552" t="str">
            <v>ACTIVA</v>
          </cell>
          <cell r="G552" t="str">
            <v xml:space="preserve">PRODUCTOS QUIMICOS                           </v>
          </cell>
          <cell r="H552">
            <v>551</v>
          </cell>
          <cell r="I552">
            <v>71501324</v>
          </cell>
          <cell r="J552">
            <v>261.5</v>
          </cell>
          <cell r="K552">
            <v>57713305</v>
          </cell>
          <cell r="L552">
            <v>584</v>
          </cell>
          <cell r="M552">
            <v>81971015</v>
          </cell>
          <cell r="N552">
            <v>760</v>
          </cell>
          <cell r="O552">
            <v>15695089</v>
          </cell>
          <cell r="P552">
            <v>492</v>
          </cell>
          <cell r="Q552">
            <v>7035184</v>
          </cell>
          <cell r="R552">
            <v>625</v>
          </cell>
          <cell r="S552">
            <v>3681504</v>
          </cell>
          <cell r="T552">
            <v>3273.5</v>
          </cell>
          <cell r="U552">
            <v>396</v>
          </cell>
        </row>
        <row r="553">
          <cell r="A553">
            <v>860510628</v>
          </cell>
          <cell r="B553" t="str">
            <v xml:space="preserve">ODINSA PROYECTOS E INVERSIONES S.A.                                   </v>
          </cell>
          <cell r="C553" t="str">
            <v xml:space="preserve">BOGOTA D.C.               </v>
          </cell>
          <cell r="D553" t="str">
            <v xml:space="preserve">BOGOTA D.C.               </v>
          </cell>
          <cell r="E553" t="str">
            <v>VIGILANCIA</v>
          </cell>
          <cell r="F553" t="str">
            <v>ACTIVA</v>
          </cell>
          <cell r="G553" t="str">
            <v xml:space="preserve">CONSTRUCCION DE OBRAS RESIDENCIALES          </v>
          </cell>
          <cell r="H553">
            <v>552</v>
          </cell>
          <cell r="I553">
            <v>71168746</v>
          </cell>
          <cell r="J553">
            <v>234.5</v>
          </cell>
          <cell r="K553">
            <v>64840577</v>
          </cell>
          <cell r="L553">
            <v>7385</v>
          </cell>
          <cell r="M553">
            <v>4015658</v>
          </cell>
          <cell r="N553">
            <v>4572</v>
          </cell>
          <cell r="O553">
            <v>2134863</v>
          </cell>
          <cell r="P553">
            <v>1882</v>
          </cell>
          <cell r="Q553">
            <v>1426629</v>
          </cell>
          <cell r="R553">
            <v>279</v>
          </cell>
          <cell r="S553">
            <v>10644751</v>
          </cell>
          <cell r="T553">
            <v>14904.5</v>
          </cell>
          <cell r="U553">
            <v>1825</v>
          </cell>
        </row>
        <row r="554">
          <cell r="A554">
            <v>860002302</v>
          </cell>
          <cell r="B554" t="str">
            <v xml:space="preserve">ETERNIT COLOMBIANA S A                                                </v>
          </cell>
          <cell r="C554" t="str">
            <v xml:space="preserve">BOGOTA D.C.               </v>
          </cell>
          <cell r="D554" t="str">
            <v xml:space="preserve">BOGOTA D.C.               </v>
          </cell>
          <cell r="E554" t="str">
            <v>EXENTA</v>
          </cell>
          <cell r="F554" t="str">
            <v>VIGILADA POR LA SUPERINTENDENCIA FINANCIERA DE COL</v>
          </cell>
          <cell r="G554" t="str">
            <v>FABRICACION DE PRODUCTOS DE CEMENTO, HORMIGON</v>
          </cell>
          <cell r="H554">
            <v>553</v>
          </cell>
          <cell r="I554">
            <v>70962816</v>
          </cell>
          <cell r="J554">
            <v>335</v>
          </cell>
          <cell r="K554">
            <v>43644096</v>
          </cell>
          <cell r="L554">
            <v>744</v>
          </cell>
          <cell r="M554">
            <v>64945085</v>
          </cell>
          <cell r="N554">
            <v>812</v>
          </cell>
          <cell r="O554">
            <v>14667678</v>
          </cell>
          <cell r="P554">
            <v>628</v>
          </cell>
          <cell r="Q554">
            <v>5271644</v>
          </cell>
          <cell r="R554">
            <v>301</v>
          </cell>
          <cell r="S554">
            <v>9551277</v>
          </cell>
          <cell r="T554">
            <v>3373</v>
          </cell>
          <cell r="U554">
            <v>410</v>
          </cell>
        </row>
        <row r="555">
          <cell r="A555">
            <v>860069182</v>
          </cell>
          <cell r="B555" t="str">
            <v xml:space="preserve">COMPAÑIA GENERAL DE ACEROS S A                                        </v>
          </cell>
          <cell r="C555" t="str">
            <v xml:space="preserve">BOGOTA D.C.               </v>
          </cell>
          <cell r="D555" t="str">
            <v xml:space="preserve">BOGOTA D.C.               </v>
          </cell>
          <cell r="E555" t="str">
            <v>VIGILANCIA</v>
          </cell>
          <cell r="F555" t="str">
            <v>ACTIVA</v>
          </cell>
          <cell r="G555" t="str">
            <v xml:space="preserve">COMERCIO AL POR MAYOR                        </v>
          </cell>
          <cell r="H555">
            <v>554</v>
          </cell>
          <cell r="I555">
            <v>70958132</v>
          </cell>
          <cell r="J555">
            <v>283</v>
          </cell>
          <cell r="K555">
            <v>53414891</v>
          </cell>
          <cell r="L555">
            <v>604</v>
          </cell>
          <cell r="M555">
            <v>78850421</v>
          </cell>
          <cell r="N555">
            <v>583</v>
          </cell>
          <cell r="O555">
            <v>21705689</v>
          </cell>
          <cell r="P555">
            <v>322</v>
          </cell>
          <cell r="Q555">
            <v>12021872</v>
          </cell>
          <cell r="R555">
            <v>390</v>
          </cell>
          <cell r="S555">
            <v>6762971</v>
          </cell>
          <cell r="T555">
            <v>2736</v>
          </cell>
          <cell r="U555">
            <v>341</v>
          </cell>
        </row>
        <row r="556">
          <cell r="A556">
            <v>817001694</v>
          </cell>
          <cell r="B556" t="str">
            <v xml:space="preserve">CENTRO DE MECANIZADOS DEL CAUCA S.A.                                  </v>
          </cell>
          <cell r="C556" t="str">
            <v xml:space="preserve">MIRANDA                   </v>
          </cell>
          <cell r="D556" t="str">
            <v xml:space="preserve">CAUCA                     </v>
          </cell>
          <cell r="E556" t="str">
            <v>VIGILANCIA</v>
          </cell>
          <cell r="F556" t="str">
            <v>ACTIVA</v>
          </cell>
          <cell r="G556" t="str">
            <v xml:space="preserve">FABRICACION DE MAQUINARIA Y EQUIPO           </v>
          </cell>
          <cell r="H556">
            <v>555</v>
          </cell>
          <cell r="I556">
            <v>70846599</v>
          </cell>
          <cell r="J556">
            <v>447</v>
          </cell>
          <cell r="K556">
            <v>31724639</v>
          </cell>
          <cell r="L556">
            <v>1126</v>
          </cell>
          <cell r="M556">
            <v>42420464</v>
          </cell>
          <cell r="N556">
            <v>4595</v>
          </cell>
          <cell r="O556">
            <v>2120725</v>
          </cell>
          <cell r="P556">
            <v>2400</v>
          </cell>
          <cell r="Q556">
            <v>1046058</v>
          </cell>
          <cell r="R556">
            <v>809</v>
          </cell>
          <cell r="S556">
            <v>2627583</v>
          </cell>
          <cell r="T556">
            <v>9932</v>
          </cell>
          <cell r="U556">
            <v>1180</v>
          </cell>
        </row>
        <row r="557">
          <cell r="A557">
            <v>805025964</v>
          </cell>
          <cell r="B557" t="str">
            <v xml:space="preserve">CREDISERVICIOS S.A.                                                   </v>
          </cell>
          <cell r="C557" t="str">
            <v xml:space="preserve">BOGOTA D.C.               </v>
          </cell>
          <cell r="D557" t="str">
            <v xml:space="preserve">BOGOTA D.C.               </v>
          </cell>
          <cell r="E557" t="str">
            <v>VIGILANCIA</v>
          </cell>
          <cell r="F557" t="str">
            <v>ACTIVA</v>
          </cell>
          <cell r="G557" t="str">
            <v>ACTIVIDADES DIVERSAS DE INVERSION Y SERVICIOS</v>
          </cell>
          <cell r="H557">
            <v>556</v>
          </cell>
          <cell r="I557">
            <v>70770032</v>
          </cell>
          <cell r="J557">
            <v>2381</v>
          </cell>
          <cell r="K557">
            <v>3327314</v>
          </cell>
          <cell r="L557">
            <v>3853</v>
          </cell>
          <cell r="M557">
            <v>10451148</v>
          </cell>
          <cell r="N557">
            <v>1128</v>
          </cell>
          <cell r="O557">
            <v>10451148</v>
          </cell>
          <cell r="P557">
            <v>599</v>
          </cell>
          <cell r="Q557">
            <v>5570914</v>
          </cell>
          <cell r="R557">
            <v>3802</v>
          </cell>
          <cell r="S557">
            <v>320976</v>
          </cell>
          <cell r="T557">
            <v>12319</v>
          </cell>
          <cell r="U557">
            <v>1486</v>
          </cell>
        </row>
        <row r="558">
          <cell r="A558">
            <v>800204462</v>
          </cell>
          <cell r="B558" t="str">
            <v xml:space="preserve">EQUIRENT S.A.                                                         </v>
          </cell>
          <cell r="C558" t="str">
            <v xml:space="preserve">BOGOTA D.C.               </v>
          </cell>
          <cell r="D558" t="str">
            <v xml:space="preserve">BOGOTA D.C.               </v>
          </cell>
          <cell r="E558" t="str">
            <v>VIGILANCIA</v>
          </cell>
          <cell r="F558" t="str">
            <v>ACTIVA</v>
          </cell>
          <cell r="G558" t="str">
            <v xml:space="preserve">ACTIVIDADES INMOBILIARIAS                    </v>
          </cell>
          <cell r="H558">
            <v>557</v>
          </cell>
          <cell r="I558">
            <v>70565887</v>
          </cell>
          <cell r="J558">
            <v>782</v>
          </cell>
          <cell r="K558">
            <v>15314081</v>
          </cell>
          <cell r="L558">
            <v>1751</v>
          </cell>
          <cell r="M558">
            <v>26140912</v>
          </cell>
          <cell r="N558">
            <v>524</v>
          </cell>
          <cell r="O558">
            <v>24032075</v>
          </cell>
          <cell r="P558">
            <v>434</v>
          </cell>
          <cell r="Q558">
            <v>8330113</v>
          </cell>
          <cell r="R558">
            <v>324</v>
          </cell>
          <cell r="S558">
            <v>8639106</v>
          </cell>
          <cell r="T558">
            <v>4372</v>
          </cell>
          <cell r="U558">
            <v>535</v>
          </cell>
        </row>
        <row r="559">
          <cell r="A559">
            <v>800061948</v>
          </cell>
          <cell r="B559" t="str">
            <v xml:space="preserve">PARKER DRILLING COMPANY INTERNATIONAL LIMITED                         </v>
          </cell>
          <cell r="C559" t="str">
            <v xml:space="preserve">BOGOTA D.C.               </v>
          </cell>
          <cell r="D559" t="str">
            <v xml:space="preserve">BOGOTA D.C.               </v>
          </cell>
          <cell r="E559" t="str">
            <v>VIGILANCIA</v>
          </cell>
          <cell r="F559" t="str">
            <v>ACTIVA</v>
          </cell>
          <cell r="G559" t="str">
            <v xml:space="preserve">DERIVADOS DEL PETROLEO Y GAS                 </v>
          </cell>
          <cell r="H559">
            <v>558</v>
          </cell>
          <cell r="I559">
            <v>70539631</v>
          </cell>
          <cell r="J559">
            <v>228.5</v>
          </cell>
          <cell r="K559">
            <v>66064989</v>
          </cell>
          <cell r="L559">
            <v>2116</v>
          </cell>
          <cell r="M559">
            <v>21115667</v>
          </cell>
          <cell r="N559">
            <v>1010</v>
          </cell>
          <cell r="O559">
            <v>11734633</v>
          </cell>
          <cell r="P559">
            <v>383</v>
          </cell>
          <cell r="Q559">
            <v>9708346</v>
          </cell>
          <cell r="R559">
            <v>331</v>
          </cell>
          <cell r="S559">
            <v>8518051</v>
          </cell>
          <cell r="T559">
            <v>4626.5</v>
          </cell>
          <cell r="U559">
            <v>565</v>
          </cell>
        </row>
        <row r="560">
          <cell r="A560">
            <v>890900424</v>
          </cell>
          <cell r="B560" t="str">
            <v xml:space="preserve">MICROPLAST ANTONIO PALACIO &amp; COMPAÑIA. S.A.                           </v>
          </cell>
          <cell r="C560" t="str">
            <v xml:space="preserve">MEDELLIN                  </v>
          </cell>
          <cell r="D560" t="str">
            <v xml:space="preserve">ANTIOQUIA                 </v>
          </cell>
          <cell r="E560" t="str">
            <v>VIGILANCIA</v>
          </cell>
          <cell r="F560" t="str">
            <v>ACTIVA</v>
          </cell>
          <cell r="G560" t="str">
            <v xml:space="preserve">OTRAS INDUSTRIAS MANUFACTURERAS              </v>
          </cell>
          <cell r="H560">
            <v>559</v>
          </cell>
          <cell r="I560">
            <v>70292820</v>
          </cell>
          <cell r="J560">
            <v>243.5</v>
          </cell>
          <cell r="K560">
            <v>62666745</v>
          </cell>
          <cell r="L560">
            <v>808</v>
          </cell>
          <cell r="M560">
            <v>59747737</v>
          </cell>
          <cell r="N560">
            <v>999</v>
          </cell>
          <cell r="O560">
            <v>11817097</v>
          </cell>
          <cell r="P560">
            <v>778</v>
          </cell>
          <cell r="Q560">
            <v>4109622</v>
          </cell>
          <cell r="R560">
            <v>537</v>
          </cell>
          <cell r="S560">
            <v>4564754</v>
          </cell>
          <cell r="T560">
            <v>3924.5</v>
          </cell>
          <cell r="U560">
            <v>475</v>
          </cell>
        </row>
        <row r="561">
          <cell r="A561">
            <v>800252912</v>
          </cell>
          <cell r="B561" t="str">
            <v xml:space="preserve">COSA COLOMBIA S.A.                                                    </v>
          </cell>
          <cell r="C561" t="str">
            <v xml:space="preserve">BOGOTA D.C.               </v>
          </cell>
          <cell r="D561" t="str">
            <v xml:space="preserve">BOGOTA D.C.               </v>
          </cell>
          <cell r="E561" t="str">
            <v>VIGILANCIA</v>
          </cell>
          <cell r="F561" t="str">
            <v>ACTIVA</v>
          </cell>
          <cell r="G561" t="str">
            <v xml:space="preserve">CONSTRUCCION DE OBRAS CIVILES                </v>
          </cell>
          <cell r="H561">
            <v>560</v>
          </cell>
          <cell r="I561">
            <v>70109555</v>
          </cell>
          <cell r="J561">
            <v>742.5</v>
          </cell>
          <cell r="K561">
            <v>16395292</v>
          </cell>
          <cell r="L561">
            <v>1293</v>
          </cell>
          <cell r="M561">
            <v>36442256</v>
          </cell>
          <cell r="N561">
            <v>350</v>
          </cell>
          <cell r="O561">
            <v>35114677</v>
          </cell>
          <cell r="P561">
            <v>768</v>
          </cell>
          <cell r="Q561">
            <v>4156213</v>
          </cell>
          <cell r="R561">
            <v>6558</v>
          </cell>
          <cell r="S561">
            <v>129428</v>
          </cell>
          <cell r="T561">
            <v>10271.5</v>
          </cell>
          <cell r="U561">
            <v>1224</v>
          </cell>
        </row>
        <row r="562">
          <cell r="A562">
            <v>830095890</v>
          </cell>
          <cell r="B562" t="str">
            <v xml:space="preserve">ECOFERTIL S.A.                                                        </v>
          </cell>
          <cell r="C562" t="str">
            <v xml:space="preserve">BOGOTA D.C.               </v>
          </cell>
          <cell r="D562" t="str">
            <v xml:space="preserve">BOGOTA D.C.               </v>
          </cell>
          <cell r="E562" t="str">
            <v>VIGILANCIA</v>
          </cell>
          <cell r="F562" t="str">
            <v>ACTIVA</v>
          </cell>
          <cell r="G562" t="str">
            <v xml:space="preserve">COMERCIO AL POR MAYOR                        </v>
          </cell>
          <cell r="H562">
            <v>561</v>
          </cell>
          <cell r="I562">
            <v>69993408</v>
          </cell>
          <cell r="J562">
            <v>457.5</v>
          </cell>
          <cell r="K562">
            <v>30637942</v>
          </cell>
          <cell r="L562">
            <v>260</v>
          </cell>
          <cell r="M562">
            <v>167017955</v>
          </cell>
          <cell r="N562">
            <v>846</v>
          </cell>
          <cell r="O562">
            <v>14131462</v>
          </cell>
          <cell r="P562">
            <v>825</v>
          </cell>
          <cell r="Q562">
            <v>3819096</v>
          </cell>
          <cell r="R562">
            <v>704</v>
          </cell>
          <cell r="S562">
            <v>3249327</v>
          </cell>
          <cell r="T562">
            <v>3653.5</v>
          </cell>
          <cell r="U562">
            <v>440</v>
          </cell>
        </row>
        <row r="563">
          <cell r="A563">
            <v>890304131</v>
          </cell>
          <cell r="B563" t="str">
            <v xml:space="preserve">INVERSIONES ALVALENA S.A.                                             </v>
          </cell>
          <cell r="C563" t="str">
            <v xml:space="preserve">CALI                      </v>
          </cell>
          <cell r="D563" t="str">
            <v xml:space="preserve">VALLE                     </v>
          </cell>
          <cell r="E563" t="str">
            <v>VIGILANCIA</v>
          </cell>
          <cell r="F563" t="str">
            <v>ACTIVA</v>
          </cell>
          <cell r="G563" t="str">
            <v xml:space="preserve">AGRICOLA CON PREDOMINIO EXPORTADOR           </v>
          </cell>
          <cell r="H563">
            <v>562</v>
          </cell>
          <cell r="I563">
            <v>69690348</v>
          </cell>
          <cell r="J563">
            <v>220.5</v>
          </cell>
          <cell r="K563">
            <v>68604096</v>
          </cell>
          <cell r="L563">
            <v>7456</v>
          </cell>
          <cell r="M563">
            <v>3950713</v>
          </cell>
          <cell r="N563">
            <v>4707</v>
          </cell>
          <cell r="O563">
            <v>2053350</v>
          </cell>
          <cell r="P563">
            <v>2531</v>
          </cell>
          <cell r="Q563">
            <v>985498</v>
          </cell>
          <cell r="R563">
            <v>354</v>
          </cell>
          <cell r="S563">
            <v>7982373</v>
          </cell>
          <cell r="T563">
            <v>15830.5</v>
          </cell>
          <cell r="U563">
            <v>1941</v>
          </cell>
        </row>
        <row r="564">
          <cell r="A564">
            <v>890205142</v>
          </cell>
          <cell r="B564" t="str">
            <v xml:space="preserve">DISTRIBUIDORA AVICOLA S.A.                                            </v>
          </cell>
          <cell r="C564" t="str">
            <v xml:space="preserve">BUCARAMANGA               </v>
          </cell>
          <cell r="D564" t="str">
            <v xml:space="preserve">SANTANDER                 </v>
          </cell>
          <cell r="E564" t="str">
            <v>VIGILANCIA</v>
          </cell>
          <cell r="F564" t="str">
            <v>ACTIVA</v>
          </cell>
          <cell r="G564" t="str">
            <v xml:space="preserve">ACTIVIDADES PECUARIAS Y DE CAZA              </v>
          </cell>
          <cell r="H564">
            <v>563</v>
          </cell>
          <cell r="I564">
            <v>69651512</v>
          </cell>
          <cell r="J564">
            <v>424.5</v>
          </cell>
          <cell r="K564">
            <v>33407410</v>
          </cell>
          <cell r="L564">
            <v>389</v>
          </cell>
          <cell r="M564">
            <v>115836197</v>
          </cell>
          <cell r="N564">
            <v>479</v>
          </cell>
          <cell r="O564">
            <v>26167229</v>
          </cell>
          <cell r="P564">
            <v>722</v>
          </cell>
          <cell r="Q564">
            <v>4476487</v>
          </cell>
          <cell r="R564">
            <v>1055</v>
          </cell>
          <cell r="S564">
            <v>1841245</v>
          </cell>
          <cell r="T564">
            <v>3632.5</v>
          </cell>
          <cell r="U564">
            <v>438</v>
          </cell>
        </row>
        <row r="565">
          <cell r="A565">
            <v>830000036</v>
          </cell>
          <cell r="B565" t="str">
            <v xml:space="preserve">C.I. EMPRESA EXPORTADORA COLOMBIANA DE CAFE LTDA                      </v>
          </cell>
          <cell r="C565" t="str">
            <v xml:space="preserve">BOGOTA D.C.               </v>
          </cell>
          <cell r="D565" t="str">
            <v xml:space="preserve">BOGOTA D.C.               </v>
          </cell>
          <cell r="E565" t="str">
            <v>VIGILANCIA</v>
          </cell>
          <cell r="F565" t="str">
            <v>ACTIVA</v>
          </cell>
          <cell r="G565" t="str">
            <v xml:space="preserve">COMERCIO AL POR MAYOR                        </v>
          </cell>
          <cell r="H565">
            <v>564</v>
          </cell>
          <cell r="I565">
            <v>69407753</v>
          </cell>
          <cell r="J565">
            <v>1157.5</v>
          </cell>
          <cell r="K565">
            <v>9200846</v>
          </cell>
          <cell r="L565">
            <v>750</v>
          </cell>
          <cell r="M565">
            <v>64388623</v>
          </cell>
          <cell r="N565">
            <v>1976</v>
          </cell>
          <cell r="O565">
            <v>5891927</v>
          </cell>
          <cell r="P565">
            <v>889</v>
          </cell>
          <cell r="Q565">
            <v>3468507</v>
          </cell>
          <cell r="R565">
            <v>4485</v>
          </cell>
          <cell r="S565">
            <v>249261</v>
          </cell>
          <cell r="T565">
            <v>9821.5</v>
          </cell>
          <cell r="U565">
            <v>1163</v>
          </cell>
        </row>
        <row r="566">
          <cell r="A566">
            <v>890201798</v>
          </cell>
          <cell r="B566" t="str">
            <v xml:space="preserve">GALVIS RAMIREZ Y CIA S.A.                                             </v>
          </cell>
          <cell r="C566" t="str">
            <v xml:space="preserve">BUCARAMANGA               </v>
          </cell>
          <cell r="D566" t="str">
            <v xml:space="preserve">SANTANDER                 </v>
          </cell>
          <cell r="E566" t="str">
            <v>VIGILANCIA</v>
          </cell>
          <cell r="F566" t="str">
            <v>ACTIVA</v>
          </cell>
          <cell r="G566" t="str">
            <v xml:space="preserve">PUBLICACIONES PERIODICAS                     </v>
          </cell>
          <cell r="H566">
            <v>565</v>
          </cell>
          <cell r="I566">
            <v>69135950</v>
          </cell>
          <cell r="J566">
            <v>292.5</v>
          </cell>
          <cell r="K566">
            <v>51451218</v>
          </cell>
          <cell r="L566">
            <v>1705</v>
          </cell>
          <cell r="M566">
            <v>27047046</v>
          </cell>
          <cell r="N566">
            <v>689</v>
          </cell>
          <cell r="O566">
            <v>17705572</v>
          </cell>
          <cell r="P566">
            <v>516</v>
          </cell>
          <cell r="Q566">
            <v>6615135</v>
          </cell>
          <cell r="R566">
            <v>938</v>
          </cell>
          <cell r="S566">
            <v>2139473</v>
          </cell>
          <cell r="T566">
            <v>4705.5</v>
          </cell>
          <cell r="U566">
            <v>581</v>
          </cell>
        </row>
        <row r="567">
          <cell r="A567">
            <v>890911431</v>
          </cell>
          <cell r="B567" t="str">
            <v xml:space="preserve">CONINSA  RAMON H. S.A.                                                </v>
          </cell>
          <cell r="C567" t="str">
            <v xml:space="preserve">MEDELLIN                  </v>
          </cell>
          <cell r="D567" t="str">
            <v xml:space="preserve">ANTIOQUIA                 </v>
          </cell>
          <cell r="E567" t="str">
            <v>VIGILANCIA</v>
          </cell>
          <cell r="F567" t="str">
            <v>ACTIVA</v>
          </cell>
          <cell r="G567" t="str">
            <v xml:space="preserve">CONSTRUCCION DE OBRAS RESIDENCIALES          </v>
          </cell>
          <cell r="H567">
            <v>566</v>
          </cell>
          <cell r="I567">
            <v>69014527</v>
          </cell>
          <cell r="J567">
            <v>437.5</v>
          </cell>
          <cell r="K567">
            <v>32520916</v>
          </cell>
          <cell r="L567">
            <v>755</v>
          </cell>
          <cell r="M567">
            <v>64009562</v>
          </cell>
          <cell r="N567">
            <v>499</v>
          </cell>
          <cell r="O567">
            <v>24881476</v>
          </cell>
          <cell r="P567">
            <v>619</v>
          </cell>
          <cell r="Q567">
            <v>5390236</v>
          </cell>
          <cell r="R567">
            <v>611</v>
          </cell>
          <cell r="S567">
            <v>3779028</v>
          </cell>
          <cell r="T567">
            <v>3487.5</v>
          </cell>
          <cell r="U567">
            <v>424</v>
          </cell>
        </row>
        <row r="568">
          <cell r="A568">
            <v>860019063</v>
          </cell>
          <cell r="B568" t="str">
            <v xml:space="preserve">MOTORES Y MAQUINAS S A                                                </v>
          </cell>
          <cell r="C568" t="str">
            <v xml:space="preserve">BOGOTA D.C.               </v>
          </cell>
          <cell r="D568" t="str">
            <v xml:space="preserve">BOGOTA D.C.               </v>
          </cell>
          <cell r="E568" t="str">
            <v>VIGILANCIA</v>
          </cell>
          <cell r="F568" t="str">
            <v>ACTIVA</v>
          </cell>
          <cell r="G568" t="str">
            <v xml:space="preserve">COMERCIO DE VEHICULOS Y ACTIVIDADES CONEXAS  </v>
          </cell>
          <cell r="H568">
            <v>567</v>
          </cell>
          <cell r="I568">
            <v>68977817</v>
          </cell>
          <cell r="J568">
            <v>334.5</v>
          </cell>
          <cell r="K568">
            <v>43811123</v>
          </cell>
          <cell r="L568">
            <v>263</v>
          </cell>
          <cell r="M568">
            <v>163063023</v>
          </cell>
          <cell r="N568">
            <v>427</v>
          </cell>
          <cell r="O568">
            <v>29310389</v>
          </cell>
          <cell r="P568">
            <v>455</v>
          </cell>
          <cell r="Q568">
            <v>7888762</v>
          </cell>
          <cell r="R568">
            <v>762</v>
          </cell>
          <cell r="S568">
            <v>2901552</v>
          </cell>
          <cell r="T568">
            <v>2808.5</v>
          </cell>
          <cell r="U568">
            <v>351</v>
          </cell>
        </row>
        <row r="569">
          <cell r="A569">
            <v>890100703</v>
          </cell>
          <cell r="B569" t="str">
            <v xml:space="preserve">GRASAS Y ACEITES VEGETALES S.A.                                       </v>
          </cell>
          <cell r="C569" t="str">
            <v xml:space="preserve">BARRANQUILLA              </v>
          </cell>
          <cell r="D569" t="str">
            <v xml:space="preserve">ATLANTICO                 </v>
          </cell>
          <cell r="E569" t="str">
            <v>VIGILANCIA</v>
          </cell>
          <cell r="F569" t="str">
            <v>ACTIVA</v>
          </cell>
          <cell r="G569" t="str">
            <v xml:space="preserve">PRODUCTOS ALIMENTICIOS                       </v>
          </cell>
          <cell r="H569">
            <v>568</v>
          </cell>
          <cell r="I569">
            <v>68952785</v>
          </cell>
          <cell r="J569">
            <v>372</v>
          </cell>
          <cell r="K569">
            <v>39424525</v>
          </cell>
          <cell r="L569">
            <v>314</v>
          </cell>
          <cell r="M569">
            <v>141251048</v>
          </cell>
          <cell r="N569">
            <v>701</v>
          </cell>
          <cell r="O569">
            <v>17332734</v>
          </cell>
          <cell r="P569">
            <v>905</v>
          </cell>
          <cell r="Q569">
            <v>3401351</v>
          </cell>
          <cell r="R569">
            <v>1420</v>
          </cell>
          <cell r="S569">
            <v>1275508</v>
          </cell>
          <cell r="T569">
            <v>4280</v>
          </cell>
          <cell r="U569">
            <v>523</v>
          </cell>
        </row>
        <row r="570">
          <cell r="A570">
            <v>817000705</v>
          </cell>
          <cell r="B570" t="str">
            <v xml:space="preserve">COLOMBINA DEL CAUCA S.A.                                              </v>
          </cell>
          <cell r="C570" t="str">
            <v xml:space="preserve">CALI                      </v>
          </cell>
          <cell r="D570" t="str">
            <v xml:space="preserve">VALLE                     </v>
          </cell>
          <cell r="E570" t="str">
            <v>VIGILANCIA</v>
          </cell>
          <cell r="F570" t="str">
            <v>ACTIVA</v>
          </cell>
          <cell r="G570" t="str">
            <v xml:space="preserve">PRODUCTOS ALIMENTICIOS                       </v>
          </cell>
          <cell r="H570">
            <v>569</v>
          </cell>
          <cell r="I570">
            <v>68893809</v>
          </cell>
          <cell r="J570">
            <v>280</v>
          </cell>
          <cell r="K570">
            <v>54466447</v>
          </cell>
          <cell r="L570">
            <v>420</v>
          </cell>
          <cell r="M570">
            <v>108866282</v>
          </cell>
          <cell r="N570">
            <v>386</v>
          </cell>
          <cell r="O570">
            <v>32276285</v>
          </cell>
          <cell r="P570">
            <v>308</v>
          </cell>
          <cell r="Q570">
            <v>12754068</v>
          </cell>
          <cell r="R570">
            <v>240</v>
          </cell>
          <cell r="S570">
            <v>12379186</v>
          </cell>
          <cell r="T570">
            <v>2203</v>
          </cell>
          <cell r="U570">
            <v>290</v>
          </cell>
        </row>
        <row r="571">
          <cell r="A571">
            <v>830083392</v>
          </cell>
          <cell r="B571" t="str">
            <v xml:space="preserve">PRODUCTORA DE TEXTILES DE TOCANCIPA S.A.                              </v>
          </cell>
          <cell r="C571" t="str">
            <v xml:space="preserve">TOCANCIPA                 </v>
          </cell>
          <cell r="D571" t="str">
            <v xml:space="preserve">CUNDINAMARCA              </v>
          </cell>
          <cell r="E571" t="str">
            <v>VIGILANCIA</v>
          </cell>
          <cell r="F571" t="str">
            <v>ACTIVA</v>
          </cell>
          <cell r="G571" t="str">
            <v>FABRICACION DE TELAS Y ACTIVIDADES RELACIONAD</v>
          </cell>
          <cell r="H571">
            <v>570</v>
          </cell>
          <cell r="I571">
            <v>68864212</v>
          </cell>
          <cell r="J571">
            <v>663</v>
          </cell>
          <cell r="K571">
            <v>19102712</v>
          </cell>
          <cell r="L571">
            <v>631</v>
          </cell>
          <cell r="M571">
            <v>75476551</v>
          </cell>
          <cell r="N571">
            <v>620</v>
          </cell>
          <cell r="O571">
            <v>20129265</v>
          </cell>
          <cell r="P571">
            <v>1034</v>
          </cell>
          <cell r="Q571">
            <v>2872997</v>
          </cell>
          <cell r="R571">
            <v>1467</v>
          </cell>
          <cell r="S571">
            <v>1217021</v>
          </cell>
          <cell r="T571">
            <v>4985</v>
          </cell>
          <cell r="U571">
            <v>607</v>
          </cell>
        </row>
        <row r="572">
          <cell r="A572">
            <v>891000324</v>
          </cell>
          <cell r="B572" t="str">
            <v xml:space="preserve">GASEOSAS DE CORDOBA S A                                               </v>
          </cell>
          <cell r="C572" t="str">
            <v xml:space="preserve">MONTERIA                  </v>
          </cell>
          <cell r="D572" t="str">
            <v xml:space="preserve">CORDOBA                   </v>
          </cell>
          <cell r="E572" t="str">
            <v>VIGILANCIA</v>
          </cell>
          <cell r="F572" t="str">
            <v>ACTIVA</v>
          </cell>
          <cell r="G572" t="str">
            <v xml:space="preserve">BEBIDAS                                      </v>
          </cell>
          <cell r="H572">
            <v>571</v>
          </cell>
          <cell r="I572">
            <v>68760750</v>
          </cell>
          <cell r="J572">
            <v>243</v>
          </cell>
          <cell r="K572">
            <v>62682482</v>
          </cell>
          <cell r="L572">
            <v>1175</v>
          </cell>
          <cell r="M572">
            <v>40701351</v>
          </cell>
          <cell r="N572">
            <v>534</v>
          </cell>
          <cell r="O572">
            <v>23549756</v>
          </cell>
          <cell r="P572">
            <v>1096</v>
          </cell>
          <cell r="Q572">
            <v>2720340</v>
          </cell>
          <cell r="R572">
            <v>1086</v>
          </cell>
          <cell r="S572">
            <v>1773157</v>
          </cell>
          <cell r="T572">
            <v>4705</v>
          </cell>
          <cell r="U572">
            <v>580</v>
          </cell>
        </row>
        <row r="573">
          <cell r="A573">
            <v>890310401</v>
          </cell>
          <cell r="B573" t="str">
            <v xml:space="preserve">DISTRIBUIDORA CRISTAL S.A.                                            </v>
          </cell>
          <cell r="C573" t="str">
            <v xml:space="preserve">YUMBO                     </v>
          </cell>
          <cell r="D573" t="str">
            <v xml:space="preserve">VALLE                     </v>
          </cell>
          <cell r="E573" t="str">
            <v>VIGILANCIA</v>
          </cell>
          <cell r="F573" t="str">
            <v>ACTIVA</v>
          </cell>
          <cell r="G573" t="str">
            <v xml:space="preserve">COMERCIO AL POR MAYOR                        </v>
          </cell>
          <cell r="H573">
            <v>572</v>
          </cell>
          <cell r="I573">
            <v>68711013</v>
          </cell>
          <cell r="J573">
            <v>897</v>
          </cell>
          <cell r="K573">
            <v>12792354</v>
          </cell>
          <cell r="L573">
            <v>432</v>
          </cell>
          <cell r="M573">
            <v>105803653</v>
          </cell>
          <cell r="N573">
            <v>729</v>
          </cell>
          <cell r="O573">
            <v>16581495</v>
          </cell>
          <cell r="P573">
            <v>447</v>
          </cell>
          <cell r="Q573">
            <v>8090915</v>
          </cell>
          <cell r="R573">
            <v>1156</v>
          </cell>
          <cell r="S573">
            <v>1633527</v>
          </cell>
          <cell r="T573">
            <v>4233</v>
          </cell>
          <cell r="U573">
            <v>518</v>
          </cell>
        </row>
        <row r="574">
          <cell r="A574">
            <v>860503159</v>
          </cell>
          <cell r="B574" t="str">
            <v xml:space="preserve">FACOL S.A.                                                            </v>
          </cell>
          <cell r="C574" t="str">
            <v xml:space="preserve">BOGOTA D.C.               </v>
          </cell>
          <cell r="D574" t="str">
            <v xml:space="preserve">BOGOTA D.C.               </v>
          </cell>
          <cell r="E574" t="str">
            <v>VIGILANCIA</v>
          </cell>
          <cell r="F574" t="str">
            <v>ACTIVA</v>
          </cell>
          <cell r="G574" t="str">
            <v xml:space="preserve">COMERCIO AL POR MENOR                        </v>
          </cell>
          <cell r="H574">
            <v>573</v>
          </cell>
          <cell r="I574">
            <v>68473449</v>
          </cell>
          <cell r="J574">
            <v>361.5</v>
          </cell>
          <cell r="K574">
            <v>40599238</v>
          </cell>
          <cell r="L574">
            <v>582</v>
          </cell>
          <cell r="M574">
            <v>82451394</v>
          </cell>
          <cell r="N574">
            <v>536</v>
          </cell>
          <cell r="O574">
            <v>23534641</v>
          </cell>
          <cell r="P574">
            <v>791</v>
          </cell>
          <cell r="Q574">
            <v>4066053</v>
          </cell>
          <cell r="R574">
            <v>1279</v>
          </cell>
          <cell r="S574">
            <v>1463835</v>
          </cell>
          <cell r="T574">
            <v>4122.5</v>
          </cell>
          <cell r="U574">
            <v>503</v>
          </cell>
        </row>
        <row r="575">
          <cell r="A575">
            <v>890930368</v>
          </cell>
          <cell r="B575" t="str">
            <v xml:space="preserve">DISTRIBUIDORA MAPLE DE COLOMBIA LIMITADA                              </v>
          </cell>
          <cell r="C575" t="str">
            <v xml:space="preserve">ENVIGADO                  </v>
          </cell>
          <cell r="D575" t="str">
            <v xml:space="preserve">ANTIOQUIA                 </v>
          </cell>
          <cell r="E575" t="str">
            <v>VIGILANCIA</v>
          </cell>
          <cell r="F575" t="str">
            <v>ACTIVA</v>
          </cell>
          <cell r="G575" t="str">
            <v>ACTIVIDADES DIVERSAS DE INVERSION Y SERVICIOS</v>
          </cell>
          <cell r="H575">
            <v>574</v>
          </cell>
          <cell r="I575">
            <v>68339008</v>
          </cell>
          <cell r="J575">
            <v>221</v>
          </cell>
          <cell r="K575">
            <v>68170328</v>
          </cell>
          <cell r="L575">
            <v>8468</v>
          </cell>
          <cell r="M575">
            <v>3151223</v>
          </cell>
          <cell r="N575">
            <v>3307</v>
          </cell>
          <cell r="O575">
            <v>3151223</v>
          </cell>
          <cell r="P575">
            <v>971</v>
          </cell>
          <cell r="Q575">
            <v>3125233</v>
          </cell>
          <cell r="R575">
            <v>711</v>
          </cell>
          <cell r="S575">
            <v>3215472</v>
          </cell>
          <cell r="T575">
            <v>14252</v>
          </cell>
          <cell r="U575">
            <v>1725</v>
          </cell>
        </row>
        <row r="576">
          <cell r="A576">
            <v>890907163</v>
          </cell>
          <cell r="B576" t="str">
            <v xml:space="preserve">COMPAÑIA INDUSTRIAL DE PRODUCTOS AGROPECUARIOS CIPA S A               </v>
          </cell>
          <cell r="C576" t="str">
            <v xml:space="preserve">MEDELLIN                  </v>
          </cell>
          <cell r="D576" t="str">
            <v xml:space="preserve">ANTIOQUIA                 </v>
          </cell>
          <cell r="E576" t="str">
            <v>VIGILANCIA</v>
          </cell>
          <cell r="F576" t="str">
            <v>ACTIVA</v>
          </cell>
          <cell r="G576" t="str">
            <v xml:space="preserve">PRODUCTOS ALIMENTICIOS                       </v>
          </cell>
          <cell r="H576">
            <v>575</v>
          </cell>
          <cell r="I576">
            <v>68318598</v>
          </cell>
          <cell r="J576">
            <v>532</v>
          </cell>
          <cell r="K576">
            <v>25155022</v>
          </cell>
          <cell r="L576">
            <v>419</v>
          </cell>
          <cell r="M576">
            <v>109049566</v>
          </cell>
          <cell r="N576">
            <v>872</v>
          </cell>
          <cell r="O576">
            <v>13595994</v>
          </cell>
          <cell r="P576">
            <v>707</v>
          </cell>
          <cell r="Q576">
            <v>4572757</v>
          </cell>
          <cell r="R576">
            <v>3948</v>
          </cell>
          <cell r="S576">
            <v>303227</v>
          </cell>
          <cell r="T576">
            <v>7053</v>
          </cell>
          <cell r="U576">
            <v>823</v>
          </cell>
        </row>
        <row r="577">
          <cell r="A577">
            <v>800091068</v>
          </cell>
          <cell r="B577" t="str">
            <v xml:space="preserve">CARO Y CIA AGROPISCICOLA CAROLINA S C A                               </v>
          </cell>
          <cell r="C577" t="str">
            <v xml:space="preserve">BOGOTA D.C.               </v>
          </cell>
          <cell r="D577" t="str">
            <v xml:space="preserve">BOGOTA D.C.               </v>
          </cell>
          <cell r="E577" t="str">
            <v>VIGILANCIA</v>
          </cell>
          <cell r="F577" t="str">
            <v>ACTIVA</v>
          </cell>
          <cell r="G577" t="str">
            <v>ACTIVIDADES DIVERSAS DE INVERSION Y SERVICIOS</v>
          </cell>
          <cell r="H577">
            <v>576</v>
          </cell>
          <cell r="I577">
            <v>68243147</v>
          </cell>
          <cell r="J577">
            <v>227</v>
          </cell>
          <cell r="K577">
            <v>66493662</v>
          </cell>
          <cell r="L577">
            <v>4354</v>
          </cell>
          <cell r="M577">
            <v>9008207</v>
          </cell>
          <cell r="N577">
            <v>2263</v>
          </cell>
          <cell r="O577">
            <v>4973646</v>
          </cell>
          <cell r="P577">
            <v>1277</v>
          </cell>
          <cell r="Q577">
            <v>2247172</v>
          </cell>
          <cell r="R577">
            <v>921</v>
          </cell>
          <cell r="S577">
            <v>2193525</v>
          </cell>
          <cell r="T577">
            <v>9618</v>
          </cell>
          <cell r="U577">
            <v>1141</v>
          </cell>
        </row>
        <row r="578">
          <cell r="A578">
            <v>860030605</v>
          </cell>
          <cell r="B578" t="str">
            <v xml:space="preserve">FIRMENICH S A                                                         </v>
          </cell>
          <cell r="C578" t="str">
            <v xml:space="preserve">BOGOTA D.C.               </v>
          </cell>
          <cell r="D578" t="str">
            <v xml:space="preserve">BOGOTA D.C.               </v>
          </cell>
          <cell r="E578" t="str">
            <v>VIGILANCIA</v>
          </cell>
          <cell r="F578" t="str">
            <v>ACTIVA</v>
          </cell>
          <cell r="G578" t="str">
            <v xml:space="preserve">PRODUCTOS QUIMICOS                           </v>
          </cell>
          <cell r="H578">
            <v>577</v>
          </cell>
          <cell r="I578">
            <v>68227726</v>
          </cell>
          <cell r="J578">
            <v>494</v>
          </cell>
          <cell r="K578">
            <v>27288929</v>
          </cell>
          <cell r="L578">
            <v>426</v>
          </cell>
          <cell r="M578">
            <v>107119100</v>
          </cell>
          <cell r="N578">
            <v>377</v>
          </cell>
          <cell r="O578">
            <v>33130469</v>
          </cell>
          <cell r="P578">
            <v>429</v>
          </cell>
          <cell r="Q578">
            <v>8426989</v>
          </cell>
          <cell r="R578">
            <v>399</v>
          </cell>
          <cell r="S578">
            <v>6525652</v>
          </cell>
          <cell r="T578">
            <v>2702</v>
          </cell>
          <cell r="U578">
            <v>335</v>
          </cell>
        </row>
        <row r="579">
          <cell r="A579">
            <v>830122047</v>
          </cell>
          <cell r="B579" t="str">
            <v xml:space="preserve">INVERSIONES LA BASTILLA S. A.                                         </v>
          </cell>
          <cell r="C579" t="str">
            <v xml:space="preserve">BOGOTA D.C.               </v>
          </cell>
          <cell r="D579" t="str">
            <v xml:space="preserve">BOGOTA D.C.               </v>
          </cell>
          <cell r="E579" t="str">
            <v>VIGILANCIA</v>
          </cell>
          <cell r="F579" t="str">
            <v>ACTIVA</v>
          </cell>
          <cell r="G579" t="str">
            <v xml:space="preserve">CONSTRUCCION DE OBRAS RESIDENCIALES          </v>
          </cell>
          <cell r="H579">
            <v>578</v>
          </cell>
          <cell r="I579">
            <v>68194893</v>
          </cell>
          <cell r="J579">
            <v>1010</v>
          </cell>
          <cell r="K579">
            <v>11092707</v>
          </cell>
          <cell r="L579">
            <v>170</v>
          </cell>
          <cell r="M579">
            <v>239273879</v>
          </cell>
          <cell r="N579">
            <v>356</v>
          </cell>
          <cell r="O579">
            <v>34702157</v>
          </cell>
          <cell r="P579">
            <v>695</v>
          </cell>
          <cell r="Q579">
            <v>4665846</v>
          </cell>
          <cell r="R579">
            <v>316</v>
          </cell>
          <cell r="S579">
            <v>8961160</v>
          </cell>
          <cell r="T579">
            <v>3125</v>
          </cell>
          <cell r="U579">
            <v>382</v>
          </cell>
        </row>
        <row r="580">
          <cell r="A580">
            <v>830006051</v>
          </cell>
          <cell r="B580" t="str">
            <v xml:space="preserve">DIAGEO COLOMBIA S A                                                   </v>
          </cell>
          <cell r="C580" t="str">
            <v xml:space="preserve">BOGOTA D.C.               </v>
          </cell>
          <cell r="D580" t="str">
            <v xml:space="preserve">BOGOTA D.C.               </v>
          </cell>
          <cell r="E580" t="str">
            <v>VIGILANCIA</v>
          </cell>
          <cell r="F580" t="str">
            <v>ACTIVA</v>
          </cell>
          <cell r="G580" t="str">
            <v xml:space="preserve">COMERCIO AL POR MAYOR                        </v>
          </cell>
          <cell r="H580">
            <v>579</v>
          </cell>
          <cell r="I580">
            <v>67982356</v>
          </cell>
          <cell r="J580">
            <v>600</v>
          </cell>
          <cell r="K580">
            <v>21605265</v>
          </cell>
          <cell r="L580">
            <v>323</v>
          </cell>
          <cell r="M580">
            <v>138333641</v>
          </cell>
          <cell r="N580">
            <v>190</v>
          </cell>
          <cell r="O580">
            <v>61520311</v>
          </cell>
          <cell r="P580">
            <v>191</v>
          </cell>
          <cell r="Q580">
            <v>20742687</v>
          </cell>
          <cell r="R580">
            <v>362</v>
          </cell>
          <cell r="S580">
            <v>7733242</v>
          </cell>
          <cell r="T580">
            <v>2245</v>
          </cell>
          <cell r="U580">
            <v>296</v>
          </cell>
        </row>
        <row r="581">
          <cell r="A581">
            <v>860006044</v>
          </cell>
          <cell r="B581" t="str">
            <v xml:space="preserve">AREVA  T&amp;D S.A                                                        </v>
          </cell>
          <cell r="C581" t="str">
            <v xml:space="preserve">BOGOTA D.C.               </v>
          </cell>
          <cell r="D581" t="str">
            <v xml:space="preserve">BOGOTA D.C.               </v>
          </cell>
          <cell r="E581" t="str">
            <v>VIGILANCIA</v>
          </cell>
          <cell r="F581" t="str">
            <v>ACTIVA</v>
          </cell>
          <cell r="G581" t="str">
            <v xml:space="preserve">CONSTRUCCION DE OBRAS CIVILES                </v>
          </cell>
          <cell r="H581">
            <v>580</v>
          </cell>
          <cell r="I581">
            <v>67677821</v>
          </cell>
          <cell r="J581">
            <v>432.5</v>
          </cell>
          <cell r="K581">
            <v>32695947</v>
          </cell>
          <cell r="L581">
            <v>627</v>
          </cell>
          <cell r="M581">
            <v>75907925</v>
          </cell>
          <cell r="N581">
            <v>907</v>
          </cell>
          <cell r="O581">
            <v>13012144</v>
          </cell>
          <cell r="P581">
            <v>668</v>
          </cell>
          <cell r="Q581">
            <v>4936826</v>
          </cell>
          <cell r="R581">
            <v>339</v>
          </cell>
          <cell r="S581">
            <v>8325759</v>
          </cell>
          <cell r="T581">
            <v>3553.5</v>
          </cell>
          <cell r="U581">
            <v>431</v>
          </cell>
        </row>
        <row r="582">
          <cell r="A582">
            <v>860025639</v>
          </cell>
          <cell r="B582" t="str">
            <v xml:space="preserve">MELCO DE COLOMBIA LTDA                                                </v>
          </cell>
          <cell r="C582" t="str">
            <v xml:space="preserve">BOGOTA D.C.               </v>
          </cell>
          <cell r="D582" t="str">
            <v xml:space="preserve">BOGOTA D.C.               </v>
          </cell>
          <cell r="E582" t="str">
            <v>VIGILANCIA</v>
          </cell>
          <cell r="F582" t="str">
            <v>ACTIVA</v>
          </cell>
          <cell r="G582" t="str">
            <v xml:space="preserve">COMERCIO AL POR MAYOR                        </v>
          </cell>
          <cell r="H582">
            <v>581</v>
          </cell>
          <cell r="I582">
            <v>67561773</v>
          </cell>
          <cell r="J582">
            <v>422</v>
          </cell>
          <cell r="K582">
            <v>33707823</v>
          </cell>
          <cell r="L582">
            <v>801</v>
          </cell>
          <cell r="M582">
            <v>60417550</v>
          </cell>
          <cell r="N582">
            <v>716</v>
          </cell>
          <cell r="O582">
            <v>16831773</v>
          </cell>
          <cell r="P582">
            <v>554</v>
          </cell>
          <cell r="Q582">
            <v>6128528</v>
          </cell>
          <cell r="R582">
            <v>663</v>
          </cell>
          <cell r="S582">
            <v>3443271</v>
          </cell>
          <cell r="T582">
            <v>3737</v>
          </cell>
          <cell r="U582">
            <v>454</v>
          </cell>
        </row>
        <row r="583">
          <cell r="A583">
            <v>890311875</v>
          </cell>
          <cell r="B583" t="str">
            <v xml:space="preserve">SCHNEIDER ELECTRIC DE COLOMBIA S.A.                                   </v>
          </cell>
          <cell r="C583" t="str">
            <v xml:space="preserve">BOGOTA D.C.               </v>
          </cell>
          <cell r="D583" t="str">
            <v xml:space="preserve">BOGOTA D.C.               </v>
          </cell>
          <cell r="E583" t="str">
            <v>VIGILANCIA</v>
          </cell>
          <cell r="F583" t="str">
            <v>ACTIVA</v>
          </cell>
          <cell r="G583" t="str">
            <v xml:space="preserve">COMERCIO AL POR MAYOR                        </v>
          </cell>
          <cell r="H583">
            <v>582</v>
          </cell>
          <cell r="I583">
            <v>67515266</v>
          </cell>
          <cell r="J583">
            <v>552</v>
          </cell>
          <cell r="K583">
            <v>23992615</v>
          </cell>
          <cell r="L583">
            <v>380</v>
          </cell>
          <cell r="M583">
            <v>118389594</v>
          </cell>
          <cell r="N583">
            <v>412</v>
          </cell>
          <cell r="O583">
            <v>30892509</v>
          </cell>
          <cell r="P583">
            <v>329</v>
          </cell>
          <cell r="Q583">
            <v>11734277</v>
          </cell>
          <cell r="R583">
            <v>437</v>
          </cell>
          <cell r="S583">
            <v>6081361</v>
          </cell>
          <cell r="T583">
            <v>2692</v>
          </cell>
          <cell r="U583">
            <v>333</v>
          </cell>
        </row>
        <row r="584">
          <cell r="A584">
            <v>900060799</v>
          </cell>
          <cell r="B584" t="str">
            <v xml:space="preserve">SAGEM DEFENSA Y SEGURIDAD SUCURSAL C/BIA                              </v>
          </cell>
          <cell r="C584" t="str">
            <v xml:space="preserve">BOGOTA D.C.               </v>
          </cell>
          <cell r="D584" t="str">
            <v xml:space="preserve">BOGOTA D.C.               </v>
          </cell>
          <cell r="E584" t="str">
            <v>VIGILANCIA</v>
          </cell>
          <cell r="F584" t="str">
            <v>ACTIVA</v>
          </cell>
          <cell r="G584" t="str">
            <v xml:space="preserve">TELEFONIA Y REDES                            </v>
          </cell>
          <cell r="H584">
            <v>583</v>
          </cell>
          <cell r="I584">
            <v>67316324</v>
          </cell>
          <cell r="J584">
            <v>1969.5</v>
          </cell>
          <cell r="K584">
            <v>4437155</v>
          </cell>
          <cell r="L584">
            <v>716</v>
          </cell>
          <cell r="M584">
            <v>67435379</v>
          </cell>
          <cell r="N584">
            <v>849</v>
          </cell>
          <cell r="O584">
            <v>14090903</v>
          </cell>
          <cell r="P584">
            <v>579</v>
          </cell>
          <cell r="Q584">
            <v>5742836</v>
          </cell>
          <cell r="R584">
            <v>616</v>
          </cell>
          <cell r="S584">
            <v>3735900</v>
          </cell>
          <cell r="T584">
            <v>5312.5</v>
          </cell>
          <cell r="U584">
            <v>640</v>
          </cell>
        </row>
        <row r="585">
          <cell r="A585">
            <v>860354601</v>
          </cell>
          <cell r="B585" t="str">
            <v xml:space="preserve">SOLUCIONES INMOBILIARIAS M S S A                                      </v>
          </cell>
          <cell r="C585" t="str">
            <v xml:space="preserve">BOGOTA D.C.               </v>
          </cell>
          <cell r="D585" t="str">
            <v xml:space="preserve">BOGOTA D.C.               </v>
          </cell>
          <cell r="E585" t="str">
            <v>VIGILANCIA</v>
          </cell>
          <cell r="F585" t="str">
            <v>ACTIVA</v>
          </cell>
          <cell r="G585" t="str">
            <v xml:space="preserve">CONSTRUCCION DE OBRAS RESIDENCIALES          </v>
          </cell>
          <cell r="H585">
            <v>584</v>
          </cell>
          <cell r="I585">
            <v>67157413</v>
          </cell>
          <cell r="J585">
            <v>1422.5</v>
          </cell>
          <cell r="K585">
            <v>6981825</v>
          </cell>
          <cell r="L585">
            <v>3607</v>
          </cell>
          <cell r="M585">
            <v>11343185</v>
          </cell>
          <cell r="N585">
            <v>2815</v>
          </cell>
          <cell r="O585">
            <v>3848188</v>
          </cell>
          <cell r="P585">
            <v>3516</v>
          </cell>
          <cell r="Q585">
            <v>623271</v>
          </cell>
          <cell r="R585">
            <v>3753</v>
          </cell>
          <cell r="S585">
            <v>328211</v>
          </cell>
          <cell r="T585">
            <v>15697.5</v>
          </cell>
          <cell r="U585">
            <v>1927</v>
          </cell>
        </row>
        <row r="586">
          <cell r="A586">
            <v>890300604</v>
          </cell>
          <cell r="B586" t="str">
            <v xml:space="preserve">CONSTRUCCIONES CIVILES S A                                            </v>
          </cell>
          <cell r="C586" t="str">
            <v xml:space="preserve">CALI                      </v>
          </cell>
          <cell r="D586" t="str">
            <v xml:space="preserve">VALLE                     </v>
          </cell>
          <cell r="E586" t="str">
            <v>EXENTA</v>
          </cell>
          <cell r="F586" t="str">
            <v>VIGILADA POR LA SUPERINTENDENCIA FINANCIERA DE COL</v>
          </cell>
          <cell r="G586" t="str">
            <v xml:space="preserve">CONSTRUCCION DE OBRAS CIVILES                </v>
          </cell>
          <cell r="H586">
            <v>585</v>
          </cell>
          <cell r="I586">
            <v>66918274</v>
          </cell>
          <cell r="J586">
            <v>343.5</v>
          </cell>
          <cell r="K586">
            <v>42439258</v>
          </cell>
          <cell r="L586">
            <v>448</v>
          </cell>
          <cell r="M586">
            <v>103440866</v>
          </cell>
          <cell r="N586">
            <v>1086</v>
          </cell>
          <cell r="O586">
            <v>10791091</v>
          </cell>
          <cell r="P586">
            <v>915</v>
          </cell>
          <cell r="Q586">
            <v>3353976</v>
          </cell>
          <cell r="R586">
            <v>671</v>
          </cell>
          <cell r="S586">
            <v>3416906</v>
          </cell>
          <cell r="T586">
            <v>4048.5</v>
          </cell>
          <cell r="U586">
            <v>496</v>
          </cell>
        </row>
        <row r="587">
          <cell r="A587">
            <v>805003626</v>
          </cell>
          <cell r="B587" t="str">
            <v xml:space="preserve">STUDIO F INTERNATIONAL FASHION CORPORATION S.A                        </v>
          </cell>
          <cell r="C587" t="str">
            <v xml:space="preserve">CALI                      </v>
          </cell>
          <cell r="D587" t="str">
            <v xml:space="preserve">VALLE                     </v>
          </cell>
          <cell r="E587" t="str">
            <v>VIGILANCIA</v>
          </cell>
          <cell r="F587" t="str">
            <v>ACTIVA</v>
          </cell>
          <cell r="G587" t="str">
            <v xml:space="preserve">FABRICACION DE PRENDAS DE VESTIR             </v>
          </cell>
          <cell r="H587">
            <v>586</v>
          </cell>
          <cell r="I587">
            <v>66746591</v>
          </cell>
          <cell r="J587">
            <v>472.5</v>
          </cell>
          <cell r="K587">
            <v>29012526</v>
          </cell>
          <cell r="L587">
            <v>578</v>
          </cell>
          <cell r="M587">
            <v>82647970</v>
          </cell>
          <cell r="N587">
            <v>349</v>
          </cell>
          <cell r="O587">
            <v>35284598</v>
          </cell>
          <cell r="P587">
            <v>839</v>
          </cell>
          <cell r="Q587">
            <v>3720834</v>
          </cell>
          <cell r="R587">
            <v>1585</v>
          </cell>
          <cell r="S587">
            <v>1098647</v>
          </cell>
          <cell r="T587">
            <v>4409.5</v>
          </cell>
          <cell r="U587">
            <v>540</v>
          </cell>
        </row>
        <row r="588">
          <cell r="A588">
            <v>860009034</v>
          </cell>
          <cell r="B588" t="str">
            <v xml:space="preserve">STANTON Y CIA S A                                                     </v>
          </cell>
          <cell r="C588" t="str">
            <v xml:space="preserve">BOGOTA D.C.               </v>
          </cell>
          <cell r="D588" t="str">
            <v xml:space="preserve">BOGOTA D.C.               </v>
          </cell>
          <cell r="E588" t="str">
            <v>VIGILANCIA</v>
          </cell>
          <cell r="F588" t="str">
            <v>ACTIVA</v>
          </cell>
          <cell r="G588" t="str">
            <v>MANUFACTURA DE CALZADO Y PRODUCTOS RELACIONAD</v>
          </cell>
          <cell r="H588">
            <v>587</v>
          </cell>
          <cell r="I588">
            <v>66650846</v>
          </cell>
          <cell r="J588">
            <v>312</v>
          </cell>
          <cell r="K588">
            <v>47446478</v>
          </cell>
          <cell r="L588">
            <v>1313</v>
          </cell>
          <cell r="M588">
            <v>36012159</v>
          </cell>
          <cell r="N588">
            <v>1282</v>
          </cell>
          <cell r="O588">
            <v>9173713</v>
          </cell>
          <cell r="P588">
            <v>815</v>
          </cell>
          <cell r="Q588">
            <v>3901719</v>
          </cell>
          <cell r="R588">
            <v>1532</v>
          </cell>
          <cell r="S588">
            <v>1148186</v>
          </cell>
          <cell r="T588">
            <v>5841</v>
          </cell>
          <cell r="U588">
            <v>694</v>
          </cell>
        </row>
        <row r="589">
          <cell r="A589">
            <v>860000896</v>
          </cell>
          <cell r="B589" t="str">
            <v xml:space="preserve">SIKA COLOMBIA S A                                                     </v>
          </cell>
          <cell r="C589" t="str">
            <v xml:space="preserve">BOGOTA D.C.               </v>
          </cell>
          <cell r="D589" t="str">
            <v xml:space="preserve">BOGOTA D.C.               </v>
          </cell>
          <cell r="E589" t="str">
            <v>VIGILANCIA</v>
          </cell>
          <cell r="F589" t="str">
            <v>ACTIVA</v>
          </cell>
          <cell r="G589" t="str">
            <v xml:space="preserve">PRODUCTOS QUIMICOS                           </v>
          </cell>
          <cell r="H589">
            <v>588</v>
          </cell>
          <cell r="I589">
            <v>66620923</v>
          </cell>
          <cell r="J589">
            <v>355</v>
          </cell>
          <cell r="K589">
            <v>41506483</v>
          </cell>
          <cell r="L589">
            <v>358</v>
          </cell>
          <cell r="M589">
            <v>125689905</v>
          </cell>
          <cell r="N589">
            <v>198</v>
          </cell>
          <cell r="O589">
            <v>59556478</v>
          </cell>
          <cell r="P589">
            <v>184</v>
          </cell>
          <cell r="Q589">
            <v>21073660</v>
          </cell>
          <cell r="R589">
            <v>336</v>
          </cell>
          <cell r="S589">
            <v>8409537</v>
          </cell>
          <cell r="T589">
            <v>2019</v>
          </cell>
          <cell r="U589">
            <v>263</v>
          </cell>
        </row>
        <row r="590">
          <cell r="A590">
            <v>830043602</v>
          </cell>
          <cell r="B590" t="str">
            <v xml:space="preserve">GROUPE SEB COLOMBIA S A                                               </v>
          </cell>
          <cell r="C590" t="str">
            <v xml:space="preserve">CAJICA                    </v>
          </cell>
          <cell r="D590" t="str">
            <v xml:space="preserve">CUNDINAMARCA              </v>
          </cell>
          <cell r="E590" t="str">
            <v>VIGILANCIA</v>
          </cell>
          <cell r="F590" t="str">
            <v>ACTIVA</v>
          </cell>
          <cell r="G590" t="str">
            <v xml:space="preserve">FABRICACION DE MAQUINARIA Y EQUIPO           </v>
          </cell>
          <cell r="H590">
            <v>589</v>
          </cell>
          <cell r="I590">
            <v>66569096</v>
          </cell>
          <cell r="J590">
            <v>307.5</v>
          </cell>
          <cell r="K590">
            <v>48012530</v>
          </cell>
          <cell r="L590">
            <v>693</v>
          </cell>
          <cell r="M590">
            <v>69407064</v>
          </cell>
          <cell r="N590">
            <v>591</v>
          </cell>
          <cell r="O590">
            <v>21288199</v>
          </cell>
          <cell r="P590">
            <v>3631</v>
          </cell>
          <cell r="Q590">
            <v>596642</v>
          </cell>
          <cell r="R590">
            <v>2499</v>
          </cell>
          <cell r="S590">
            <v>589543</v>
          </cell>
          <cell r="T590">
            <v>8310.5</v>
          </cell>
          <cell r="U590">
            <v>969</v>
          </cell>
        </row>
        <row r="591">
          <cell r="A591">
            <v>800148312</v>
          </cell>
          <cell r="B591" t="str">
            <v xml:space="preserve">C.I. COMPA¥IA CAFETERA AGRICOLA DE SANTANDER S.A.                     </v>
          </cell>
          <cell r="C591" t="str">
            <v xml:space="preserve">BOGOTA D.C.               </v>
          </cell>
          <cell r="D591" t="str">
            <v xml:space="preserve">BOGOTA D.C.               </v>
          </cell>
          <cell r="E591" t="str">
            <v>VIGILANCIA</v>
          </cell>
          <cell r="F591" t="str">
            <v>ACTIVA</v>
          </cell>
          <cell r="G591" t="str">
            <v xml:space="preserve">PRODUCTOS ALIMENTICIOS                       </v>
          </cell>
          <cell r="H591">
            <v>590</v>
          </cell>
          <cell r="I591">
            <v>66536845</v>
          </cell>
          <cell r="J591">
            <v>590.5</v>
          </cell>
          <cell r="K591">
            <v>21954223</v>
          </cell>
          <cell r="L591">
            <v>236</v>
          </cell>
          <cell r="M591">
            <v>177695307</v>
          </cell>
          <cell r="N591">
            <v>636</v>
          </cell>
          <cell r="O591">
            <v>19294174</v>
          </cell>
          <cell r="P591">
            <v>1162</v>
          </cell>
          <cell r="Q591">
            <v>2519550</v>
          </cell>
          <cell r="R591">
            <v>1092</v>
          </cell>
          <cell r="S591">
            <v>1761056</v>
          </cell>
          <cell r="T591">
            <v>4306.5</v>
          </cell>
          <cell r="U591">
            <v>525</v>
          </cell>
        </row>
        <row r="592">
          <cell r="A592">
            <v>860037943</v>
          </cell>
          <cell r="B592" t="str">
            <v xml:space="preserve">COLOMBIANA DE INCUBACION  S. A.                                       </v>
          </cell>
          <cell r="C592" t="str">
            <v xml:space="preserve">BOGOTA D.C.               </v>
          </cell>
          <cell r="D592" t="str">
            <v xml:space="preserve">BOGOTA D.C.               </v>
          </cell>
          <cell r="E592" t="str">
            <v>VIGILANCIA</v>
          </cell>
          <cell r="F592" t="str">
            <v>ACTIVA</v>
          </cell>
          <cell r="G592" t="str">
            <v xml:space="preserve">ACTIVIDADES PECUARIAS Y DE CAZA              </v>
          </cell>
          <cell r="H592">
            <v>591</v>
          </cell>
          <cell r="I592">
            <v>66343343</v>
          </cell>
          <cell r="J592">
            <v>324</v>
          </cell>
          <cell r="K592">
            <v>45030481</v>
          </cell>
          <cell r="L592">
            <v>1164</v>
          </cell>
          <cell r="M592">
            <v>41061190</v>
          </cell>
          <cell r="N592">
            <v>1071</v>
          </cell>
          <cell r="O592">
            <v>10942797</v>
          </cell>
          <cell r="P592">
            <v>787</v>
          </cell>
          <cell r="Q592">
            <v>4077133</v>
          </cell>
          <cell r="R592">
            <v>493</v>
          </cell>
          <cell r="S592">
            <v>5138883</v>
          </cell>
          <cell r="T592">
            <v>4430</v>
          </cell>
          <cell r="U592">
            <v>546</v>
          </cell>
        </row>
        <row r="593">
          <cell r="A593">
            <v>890100248</v>
          </cell>
          <cell r="B593" t="str">
            <v xml:space="preserve">CASTRO TCHERASSI S A EN ACUERDO DE REESTRUCTURACION                   </v>
          </cell>
          <cell r="C593" t="str">
            <v xml:space="preserve">BARRANQUILLA              </v>
          </cell>
          <cell r="D593" t="str">
            <v xml:space="preserve">ATLANTICO                 </v>
          </cell>
          <cell r="E593" t="str">
            <v>VIGILANCIA</v>
          </cell>
          <cell r="F593" t="str">
            <v>ACUERDO DE REESTRUCTURACION</v>
          </cell>
          <cell r="G593" t="str">
            <v xml:space="preserve">CONSTRUCCION DE OBRAS CIVILES                </v>
          </cell>
          <cell r="H593">
            <v>592</v>
          </cell>
          <cell r="I593">
            <v>66210057</v>
          </cell>
          <cell r="J593">
            <v>451</v>
          </cell>
          <cell r="K593">
            <v>31206564</v>
          </cell>
          <cell r="L593">
            <v>869</v>
          </cell>
          <cell r="M593">
            <v>55793695</v>
          </cell>
          <cell r="N593">
            <v>2011</v>
          </cell>
          <cell r="O593">
            <v>5768830</v>
          </cell>
          <cell r="P593">
            <v>1152</v>
          </cell>
          <cell r="Q593">
            <v>2547753</v>
          </cell>
          <cell r="R593">
            <v>2298</v>
          </cell>
          <cell r="S593">
            <v>653162</v>
          </cell>
          <cell r="T593">
            <v>7373</v>
          </cell>
          <cell r="U593">
            <v>861</v>
          </cell>
        </row>
        <row r="594">
          <cell r="A594">
            <v>890404970</v>
          </cell>
          <cell r="B594" t="str">
            <v xml:space="preserve">GRUPO HOTELERO MAR Y SOL S.A                                          </v>
          </cell>
          <cell r="C594" t="str">
            <v xml:space="preserve">CARTAGENA                 </v>
          </cell>
          <cell r="D594" t="str">
            <v xml:space="preserve">BOLIVAR                   </v>
          </cell>
          <cell r="E594" t="str">
            <v>VIGILANCIA</v>
          </cell>
          <cell r="F594" t="str">
            <v>ACTIVA</v>
          </cell>
          <cell r="G594" t="str">
            <v xml:space="preserve">ALOJAMIENTO                                  </v>
          </cell>
          <cell r="H594">
            <v>593</v>
          </cell>
          <cell r="I594">
            <v>66193349</v>
          </cell>
          <cell r="J594">
            <v>251.5</v>
          </cell>
          <cell r="K594">
            <v>60036724</v>
          </cell>
          <cell r="L594">
            <v>2060</v>
          </cell>
          <cell r="M594">
            <v>21851909</v>
          </cell>
          <cell r="N594">
            <v>1416</v>
          </cell>
          <cell r="O594">
            <v>8249932</v>
          </cell>
          <cell r="P594">
            <v>1298</v>
          </cell>
          <cell r="Q594">
            <v>2201884</v>
          </cell>
          <cell r="R594">
            <v>1155</v>
          </cell>
          <cell r="S594">
            <v>1633673</v>
          </cell>
          <cell r="T594">
            <v>6773.5</v>
          </cell>
          <cell r="U594">
            <v>791</v>
          </cell>
        </row>
        <row r="595">
          <cell r="A595">
            <v>800001204</v>
          </cell>
          <cell r="B595" t="str">
            <v xml:space="preserve">INVERSIONES URAPANES S A                                              </v>
          </cell>
          <cell r="C595" t="str">
            <v xml:space="preserve">BOGOTA D.C.               </v>
          </cell>
          <cell r="D595" t="str">
            <v xml:space="preserve">BOGOTA D.C.               </v>
          </cell>
          <cell r="E595" t="str">
            <v>VIGILANCIA</v>
          </cell>
          <cell r="F595" t="str">
            <v>ACTIVA</v>
          </cell>
          <cell r="G595" t="str">
            <v>ACTIVIDADES DIVERSAS DE INVERSION Y SERVICIOS</v>
          </cell>
          <cell r="H595">
            <v>594</v>
          </cell>
          <cell r="I595">
            <v>66074479</v>
          </cell>
          <cell r="J595">
            <v>257.5</v>
          </cell>
          <cell r="K595">
            <v>58677922</v>
          </cell>
          <cell r="L595">
            <v>10329</v>
          </cell>
          <cell r="M595">
            <v>2070682</v>
          </cell>
          <cell r="N595">
            <v>4679</v>
          </cell>
          <cell r="O595">
            <v>2070682</v>
          </cell>
          <cell r="P595">
            <v>2262</v>
          </cell>
          <cell r="Q595">
            <v>1137919</v>
          </cell>
          <cell r="R595">
            <v>3881</v>
          </cell>
          <cell r="S595">
            <v>312087</v>
          </cell>
          <cell r="T595">
            <v>22002.5</v>
          </cell>
          <cell r="U595">
            <v>2748</v>
          </cell>
        </row>
        <row r="596">
          <cell r="A596">
            <v>804016671</v>
          </cell>
          <cell r="B596" t="str">
            <v xml:space="preserve">CAMPOLLO S.A.                                                         </v>
          </cell>
          <cell r="C596" t="str">
            <v xml:space="preserve">BUCARAMANGA               </v>
          </cell>
          <cell r="D596" t="str">
            <v xml:space="preserve">SANTANDER                 </v>
          </cell>
          <cell r="E596" t="str">
            <v>VIGILANCIA</v>
          </cell>
          <cell r="F596" t="str">
            <v>ACTIVA</v>
          </cell>
          <cell r="G596" t="str">
            <v xml:space="preserve">ACTIVIDADES PECUARIAS Y DE CAZA              </v>
          </cell>
          <cell r="H596">
            <v>595</v>
          </cell>
          <cell r="I596">
            <v>65884665</v>
          </cell>
          <cell r="J596">
            <v>914</v>
          </cell>
          <cell r="K596">
            <v>12562031</v>
          </cell>
          <cell r="L596">
            <v>361</v>
          </cell>
          <cell r="M596">
            <v>124339889</v>
          </cell>
          <cell r="N596">
            <v>644</v>
          </cell>
          <cell r="O596">
            <v>18938195</v>
          </cell>
          <cell r="P596">
            <v>1270</v>
          </cell>
          <cell r="Q596">
            <v>2258950</v>
          </cell>
          <cell r="R596">
            <v>11386</v>
          </cell>
          <cell r="S596">
            <v>35391</v>
          </cell>
          <cell r="T596">
            <v>15170</v>
          </cell>
          <cell r="U596">
            <v>1865</v>
          </cell>
        </row>
        <row r="597">
          <cell r="A597">
            <v>890308931</v>
          </cell>
          <cell r="B597" t="str">
            <v xml:space="preserve">EDITORIAL NORMA S.A                                                   </v>
          </cell>
          <cell r="C597" t="str">
            <v xml:space="preserve">CALI                      </v>
          </cell>
          <cell r="D597" t="str">
            <v xml:space="preserve">VALLE                     </v>
          </cell>
          <cell r="E597" t="str">
            <v>VIGILANCIA</v>
          </cell>
          <cell r="F597" t="str">
            <v>ACTIVA</v>
          </cell>
          <cell r="G597" t="str">
            <v>EDITORIAL E IMPRESION (SIN INCLUIR PUBLICACIO</v>
          </cell>
          <cell r="H597">
            <v>596</v>
          </cell>
          <cell r="I597">
            <v>65549397</v>
          </cell>
          <cell r="J597">
            <v>538.5</v>
          </cell>
          <cell r="K597">
            <v>24705077</v>
          </cell>
          <cell r="L597">
            <v>780</v>
          </cell>
          <cell r="M597">
            <v>61621716</v>
          </cell>
          <cell r="N597">
            <v>367</v>
          </cell>
          <cell r="O597">
            <v>33923682</v>
          </cell>
          <cell r="P597">
            <v>760</v>
          </cell>
          <cell r="Q597">
            <v>4227061</v>
          </cell>
          <cell r="R597">
            <v>626</v>
          </cell>
          <cell r="S597">
            <v>3675932</v>
          </cell>
          <cell r="T597">
            <v>3667.5</v>
          </cell>
          <cell r="U597">
            <v>445</v>
          </cell>
        </row>
        <row r="598">
          <cell r="A598">
            <v>860002291</v>
          </cell>
          <cell r="B598" t="str">
            <v xml:space="preserve">EMPRESA COLOMBIANA DE CABLES S A EN ACUERDO DE REESTRUCTURACION       </v>
          </cell>
          <cell r="C598" t="str">
            <v xml:space="preserve">CAJICA                    </v>
          </cell>
          <cell r="D598" t="str">
            <v xml:space="preserve">CUNDINAMARCA              </v>
          </cell>
          <cell r="E598" t="str">
            <v>VIGILANCIA</v>
          </cell>
          <cell r="F598" t="str">
            <v>ACUERDO DE REESTRUCTURACION</v>
          </cell>
          <cell r="G598" t="str">
            <v xml:space="preserve">INDUSTRIA METALMECANICA DERIVADA             </v>
          </cell>
          <cell r="H598">
            <v>597</v>
          </cell>
          <cell r="I598">
            <v>65419112</v>
          </cell>
          <cell r="J598">
            <v>251</v>
          </cell>
          <cell r="K598">
            <v>60214476</v>
          </cell>
          <cell r="L598">
            <v>742</v>
          </cell>
          <cell r="M598">
            <v>65092399</v>
          </cell>
          <cell r="N598">
            <v>832</v>
          </cell>
          <cell r="O598">
            <v>14317350</v>
          </cell>
          <cell r="P598">
            <v>824</v>
          </cell>
          <cell r="Q598">
            <v>3834892</v>
          </cell>
          <cell r="R598">
            <v>636</v>
          </cell>
          <cell r="S598">
            <v>3592902</v>
          </cell>
          <cell r="T598">
            <v>3882</v>
          </cell>
          <cell r="U598">
            <v>471</v>
          </cell>
        </row>
        <row r="599">
          <cell r="A599">
            <v>830036509</v>
          </cell>
          <cell r="B599" t="str">
            <v xml:space="preserve">R T I ESTUDIOS S A                                                    </v>
          </cell>
          <cell r="C599" t="str">
            <v xml:space="preserve">BOGOTA D.C.               </v>
          </cell>
          <cell r="D599" t="str">
            <v xml:space="preserve">BOGOTA D.C.               </v>
          </cell>
          <cell r="E599" t="str">
            <v>VIGILANCIA</v>
          </cell>
          <cell r="F599" t="str">
            <v>ACTIVA</v>
          </cell>
          <cell r="G599" t="str">
            <v xml:space="preserve">RADIO Y TELEVISION                           </v>
          </cell>
          <cell r="H599">
            <v>598</v>
          </cell>
          <cell r="I599">
            <v>65322004</v>
          </cell>
          <cell r="J599">
            <v>436.5</v>
          </cell>
          <cell r="K599">
            <v>32552830</v>
          </cell>
          <cell r="L599">
            <v>6052</v>
          </cell>
          <cell r="M599">
            <v>5618365</v>
          </cell>
          <cell r="N599">
            <v>3224</v>
          </cell>
          <cell r="O599">
            <v>3270760</v>
          </cell>
          <cell r="P599">
            <v>1595</v>
          </cell>
          <cell r="Q599">
            <v>1745500</v>
          </cell>
          <cell r="R599">
            <v>161</v>
          </cell>
          <cell r="S599">
            <v>18934987</v>
          </cell>
          <cell r="T599">
            <v>12066.5</v>
          </cell>
          <cell r="U599">
            <v>1442</v>
          </cell>
        </row>
        <row r="600">
          <cell r="A600">
            <v>801003052</v>
          </cell>
          <cell r="B600" t="str">
            <v xml:space="preserve">INDUSTRIAS PRINTEX S.A.                                               </v>
          </cell>
          <cell r="C600" t="str">
            <v xml:space="preserve">LA TEBAIDA                </v>
          </cell>
          <cell r="D600" t="str">
            <v xml:space="preserve">QUINDIO                   </v>
          </cell>
          <cell r="E600" t="str">
            <v>VIGILANCIA</v>
          </cell>
          <cell r="F600" t="str">
            <v>ACTIVA</v>
          </cell>
          <cell r="G600" t="str">
            <v xml:space="preserve">FABRICACION DE PRENDAS DE VESTIR             </v>
          </cell>
          <cell r="H600">
            <v>599</v>
          </cell>
          <cell r="I600">
            <v>65168383</v>
          </cell>
          <cell r="J600">
            <v>325</v>
          </cell>
          <cell r="K600">
            <v>44904196</v>
          </cell>
          <cell r="L600">
            <v>690</v>
          </cell>
          <cell r="M600">
            <v>69539341</v>
          </cell>
          <cell r="N600">
            <v>553</v>
          </cell>
          <cell r="O600">
            <v>23025975</v>
          </cell>
          <cell r="P600">
            <v>282</v>
          </cell>
          <cell r="Q600">
            <v>13788825</v>
          </cell>
          <cell r="R600">
            <v>257</v>
          </cell>
          <cell r="S600">
            <v>11442270</v>
          </cell>
          <cell r="T600">
            <v>2706</v>
          </cell>
          <cell r="U600">
            <v>339</v>
          </cell>
        </row>
        <row r="601">
          <cell r="A601">
            <v>860041813</v>
          </cell>
          <cell r="B601" t="str">
            <v xml:space="preserve">INDUSTRIAS VANYPLAS SA                                                </v>
          </cell>
          <cell r="C601" t="str">
            <v xml:space="preserve">BOGOTA D.C.               </v>
          </cell>
          <cell r="D601" t="str">
            <v xml:space="preserve">BOGOTA D.C.               </v>
          </cell>
          <cell r="E601" t="str">
            <v>VIGILANCIA</v>
          </cell>
          <cell r="F601" t="str">
            <v>ACTIVA</v>
          </cell>
          <cell r="G601" t="str">
            <v xml:space="preserve">PRODUCTOS DE PLASTICO                        </v>
          </cell>
          <cell r="H601">
            <v>600</v>
          </cell>
          <cell r="I601">
            <v>65104375</v>
          </cell>
          <cell r="J601">
            <v>354</v>
          </cell>
          <cell r="K601">
            <v>41534170</v>
          </cell>
          <cell r="L601">
            <v>1476</v>
          </cell>
          <cell r="M601">
            <v>31818570</v>
          </cell>
          <cell r="N601">
            <v>929</v>
          </cell>
          <cell r="O601">
            <v>12869312</v>
          </cell>
          <cell r="P601">
            <v>846</v>
          </cell>
          <cell r="Q601">
            <v>3678732</v>
          </cell>
          <cell r="R601">
            <v>1575</v>
          </cell>
          <cell r="S601">
            <v>1104928</v>
          </cell>
          <cell r="T601">
            <v>5780</v>
          </cell>
          <cell r="U601">
            <v>684</v>
          </cell>
        </row>
        <row r="602">
          <cell r="A602">
            <v>890803029</v>
          </cell>
          <cell r="B602" t="str">
            <v xml:space="preserve">RAYOVAC - VARTA S.A.                                                  </v>
          </cell>
          <cell r="C602" t="str">
            <v xml:space="preserve">BOGOTA D.C.               </v>
          </cell>
          <cell r="D602" t="str">
            <v xml:space="preserve">BOGOTA D.C.               </v>
          </cell>
          <cell r="E602" t="str">
            <v>VIGILANCIA</v>
          </cell>
          <cell r="F602" t="str">
            <v>ACTIVA</v>
          </cell>
          <cell r="G602" t="str">
            <v xml:space="preserve">FABRICACION DE MAQUINARIA Y EQUIPO           </v>
          </cell>
          <cell r="H602">
            <v>601</v>
          </cell>
          <cell r="I602">
            <v>65056595</v>
          </cell>
          <cell r="J602">
            <v>327.5</v>
          </cell>
          <cell r="K602">
            <v>44643377</v>
          </cell>
          <cell r="L602">
            <v>491</v>
          </cell>
          <cell r="M602">
            <v>94034955</v>
          </cell>
          <cell r="N602">
            <v>397</v>
          </cell>
          <cell r="O602">
            <v>31508163</v>
          </cell>
          <cell r="P602">
            <v>585</v>
          </cell>
          <cell r="Q602">
            <v>5661025</v>
          </cell>
          <cell r="R602">
            <v>689</v>
          </cell>
          <cell r="S602">
            <v>3299885</v>
          </cell>
          <cell r="T602">
            <v>3090.5</v>
          </cell>
          <cell r="U602">
            <v>378</v>
          </cell>
        </row>
        <row r="603">
          <cell r="A603">
            <v>890907824</v>
          </cell>
          <cell r="B603" t="str">
            <v xml:space="preserve">ANTIOQUEÑA DE NEGOCIOS LTDA                                           </v>
          </cell>
          <cell r="C603" t="str">
            <v xml:space="preserve">MEDELLIN                  </v>
          </cell>
          <cell r="D603" t="str">
            <v xml:space="preserve">ANTIOQUIA                 </v>
          </cell>
          <cell r="E603" t="str">
            <v>VIGILANCIA</v>
          </cell>
          <cell r="F603" t="str">
            <v>ACTIVA</v>
          </cell>
          <cell r="G603" t="str">
            <v xml:space="preserve">ACTIVIDADES INMOBILIARIAS                    </v>
          </cell>
          <cell r="H603">
            <v>602</v>
          </cell>
          <cell r="I603">
            <v>64983768</v>
          </cell>
          <cell r="J603">
            <v>1041</v>
          </cell>
          <cell r="K603">
            <v>10697808</v>
          </cell>
          <cell r="L603">
            <v>5289</v>
          </cell>
          <cell r="M603">
            <v>6908167</v>
          </cell>
          <cell r="N603">
            <v>1713</v>
          </cell>
          <cell r="O603">
            <v>6908167</v>
          </cell>
          <cell r="P603">
            <v>1001</v>
          </cell>
          <cell r="Q603">
            <v>3001951</v>
          </cell>
          <cell r="R603">
            <v>2440</v>
          </cell>
          <cell r="S603">
            <v>612530</v>
          </cell>
          <cell r="T603">
            <v>12086</v>
          </cell>
          <cell r="U603">
            <v>1454</v>
          </cell>
        </row>
        <row r="604">
          <cell r="A604">
            <v>860056971</v>
          </cell>
          <cell r="B604" t="str">
            <v xml:space="preserve">LA CAMPANA SERVICIOS DE ACERO S. A.                                   </v>
          </cell>
          <cell r="C604" t="str">
            <v xml:space="preserve">BOGOTA D.C.               </v>
          </cell>
          <cell r="D604" t="str">
            <v xml:space="preserve">BOGOTA D.C.               </v>
          </cell>
          <cell r="E604" t="str">
            <v>VIGILANCIA</v>
          </cell>
          <cell r="F604" t="str">
            <v>ACTIVA</v>
          </cell>
          <cell r="G604" t="str">
            <v xml:space="preserve">COMERCIO AL POR MAYOR                        </v>
          </cell>
          <cell r="H604">
            <v>603</v>
          </cell>
          <cell r="I604">
            <v>64921975</v>
          </cell>
          <cell r="J604">
            <v>469</v>
          </cell>
          <cell r="K604">
            <v>29393695</v>
          </cell>
          <cell r="L604">
            <v>842</v>
          </cell>
          <cell r="M604">
            <v>57349180</v>
          </cell>
          <cell r="N604">
            <v>1577</v>
          </cell>
          <cell r="O604">
            <v>7520622</v>
          </cell>
          <cell r="P604">
            <v>793</v>
          </cell>
          <cell r="Q604">
            <v>4030574</v>
          </cell>
          <cell r="R604">
            <v>1018</v>
          </cell>
          <cell r="S604">
            <v>1918023</v>
          </cell>
          <cell r="T604">
            <v>5302</v>
          </cell>
          <cell r="U604">
            <v>641</v>
          </cell>
        </row>
        <row r="605">
          <cell r="A605">
            <v>860003012</v>
          </cell>
          <cell r="B605" t="str">
            <v xml:space="preserve">MANUFACTURAS DE CEMENTO S A                                           </v>
          </cell>
          <cell r="C605" t="str">
            <v xml:space="preserve">COTA                      </v>
          </cell>
          <cell r="D605" t="str">
            <v xml:space="preserve">CUNDINAMARCA              </v>
          </cell>
          <cell r="E605" t="str">
            <v>EXENTA</v>
          </cell>
          <cell r="F605" t="str">
            <v>VIGILADA POR LA SUPERINTENDENCIA FINANCIERA DE COL</v>
          </cell>
          <cell r="G605" t="str">
            <v>FABRICACION DE PRODUCTOS DE CEMENTO, HORMIGON</v>
          </cell>
          <cell r="H605">
            <v>604</v>
          </cell>
          <cell r="I605">
            <v>64844873</v>
          </cell>
          <cell r="J605">
            <v>329</v>
          </cell>
          <cell r="K605">
            <v>44542367</v>
          </cell>
          <cell r="L605">
            <v>1623</v>
          </cell>
          <cell r="M605">
            <v>28530328</v>
          </cell>
          <cell r="N605">
            <v>1806</v>
          </cell>
          <cell r="O605">
            <v>6499816</v>
          </cell>
          <cell r="P605">
            <v>1263</v>
          </cell>
          <cell r="Q605">
            <v>2280497</v>
          </cell>
          <cell r="R605">
            <v>941</v>
          </cell>
          <cell r="S605">
            <v>2137816</v>
          </cell>
          <cell r="T605">
            <v>6566</v>
          </cell>
          <cell r="U605">
            <v>765</v>
          </cell>
        </row>
        <row r="606">
          <cell r="A606">
            <v>830047819</v>
          </cell>
          <cell r="B606" t="str">
            <v xml:space="preserve">COCA COLA SERVICIOS DE COLOMBIA S A                                   </v>
          </cell>
          <cell r="C606" t="str">
            <v xml:space="preserve">BOGOTA D.C.               </v>
          </cell>
          <cell r="D606" t="str">
            <v xml:space="preserve">BOGOTA D.C.               </v>
          </cell>
          <cell r="E606" t="str">
            <v>VIGILANCIA</v>
          </cell>
          <cell r="F606" t="str">
            <v>ACTIVA</v>
          </cell>
          <cell r="G606" t="str">
            <v xml:space="preserve">OTRAS ACTIVIDADES EMPRESARIALES              </v>
          </cell>
          <cell r="H606">
            <v>605</v>
          </cell>
          <cell r="I606">
            <v>64793633</v>
          </cell>
          <cell r="J606">
            <v>375</v>
          </cell>
          <cell r="K606">
            <v>38935193</v>
          </cell>
          <cell r="L606">
            <v>493</v>
          </cell>
          <cell r="M606">
            <v>93947885</v>
          </cell>
          <cell r="N606">
            <v>126</v>
          </cell>
          <cell r="O606">
            <v>93947885</v>
          </cell>
          <cell r="P606">
            <v>452</v>
          </cell>
          <cell r="Q606">
            <v>7953040</v>
          </cell>
          <cell r="R606">
            <v>1542</v>
          </cell>
          <cell r="S606">
            <v>1137514</v>
          </cell>
          <cell r="T606">
            <v>3593</v>
          </cell>
          <cell r="U606">
            <v>437</v>
          </cell>
        </row>
        <row r="607">
          <cell r="A607">
            <v>860009787</v>
          </cell>
          <cell r="B607" t="str">
            <v xml:space="preserve">PALMAS OLEAGINOSAS BUCARELIA S A                                      </v>
          </cell>
          <cell r="C607" t="str">
            <v xml:space="preserve">BUCARAMANGA               </v>
          </cell>
          <cell r="D607" t="str">
            <v xml:space="preserve">SANTANDER                 </v>
          </cell>
          <cell r="E607" t="str">
            <v>VIGILANCIA</v>
          </cell>
          <cell r="F607" t="str">
            <v>ACTIVA</v>
          </cell>
          <cell r="G607" t="str">
            <v xml:space="preserve">AGRICOLA CON PREDOMINIO EXPORTADOR           </v>
          </cell>
          <cell r="H607">
            <v>606</v>
          </cell>
          <cell r="I607">
            <v>64741855</v>
          </cell>
          <cell r="J607">
            <v>300</v>
          </cell>
          <cell r="K607">
            <v>49882250</v>
          </cell>
          <cell r="L607">
            <v>1017</v>
          </cell>
          <cell r="M607">
            <v>46813673</v>
          </cell>
          <cell r="N607">
            <v>1989</v>
          </cell>
          <cell r="O607">
            <v>5851006</v>
          </cell>
          <cell r="P607">
            <v>1041</v>
          </cell>
          <cell r="Q607">
            <v>2845964</v>
          </cell>
          <cell r="R607">
            <v>1870</v>
          </cell>
          <cell r="S607">
            <v>881223</v>
          </cell>
          <cell r="T607">
            <v>6823</v>
          </cell>
          <cell r="U607">
            <v>797</v>
          </cell>
        </row>
        <row r="608">
          <cell r="A608">
            <v>860042209</v>
          </cell>
          <cell r="B608" t="str">
            <v xml:space="preserve">LEGIS EDITORES S.A.                                                   </v>
          </cell>
          <cell r="C608" t="str">
            <v xml:space="preserve">BOGOTA D.C.               </v>
          </cell>
          <cell r="D608" t="str">
            <v xml:space="preserve">BOGOTA D.C.               </v>
          </cell>
          <cell r="E608" t="str">
            <v>VIGILANCIA</v>
          </cell>
          <cell r="F608" t="str">
            <v>ACTIVA</v>
          </cell>
          <cell r="G608" t="str">
            <v xml:space="preserve">PUBLICACIONES PERIODICAS                     </v>
          </cell>
          <cell r="H608">
            <v>607</v>
          </cell>
          <cell r="I608">
            <v>64738824</v>
          </cell>
          <cell r="J608">
            <v>321</v>
          </cell>
          <cell r="K608">
            <v>45362628</v>
          </cell>
          <cell r="L608">
            <v>1092</v>
          </cell>
          <cell r="M608">
            <v>43282581</v>
          </cell>
          <cell r="N608">
            <v>443</v>
          </cell>
          <cell r="O608">
            <v>28195468</v>
          </cell>
          <cell r="P608">
            <v>293</v>
          </cell>
          <cell r="Q608">
            <v>13455010</v>
          </cell>
          <cell r="R608">
            <v>205</v>
          </cell>
          <cell r="S608">
            <v>14604648</v>
          </cell>
          <cell r="T608">
            <v>2961</v>
          </cell>
          <cell r="U608">
            <v>371</v>
          </cell>
        </row>
        <row r="609">
          <cell r="A609">
            <v>860512358</v>
          </cell>
          <cell r="B609" t="str">
            <v xml:space="preserve">D VINNI LTDA.                                                         </v>
          </cell>
          <cell r="C609" t="str">
            <v xml:space="preserve">BOGOTA D.C.               </v>
          </cell>
          <cell r="D609" t="str">
            <v xml:space="preserve">BOGOTA D.C.               </v>
          </cell>
          <cell r="E609" t="str">
            <v>VIGILANCIA</v>
          </cell>
          <cell r="F609" t="str">
            <v>ACTIVA</v>
          </cell>
          <cell r="G609" t="str">
            <v>EDITORIAL E IMPRESION (SIN INCLUIR PUBLICACIO</v>
          </cell>
          <cell r="H609">
            <v>608</v>
          </cell>
          <cell r="I609">
            <v>64608884</v>
          </cell>
          <cell r="J609">
            <v>521</v>
          </cell>
          <cell r="K609">
            <v>25724325</v>
          </cell>
          <cell r="L609">
            <v>725</v>
          </cell>
          <cell r="M609">
            <v>66526137</v>
          </cell>
          <cell r="N609">
            <v>789</v>
          </cell>
          <cell r="O609">
            <v>15019111</v>
          </cell>
          <cell r="P609">
            <v>1066</v>
          </cell>
          <cell r="Q609">
            <v>2781156</v>
          </cell>
          <cell r="R609">
            <v>2380</v>
          </cell>
          <cell r="S609">
            <v>630630</v>
          </cell>
          <cell r="T609">
            <v>6089</v>
          </cell>
          <cell r="U609">
            <v>718</v>
          </cell>
        </row>
        <row r="610">
          <cell r="A610">
            <v>860033230</v>
          </cell>
          <cell r="B610" t="str">
            <v xml:space="preserve">JOTACORTES Y CIA S EN C                                               </v>
          </cell>
          <cell r="C610" t="str">
            <v xml:space="preserve">BOGOTA D.C.               </v>
          </cell>
          <cell r="D610" t="str">
            <v xml:space="preserve">BOGOTA D.C.               </v>
          </cell>
          <cell r="E610" t="str">
            <v>VIGILANCIA</v>
          </cell>
          <cell r="F610" t="str">
            <v>ACTIVA</v>
          </cell>
          <cell r="G610" t="str">
            <v>ACTIVIDADES DIVERSAS DE INVERSION Y SERVICIOS</v>
          </cell>
          <cell r="H610">
            <v>609</v>
          </cell>
          <cell r="I610">
            <v>64474602</v>
          </cell>
          <cell r="J610">
            <v>237.5</v>
          </cell>
          <cell r="K610">
            <v>64377743</v>
          </cell>
          <cell r="L610">
            <v>11359</v>
          </cell>
          <cell r="M610">
            <v>1636809</v>
          </cell>
          <cell r="N610">
            <v>5595</v>
          </cell>
          <cell r="O610">
            <v>1636809</v>
          </cell>
          <cell r="P610">
            <v>1845</v>
          </cell>
          <cell r="Q610">
            <v>1471965</v>
          </cell>
          <cell r="R610">
            <v>1418</v>
          </cell>
          <cell r="S610">
            <v>1277240</v>
          </cell>
          <cell r="T610">
            <v>21063.5</v>
          </cell>
          <cell r="U610">
            <v>2623</v>
          </cell>
        </row>
        <row r="611">
          <cell r="A611">
            <v>890900305</v>
          </cell>
          <cell r="B611" t="str">
            <v xml:space="preserve">CURTIEMBRES DE ITAGUI S A                                             </v>
          </cell>
          <cell r="C611" t="str">
            <v xml:space="preserve">ITAGUI                    </v>
          </cell>
          <cell r="D611" t="str">
            <v xml:space="preserve">ANTIOQUIA                 </v>
          </cell>
          <cell r="E611" t="str">
            <v>VIGILANCIA</v>
          </cell>
          <cell r="F611" t="str">
            <v>ACTIVA</v>
          </cell>
          <cell r="G611" t="str">
            <v>CURTIEMBRE Y MANUFACTURAS DE CUERO DIFERENTES</v>
          </cell>
          <cell r="H611">
            <v>610</v>
          </cell>
          <cell r="I611">
            <v>64163590</v>
          </cell>
          <cell r="J611">
            <v>430</v>
          </cell>
          <cell r="K611">
            <v>33116630</v>
          </cell>
          <cell r="L611">
            <v>505</v>
          </cell>
          <cell r="M611">
            <v>92380318</v>
          </cell>
          <cell r="N611">
            <v>719</v>
          </cell>
          <cell r="O611">
            <v>16784655</v>
          </cell>
          <cell r="P611">
            <v>887</v>
          </cell>
          <cell r="Q611">
            <v>3483303</v>
          </cell>
          <cell r="R611">
            <v>969</v>
          </cell>
          <cell r="S611">
            <v>2049214</v>
          </cell>
          <cell r="T611">
            <v>4120</v>
          </cell>
          <cell r="U611">
            <v>505</v>
          </cell>
        </row>
        <row r="612">
          <cell r="A612">
            <v>860024151</v>
          </cell>
          <cell r="B612" t="str">
            <v xml:space="preserve">COMPUTEC S A                                                          </v>
          </cell>
          <cell r="C612" t="str">
            <v xml:space="preserve">BOGOTA D.C.               </v>
          </cell>
          <cell r="D612" t="str">
            <v xml:space="preserve">BOGOTA D.C.               </v>
          </cell>
          <cell r="E612" t="str">
            <v>EXENTA</v>
          </cell>
          <cell r="F612" t="str">
            <v>VIGILADA POR LA SUPERINTENDENCIA FINANCIERA DE COL</v>
          </cell>
          <cell r="G612" t="str">
            <v xml:space="preserve">ACTIVIDADES DE INFORMATICA                   </v>
          </cell>
          <cell r="H612">
            <v>611</v>
          </cell>
          <cell r="I612">
            <v>63708460</v>
          </cell>
          <cell r="J612">
            <v>340</v>
          </cell>
          <cell r="K612">
            <v>42827585</v>
          </cell>
          <cell r="L612">
            <v>612</v>
          </cell>
          <cell r="M612">
            <v>78232596</v>
          </cell>
          <cell r="N612">
            <v>244</v>
          </cell>
          <cell r="O612">
            <v>49578723</v>
          </cell>
          <cell r="P612">
            <v>155</v>
          </cell>
          <cell r="Q612">
            <v>25379245</v>
          </cell>
          <cell r="R612">
            <v>172</v>
          </cell>
          <cell r="S612">
            <v>18300641</v>
          </cell>
          <cell r="T612">
            <v>2134</v>
          </cell>
          <cell r="U612">
            <v>284</v>
          </cell>
        </row>
        <row r="613">
          <cell r="A613">
            <v>890103400</v>
          </cell>
          <cell r="B613" t="str">
            <v xml:space="preserve">ALIMENTOS CONCENTRADOS DEL CARIBE S.A.                                </v>
          </cell>
          <cell r="C613" t="str">
            <v xml:space="preserve">SOLEDAD                   </v>
          </cell>
          <cell r="D613" t="str">
            <v xml:space="preserve">ATLANTICO                 </v>
          </cell>
          <cell r="E613" t="str">
            <v>VIGILANCIA</v>
          </cell>
          <cell r="F613" t="str">
            <v>ACTIVA</v>
          </cell>
          <cell r="G613" t="str">
            <v xml:space="preserve">ACTIVIDADES PECUARIAS Y DE CAZA              </v>
          </cell>
          <cell r="H613">
            <v>612</v>
          </cell>
          <cell r="I613">
            <v>63702862</v>
          </cell>
          <cell r="J613">
            <v>516.5</v>
          </cell>
          <cell r="K613">
            <v>25890837</v>
          </cell>
          <cell r="L613">
            <v>421</v>
          </cell>
          <cell r="M613">
            <v>108595482</v>
          </cell>
          <cell r="N613">
            <v>668</v>
          </cell>
          <cell r="O613">
            <v>18234117</v>
          </cell>
          <cell r="P613">
            <v>639</v>
          </cell>
          <cell r="Q613">
            <v>5182343</v>
          </cell>
          <cell r="R613">
            <v>1077</v>
          </cell>
          <cell r="S613">
            <v>1793234</v>
          </cell>
          <cell r="T613">
            <v>3933.5</v>
          </cell>
          <cell r="U613">
            <v>478</v>
          </cell>
        </row>
        <row r="614">
          <cell r="A614">
            <v>860516431</v>
          </cell>
          <cell r="B614" t="str">
            <v xml:space="preserve">GRAN TIERRA ENERGY COLOMBIA LTD                                       </v>
          </cell>
          <cell r="C614" t="str">
            <v xml:space="preserve">BOGOTA D.C.               </v>
          </cell>
          <cell r="D614" t="str">
            <v xml:space="preserve">BOGOTA D.C.               </v>
          </cell>
          <cell r="E614" t="str">
            <v>VIGILANCIA</v>
          </cell>
          <cell r="F614" t="str">
            <v>ACTIVA</v>
          </cell>
          <cell r="G614" t="str">
            <v>EXTRACCION DE PETROLEO CRUDO Y DE GAS NATURAL</v>
          </cell>
          <cell r="H614">
            <v>613</v>
          </cell>
          <cell r="I614">
            <v>63675618</v>
          </cell>
          <cell r="J614">
            <v>419</v>
          </cell>
          <cell r="K614">
            <v>34317883</v>
          </cell>
          <cell r="L614">
            <v>1405</v>
          </cell>
          <cell r="M614">
            <v>33808703</v>
          </cell>
          <cell r="N614">
            <v>440</v>
          </cell>
          <cell r="O614">
            <v>28481022</v>
          </cell>
          <cell r="P614">
            <v>209</v>
          </cell>
          <cell r="Q614">
            <v>18311566</v>
          </cell>
          <cell r="R614">
            <v>236</v>
          </cell>
          <cell r="S614">
            <v>12635800</v>
          </cell>
          <cell r="T614">
            <v>3322</v>
          </cell>
          <cell r="U614">
            <v>406</v>
          </cell>
        </row>
        <row r="615">
          <cell r="A615">
            <v>860008547</v>
          </cell>
          <cell r="B615" t="str">
            <v xml:space="preserve">GILPA IMPRESORES S.A                                                  </v>
          </cell>
          <cell r="C615" t="str">
            <v xml:space="preserve">BOGOTA D.C.               </v>
          </cell>
          <cell r="D615" t="str">
            <v xml:space="preserve">BOGOTA D.C.               </v>
          </cell>
          <cell r="E615" t="str">
            <v>VIGILANCIA</v>
          </cell>
          <cell r="F615" t="str">
            <v>ACTIVA</v>
          </cell>
          <cell r="G615" t="str">
            <v xml:space="preserve">PRODUCTOS DE PLASTICO                        </v>
          </cell>
          <cell r="H615">
            <v>614</v>
          </cell>
          <cell r="I615">
            <v>63478323</v>
          </cell>
          <cell r="J615">
            <v>401</v>
          </cell>
          <cell r="K615">
            <v>36360700</v>
          </cell>
          <cell r="L615">
            <v>1047</v>
          </cell>
          <cell r="M615">
            <v>45242230</v>
          </cell>
          <cell r="N615">
            <v>1489</v>
          </cell>
          <cell r="O615">
            <v>7893343</v>
          </cell>
          <cell r="P615">
            <v>910</v>
          </cell>
          <cell r="Q615">
            <v>3383262</v>
          </cell>
          <cell r="R615">
            <v>954</v>
          </cell>
          <cell r="S615">
            <v>2080096</v>
          </cell>
          <cell r="T615">
            <v>5415</v>
          </cell>
          <cell r="U615">
            <v>652</v>
          </cell>
        </row>
        <row r="616">
          <cell r="A616">
            <v>860046377</v>
          </cell>
          <cell r="B616" t="str">
            <v xml:space="preserve">DESARROLLOS INDUSTRIALES S.A.                                         </v>
          </cell>
          <cell r="C616" t="str">
            <v xml:space="preserve">BOGOTA D.C.               </v>
          </cell>
          <cell r="D616" t="str">
            <v xml:space="preserve">BOGOTA D.C.               </v>
          </cell>
          <cell r="E616" t="str">
            <v>VIGILANCIA</v>
          </cell>
          <cell r="F616" t="str">
            <v>ACTIVA</v>
          </cell>
          <cell r="G616" t="str">
            <v>ACTIVIDADES DIVERSAS DE INVERSION Y SERVICIOS</v>
          </cell>
          <cell r="H616">
            <v>615</v>
          </cell>
          <cell r="I616">
            <v>63454451</v>
          </cell>
          <cell r="J616">
            <v>242</v>
          </cell>
          <cell r="K616">
            <v>62778364</v>
          </cell>
          <cell r="L616">
            <v>9576</v>
          </cell>
          <cell r="M616">
            <v>2462192</v>
          </cell>
          <cell r="N616">
            <v>4081</v>
          </cell>
          <cell r="O616">
            <v>2462192</v>
          </cell>
          <cell r="P616">
            <v>1292</v>
          </cell>
          <cell r="Q616">
            <v>2216338</v>
          </cell>
          <cell r="R616">
            <v>1254</v>
          </cell>
          <cell r="S616">
            <v>1492886</v>
          </cell>
          <cell r="T616">
            <v>17060</v>
          </cell>
          <cell r="U616">
            <v>2108</v>
          </cell>
        </row>
        <row r="617">
          <cell r="A617">
            <v>800130426</v>
          </cell>
          <cell r="B617" t="str">
            <v xml:space="preserve">GYJ FERRETERIAS S.A.                                                  </v>
          </cell>
          <cell r="C617" t="str">
            <v xml:space="preserve">BOGOTA D.C.               </v>
          </cell>
          <cell r="D617" t="str">
            <v xml:space="preserve">BOGOTA D.C.               </v>
          </cell>
          <cell r="E617" t="str">
            <v>VIGILANCIA</v>
          </cell>
          <cell r="F617" t="str">
            <v>ACTIVA</v>
          </cell>
          <cell r="G617" t="str">
            <v xml:space="preserve">COMERCIO AL POR MAYOR                        </v>
          </cell>
          <cell r="H617">
            <v>616</v>
          </cell>
          <cell r="I617">
            <v>63368498</v>
          </cell>
          <cell r="J617">
            <v>469.5</v>
          </cell>
          <cell r="K617">
            <v>29368243</v>
          </cell>
          <cell r="L617">
            <v>306</v>
          </cell>
          <cell r="M617">
            <v>143628961</v>
          </cell>
          <cell r="N617">
            <v>626</v>
          </cell>
          <cell r="O617">
            <v>19862007</v>
          </cell>
          <cell r="P617">
            <v>367</v>
          </cell>
          <cell r="Q617">
            <v>10192868</v>
          </cell>
          <cell r="R617">
            <v>463</v>
          </cell>
          <cell r="S617">
            <v>5534579</v>
          </cell>
          <cell r="T617">
            <v>2847.5</v>
          </cell>
          <cell r="U617">
            <v>359</v>
          </cell>
        </row>
        <row r="618">
          <cell r="A618">
            <v>890900652</v>
          </cell>
          <cell r="B618" t="str">
            <v xml:space="preserve">INVEQUIMICA S.A.-INVESA                                               </v>
          </cell>
          <cell r="C618" t="str">
            <v xml:space="preserve">ENVIGADO                  </v>
          </cell>
          <cell r="D618" t="str">
            <v xml:space="preserve">ANTIOQUIA                 </v>
          </cell>
          <cell r="E618" t="str">
            <v>VIGILANCIA</v>
          </cell>
          <cell r="F618" t="str">
            <v>ACTIVA</v>
          </cell>
          <cell r="G618" t="str">
            <v xml:space="preserve">PRODUCTOS QUIMICOS                           </v>
          </cell>
          <cell r="H618">
            <v>617</v>
          </cell>
          <cell r="I618">
            <v>63178502</v>
          </cell>
          <cell r="J618">
            <v>402.5</v>
          </cell>
          <cell r="K618">
            <v>36254479</v>
          </cell>
          <cell r="L618">
            <v>616</v>
          </cell>
          <cell r="M618">
            <v>77458686</v>
          </cell>
          <cell r="N618">
            <v>507</v>
          </cell>
          <cell r="O618">
            <v>24597132</v>
          </cell>
          <cell r="P618">
            <v>486</v>
          </cell>
          <cell r="Q618">
            <v>7329641</v>
          </cell>
          <cell r="R618">
            <v>491</v>
          </cell>
          <cell r="S618">
            <v>5189363</v>
          </cell>
          <cell r="T618">
            <v>3119.5</v>
          </cell>
          <cell r="U618">
            <v>384</v>
          </cell>
        </row>
        <row r="619">
          <cell r="A619">
            <v>890100026</v>
          </cell>
          <cell r="B619" t="str">
            <v xml:space="preserve">CAMAGUEY S.A.                                                         </v>
          </cell>
          <cell r="C619" t="str">
            <v xml:space="preserve">BARRANQUILLA              </v>
          </cell>
          <cell r="D619" t="str">
            <v xml:space="preserve">ATLANTICO                 </v>
          </cell>
          <cell r="E619" t="str">
            <v>VIGILANCIA</v>
          </cell>
          <cell r="F619" t="str">
            <v>ACTIVA</v>
          </cell>
          <cell r="G619" t="str">
            <v xml:space="preserve">PRODUCTOS ALIMENTICIOS                       </v>
          </cell>
          <cell r="H619">
            <v>618</v>
          </cell>
          <cell r="I619">
            <v>63084819</v>
          </cell>
          <cell r="J619">
            <v>373.5</v>
          </cell>
          <cell r="K619">
            <v>39013383</v>
          </cell>
          <cell r="L619">
            <v>304</v>
          </cell>
          <cell r="M619">
            <v>146062770</v>
          </cell>
          <cell r="N619">
            <v>548</v>
          </cell>
          <cell r="O619">
            <v>23116755</v>
          </cell>
          <cell r="P619">
            <v>366</v>
          </cell>
          <cell r="Q619">
            <v>10201226</v>
          </cell>
          <cell r="R619">
            <v>471</v>
          </cell>
          <cell r="S619">
            <v>5423113</v>
          </cell>
          <cell r="T619">
            <v>2680.5</v>
          </cell>
          <cell r="U619">
            <v>336</v>
          </cell>
        </row>
        <row r="620">
          <cell r="A620">
            <v>890203194</v>
          </cell>
          <cell r="B620" t="str">
            <v xml:space="preserve">LABORATORIOS CHALVER DE COLOMBIA S.A.                                 </v>
          </cell>
          <cell r="C620" t="str">
            <v xml:space="preserve">BOGOTA D.C.               </v>
          </cell>
          <cell r="D620" t="str">
            <v xml:space="preserve">BOGOTA D.C.               </v>
          </cell>
          <cell r="E620" t="str">
            <v>VIGILANCIA</v>
          </cell>
          <cell r="F620" t="str">
            <v>ACTIVA</v>
          </cell>
          <cell r="G620" t="str">
            <v xml:space="preserve">PRODUCTOS QUIMICOS                           </v>
          </cell>
          <cell r="H620">
            <v>619</v>
          </cell>
          <cell r="I620">
            <v>63052737</v>
          </cell>
          <cell r="J620">
            <v>319</v>
          </cell>
          <cell r="K620">
            <v>45876710</v>
          </cell>
          <cell r="L620">
            <v>810</v>
          </cell>
          <cell r="M620">
            <v>59462929</v>
          </cell>
          <cell r="N620">
            <v>285</v>
          </cell>
          <cell r="O620">
            <v>42928253</v>
          </cell>
          <cell r="P620">
            <v>300</v>
          </cell>
          <cell r="Q620">
            <v>13047748</v>
          </cell>
          <cell r="R620">
            <v>432</v>
          </cell>
          <cell r="S620">
            <v>6135776</v>
          </cell>
          <cell r="T620">
            <v>2765</v>
          </cell>
          <cell r="U620">
            <v>347</v>
          </cell>
        </row>
        <row r="621">
          <cell r="A621">
            <v>860353450</v>
          </cell>
          <cell r="B621" t="str">
            <v xml:space="preserve">INVERSIONES Y CONSTRUCCIONES 79 LTDA                                  </v>
          </cell>
          <cell r="C621" t="str">
            <v xml:space="preserve">BOGOTA D.C.               </v>
          </cell>
          <cell r="D621" t="str">
            <v xml:space="preserve">BOGOTA D.C.               </v>
          </cell>
          <cell r="E621" t="str">
            <v>VIGILANCIA</v>
          </cell>
          <cell r="F621" t="str">
            <v>ACTIVA</v>
          </cell>
          <cell r="G621" t="str">
            <v xml:space="preserve">ACTIVIDADES INMOBILIARIAS                    </v>
          </cell>
          <cell r="H621">
            <v>620</v>
          </cell>
          <cell r="I621">
            <v>62890605</v>
          </cell>
          <cell r="J621">
            <v>2670.5</v>
          </cell>
          <cell r="K621">
            <v>2861864</v>
          </cell>
          <cell r="L621">
            <v>7546</v>
          </cell>
          <cell r="M621">
            <v>3877119</v>
          </cell>
          <cell r="N621">
            <v>3777</v>
          </cell>
          <cell r="O621">
            <v>2721972</v>
          </cell>
          <cell r="P621">
            <v>1927</v>
          </cell>
          <cell r="Q621">
            <v>1396571</v>
          </cell>
          <cell r="R621">
            <v>1664</v>
          </cell>
          <cell r="S621">
            <v>1028620</v>
          </cell>
          <cell r="T621">
            <v>18204.5</v>
          </cell>
          <cell r="U621">
            <v>2257</v>
          </cell>
        </row>
        <row r="622">
          <cell r="A622">
            <v>860043345</v>
          </cell>
          <cell r="B622" t="str">
            <v xml:space="preserve">C.I. AYURA S.A.                                                       </v>
          </cell>
          <cell r="C622" t="str">
            <v xml:space="preserve">BOGOTA D.C.               </v>
          </cell>
          <cell r="D622" t="str">
            <v xml:space="preserve">BOGOTA D.C.               </v>
          </cell>
          <cell r="E622" t="str">
            <v>VIGILANCIA</v>
          </cell>
          <cell r="F622" t="str">
            <v>ACTIVA</v>
          </cell>
          <cell r="G622" t="str">
            <v xml:space="preserve">AGRICOLA CON PREDOMINIO EXPORTADOR           </v>
          </cell>
          <cell r="H622">
            <v>621</v>
          </cell>
          <cell r="I622">
            <v>62815155</v>
          </cell>
          <cell r="J622">
            <v>333.5</v>
          </cell>
          <cell r="K622">
            <v>44089963</v>
          </cell>
          <cell r="L622">
            <v>3845</v>
          </cell>
          <cell r="M622">
            <v>10467921</v>
          </cell>
          <cell r="N622">
            <v>3607</v>
          </cell>
          <cell r="O622">
            <v>2862873</v>
          </cell>
          <cell r="P622">
            <v>9780</v>
          </cell>
          <cell r="Q622">
            <v>95125</v>
          </cell>
          <cell r="R622">
            <v>387</v>
          </cell>
          <cell r="S622">
            <v>6867430</v>
          </cell>
          <cell r="T622">
            <v>18573.5</v>
          </cell>
          <cell r="U622">
            <v>2303</v>
          </cell>
        </row>
        <row r="623">
          <cell r="A623">
            <v>800143147</v>
          </cell>
          <cell r="B623" t="str">
            <v xml:space="preserve">PAEZ FONNEGRA INVERSIONES Y CIA S.C.A                                 </v>
          </cell>
          <cell r="C623" t="str">
            <v xml:space="preserve">BOGOTA D.C.               </v>
          </cell>
          <cell r="D623" t="str">
            <v xml:space="preserve">BOGOTA D.C.               </v>
          </cell>
          <cell r="E623" t="str">
            <v>VIGILANCIA</v>
          </cell>
          <cell r="F623" t="str">
            <v>ACTIVA</v>
          </cell>
          <cell r="G623" t="str">
            <v xml:space="preserve">ACTIVIDADES INMOBILIARIAS                    </v>
          </cell>
          <cell r="H623">
            <v>622</v>
          </cell>
          <cell r="I623">
            <v>62686248</v>
          </cell>
          <cell r="J623">
            <v>265.5</v>
          </cell>
          <cell r="K623">
            <v>57158579</v>
          </cell>
          <cell r="L623">
            <v>8545</v>
          </cell>
          <cell r="M623">
            <v>3096956</v>
          </cell>
          <cell r="N623">
            <v>3372</v>
          </cell>
          <cell r="O623">
            <v>3096956</v>
          </cell>
          <cell r="P623">
            <v>2884</v>
          </cell>
          <cell r="Q623">
            <v>824189</v>
          </cell>
          <cell r="R623">
            <v>1294</v>
          </cell>
          <cell r="S623">
            <v>1438393</v>
          </cell>
          <cell r="T623">
            <v>16982.5</v>
          </cell>
          <cell r="U623">
            <v>2100</v>
          </cell>
        </row>
        <row r="624">
          <cell r="A624">
            <v>860007668</v>
          </cell>
          <cell r="B624" t="str">
            <v xml:space="preserve">ALAMBRES Y MALLAS S.A.                                                </v>
          </cell>
          <cell r="C624" t="str">
            <v xml:space="preserve">BOGOTA D.C.               </v>
          </cell>
          <cell r="D624" t="str">
            <v xml:space="preserve">BOGOTA D.C.               </v>
          </cell>
          <cell r="E624" t="str">
            <v>VIGILANCIA</v>
          </cell>
          <cell r="F624" t="str">
            <v>ACTIVA</v>
          </cell>
          <cell r="G624" t="str">
            <v xml:space="preserve">INDUSTRIA METALMECANICA DERIVADA             </v>
          </cell>
          <cell r="H624">
            <v>623</v>
          </cell>
          <cell r="I624">
            <v>62397711</v>
          </cell>
          <cell r="J624">
            <v>483</v>
          </cell>
          <cell r="K624">
            <v>28157799</v>
          </cell>
          <cell r="L624">
            <v>554</v>
          </cell>
          <cell r="M624">
            <v>85937442</v>
          </cell>
          <cell r="N624">
            <v>1021</v>
          </cell>
          <cell r="O624">
            <v>11586392</v>
          </cell>
          <cell r="P624">
            <v>502</v>
          </cell>
          <cell r="Q624">
            <v>6763797</v>
          </cell>
          <cell r="R624">
            <v>552</v>
          </cell>
          <cell r="S624">
            <v>4391122</v>
          </cell>
          <cell r="T624">
            <v>3735</v>
          </cell>
          <cell r="U624">
            <v>457</v>
          </cell>
        </row>
        <row r="625">
          <cell r="A625">
            <v>860031699</v>
          </cell>
          <cell r="B625" t="str">
            <v xml:space="preserve">VITRO COLOMBIA S. A.                                                  </v>
          </cell>
          <cell r="C625" t="str">
            <v xml:space="preserve">CHIA                      </v>
          </cell>
          <cell r="D625" t="str">
            <v xml:space="preserve">CUNDINAMARCA              </v>
          </cell>
          <cell r="E625" t="str">
            <v>VIGILANCIA</v>
          </cell>
          <cell r="F625" t="str">
            <v>ACTIVA</v>
          </cell>
          <cell r="G625" t="str">
            <v xml:space="preserve">FABRICACION DE VIDRIO Y PRODUCTOS DE VIDRIO  </v>
          </cell>
          <cell r="H625">
            <v>624</v>
          </cell>
          <cell r="I625">
            <v>62281130</v>
          </cell>
          <cell r="J625">
            <v>325.5</v>
          </cell>
          <cell r="K625">
            <v>44728958</v>
          </cell>
          <cell r="L625">
            <v>762</v>
          </cell>
          <cell r="M625">
            <v>63464867</v>
          </cell>
          <cell r="N625">
            <v>651</v>
          </cell>
          <cell r="O625">
            <v>18793674</v>
          </cell>
          <cell r="P625">
            <v>499</v>
          </cell>
          <cell r="Q625">
            <v>6861604</v>
          </cell>
          <cell r="R625">
            <v>647</v>
          </cell>
          <cell r="S625">
            <v>3522639</v>
          </cell>
          <cell r="T625">
            <v>3508.5</v>
          </cell>
          <cell r="U625">
            <v>430</v>
          </cell>
        </row>
        <row r="626">
          <cell r="A626">
            <v>800012375</v>
          </cell>
          <cell r="B626" t="str">
            <v xml:space="preserve">CONCENTRADOS S.A.                                                     </v>
          </cell>
          <cell r="C626" t="str">
            <v xml:space="preserve">BUGA                      </v>
          </cell>
          <cell r="D626" t="str">
            <v xml:space="preserve">VALLE                     </v>
          </cell>
          <cell r="E626" t="str">
            <v>VIGILANCIA</v>
          </cell>
          <cell r="F626" t="str">
            <v>ACTIVA</v>
          </cell>
          <cell r="G626" t="str">
            <v xml:space="preserve">COMERCIO AL POR MAYOR                        </v>
          </cell>
          <cell r="H626">
            <v>625</v>
          </cell>
          <cell r="I626">
            <v>62170999</v>
          </cell>
          <cell r="J626">
            <v>399.5</v>
          </cell>
          <cell r="K626">
            <v>36548715</v>
          </cell>
          <cell r="L626">
            <v>442</v>
          </cell>
          <cell r="M626">
            <v>104830117</v>
          </cell>
          <cell r="N626">
            <v>1180</v>
          </cell>
          <cell r="O626">
            <v>9908427</v>
          </cell>
          <cell r="P626">
            <v>1430</v>
          </cell>
          <cell r="Q626">
            <v>1974455</v>
          </cell>
          <cell r="R626">
            <v>1550</v>
          </cell>
          <cell r="S626">
            <v>1131546</v>
          </cell>
          <cell r="T626">
            <v>5626.5</v>
          </cell>
          <cell r="U626">
            <v>666</v>
          </cell>
        </row>
        <row r="627">
          <cell r="A627">
            <v>860002433</v>
          </cell>
          <cell r="B627" t="str">
            <v xml:space="preserve">UNISYS DE COLOMBIA S A                                                </v>
          </cell>
          <cell r="C627" t="str">
            <v xml:space="preserve">BOGOTA D.C.               </v>
          </cell>
          <cell r="D627" t="str">
            <v xml:space="preserve">BOGOTA D.C.               </v>
          </cell>
          <cell r="E627" t="str">
            <v>VIGILANCIA</v>
          </cell>
          <cell r="F627" t="str">
            <v>ACTIVA</v>
          </cell>
          <cell r="G627" t="str">
            <v xml:space="preserve">ACTIVIDADES DE INFORMATICA                   </v>
          </cell>
          <cell r="H627">
            <v>626</v>
          </cell>
          <cell r="I627">
            <v>62003452</v>
          </cell>
          <cell r="J627">
            <v>524.5</v>
          </cell>
          <cell r="K627">
            <v>25573576</v>
          </cell>
          <cell r="L627">
            <v>530</v>
          </cell>
          <cell r="M627">
            <v>88985968</v>
          </cell>
          <cell r="N627">
            <v>249</v>
          </cell>
          <cell r="O627">
            <v>48845157</v>
          </cell>
          <cell r="P627">
            <v>908</v>
          </cell>
          <cell r="Q627">
            <v>3387746</v>
          </cell>
          <cell r="R627">
            <v>951</v>
          </cell>
          <cell r="S627">
            <v>2091879</v>
          </cell>
          <cell r="T627">
            <v>3788.5</v>
          </cell>
          <cell r="U627">
            <v>460</v>
          </cell>
        </row>
        <row r="628">
          <cell r="A628">
            <v>811032292</v>
          </cell>
          <cell r="B628" t="str">
            <v xml:space="preserve">CONSTRUVIS S.A.                                                       </v>
          </cell>
          <cell r="C628" t="str">
            <v xml:space="preserve">MEDELLIN                  </v>
          </cell>
          <cell r="D628" t="str">
            <v xml:space="preserve">ANTIOQUIA                 </v>
          </cell>
          <cell r="E628" t="str">
            <v>VIGILANCIA</v>
          </cell>
          <cell r="F628" t="str">
            <v>ACTIVA</v>
          </cell>
          <cell r="G628" t="str">
            <v xml:space="preserve">CONSTRUCCION DE OBRAS RESIDENCIALES          </v>
          </cell>
          <cell r="H628">
            <v>627</v>
          </cell>
          <cell r="I628">
            <v>61987883</v>
          </cell>
          <cell r="J628">
            <v>3180</v>
          </cell>
          <cell r="K628">
            <v>2231914</v>
          </cell>
          <cell r="L628">
            <v>827</v>
          </cell>
          <cell r="M628">
            <v>58217627</v>
          </cell>
          <cell r="N628">
            <v>4230</v>
          </cell>
          <cell r="O628">
            <v>2358022</v>
          </cell>
          <cell r="P628">
            <v>2785</v>
          </cell>
          <cell r="Q628">
            <v>867687</v>
          </cell>
          <cell r="R628">
            <v>1359</v>
          </cell>
          <cell r="S628">
            <v>1347761</v>
          </cell>
          <cell r="T628">
            <v>13008</v>
          </cell>
          <cell r="U628">
            <v>1579</v>
          </cell>
        </row>
        <row r="629">
          <cell r="A629">
            <v>890301682</v>
          </cell>
          <cell r="B629" t="str">
            <v xml:space="preserve">INDUSTRIAS LEHNER S.A.                                                </v>
          </cell>
          <cell r="C629" t="str">
            <v xml:space="preserve">PALMIRA                   </v>
          </cell>
          <cell r="D629" t="str">
            <v xml:space="preserve">VALLE                     </v>
          </cell>
          <cell r="E629" t="str">
            <v>VIGILANCIA</v>
          </cell>
          <cell r="F629" t="str">
            <v>ACTIVA</v>
          </cell>
          <cell r="G629" t="str">
            <v xml:space="preserve">INDUSTRIA METALMECANICA DERIVADA             </v>
          </cell>
          <cell r="H629">
            <v>628</v>
          </cell>
          <cell r="I629">
            <v>61967305</v>
          </cell>
          <cell r="J629">
            <v>752</v>
          </cell>
          <cell r="K629">
            <v>16147768</v>
          </cell>
          <cell r="L629">
            <v>633</v>
          </cell>
          <cell r="M629">
            <v>75272224</v>
          </cell>
          <cell r="N629">
            <v>481</v>
          </cell>
          <cell r="O629">
            <v>26121285</v>
          </cell>
          <cell r="P629">
            <v>654</v>
          </cell>
          <cell r="Q629">
            <v>5070193</v>
          </cell>
          <cell r="R629">
            <v>1079</v>
          </cell>
          <cell r="S629">
            <v>1789652</v>
          </cell>
          <cell r="T629">
            <v>4227</v>
          </cell>
          <cell r="U629">
            <v>521</v>
          </cell>
        </row>
        <row r="630">
          <cell r="A630">
            <v>802009663</v>
          </cell>
          <cell r="B630" t="str">
            <v xml:space="preserve">LITOPLAS S.A.                                                         </v>
          </cell>
          <cell r="C630" t="str">
            <v xml:space="preserve">BARRANQUILLA              </v>
          </cell>
          <cell r="D630" t="str">
            <v xml:space="preserve">ATLANTICO                 </v>
          </cell>
          <cell r="E630" t="str">
            <v>VIGILANCIA</v>
          </cell>
          <cell r="F630" t="str">
            <v>ACTIVA</v>
          </cell>
          <cell r="G630" t="str">
            <v xml:space="preserve">OTRAS INDUSTRIAS MANUFACTURERAS              </v>
          </cell>
          <cell r="H630">
            <v>629</v>
          </cell>
          <cell r="I630">
            <v>61935385</v>
          </cell>
          <cell r="J630">
            <v>602.5</v>
          </cell>
          <cell r="K630">
            <v>21452294</v>
          </cell>
          <cell r="L630">
            <v>749</v>
          </cell>
          <cell r="M630">
            <v>64423628</v>
          </cell>
          <cell r="N630">
            <v>1498</v>
          </cell>
          <cell r="O630">
            <v>7878266</v>
          </cell>
          <cell r="P630">
            <v>1608</v>
          </cell>
          <cell r="Q630">
            <v>1730220</v>
          </cell>
          <cell r="R630">
            <v>3485</v>
          </cell>
          <cell r="S630">
            <v>366455</v>
          </cell>
          <cell r="T630">
            <v>8571.5</v>
          </cell>
          <cell r="U630">
            <v>1007</v>
          </cell>
        </row>
        <row r="631">
          <cell r="A631">
            <v>890906388</v>
          </cell>
          <cell r="B631" t="str">
            <v xml:space="preserve">PROCOPAL S.A.                                                         </v>
          </cell>
          <cell r="C631" t="str">
            <v xml:space="preserve">ENVIGADO                  </v>
          </cell>
          <cell r="D631" t="str">
            <v xml:space="preserve">ANTIOQUIA                 </v>
          </cell>
          <cell r="E631" t="str">
            <v>VIGILANCIA</v>
          </cell>
          <cell r="F631" t="str">
            <v>ACTIVA</v>
          </cell>
          <cell r="G631" t="str">
            <v xml:space="preserve">CONSTRUCCION DE OBRAS CIVILES                </v>
          </cell>
          <cell r="H631">
            <v>630</v>
          </cell>
          <cell r="I631">
            <v>61569844</v>
          </cell>
          <cell r="J631">
            <v>380.5</v>
          </cell>
          <cell r="K631">
            <v>38474661</v>
          </cell>
          <cell r="L631">
            <v>807</v>
          </cell>
          <cell r="M631">
            <v>59760395</v>
          </cell>
          <cell r="N631">
            <v>1409</v>
          </cell>
          <cell r="O631">
            <v>8319688</v>
          </cell>
          <cell r="P631">
            <v>576</v>
          </cell>
          <cell r="Q631">
            <v>5773471</v>
          </cell>
          <cell r="R631">
            <v>492</v>
          </cell>
          <cell r="S631">
            <v>5148022</v>
          </cell>
          <cell r="T631">
            <v>4294.5</v>
          </cell>
          <cell r="U631">
            <v>531</v>
          </cell>
        </row>
        <row r="632">
          <cell r="A632">
            <v>860533206</v>
          </cell>
          <cell r="B632" t="str">
            <v xml:space="preserve">ENERGIA INTEGRAL ANDINA S.A                                           </v>
          </cell>
          <cell r="C632" t="str">
            <v xml:space="preserve">BOGOTA D.C.               </v>
          </cell>
          <cell r="D632" t="str">
            <v xml:space="preserve">BOGOTA D.C.               </v>
          </cell>
          <cell r="E632" t="str">
            <v>VIGILANCIA</v>
          </cell>
          <cell r="F632" t="str">
            <v>ACTIVA</v>
          </cell>
          <cell r="G632" t="str">
            <v xml:space="preserve">CONSTRUCCION DE OBRAS CIVILES                </v>
          </cell>
          <cell r="H632">
            <v>631</v>
          </cell>
          <cell r="I632">
            <v>61390493</v>
          </cell>
          <cell r="J632">
            <v>585</v>
          </cell>
          <cell r="K632">
            <v>22285759</v>
          </cell>
          <cell r="L632">
            <v>463</v>
          </cell>
          <cell r="M632">
            <v>100568944</v>
          </cell>
          <cell r="N632">
            <v>731</v>
          </cell>
          <cell r="O632">
            <v>16537036</v>
          </cell>
          <cell r="P632">
            <v>542</v>
          </cell>
          <cell r="Q632">
            <v>6264962</v>
          </cell>
          <cell r="R632">
            <v>1072</v>
          </cell>
          <cell r="S632">
            <v>1802204</v>
          </cell>
          <cell r="T632">
            <v>4024</v>
          </cell>
          <cell r="U632">
            <v>497</v>
          </cell>
        </row>
        <row r="633">
          <cell r="A633">
            <v>800138930</v>
          </cell>
          <cell r="B633" t="str">
            <v xml:space="preserve">COMERCIALIZADORA COLOMBIANA DE CARBON S.A. C.I.                       </v>
          </cell>
          <cell r="C633" t="str">
            <v xml:space="preserve">BOGOTA D.C.               </v>
          </cell>
          <cell r="D633" t="str">
            <v xml:space="preserve">BOGOTA D.C.               </v>
          </cell>
          <cell r="E633" t="str">
            <v>VIGILANCIA</v>
          </cell>
          <cell r="F633" t="str">
            <v>ACTIVA</v>
          </cell>
          <cell r="G633" t="str">
            <v xml:space="preserve">CARBON Y DERIVADOS                           </v>
          </cell>
          <cell r="H633">
            <v>632</v>
          </cell>
          <cell r="I633">
            <v>61098533</v>
          </cell>
          <cell r="J633">
            <v>535</v>
          </cell>
          <cell r="K633">
            <v>24941098</v>
          </cell>
          <cell r="L633">
            <v>265</v>
          </cell>
          <cell r="M633">
            <v>162209752</v>
          </cell>
          <cell r="N633">
            <v>1192</v>
          </cell>
          <cell r="O633">
            <v>9827753</v>
          </cell>
          <cell r="P633">
            <v>753</v>
          </cell>
          <cell r="Q633">
            <v>4243171</v>
          </cell>
          <cell r="R633">
            <v>2784</v>
          </cell>
          <cell r="S633">
            <v>507930</v>
          </cell>
          <cell r="T633">
            <v>6161</v>
          </cell>
          <cell r="U633">
            <v>724</v>
          </cell>
        </row>
        <row r="634">
          <cell r="A634">
            <v>800052534</v>
          </cell>
          <cell r="B634" t="str">
            <v xml:space="preserve">DISTRIBUCIONES AXA S.A.                                               </v>
          </cell>
          <cell r="C634" t="str">
            <v xml:space="preserve">BOGOTA D.C.               </v>
          </cell>
          <cell r="D634" t="str">
            <v xml:space="preserve">BOGOTA D.C.               </v>
          </cell>
          <cell r="E634" t="str">
            <v>VIGILANCIA</v>
          </cell>
          <cell r="F634" t="str">
            <v>ACTIVA</v>
          </cell>
          <cell r="G634" t="str">
            <v xml:space="preserve">COMERCIO AL POR MAYOR                        </v>
          </cell>
          <cell r="H634">
            <v>633</v>
          </cell>
          <cell r="I634">
            <v>61035504</v>
          </cell>
          <cell r="J634">
            <v>1206.5</v>
          </cell>
          <cell r="K634">
            <v>8702733</v>
          </cell>
          <cell r="L634">
            <v>233</v>
          </cell>
          <cell r="M634">
            <v>179041727</v>
          </cell>
          <cell r="N634">
            <v>588</v>
          </cell>
          <cell r="O634">
            <v>21488843</v>
          </cell>
          <cell r="P634">
            <v>1534</v>
          </cell>
          <cell r="Q634">
            <v>1824171</v>
          </cell>
          <cell r="R634">
            <v>2539</v>
          </cell>
          <cell r="S634">
            <v>577067</v>
          </cell>
          <cell r="T634">
            <v>6733.5</v>
          </cell>
          <cell r="U634">
            <v>787</v>
          </cell>
        </row>
        <row r="635">
          <cell r="A635">
            <v>830140321</v>
          </cell>
          <cell r="B635" t="str">
            <v xml:space="preserve">HUAWEI TECHNOLOGIES COLOMBIA S.A.                                     </v>
          </cell>
          <cell r="C635" t="str">
            <v xml:space="preserve">BOGOTA D.C.               </v>
          </cell>
          <cell r="D635" t="str">
            <v xml:space="preserve">BOGOTA D.C.               </v>
          </cell>
          <cell r="E635" t="str">
            <v>VIGILANCIA</v>
          </cell>
          <cell r="F635" t="str">
            <v>ACTIVA</v>
          </cell>
          <cell r="G635" t="str">
            <v xml:space="preserve">COMERCIO AL POR MENOR                        </v>
          </cell>
          <cell r="H635">
            <v>634</v>
          </cell>
          <cell r="I635">
            <v>60799703</v>
          </cell>
          <cell r="J635">
            <v>1691.5</v>
          </cell>
          <cell r="K635">
            <v>5537808</v>
          </cell>
          <cell r="L635">
            <v>878</v>
          </cell>
          <cell r="M635">
            <v>55083276</v>
          </cell>
          <cell r="N635">
            <v>484</v>
          </cell>
          <cell r="O635">
            <v>26004298</v>
          </cell>
          <cell r="P635">
            <v>415</v>
          </cell>
          <cell r="Q635">
            <v>8837067</v>
          </cell>
          <cell r="R635">
            <v>505</v>
          </cell>
          <cell r="S635">
            <v>4917563</v>
          </cell>
          <cell r="T635">
            <v>4607.5</v>
          </cell>
          <cell r="U635">
            <v>568</v>
          </cell>
        </row>
        <row r="636">
          <cell r="A636">
            <v>800246985</v>
          </cell>
          <cell r="B636" t="str">
            <v xml:space="preserve">PROMOTORA APARTAMENTOS DANN S A                                       </v>
          </cell>
          <cell r="C636" t="str">
            <v xml:space="preserve">BOGOTA D.C.               </v>
          </cell>
          <cell r="D636" t="str">
            <v xml:space="preserve">BOGOTA D.C.               </v>
          </cell>
          <cell r="E636" t="str">
            <v>VIGILANCIA</v>
          </cell>
          <cell r="F636" t="str">
            <v>ACTIVA</v>
          </cell>
          <cell r="G636" t="str">
            <v xml:space="preserve">ALOJAMIENTO                                  </v>
          </cell>
          <cell r="H636">
            <v>635</v>
          </cell>
          <cell r="I636">
            <v>60760846</v>
          </cell>
          <cell r="J636">
            <v>357.5</v>
          </cell>
          <cell r="K636">
            <v>41101136</v>
          </cell>
          <cell r="L636">
            <v>2417</v>
          </cell>
          <cell r="M636">
            <v>18241131</v>
          </cell>
          <cell r="N636">
            <v>730</v>
          </cell>
          <cell r="O636">
            <v>16549569</v>
          </cell>
          <cell r="P636">
            <v>1502</v>
          </cell>
          <cell r="Q636">
            <v>1864083</v>
          </cell>
          <cell r="R636">
            <v>2671</v>
          </cell>
          <cell r="S636">
            <v>537699</v>
          </cell>
          <cell r="T636">
            <v>8312.5</v>
          </cell>
          <cell r="U636">
            <v>974</v>
          </cell>
        </row>
        <row r="637">
          <cell r="A637">
            <v>811004805</v>
          </cell>
          <cell r="B637" t="str">
            <v xml:space="preserve">FLOWTITE ANDERCOL S.A.                                                </v>
          </cell>
          <cell r="C637" t="str">
            <v xml:space="preserve">MEDELLIN                  </v>
          </cell>
          <cell r="D637" t="str">
            <v xml:space="preserve">ANTIOQUIA                 </v>
          </cell>
          <cell r="E637" t="str">
            <v>VIGILANCIA</v>
          </cell>
          <cell r="F637" t="str">
            <v>ACTIVA</v>
          </cell>
          <cell r="G637" t="str">
            <v xml:space="preserve">PRODUCTOS DE PLASTICO                        </v>
          </cell>
          <cell r="H637">
            <v>636</v>
          </cell>
          <cell r="I637">
            <v>60633320</v>
          </cell>
          <cell r="J637">
            <v>460.5</v>
          </cell>
          <cell r="K637">
            <v>30300050</v>
          </cell>
          <cell r="L637">
            <v>626</v>
          </cell>
          <cell r="M637">
            <v>76074206</v>
          </cell>
          <cell r="N637">
            <v>485</v>
          </cell>
          <cell r="O637">
            <v>25786929</v>
          </cell>
          <cell r="P637">
            <v>559</v>
          </cell>
          <cell r="Q637">
            <v>6023477</v>
          </cell>
          <cell r="R637">
            <v>654</v>
          </cell>
          <cell r="S637">
            <v>3468988</v>
          </cell>
          <cell r="T637">
            <v>3420.5</v>
          </cell>
          <cell r="U637">
            <v>416</v>
          </cell>
        </row>
        <row r="638">
          <cell r="A638">
            <v>890101692</v>
          </cell>
          <cell r="B638" t="str">
            <v xml:space="preserve">GELCO S.A.                                                            </v>
          </cell>
          <cell r="C638" t="str">
            <v xml:space="preserve">BARRANQUILLA              </v>
          </cell>
          <cell r="D638" t="str">
            <v xml:space="preserve">ATLANTICO                 </v>
          </cell>
          <cell r="E638" t="str">
            <v>VIGILANCIA</v>
          </cell>
          <cell r="F638" t="str">
            <v>ACTIVA</v>
          </cell>
          <cell r="G638" t="str">
            <v xml:space="preserve">PRODUCTOS ALIMENTICIOS                       </v>
          </cell>
          <cell r="H638">
            <v>637</v>
          </cell>
          <cell r="I638">
            <v>60598136</v>
          </cell>
          <cell r="J638">
            <v>327</v>
          </cell>
          <cell r="K638">
            <v>44666465</v>
          </cell>
          <cell r="L638">
            <v>1183</v>
          </cell>
          <cell r="M638">
            <v>40407989</v>
          </cell>
          <cell r="N638">
            <v>1594</v>
          </cell>
          <cell r="O638">
            <v>7420861</v>
          </cell>
          <cell r="P638">
            <v>1249</v>
          </cell>
          <cell r="Q638">
            <v>2301908</v>
          </cell>
          <cell r="R638">
            <v>972</v>
          </cell>
          <cell r="S638">
            <v>2043664</v>
          </cell>
          <cell r="T638">
            <v>5962</v>
          </cell>
          <cell r="U638">
            <v>710</v>
          </cell>
        </row>
        <row r="639">
          <cell r="A639">
            <v>860009487</v>
          </cell>
          <cell r="B639" t="str">
            <v xml:space="preserve">ELECTROMANUFACTURAS S A                                               </v>
          </cell>
          <cell r="C639" t="str">
            <v xml:space="preserve">BOGOTA D.C.               </v>
          </cell>
          <cell r="D639" t="str">
            <v xml:space="preserve">BOGOTA D.C.               </v>
          </cell>
          <cell r="E639" t="str">
            <v>VIGILANCIA</v>
          </cell>
          <cell r="F639" t="str">
            <v>ACTIVA</v>
          </cell>
          <cell r="G639" t="str">
            <v xml:space="preserve">INDUSTRIAS METALICAS BASICAS                 </v>
          </cell>
          <cell r="H639">
            <v>638</v>
          </cell>
          <cell r="I639">
            <v>60536514</v>
          </cell>
          <cell r="J639">
            <v>289</v>
          </cell>
          <cell r="K639">
            <v>51862472</v>
          </cell>
          <cell r="L639">
            <v>795</v>
          </cell>
          <cell r="M639">
            <v>60836470</v>
          </cell>
          <cell r="N639">
            <v>622</v>
          </cell>
          <cell r="O639">
            <v>19996497</v>
          </cell>
          <cell r="P639">
            <v>330</v>
          </cell>
          <cell r="Q639">
            <v>11734181</v>
          </cell>
          <cell r="R639">
            <v>406</v>
          </cell>
          <cell r="S639">
            <v>6482426</v>
          </cell>
          <cell r="T639">
            <v>3080</v>
          </cell>
          <cell r="U639">
            <v>379</v>
          </cell>
        </row>
        <row r="640">
          <cell r="A640">
            <v>890307964</v>
          </cell>
          <cell r="B640" t="str">
            <v xml:space="preserve">GRUPO PICHUCHO R.E.HOLGUIN S.C.A.                                     </v>
          </cell>
          <cell r="C640" t="str">
            <v xml:space="preserve">CALI                      </v>
          </cell>
          <cell r="D640" t="str">
            <v xml:space="preserve">VALLE                     </v>
          </cell>
          <cell r="E640" t="str">
            <v>VIGILANCIA</v>
          </cell>
          <cell r="F640" t="str">
            <v>ACTIVA</v>
          </cell>
          <cell r="G640" t="str">
            <v xml:space="preserve">AGRICOLA CON PREDOMINIO EXPORTADOR           </v>
          </cell>
          <cell r="H640">
            <v>639</v>
          </cell>
          <cell r="I640">
            <v>60508561</v>
          </cell>
          <cell r="J640">
            <v>264.5</v>
          </cell>
          <cell r="K640">
            <v>57179648</v>
          </cell>
          <cell r="L640">
            <v>4515</v>
          </cell>
          <cell r="M640">
            <v>8645570</v>
          </cell>
          <cell r="N640">
            <v>2883</v>
          </cell>
          <cell r="O640">
            <v>3738530</v>
          </cell>
          <cell r="P640">
            <v>1313</v>
          </cell>
          <cell r="Q640">
            <v>2177814</v>
          </cell>
          <cell r="R640">
            <v>596</v>
          </cell>
          <cell r="S640">
            <v>3916863</v>
          </cell>
          <cell r="T640">
            <v>10210.5</v>
          </cell>
          <cell r="U640">
            <v>1220</v>
          </cell>
        </row>
        <row r="641">
          <cell r="A641">
            <v>800002818</v>
          </cell>
          <cell r="B641" t="str">
            <v xml:space="preserve">CARBONES DE LOS ANDES S A                                             </v>
          </cell>
          <cell r="C641" t="str">
            <v xml:space="preserve">BOGOTA D.C.               </v>
          </cell>
          <cell r="D641" t="str">
            <v xml:space="preserve">BOGOTA D.C.               </v>
          </cell>
          <cell r="E641" t="str">
            <v>VIGILANCIA</v>
          </cell>
          <cell r="F641" t="str">
            <v>ACTIVA</v>
          </cell>
          <cell r="G641" t="str">
            <v xml:space="preserve">CARBON Y DERIVADOS                           </v>
          </cell>
          <cell r="H641">
            <v>640</v>
          </cell>
          <cell r="I641">
            <v>60435105</v>
          </cell>
          <cell r="J641">
            <v>404</v>
          </cell>
          <cell r="K641">
            <v>36211466</v>
          </cell>
          <cell r="L641">
            <v>495</v>
          </cell>
          <cell r="M641">
            <v>93464544</v>
          </cell>
          <cell r="N641">
            <v>306</v>
          </cell>
          <cell r="O641">
            <v>40597905</v>
          </cell>
          <cell r="P641">
            <v>113</v>
          </cell>
          <cell r="Q641">
            <v>37174091</v>
          </cell>
          <cell r="R641">
            <v>123</v>
          </cell>
          <cell r="S641">
            <v>23511561</v>
          </cell>
          <cell r="T641">
            <v>2081</v>
          </cell>
          <cell r="U641">
            <v>279</v>
          </cell>
        </row>
        <row r="642">
          <cell r="A642">
            <v>860013692</v>
          </cell>
          <cell r="B642" t="str">
            <v xml:space="preserve">FROSST LABORATORIES INC                                               </v>
          </cell>
          <cell r="C642" t="str">
            <v xml:space="preserve">BOGOTA D.C.               </v>
          </cell>
          <cell r="D642" t="str">
            <v xml:space="preserve">BOGOTA D.C.               </v>
          </cell>
          <cell r="E642" t="str">
            <v>VIGILANCIA</v>
          </cell>
          <cell r="F642" t="str">
            <v>ACTIVA</v>
          </cell>
          <cell r="G642" t="str">
            <v xml:space="preserve">COMERCIO AL POR MAYOR                        </v>
          </cell>
          <cell r="H642">
            <v>641</v>
          </cell>
          <cell r="I642">
            <v>60232318</v>
          </cell>
          <cell r="J642">
            <v>403.5</v>
          </cell>
          <cell r="K642">
            <v>36225079</v>
          </cell>
          <cell r="L642">
            <v>564</v>
          </cell>
          <cell r="M642">
            <v>84870888</v>
          </cell>
          <cell r="N642">
            <v>218</v>
          </cell>
          <cell r="O642">
            <v>55574267</v>
          </cell>
          <cell r="P642">
            <v>249</v>
          </cell>
          <cell r="Q642">
            <v>15644452</v>
          </cell>
          <cell r="R642">
            <v>259</v>
          </cell>
          <cell r="S642">
            <v>11304430</v>
          </cell>
          <cell r="T642">
            <v>2334.5</v>
          </cell>
          <cell r="U642">
            <v>306</v>
          </cell>
        </row>
        <row r="643">
          <cell r="A643">
            <v>891102723</v>
          </cell>
          <cell r="B643" t="str">
            <v xml:space="preserve">MECANICOS ASOCIADOS S.A.                                              </v>
          </cell>
          <cell r="C643" t="str">
            <v xml:space="preserve">NEIVA                     </v>
          </cell>
          <cell r="D643" t="str">
            <v xml:space="preserve">HUILA                     </v>
          </cell>
          <cell r="E643" t="str">
            <v>VIGILANCIA</v>
          </cell>
          <cell r="F643" t="str">
            <v>ACTIVA</v>
          </cell>
          <cell r="G643" t="str">
            <v xml:space="preserve">DERIVADOS DEL PETROLEO Y GAS                 </v>
          </cell>
          <cell r="H643">
            <v>642</v>
          </cell>
          <cell r="I643">
            <v>60119617</v>
          </cell>
          <cell r="J643">
            <v>663.5</v>
          </cell>
          <cell r="K643">
            <v>19087740</v>
          </cell>
          <cell r="L643">
            <v>591</v>
          </cell>
          <cell r="M643">
            <v>80569589</v>
          </cell>
          <cell r="N643">
            <v>1088</v>
          </cell>
          <cell r="O643">
            <v>10788510</v>
          </cell>
          <cell r="P643">
            <v>561</v>
          </cell>
          <cell r="Q643">
            <v>6015889</v>
          </cell>
          <cell r="R643">
            <v>573</v>
          </cell>
          <cell r="S643">
            <v>4156379</v>
          </cell>
          <cell r="T643">
            <v>4118.5</v>
          </cell>
          <cell r="U643">
            <v>508</v>
          </cell>
        </row>
        <row r="644">
          <cell r="A644">
            <v>860042055</v>
          </cell>
          <cell r="B644" t="str">
            <v xml:space="preserve">SAINT GOBAIN DE COLOMBIA S.A.                                         </v>
          </cell>
          <cell r="C644" t="str">
            <v xml:space="preserve">BOGOTA D.C.               </v>
          </cell>
          <cell r="D644" t="str">
            <v xml:space="preserve">BOGOTA D.C.               </v>
          </cell>
          <cell r="E644" t="str">
            <v>VIGILANCIA</v>
          </cell>
          <cell r="F644" t="str">
            <v>ACTIVA</v>
          </cell>
          <cell r="G644" t="str">
            <v xml:space="preserve">FABRICACION DE VIDRIO Y PRODUCTOS DE VIDRIO  </v>
          </cell>
          <cell r="H644">
            <v>643</v>
          </cell>
          <cell r="I644">
            <v>60076215</v>
          </cell>
          <cell r="J644">
            <v>352.5</v>
          </cell>
          <cell r="K644">
            <v>41615361</v>
          </cell>
          <cell r="L644">
            <v>573</v>
          </cell>
          <cell r="M644">
            <v>83216510</v>
          </cell>
          <cell r="N644">
            <v>587</v>
          </cell>
          <cell r="O644">
            <v>21511091</v>
          </cell>
          <cell r="P644">
            <v>541</v>
          </cell>
          <cell r="Q644">
            <v>6267871</v>
          </cell>
          <cell r="R644">
            <v>628</v>
          </cell>
          <cell r="S644">
            <v>3652421</v>
          </cell>
          <cell r="T644">
            <v>3324.5</v>
          </cell>
          <cell r="U644">
            <v>408</v>
          </cell>
        </row>
        <row r="645">
          <cell r="A645">
            <v>860005396</v>
          </cell>
          <cell r="B645" t="str">
            <v xml:space="preserve">PHILIPS COLOMBIANA DE COMERCIALIZACIÒN S.A.                           </v>
          </cell>
          <cell r="C645" t="str">
            <v xml:space="preserve">BOGOTA D.C.               </v>
          </cell>
          <cell r="D645" t="str">
            <v xml:space="preserve">BOGOTA D.C.               </v>
          </cell>
          <cell r="E645" t="str">
            <v>VIGILANCIA</v>
          </cell>
          <cell r="F645" t="str">
            <v>ACTIVA</v>
          </cell>
          <cell r="G645" t="str">
            <v xml:space="preserve">COMERCIO AL POR MENOR                        </v>
          </cell>
          <cell r="H645">
            <v>644</v>
          </cell>
          <cell r="I645">
            <v>60061213</v>
          </cell>
          <cell r="J645">
            <v>364.5</v>
          </cell>
          <cell r="K645">
            <v>40244966</v>
          </cell>
          <cell r="L645">
            <v>356</v>
          </cell>
          <cell r="M645">
            <v>126740068</v>
          </cell>
          <cell r="N645">
            <v>289</v>
          </cell>
          <cell r="O645">
            <v>42321677</v>
          </cell>
          <cell r="P645">
            <v>217</v>
          </cell>
          <cell r="Q645">
            <v>18052321</v>
          </cell>
          <cell r="R645">
            <v>171</v>
          </cell>
          <cell r="S645">
            <v>18306256</v>
          </cell>
          <cell r="T645">
            <v>2041.5</v>
          </cell>
          <cell r="U645">
            <v>272</v>
          </cell>
        </row>
        <row r="646">
          <cell r="A646">
            <v>860015118</v>
          </cell>
          <cell r="B646" t="str">
            <v xml:space="preserve">CONTINENTAL AUTOMOTORA S A                                            </v>
          </cell>
          <cell r="C646" t="str">
            <v xml:space="preserve">BOGOTA D.C.               </v>
          </cell>
          <cell r="D646" t="str">
            <v xml:space="preserve">BOGOTA D.C.               </v>
          </cell>
          <cell r="E646" t="str">
            <v>VIGILANCIA</v>
          </cell>
          <cell r="F646" t="str">
            <v>ACTIVA</v>
          </cell>
          <cell r="G646" t="str">
            <v xml:space="preserve">COMERCIO DE VEHICULOS Y ACTIVIDADES CONEXAS  </v>
          </cell>
          <cell r="H646">
            <v>645</v>
          </cell>
          <cell r="I646">
            <v>60054924</v>
          </cell>
          <cell r="J646">
            <v>852</v>
          </cell>
          <cell r="K646">
            <v>13741043</v>
          </cell>
          <cell r="L646">
            <v>224</v>
          </cell>
          <cell r="M646">
            <v>187450779</v>
          </cell>
          <cell r="N646">
            <v>606</v>
          </cell>
          <cell r="O646">
            <v>20599606</v>
          </cell>
          <cell r="P646">
            <v>1712</v>
          </cell>
          <cell r="Q646">
            <v>1604108</v>
          </cell>
          <cell r="R646">
            <v>468</v>
          </cell>
          <cell r="S646">
            <v>5479518</v>
          </cell>
          <cell r="T646">
            <v>4507</v>
          </cell>
          <cell r="U646">
            <v>557</v>
          </cell>
        </row>
        <row r="647">
          <cell r="A647">
            <v>860023827</v>
          </cell>
          <cell r="B647" t="str">
            <v xml:space="preserve">CONCENTRADOS CRESTA ROJA S A                                          </v>
          </cell>
          <cell r="C647" t="str">
            <v xml:space="preserve">COTA                      </v>
          </cell>
          <cell r="D647" t="str">
            <v xml:space="preserve">CUNDINAMARCA              </v>
          </cell>
          <cell r="E647" t="str">
            <v>VIGILANCIA</v>
          </cell>
          <cell r="F647" t="str">
            <v>ACTIVA</v>
          </cell>
          <cell r="G647" t="str">
            <v xml:space="preserve">PRODUCTOS ALIMENTICIOS                       </v>
          </cell>
          <cell r="H647">
            <v>646</v>
          </cell>
          <cell r="I647">
            <v>60047216</v>
          </cell>
          <cell r="J647">
            <v>553.5</v>
          </cell>
          <cell r="K647">
            <v>23923227</v>
          </cell>
          <cell r="L647">
            <v>339</v>
          </cell>
          <cell r="M647">
            <v>134979007</v>
          </cell>
          <cell r="N647">
            <v>1554</v>
          </cell>
          <cell r="O647">
            <v>7653270</v>
          </cell>
          <cell r="P647">
            <v>863</v>
          </cell>
          <cell r="Q647">
            <v>3595973</v>
          </cell>
          <cell r="R647">
            <v>4166</v>
          </cell>
          <cell r="S647">
            <v>278848</v>
          </cell>
          <cell r="T647">
            <v>8121.5</v>
          </cell>
          <cell r="U647">
            <v>952</v>
          </cell>
        </row>
        <row r="648">
          <cell r="A648">
            <v>802019339</v>
          </cell>
          <cell r="B648" t="str">
            <v xml:space="preserve">PROFICOL ANDINA B V  SUCURSAL COLOMBIA                                </v>
          </cell>
          <cell r="C648" t="str">
            <v xml:space="preserve">BARRANQUILLA              </v>
          </cell>
          <cell r="D648" t="str">
            <v xml:space="preserve">ATLANTICO                 </v>
          </cell>
          <cell r="E648" t="str">
            <v>VIGILANCIA</v>
          </cell>
          <cell r="F648" t="str">
            <v>ACTIVA</v>
          </cell>
          <cell r="G648" t="str">
            <v xml:space="preserve">PRODUCTOS QUIMICOS                           </v>
          </cell>
          <cell r="H648">
            <v>647</v>
          </cell>
          <cell r="I648">
            <v>59908104</v>
          </cell>
          <cell r="J648">
            <v>631.5</v>
          </cell>
          <cell r="K648">
            <v>20335157</v>
          </cell>
          <cell r="L648">
            <v>682</v>
          </cell>
          <cell r="M648">
            <v>70487052</v>
          </cell>
          <cell r="N648">
            <v>1059</v>
          </cell>
          <cell r="O648">
            <v>11101610</v>
          </cell>
          <cell r="P648">
            <v>754</v>
          </cell>
          <cell r="Q648">
            <v>4240462</v>
          </cell>
          <cell r="R648">
            <v>586</v>
          </cell>
          <cell r="S648">
            <v>3973090</v>
          </cell>
          <cell r="T648">
            <v>4359.5</v>
          </cell>
          <cell r="U648">
            <v>539</v>
          </cell>
        </row>
        <row r="649">
          <cell r="A649">
            <v>830050346</v>
          </cell>
          <cell r="B649" t="str">
            <v xml:space="preserve">NESTLE PURINA PET CARE DE COLOMBIANA S A                              </v>
          </cell>
          <cell r="C649" t="str">
            <v xml:space="preserve">BOGOTA D.C.               </v>
          </cell>
          <cell r="D649" t="str">
            <v xml:space="preserve">BOGOTA D.C.               </v>
          </cell>
          <cell r="E649" t="str">
            <v>VIGILANCIA</v>
          </cell>
          <cell r="F649" t="str">
            <v>ACTIVA</v>
          </cell>
          <cell r="G649" t="str">
            <v xml:space="preserve">PRODUCTOS ALIMENTICIOS                       </v>
          </cell>
          <cell r="H649">
            <v>648</v>
          </cell>
          <cell r="I649">
            <v>59895429</v>
          </cell>
          <cell r="J649">
            <v>403</v>
          </cell>
          <cell r="K649">
            <v>36244380</v>
          </cell>
          <cell r="L649">
            <v>539</v>
          </cell>
          <cell r="M649">
            <v>88190029</v>
          </cell>
          <cell r="N649">
            <v>276</v>
          </cell>
          <cell r="O649">
            <v>44095858</v>
          </cell>
          <cell r="P649">
            <v>399</v>
          </cell>
          <cell r="Q649">
            <v>9098178</v>
          </cell>
          <cell r="R649">
            <v>414</v>
          </cell>
          <cell r="S649">
            <v>6436730</v>
          </cell>
          <cell r="T649">
            <v>2679</v>
          </cell>
          <cell r="U649">
            <v>338</v>
          </cell>
        </row>
        <row r="650">
          <cell r="A650">
            <v>800103052</v>
          </cell>
          <cell r="B650" t="str">
            <v xml:space="preserve">ORACLE COLOMBIA LIMITADA                                              </v>
          </cell>
          <cell r="C650" t="str">
            <v xml:space="preserve">BOGOTA D.C.               </v>
          </cell>
          <cell r="D650" t="str">
            <v xml:space="preserve">BOGOTA D.C.               </v>
          </cell>
          <cell r="E650" t="str">
            <v>VIGILANCIA</v>
          </cell>
          <cell r="F650" t="str">
            <v>ACTIVA</v>
          </cell>
          <cell r="G650" t="str">
            <v xml:space="preserve">OTRAS ACTIVIDADES EMPRESARIALES              </v>
          </cell>
          <cell r="H650">
            <v>649</v>
          </cell>
          <cell r="I650">
            <v>59613864</v>
          </cell>
          <cell r="J650">
            <v>1090</v>
          </cell>
          <cell r="K650">
            <v>9941693</v>
          </cell>
          <cell r="L650">
            <v>370</v>
          </cell>
          <cell r="M650">
            <v>121186201</v>
          </cell>
          <cell r="N650">
            <v>91</v>
          </cell>
          <cell r="O650">
            <v>121186201</v>
          </cell>
          <cell r="P650">
            <v>325</v>
          </cell>
          <cell r="Q650">
            <v>11810560</v>
          </cell>
          <cell r="R650">
            <v>971</v>
          </cell>
          <cell r="S650">
            <v>2045781</v>
          </cell>
          <cell r="T650">
            <v>3496</v>
          </cell>
          <cell r="U650">
            <v>429</v>
          </cell>
        </row>
        <row r="651">
          <cell r="A651">
            <v>892000351</v>
          </cell>
          <cell r="B651" t="str">
            <v xml:space="preserve">GASEOSAS  DEL LLANO  S.A                                              </v>
          </cell>
          <cell r="C651" t="str">
            <v xml:space="preserve">VILLAVICENCIO             </v>
          </cell>
          <cell r="D651" t="str">
            <v xml:space="preserve">META                      </v>
          </cell>
          <cell r="E651" t="str">
            <v>VIGILANCIA</v>
          </cell>
          <cell r="F651" t="str">
            <v>ACTIVA</v>
          </cell>
          <cell r="G651" t="str">
            <v xml:space="preserve">BEBIDAS                                      </v>
          </cell>
          <cell r="H651">
            <v>650</v>
          </cell>
          <cell r="I651">
            <v>59612571</v>
          </cell>
          <cell r="J651">
            <v>272</v>
          </cell>
          <cell r="K651">
            <v>55702826</v>
          </cell>
          <cell r="L651">
            <v>1174</v>
          </cell>
          <cell r="M651">
            <v>40766131</v>
          </cell>
          <cell r="N651">
            <v>593</v>
          </cell>
          <cell r="O651">
            <v>21191896</v>
          </cell>
          <cell r="P651">
            <v>904</v>
          </cell>
          <cell r="Q651">
            <v>3409131</v>
          </cell>
          <cell r="R651">
            <v>786</v>
          </cell>
          <cell r="S651">
            <v>2744271</v>
          </cell>
          <cell r="T651">
            <v>4379</v>
          </cell>
          <cell r="U651">
            <v>542</v>
          </cell>
        </row>
        <row r="652">
          <cell r="A652">
            <v>891224627</v>
          </cell>
          <cell r="B652" t="str">
            <v xml:space="preserve">ASTORGA S.A.                                                          </v>
          </cell>
          <cell r="C652" t="str">
            <v xml:space="preserve">CALI                      </v>
          </cell>
          <cell r="D652" t="str">
            <v xml:space="preserve">VALLE                     </v>
          </cell>
          <cell r="E652" t="str">
            <v>VIGILANCIA</v>
          </cell>
          <cell r="F652" t="str">
            <v>ACTIVA</v>
          </cell>
          <cell r="G652" t="str">
            <v xml:space="preserve">AGRICOLA CON PREDOMINIO EXPORTADOR           </v>
          </cell>
          <cell r="H652">
            <v>651</v>
          </cell>
          <cell r="I652">
            <v>59431344</v>
          </cell>
          <cell r="J652">
            <v>295.5</v>
          </cell>
          <cell r="K652">
            <v>50936629</v>
          </cell>
          <cell r="L652">
            <v>2328</v>
          </cell>
          <cell r="M652">
            <v>18889714</v>
          </cell>
          <cell r="N652">
            <v>2351</v>
          </cell>
          <cell r="O652">
            <v>4775643</v>
          </cell>
          <cell r="P652">
            <v>2017</v>
          </cell>
          <cell r="Q652">
            <v>1330734</v>
          </cell>
          <cell r="R652">
            <v>1102</v>
          </cell>
          <cell r="S652">
            <v>1735042</v>
          </cell>
          <cell r="T652">
            <v>8744.5</v>
          </cell>
          <cell r="U652">
            <v>1035</v>
          </cell>
        </row>
        <row r="653">
          <cell r="A653">
            <v>800135548</v>
          </cell>
          <cell r="B653" t="str">
            <v xml:space="preserve">MODA SOFISTICADA LTDA.                                                </v>
          </cell>
          <cell r="C653" t="str">
            <v xml:space="preserve">BOGOTA D.C.               </v>
          </cell>
          <cell r="D653" t="str">
            <v xml:space="preserve">BOGOTA D.C.               </v>
          </cell>
          <cell r="E653" t="str">
            <v>VIGILANCIA</v>
          </cell>
          <cell r="F653" t="str">
            <v>ACTIVA</v>
          </cell>
          <cell r="G653" t="str">
            <v xml:space="preserve">COMERCIO AL POR MAYOR                        </v>
          </cell>
          <cell r="H653">
            <v>652</v>
          </cell>
          <cell r="I653">
            <v>59338540</v>
          </cell>
          <cell r="J653">
            <v>369</v>
          </cell>
          <cell r="K653">
            <v>39776692</v>
          </cell>
          <cell r="L653">
            <v>2595</v>
          </cell>
          <cell r="M653">
            <v>16849732</v>
          </cell>
          <cell r="N653">
            <v>1877</v>
          </cell>
          <cell r="O653">
            <v>6230642</v>
          </cell>
          <cell r="P653">
            <v>1055</v>
          </cell>
          <cell r="Q653">
            <v>2808846</v>
          </cell>
          <cell r="R653">
            <v>1402</v>
          </cell>
          <cell r="S653">
            <v>1296922</v>
          </cell>
          <cell r="T653">
            <v>7950</v>
          </cell>
          <cell r="U653">
            <v>929</v>
          </cell>
        </row>
        <row r="654">
          <cell r="A654">
            <v>890938783</v>
          </cell>
          <cell r="B654" t="str">
            <v xml:space="preserve">EMPRESA METALMECANICA DE ALUMINIO S.A.                                </v>
          </cell>
          <cell r="C654" t="str">
            <v xml:space="preserve">ITAGUI                    </v>
          </cell>
          <cell r="D654" t="str">
            <v xml:space="preserve">ANTIOQUIA                 </v>
          </cell>
          <cell r="E654" t="str">
            <v>VIGILANCIA</v>
          </cell>
          <cell r="F654" t="str">
            <v>ACTIVA</v>
          </cell>
          <cell r="G654" t="str">
            <v xml:space="preserve">INDUSTRIA METALMECANICA DERIVADA             </v>
          </cell>
          <cell r="H654">
            <v>653</v>
          </cell>
          <cell r="I654">
            <v>59324093</v>
          </cell>
          <cell r="J654">
            <v>363</v>
          </cell>
          <cell r="K654">
            <v>40461245</v>
          </cell>
          <cell r="L654">
            <v>550</v>
          </cell>
          <cell r="M654">
            <v>86344875</v>
          </cell>
          <cell r="N654">
            <v>597</v>
          </cell>
          <cell r="O654">
            <v>20953558</v>
          </cell>
          <cell r="P654">
            <v>316</v>
          </cell>
          <cell r="Q654">
            <v>12253561</v>
          </cell>
          <cell r="R654">
            <v>351</v>
          </cell>
          <cell r="S654">
            <v>8084862</v>
          </cell>
          <cell r="T654">
            <v>2830</v>
          </cell>
          <cell r="U654">
            <v>358</v>
          </cell>
        </row>
        <row r="655">
          <cell r="A655">
            <v>800082726</v>
          </cell>
          <cell r="B655" t="str">
            <v xml:space="preserve">CONSTRUCTORA LOS HAYUELOS S.A.                                        </v>
          </cell>
          <cell r="C655" t="str">
            <v xml:space="preserve">BOGOTA D.C.               </v>
          </cell>
          <cell r="D655" t="str">
            <v xml:space="preserve">BOGOTA D.C.               </v>
          </cell>
          <cell r="E655" t="str">
            <v>VIGILANCIA</v>
          </cell>
          <cell r="F655" t="str">
            <v>ACTIVA</v>
          </cell>
          <cell r="G655" t="str">
            <v xml:space="preserve">CONSTRUCCION DE OBRAS RESIDENCIALES          </v>
          </cell>
          <cell r="H655">
            <v>654</v>
          </cell>
          <cell r="I655">
            <v>59131448</v>
          </cell>
          <cell r="J655">
            <v>468.5</v>
          </cell>
          <cell r="K655">
            <v>29414569</v>
          </cell>
          <cell r="L655">
            <v>7762</v>
          </cell>
          <cell r="M655">
            <v>3700000</v>
          </cell>
          <cell r="N655">
            <v>5184</v>
          </cell>
          <cell r="O655">
            <v>1814661</v>
          </cell>
          <cell r="P655">
            <v>2101</v>
          </cell>
          <cell r="Q655">
            <v>1265269</v>
          </cell>
          <cell r="R655">
            <v>1629</v>
          </cell>
          <cell r="S655">
            <v>1055351</v>
          </cell>
          <cell r="T655">
            <v>17798.5</v>
          </cell>
          <cell r="U655">
            <v>2205</v>
          </cell>
        </row>
        <row r="656">
          <cell r="A656">
            <v>890106363</v>
          </cell>
          <cell r="B656" t="str">
            <v xml:space="preserve">INMOBILIARIA SREDNI Y CO S.C.                                         </v>
          </cell>
          <cell r="C656" t="str">
            <v xml:space="preserve">BARRANQUILLA              </v>
          </cell>
          <cell r="D656" t="str">
            <v xml:space="preserve">ATLANTICO                 </v>
          </cell>
          <cell r="E656" t="str">
            <v>VIGILANCIA</v>
          </cell>
          <cell r="F656" t="str">
            <v>ACTIVA</v>
          </cell>
          <cell r="G656" t="str">
            <v xml:space="preserve">ACTIVIDADES INMOBILIARIAS                    </v>
          </cell>
          <cell r="H656">
            <v>655</v>
          </cell>
          <cell r="I656">
            <v>59099892</v>
          </cell>
          <cell r="J656">
            <v>303.5</v>
          </cell>
          <cell r="K656">
            <v>49457510</v>
          </cell>
          <cell r="L656">
            <v>10251</v>
          </cell>
          <cell r="M656">
            <v>2105033</v>
          </cell>
          <cell r="N656">
            <v>4625</v>
          </cell>
          <cell r="O656">
            <v>2105033</v>
          </cell>
          <cell r="P656">
            <v>5368</v>
          </cell>
          <cell r="Q656">
            <v>333029</v>
          </cell>
          <cell r="R656">
            <v>2234</v>
          </cell>
          <cell r="S656">
            <v>682375</v>
          </cell>
          <cell r="T656">
            <v>23436.5</v>
          </cell>
          <cell r="U656">
            <v>2970</v>
          </cell>
        </row>
        <row r="657">
          <cell r="A657">
            <v>805011167</v>
          </cell>
          <cell r="B657" t="str">
            <v xml:space="preserve">INVERSIONES HOLGUIN HURTADO S A                                       </v>
          </cell>
          <cell r="C657" t="str">
            <v xml:space="preserve">CALI                      </v>
          </cell>
          <cell r="D657" t="str">
            <v xml:space="preserve">VALLE                     </v>
          </cell>
          <cell r="E657" t="str">
            <v>EXENTA</v>
          </cell>
          <cell r="F657" t="str">
            <v>VIGILADA POR LA SUPERINTENDENCIA FINANCIERA DE COL</v>
          </cell>
          <cell r="G657" t="str">
            <v>ACTIVIDADES DIVERSAS DE INVERSION Y SERVICIOS</v>
          </cell>
          <cell r="H657">
            <v>656</v>
          </cell>
          <cell r="I657">
            <v>59097445</v>
          </cell>
          <cell r="J657">
            <v>290.5</v>
          </cell>
          <cell r="K657">
            <v>51692160</v>
          </cell>
          <cell r="L657">
            <v>3648</v>
          </cell>
          <cell r="M657">
            <v>11186019</v>
          </cell>
          <cell r="N657">
            <v>1052</v>
          </cell>
          <cell r="O657">
            <v>11186019</v>
          </cell>
          <cell r="P657">
            <v>361</v>
          </cell>
          <cell r="Q657">
            <v>10438134</v>
          </cell>
          <cell r="R657">
            <v>270</v>
          </cell>
          <cell r="S657">
            <v>10962216</v>
          </cell>
          <cell r="T657">
            <v>6277.5</v>
          </cell>
          <cell r="U657">
            <v>733</v>
          </cell>
        </row>
        <row r="658">
          <cell r="A658">
            <v>830112876</v>
          </cell>
          <cell r="B658" t="str">
            <v xml:space="preserve">INVISTA COLOMBIA SA                                                   </v>
          </cell>
          <cell r="C658" t="str">
            <v xml:space="preserve">BOGOTA D.C.               </v>
          </cell>
          <cell r="D658" t="str">
            <v xml:space="preserve">BOGOTA D.C.               </v>
          </cell>
          <cell r="E658" t="str">
            <v>VIGILANCIA</v>
          </cell>
          <cell r="F658" t="str">
            <v>ACTIVA</v>
          </cell>
          <cell r="G658" t="str">
            <v xml:space="preserve">COMERCIO AL POR MAYOR                        </v>
          </cell>
          <cell r="H658">
            <v>657</v>
          </cell>
          <cell r="I658">
            <v>59047772</v>
          </cell>
          <cell r="J658">
            <v>538</v>
          </cell>
          <cell r="K658">
            <v>24718320</v>
          </cell>
          <cell r="L658">
            <v>775</v>
          </cell>
          <cell r="M658">
            <v>62055840</v>
          </cell>
          <cell r="N658">
            <v>939</v>
          </cell>
          <cell r="O658">
            <v>12605202</v>
          </cell>
          <cell r="P658">
            <v>700</v>
          </cell>
          <cell r="Q658">
            <v>4628026</v>
          </cell>
          <cell r="R658">
            <v>992</v>
          </cell>
          <cell r="S658">
            <v>1976858</v>
          </cell>
          <cell r="T658">
            <v>4601</v>
          </cell>
          <cell r="U658">
            <v>570</v>
          </cell>
        </row>
        <row r="659">
          <cell r="A659">
            <v>860036892</v>
          </cell>
          <cell r="B659" t="str">
            <v xml:space="preserve">RODRIGUEZ FRANCO Y CIA S C S ORGANIZACION NACIONAL DE COMERCIO ONLY   </v>
          </cell>
          <cell r="C659" t="str">
            <v xml:space="preserve">BOGOTA D.C.               </v>
          </cell>
          <cell r="D659" t="str">
            <v xml:space="preserve">BOGOTA D.C.               </v>
          </cell>
          <cell r="E659" t="str">
            <v>VIGILANCIA</v>
          </cell>
          <cell r="F659" t="str">
            <v>ACTIVA</v>
          </cell>
          <cell r="G659" t="str">
            <v xml:space="preserve">COMERCIO AL POR MENOR                        </v>
          </cell>
          <cell r="H659">
            <v>658</v>
          </cell>
          <cell r="I659">
            <v>58897028</v>
          </cell>
          <cell r="J659">
            <v>516</v>
          </cell>
          <cell r="K659">
            <v>25896738</v>
          </cell>
          <cell r="L659">
            <v>329</v>
          </cell>
          <cell r="M659">
            <v>137501923</v>
          </cell>
          <cell r="N659">
            <v>523</v>
          </cell>
          <cell r="O659">
            <v>24047868</v>
          </cell>
          <cell r="P659">
            <v>1057</v>
          </cell>
          <cell r="Q659">
            <v>2804272</v>
          </cell>
          <cell r="R659">
            <v>695</v>
          </cell>
          <cell r="S659">
            <v>3284533</v>
          </cell>
          <cell r="T659">
            <v>3778</v>
          </cell>
          <cell r="U659">
            <v>462</v>
          </cell>
        </row>
        <row r="660">
          <cell r="A660">
            <v>890900223</v>
          </cell>
          <cell r="B660" t="str">
            <v xml:space="preserve">CAMILO ALBERTO MEJIA Y CIA S A                                        </v>
          </cell>
          <cell r="C660" t="str">
            <v xml:space="preserve">MEDELLIN                  </v>
          </cell>
          <cell r="D660" t="str">
            <v xml:space="preserve">ANTIOQUIA                 </v>
          </cell>
          <cell r="E660" t="str">
            <v>VIGILANCIA</v>
          </cell>
          <cell r="F660" t="str">
            <v>ACTIVA</v>
          </cell>
          <cell r="G660" t="str">
            <v xml:space="preserve">INDUSTRIA METALMECANICA DERIVADA             </v>
          </cell>
          <cell r="H660">
            <v>659</v>
          </cell>
          <cell r="I660">
            <v>58895367</v>
          </cell>
          <cell r="J660">
            <v>388</v>
          </cell>
          <cell r="K660">
            <v>37506377</v>
          </cell>
          <cell r="L660">
            <v>944</v>
          </cell>
          <cell r="M660">
            <v>50835265</v>
          </cell>
          <cell r="N660">
            <v>994</v>
          </cell>
          <cell r="O660">
            <v>11872046</v>
          </cell>
          <cell r="P660">
            <v>692</v>
          </cell>
          <cell r="Q660">
            <v>4688649</v>
          </cell>
          <cell r="R660">
            <v>595</v>
          </cell>
          <cell r="S660">
            <v>3922688</v>
          </cell>
          <cell r="T660">
            <v>4272</v>
          </cell>
          <cell r="U660">
            <v>526</v>
          </cell>
        </row>
        <row r="661">
          <cell r="A661">
            <v>860035047</v>
          </cell>
          <cell r="B661" t="str">
            <v xml:space="preserve">INTERQUIM S.A                                                         </v>
          </cell>
          <cell r="C661" t="str">
            <v xml:space="preserve">MEDELLIN                  </v>
          </cell>
          <cell r="D661" t="str">
            <v xml:space="preserve">ANTIOQUIA                 </v>
          </cell>
          <cell r="E661" t="str">
            <v>VIGILANCIA</v>
          </cell>
          <cell r="F661" t="str">
            <v>ACTIVA</v>
          </cell>
          <cell r="G661" t="str">
            <v xml:space="preserve">PRODUCTOS QUIMICOS                           </v>
          </cell>
          <cell r="H661">
            <v>660</v>
          </cell>
          <cell r="I661">
            <v>58570496</v>
          </cell>
          <cell r="J661">
            <v>433.5</v>
          </cell>
          <cell r="K661">
            <v>32641242</v>
          </cell>
          <cell r="L661">
            <v>541</v>
          </cell>
          <cell r="M661">
            <v>87910640</v>
          </cell>
          <cell r="N661">
            <v>569</v>
          </cell>
          <cell r="O661">
            <v>22188748</v>
          </cell>
          <cell r="P661">
            <v>374</v>
          </cell>
          <cell r="Q661">
            <v>9950313</v>
          </cell>
          <cell r="R661">
            <v>428</v>
          </cell>
          <cell r="S661">
            <v>6228999</v>
          </cell>
          <cell r="T661">
            <v>3005.5</v>
          </cell>
          <cell r="U661">
            <v>375</v>
          </cell>
        </row>
        <row r="662">
          <cell r="A662">
            <v>890902070</v>
          </cell>
          <cell r="B662" t="str">
            <v xml:space="preserve">C.I. J.GUTIERREZ Y CIA S.A.                                           </v>
          </cell>
          <cell r="C662" t="str">
            <v xml:space="preserve">MEDELLIN                  </v>
          </cell>
          <cell r="D662" t="str">
            <v xml:space="preserve">ANTIOQUIA                 </v>
          </cell>
          <cell r="E662" t="str">
            <v>VIGILANCIA</v>
          </cell>
          <cell r="F662" t="str">
            <v>ACTIVA</v>
          </cell>
          <cell r="G662" t="str">
            <v xml:space="preserve">COMERCIO AL POR MAYOR                        </v>
          </cell>
          <cell r="H662">
            <v>661</v>
          </cell>
          <cell r="I662">
            <v>58526731</v>
          </cell>
          <cell r="J662">
            <v>479</v>
          </cell>
          <cell r="K662">
            <v>28439895</v>
          </cell>
          <cell r="L662">
            <v>108</v>
          </cell>
          <cell r="M662">
            <v>366060198</v>
          </cell>
          <cell r="N662">
            <v>1880</v>
          </cell>
          <cell r="O662">
            <v>6219706</v>
          </cell>
          <cell r="P662">
            <v>744</v>
          </cell>
          <cell r="Q662">
            <v>4317057</v>
          </cell>
          <cell r="R662">
            <v>498</v>
          </cell>
          <cell r="S662">
            <v>5067205</v>
          </cell>
          <cell r="T662">
            <v>4370</v>
          </cell>
          <cell r="U662">
            <v>541</v>
          </cell>
        </row>
        <row r="663">
          <cell r="A663">
            <v>860002459</v>
          </cell>
          <cell r="B663" t="str">
            <v xml:space="preserve">CONSORCIO METALURGICO NACIONAL LTDA.                                  </v>
          </cell>
          <cell r="C663" t="str">
            <v xml:space="preserve">BOGOTA D.C.               </v>
          </cell>
          <cell r="D663" t="str">
            <v xml:space="preserve">BOGOTA D.C.               </v>
          </cell>
          <cell r="E663" t="str">
            <v>VIGILANCIA</v>
          </cell>
          <cell r="F663" t="str">
            <v>ACTIVA</v>
          </cell>
          <cell r="G663" t="str">
            <v xml:space="preserve">INDUSTRIA METALMECANICA DERIVADA             </v>
          </cell>
          <cell r="H663">
            <v>662</v>
          </cell>
          <cell r="I663">
            <v>58495837</v>
          </cell>
          <cell r="J663">
            <v>634</v>
          </cell>
          <cell r="K663">
            <v>20259999</v>
          </cell>
          <cell r="L663">
            <v>410</v>
          </cell>
          <cell r="M663">
            <v>111600347</v>
          </cell>
          <cell r="N663">
            <v>612</v>
          </cell>
          <cell r="O663">
            <v>20377170</v>
          </cell>
          <cell r="P663">
            <v>550</v>
          </cell>
          <cell r="Q663">
            <v>6166917</v>
          </cell>
          <cell r="R663">
            <v>545</v>
          </cell>
          <cell r="S663">
            <v>4439589</v>
          </cell>
          <cell r="T663">
            <v>3413</v>
          </cell>
          <cell r="U663">
            <v>419</v>
          </cell>
        </row>
        <row r="664">
          <cell r="A664">
            <v>800001351</v>
          </cell>
          <cell r="B664" t="str">
            <v xml:space="preserve">INVERSIONES DANA S.A.                                                 </v>
          </cell>
          <cell r="C664" t="str">
            <v xml:space="preserve">CALI                      </v>
          </cell>
          <cell r="D664" t="str">
            <v xml:space="preserve">VALLE                     </v>
          </cell>
          <cell r="E664" t="str">
            <v>VIGILANCIA</v>
          </cell>
          <cell r="F664" t="str">
            <v>ACTIVA</v>
          </cell>
          <cell r="G664" t="str">
            <v>ACTIVIDADES DIVERSAS DE INVERSION Y SERVICIOS</v>
          </cell>
          <cell r="H664">
            <v>663</v>
          </cell>
          <cell r="I664">
            <v>58397581</v>
          </cell>
          <cell r="J664">
            <v>275</v>
          </cell>
          <cell r="K664">
            <v>55227642</v>
          </cell>
          <cell r="L664">
            <v>8893</v>
          </cell>
          <cell r="M664">
            <v>2861517</v>
          </cell>
          <cell r="N664">
            <v>3610</v>
          </cell>
          <cell r="O664">
            <v>2861516</v>
          </cell>
          <cell r="P664">
            <v>1113</v>
          </cell>
          <cell r="Q664">
            <v>2666546</v>
          </cell>
          <cell r="R664">
            <v>787</v>
          </cell>
          <cell r="S664">
            <v>2733090</v>
          </cell>
          <cell r="T664">
            <v>15341</v>
          </cell>
          <cell r="U664">
            <v>1883</v>
          </cell>
        </row>
        <row r="665">
          <cell r="A665">
            <v>890903471</v>
          </cell>
          <cell r="B665" t="str">
            <v xml:space="preserve">EMPRESA DE REFRACTARIOS COLOMBIANOS S A                               </v>
          </cell>
          <cell r="C665" t="str">
            <v xml:space="preserve">MEDELLIN                  </v>
          </cell>
          <cell r="D665" t="str">
            <v xml:space="preserve">ANTIOQUIA                 </v>
          </cell>
          <cell r="E665" t="str">
            <v>VIGILANCIA</v>
          </cell>
          <cell r="F665" t="str">
            <v>ACTIVA</v>
          </cell>
          <cell r="G665" t="str">
            <v>FABRICACION DE PRODUCTOS MINERALES NO METALIC</v>
          </cell>
          <cell r="H665">
            <v>664</v>
          </cell>
          <cell r="I665">
            <v>58391248</v>
          </cell>
          <cell r="J665">
            <v>317</v>
          </cell>
          <cell r="K665">
            <v>46382393</v>
          </cell>
          <cell r="L665">
            <v>1976</v>
          </cell>
          <cell r="M665">
            <v>23048065</v>
          </cell>
          <cell r="N665">
            <v>1475</v>
          </cell>
          <cell r="O665">
            <v>7927408</v>
          </cell>
          <cell r="P665">
            <v>1253</v>
          </cell>
          <cell r="Q665">
            <v>2295640</v>
          </cell>
          <cell r="R665">
            <v>985</v>
          </cell>
          <cell r="S665">
            <v>1994395</v>
          </cell>
          <cell r="T665">
            <v>6670</v>
          </cell>
          <cell r="U665">
            <v>782</v>
          </cell>
        </row>
        <row r="666">
          <cell r="A666">
            <v>890304130</v>
          </cell>
          <cell r="B666" t="str">
            <v xml:space="preserve">RICA RONDO INDUSTRIA NACIONAL DE ALIMENTOS S.A.                       </v>
          </cell>
          <cell r="C666" t="str">
            <v xml:space="preserve">YUMBO                     </v>
          </cell>
          <cell r="D666" t="str">
            <v xml:space="preserve">VALLE                     </v>
          </cell>
          <cell r="E666" t="str">
            <v>VIGILANCIA</v>
          </cell>
          <cell r="F666" t="str">
            <v>ACTIVA</v>
          </cell>
          <cell r="G666" t="str">
            <v xml:space="preserve">COMERCIO AL POR MAYOR                        </v>
          </cell>
          <cell r="H666">
            <v>665</v>
          </cell>
          <cell r="I666">
            <v>57781480</v>
          </cell>
          <cell r="J666">
            <v>328</v>
          </cell>
          <cell r="K666">
            <v>44567642</v>
          </cell>
          <cell r="L666">
            <v>311</v>
          </cell>
          <cell r="M666">
            <v>142700227</v>
          </cell>
          <cell r="N666">
            <v>213</v>
          </cell>
          <cell r="O666">
            <v>56215958</v>
          </cell>
          <cell r="P666">
            <v>279</v>
          </cell>
          <cell r="Q666">
            <v>14095448</v>
          </cell>
          <cell r="R666">
            <v>250</v>
          </cell>
          <cell r="S666">
            <v>11944718</v>
          </cell>
          <cell r="T666">
            <v>2046</v>
          </cell>
          <cell r="U666">
            <v>274</v>
          </cell>
        </row>
        <row r="667">
          <cell r="A667">
            <v>800016998</v>
          </cell>
          <cell r="B667" t="str">
            <v xml:space="preserve">PRODUCTOS EL CID S.A                                                  </v>
          </cell>
          <cell r="C667" t="str">
            <v xml:space="preserve">YUMBO                     </v>
          </cell>
          <cell r="D667" t="str">
            <v xml:space="preserve">VALLE                     </v>
          </cell>
          <cell r="E667" t="str">
            <v>VIGILANCIA</v>
          </cell>
          <cell r="F667" t="str">
            <v>ACTIVA</v>
          </cell>
          <cell r="G667" t="str">
            <v xml:space="preserve">FABRICACION DE PAPEL, CARTON Y DERIVADOS     </v>
          </cell>
          <cell r="H667">
            <v>666</v>
          </cell>
          <cell r="I667">
            <v>57723378</v>
          </cell>
          <cell r="J667">
            <v>646</v>
          </cell>
          <cell r="K667">
            <v>19784333</v>
          </cell>
          <cell r="L667">
            <v>881</v>
          </cell>
          <cell r="M667">
            <v>54888812</v>
          </cell>
          <cell r="N667">
            <v>676</v>
          </cell>
          <cell r="O667">
            <v>17933131</v>
          </cell>
          <cell r="P667">
            <v>952</v>
          </cell>
          <cell r="Q667">
            <v>3183296</v>
          </cell>
          <cell r="R667">
            <v>775</v>
          </cell>
          <cell r="S667">
            <v>2798551</v>
          </cell>
          <cell r="T667">
            <v>4596</v>
          </cell>
          <cell r="U667">
            <v>571</v>
          </cell>
        </row>
        <row r="668">
          <cell r="A668">
            <v>890939355</v>
          </cell>
          <cell r="B668" t="str">
            <v xml:space="preserve">ESPACIOS INMOBILIARIOS S.A.                                           </v>
          </cell>
          <cell r="C668" t="str">
            <v xml:space="preserve">ITAGUI                    </v>
          </cell>
          <cell r="D668" t="str">
            <v xml:space="preserve">ANTIOQUIA                 </v>
          </cell>
          <cell r="E668" t="str">
            <v>VIGILANCIA</v>
          </cell>
          <cell r="F668" t="str">
            <v>ACTIVA</v>
          </cell>
          <cell r="G668" t="str">
            <v xml:space="preserve">ADECUACION DE OBRAS DE CONSTRUCCION          </v>
          </cell>
          <cell r="H668">
            <v>667</v>
          </cell>
          <cell r="I668">
            <v>57679503</v>
          </cell>
          <cell r="J668">
            <v>864.5</v>
          </cell>
          <cell r="K668">
            <v>13509995</v>
          </cell>
          <cell r="L668">
            <v>2254</v>
          </cell>
          <cell r="M668">
            <v>19549168</v>
          </cell>
          <cell r="N668">
            <v>2739</v>
          </cell>
          <cell r="O668">
            <v>3990524</v>
          </cell>
          <cell r="P668">
            <v>4183</v>
          </cell>
          <cell r="Q668">
            <v>489428</v>
          </cell>
          <cell r="R668">
            <v>3194</v>
          </cell>
          <cell r="S668">
            <v>419263</v>
          </cell>
          <cell r="T668">
            <v>13901.5</v>
          </cell>
          <cell r="U668">
            <v>1676</v>
          </cell>
        </row>
        <row r="669">
          <cell r="A669">
            <v>890930060</v>
          </cell>
          <cell r="B669" t="str">
            <v xml:space="preserve">AGRICOLA SANTAMARIA S.A.                                              </v>
          </cell>
          <cell r="C669" t="str">
            <v xml:space="preserve">MEDELLIN                  </v>
          </cell>
          <cell r="D669" t="str">
            <v xml:space="preserve">ANTIOQUIA                 </v>
          </cell>
          <cell r="E669" t="str">
            <v>VIGILANCIA</v>
          </cell>
          <cell r="F669" t="str">
            <v>ACTIVA</v>
          </cell>
          <cell r="G669" t="str">
            <v xml:space="preserve">AGRICOLA CON PREDOMINIO EXPORTADOR           </v>
          </cell>
          <cell r="H669">
            <v>668</v>
          </cell>
          <cell r="I669">
            <v>57641370</v>
          </cell>
          <cell r="J669">
            <v>344.5</v>
          </cell>
          <cell r="K669">
            <v>42387750</v>
          </cell>
          <cell r="L669">
            <v>1323</v>
          </cell>
          <cell r="M669">
            <v>35664490</v>
          </cell>
          <cell r="N669">
            <v>1570</v>
          </cell>
          <cell r="O669">
            <v>7555995</v>
          </cell>
          <cell r="P669">
            <v>6689</v>
          </cell>
          <cell r="Q669">
            <v>226960</v>
          </cell>
          <cell r="R669">
            <v>4349</v>
          </cell>
          <cell r="S669">
            <v>260792</v>
          </cell>
          <cell r="T669">
            <v>14943.5</v>
          </cell>
          <cell r="U669">
            <v>1840</v>
          </cell>
        </row>
        <row r="670">
          <cell r="A670">
            <v>860015547</v>
          </cell>
          <cell r="B670" t="str">
            <v xml:space="preserve">LEO BURNETT COLOMBIANA S A                                            </v>
          </cell>
          <cell r="C670" t="str">
            <v xml:space="preserve">BOGOTA D.C.               </v>
          </cell>
          <cell r="D670" t="str">
            <v xml:space="preserve">BOGOTA D.C.               </v>
          </cell>
          <cell r="E670" t="str">
            <v>VIGILANCIA</v>
          </cell>
          <cell r="F670" t="str">
            <v>ACTIVA</v>
          </cell>
          <cell r="G670" t="str">
            <v xml:space="preserve">OTRAS ACTIVIDADES EMPRESARIALES              </v>
          </cell>
          <cell r="H670">
            <v>669</v>
          </cell>
          <cell r="I670">
            <v>57476914</v>
          </cell>
          <cell r="J670">
            <v>599</v>
          </cell>
          <cell r="K670">
            <v>21670761</v>
          </cell>
          <cell r="L670">
            <v>1677</v>
          </cell>
          <cell r="M670">
            <v>27559506</v>
          </cell>
          <cell r="N670">
            <v>500</v>
          </cell>
          <cell r="O670">
            <v>24852015</v>
          </cell>
          <cell r="P670">
            <v>466</v>
          </cell>
          <cell r="Q670">
            <v>7623667</v>
          </cell>
          <cell r="R670">
            <v>391</v>
          </cell>
          <cell r="S670">
            <v>6750286</v>
          </cell>
          <cell r="T670">
            <v>4302</v>
          </cell>
          <cell r="U670">
            <v>533</v>
          </cell>
        </row>
        <row r="671">
          <cell r="A671">
            <v>800037527</v>
          </cell>
          <cell r="B671" t="str">
            <v xml:space="preserve">PASSIFLORA COLOMBIANA S.A.                                            </v>
          </cell>
          <cell r="C671" t="str">
            <v xml:space="preserve">CHINCHINA                 </v>
          </cell>
          <cell r="D671" t="str">
            <v xml:space="preserve">CALDAS                    </v>
          </cell>
          <cell r="E671" t="str">
            <v>VIGILANCIA</v>
          </cell>
          <cell r="F671" t="str">
            <v>ACTIVA</v>
          </cell>
          <cell r="G671" t="str">
            <v xml:space="preserve">PRODUCTOS ALIMENTICIOS                       </v>
          </cell>
          <cell r="H671">
            <v>670</v>
          </cell>
          <cell r="I671">
            <v>57357980</v>
          </cell>
          <cell r="J671">
            <v>317.5</v>
          </cell>
          <cell r="K671">
            <v>46329236</v>
          </cell>
          <cell r="L671">
            <v>1590</v>
          </cell>
          <cell r="M671">
            <v>29401050</v>
          </cell>
          <cell r="N671">
            <v>2246</v>
          </cell>
          <cell r="O671">
            <v>5013297</v>
          </cell>
          <cell r="P671">
            <v>4479</v>
          </cell>
          <cell r="Q671">
            <v>441479</v>
          </cell>
          <cell r="R671">
            <v>1397</v>
          </cell>
          <cell r="S671">
            <v>1302501</v>
          </cell>
          <cell r="T671">
            <v>10699.5</v>
          </cell>
          <cell r="U671">
            <v>1282</v>
          </cell>
        </row>
        <row r="672">
          <cell r="A672">
            <v>891202036</v>
          </cell>
          <cell r="B672" t="str">
            <v xml:space="preserve">INGENIEROS CONSTRUCTORES TECNOLOGIA Y EQUIPOS LTDA                    </v>
          </cell>
          <cell r="C672" t="str">
            <v xml:space="preserve">BOGOTA D.C.               </v>
          </cell>
          <cell r="D672" t="str">
            <v xml:space="preserve">BOGOTA D.C.               </v>
          </cell>
          <cell r="E672" t="str">
            <v>VIGILANCIA</v>
          </cell>
          <cell r="F672" t="str">
            <v>ACTIVA</v>
          </cell>
          <cell r="G672" t="str">
            <v xml:space="preserve">CONSTRUCCION DE OBRAS CIVILES                </v>
          </cell>
          <cell r="H672">
            <v>671</v>
          </cell>
          <cell r="I672">
            <v>57286055</v>
          </cell>
          <cell r="J672">
            <v>706.5</v>
          </cell>
          <cell r="K672">
            <v>17567351</v>
          </cell>
          <cell r="L672">
            <v>1914</v>
          </cell>
          <cell r="M672">
            <v>23831862</v>
          </cell>
          <cell r="N672">
            <v>2476</v>
          </cell>
          <cell r="O672">
            <v>4526969</v>
          </cell>
          <cell r="P672">
            <v>1357</v>
          </cell>
          <cell r="Q672">
            <v>2080932</v>
          </cell>
          <cell r="R672">
            <v>3473</v>
          </cell>
          <cell r="S672">
            <v>367860</v>
          </cell>
          <cell r="T672">
            <v>10597.5</v>
          </cell>
          <cell r="U672">
            <v>1273</v>
          </cell>
        </row>
        <row r="673">
          <cell r="A673">
            <v>811018252</v>
          </cell>
          <cell r="B673" t="str">
            <v xml:space="preserve">MOLDES MEDELLIN LTDA                                                  </v>
          </cell>
          <cell r="C673" t="str">
            <v xml:space="preserve">SABANETA                  </v>
          </cell>
          <cell r="D673" t="str">
            <v xml:space="preserve">ANTIOQUIA                 </v>
          </cell>
          <cell r="E673" t="str">
            <v>VIGILANCIA</v>
          </cell>
          <cell r="F673" t="str">
            <v>ACTIVA</v>
          </cell>
          <cell r="G673" t="str">
            <v xml:space="preserve">INDUSTRIAS METALICAS BASICAS                 </v>
          </cell>
          <cell r="H673">
            <v>672</v>
          </cell>
          <cell r="I673">
            <v>56904797</v>
          </cell>
          <cell r="J673">
            <v>360.5</v>
          </cell>
          <cell r="K673">
            <v>40615109</v>
          </cell>
          <cell r="L673">
            <v>1557</v>
          </cell>
          <cell r="M673">
            <v>30204564</v>
          </cell>
          <cell r="N673">
            <v>1562</v>
          </cell>
          <cell r="O673">
            <v>7608372</v>
          </cell>
          <cell r="P673">
            <v>2210</v>
          </cell>
          <cell r="Q673">
            <v>1180108</v>
          </cell>
          <cell r="R673">
            <v>1499</v>
          </cell>
          <cell r="S673">
            <v>1182336</v>
          </cell>
          <cell r="T673">
            <v>7860.5</v>
          </cell>
          <cell r="U673">
            <v>921</v>
          </cell>
        </row>
        <row r="674">
          <cell r="A674">
            <v>830034343</v>
          </cell>
          <cell r="B674" t="str">
            <v xml:space="preserve">CIT GLOBAL VENDOR SERVICES S.A.                                       </v>
          </cell>
          <cell r="C674" t="str">
            <v xml:space="preserve">BOGOTA D.C.               </v>
          </cell>
          <cell r="D674" t="str">
            <v xml:space="preserve">BOGOTA D.C.               </v>
          </cell>
          <cell r="E674" t="str">
            <v>VIGILANCIA</v>
          </cell>
          <cell r="F674" t="str">
            <v>ACTIVA</v>
          </cell>
          <cell r="G674" t="str">
            <v xml:space="preserve">ACTIVIDADES INMOBILIARIAS                    </v>
          </cell>
          <cell r="H674">
            <v>673</v>
          </cell>
          <cell r="I674">
            <v>56855707</v>
          </cell>
          <cell r="J674">
            <v>410</v>
          </cell>
          <cell r="K674">
            <v>35355466</v>
          </cell>
          <cell r="L674">
            <v>1560</v>
          </cell>
          <cell r="M674">
            <v>30151680</v>
          </cell>
          <cell r="N674">
            <v>419</v>
          </cell>
          <cell r="O674">
            <v>30151680</v>
          </cell>
          <cell r="P674">
            <v>693</v>
          </cell>
          <cell r="Q674">
            <v>4680001</v>
          </cell>
          <cell r="R674">
            <v>684</v>
          </cell>
          <cell r="S674">
            <v>3315577</v>
          </cell>
          <cell r="T674">
            <v>4439</v>
          </cell>
          <cell r="U674">
            <v>553</v>
          </cell>
        </row>
        <row r="675">
          <cell r="A675">
            <v>860522583</v>
          </cell>
          <cell r="B675" t="str">
            <v xml:space="preserve">MERCANTIL GALERAZAMBA Y CIA S.C.A.                                    </v>
          </cell>
          <cell r="C675" t="str">
            <v xml:space="preserve">BOGOTA D.C.               </v>
          </cell>
          <cell r="D675" t="str">
            <v xml:space="preserve">BOGOTA D.C.               </v>
          </cell>
          <cell r="E675" t="str">
            <v>VIGILANCIA</v>
          </cell>
          <cell r="F675" t="str">
            <v>ACTIVA</v>
          </cell>
          <cell r="G675" t="str">
            <v>ACTIVIDADES DIVERSAS DE INVERSION Y SERVICIOS</v>
          </cell>
          <cell r="H675">
            <v>674</v>
          </cell>
          <cell r="I675">
            <v>56789066</v>
          </cell>
          <cell r="J675">
            <v>277</v>
          </cell>
          <cell r="K675">
            <v>54933420</v>
          </cell>
          <cell r="L675">
            <v>10574</v>
          </cell>
          <cell r="M675">
            <v>1945576</v>
          </cell>
          <cell r="N675">
            <v>4933</v>
          </cell>
          <cell r="O675">
            <v>1945576</v>
          </cell>
          <cell r="P675">
            <v>1538</v>
          </cell>
          <cell r="Q675">
            <v>1814489</v>
          </cell>
          <cell r="R675">
            <v>984</v>
          </cell>
          <cell r="S675">
            <v>1995913</v>
          </cell>
          <cell r="T675">
            <v>18980</v>
          </cell>
          <cell r="U675">
            <v>2358</v>
          </cell>
        </row>
        <row r="676">
          <cell r="A676">
            <v>805013653</v>
          </cell>
          <cell r="B676" t="str">
            <v xml:space="preserve">LA GALERIA Y CIA S A                                                  </v>
          </cell>
          <cell r="C676" t="str">
            <v xml:space="preserve">CALI                      </v>
          </cell>
          <cell r="D676" t="str">
            <v xml:space="preserve">VALLE                     </v>
          </cell>
          <cell r="E676" t="str">
            <v>VIGILANCIA</v>
          </cell>
          <cell r="F676" t="str">
            <v>ACTIVA</v>
          </cell>
          <cell r="G676" t="str">
            <v xml:space="preserve">COMERCIO AL POR MENOR                        </v>
          </cell>
          <cell r="H676">
            <v>675</v>
          </cell>
          <cell r="I676">
            <v>56785438</v>
          </cell>
          <cell r="J676">
            <v>1052.5</v>
          </cell>
          <cell r="K676">
            <v>10489433</v>
          </cell>
          <cell r="L676">
            <v>181</v>
          </cell>
          <cell r="M676">
            <v>227157971</v>
          </cell>
          <cell r="N676">
            <v>342</v>
          </cell>
          <cell r="O676">
            <v>36284224</v>
          </cell>
          <cell r="P676">
            <v>1596</v>
          </cell>
          <cell r="Q676">
            <v>1742503</v>
          </cell>
          <cell r="R676">
            <v>918</v>
          </cell>
          <cell r="S676">
            <v>2205194</v>
          </cell>
          <cell r="T676">
            <v>4764.5</v>
          </cell>
          <cell r="U676">
            <v>593</v>
          </cell>
        </row>
        <row r="677">
          <cell r="A677">
            <v>890305571</v>
          </cell>
          <cell r="B677" t="str">
            <v xml:space="preserve">LA MARAVILLA S A                                                      </v>
          </cell>
          <cell r="C677" t="str">
            <v xml:space="preserve">CALI                      </v>
          </cell>
          <cell r="D677" t="str">
            <v xml:space="preserve">VALLE                     </v>
          </cell>
          <cell r="E677" t="str">
            <v>VIGILANCIA</v>
          </cell>
          <cell r="F677" t="str">
            <v>ACTIVA</v>
          </cell>
          <cell r="G677" t="str">
            <v>MANUFACTURA DE CALZADO Y PRODUCTOS RELACIONAD</v>
          </cell>
          <cell r="H677">
            <v>676</v>
          </cell>
          <cell r="I677">
            <v>56666533</v>
          </cell>
          <cell r="J677">
            <v>668</v>
          </cell>
          <cell r="K677">
            <v>18813478</v>
          </cell>
          <cell r="L677">
            <v>692</v>
          </cell>
          <cell r="M677">
            <v>69455142</v>
          </cell>
          <cell r="N677">
            <v>504</v>
          </cell>
          <cell r="O677">
            <v>24684292</v>
          </cell>
          <cell r="P677">
            <v>665</v>
          </cell>
          <cell r="Q677">
            <v>4976569</v>
          </cell>
          <cell r="R677">
            <v>929</v>
          </cell>
          <cell r="S677">
            <v>2182979</v>
          </cell>
          <cell r="T677">
            <v>4134</v>
          </cell>
          <cell r="U677">
            <v>513</v>
          </cell>
        </row>
        <row r="678">
          <cell r="A678">
            <v>890802586</v>
          </cell>
          <cell r="B678" t="str">
            <v xml:space="preserve">ARME S.A.                                                             </v>
          </cell>
          <cell r="C678" t="str">
            <v xml:space="preserve">CHINCHINA                 </v>
          </cell>
          <cell r="D678" t="str">
            <v xml:space="preserve">CALDAS                    </v>
          </cell>
          <cell r="E678" t="str">
            <v>VIGILANCIA</v>
          </cell>
          <cell r="F678" t="str">
            <v>ACTIVA</v>
          </cell>
          <cell r="G678" t="str">
            <v xml:space="preserve">INDUSTRIA METALMECANICA DERIVADA             </v>
          </cell>
          <cell r="H678">
            <v>677</v>
          </cell>
          <cell r="I678">
            <v>56217966</v>
          </cell>
          <cell r="J678">
            <v>662</v>
          </cell>
          <cell r="K678">
            <v>19194326</v>
          </cell>
          <cell r="L678">
            <v>532</v>
          </cell>
          <cell r="M678">
            <v>88831243</v>
          </cell>
          <cell r="N678">
            <v>1957</v>
          </cell>
          <cell r="O678">
            <v>5951401</v>
          </cell>
          <cell r="P678">
            <v>1503</v>
          </cell>
          <cell r="Q678">
            <v>1862771</v>
          </cell>
          <cell r="R678">
            <v>2469</v>
          </cell>
          <cell r="S678">
            <v>601596</v>
          </cell>
          <cell r="T678">
            <v>7800</v>
          </cell>
          <cell r="U678">
            <v>911</v>
          </cell>
        </row>
        <row r="679">
          <cell r="A679">
            <v>800237268</v>
          </cell>
          <cell r="B679" t="str">
            <v xml:space="preserve">SOLUCIONES URBANAS S.A.                                               </v>
          </cell>
          <cell r="C679" t="str">
            <v xml:space="preserve">CALI                      </v>
          </cell>
          <cell r="D679" t="str">
            <v xml:space="preserve">VALLE                     </v>
          </cell>
          <cell r="E679" t="str">
            <v>VIGILANCIA</v>
          </cell>
          <cell r="F679" t="str">
            <v>ACTIVA</v>
          </cell>
          <cell r="G679" t="str">
            <v xml:space="preserve">CONSTRUCCION DE OBRAS RESIDENCIALES          </v>
          </cell>
          <cell r="H679">
            <v>678</v>
          </cell>
          <cell r="I679">
            <v>56195220</v>
          </cell>
          <cell r="J679">
            <v>1654</v>
          </cell>
          <cell r="K679">
            <v>5700052</v>
          </cell>
          <cell r="L679">
            <v>2980</v>
          </cell>
          <cell r="M679">
            <v>14282219</v>
          </cell>
          <cell r="N679">
            <v>6507</v>
          </cell>
          <cell r="O679">
            <v>1341368</v>
          </cell>
          <cell r="P679">
            <v>3265</v>
          </cell>
          <cell r="Q679">
            <v>693185</v>
          </cell>
          <cell r="R679">
            <v>697</v>
          </cell>
          <cell r="S679">
            <v>3271422</v>
          </cell>
          <cell r="T679">
            <v>15781</v>
          </cell>
          <cell r="U679">
            <v>1942</v>
          </cell>
        </row>
        <row r="680">
          <cell r="A680">
            <v>832005666</v>
          </cell>
          <cell r="B680" t="str">
            <v xml:space="preserve">VIDRIERIA FENICIA S A                                                 </v>
          </cell>
          <cell r="C680" t="str">
            <v xml:space="preserve">ENVIGADO                  </v>
          </cell>
          <cell r="D680" t="str">
            <v xml:space="preserve">ANTIOQUIA                 </v>
          </cell>
          <cell r="E680" t="str">
            <v>VIGILANCIA</v>
          </cell>
          <cell r="F680" t="str">
            <v>ACTIVA</v>
          </cell>
          <cell r="G680" t="str">
            <v xml:space="preserve">ACTIVIDADES INMOBILIARIAS                    </v>
          </cell>
          <cell r="H680">
            <v>679</v>
          </cell>
          <cell r="I680">
            <v>55976045</v>
          </cell>
          <cell r="J680">
            <v>286.5</v>
          </cell>
          <cell r="K680">
            <v>52657421</v>
          </cell>
          <cell r="L680">
            <v>3178</v>
          </cell>
          <cell r="M680">
            <v>13200000</v>
          </cell>
          <cell r="N680">
            <v>3342</v>
          </cell>
          <cell r="O680">
            <v>3123095</v>
          </cell>
          <cell r="P680">
            <v>1280</v>
          </cell>
          <cell r="Q680">
            <v>2244837</v>
          </cell>
          <cell r="R680">
            <v>1209</v>
          </cell>
          <cell r="S680">
            <v>1554867</v>
          </cell>
          <cell r="T680">
            <v>9974.5</v>
          </cell>
          <cell r="U680">
            <v>1195</v>
          </cell>
        </row>
        <row r="681">
          <cell r="A681">
            <v>860002026</v>
          </cell>
          <cell r="B681" t="str">
            <v xml:space="preserve">PEDRO DOMECQ COLOMBIA S A                                             </v>
          </cell>
          <cell r="C681" t="str">
            <v xml:space="preserve">BOGOTA D.C.               </v>
          </cell>
          <cell r="D681" t="str">
            <v xml:space="preserve">BOGOTA D.C.               </v>
          </cell>
          <cell r="E681" t="str">
            <v>VIGILANCIA</v>
          </cell>
          <cell r="F681" t="str">
            <v>ACTIVA</v>
          </cell>
          <cell r="G681" t="str">
            <v xml:space="preserve">BEBIDAS                                      </v>
          </cell>
          <cell r="H681">
            <v>680</v>
          </cell>
          <cell r="I681">
            <v>55809794</v>
          </cell>
          <cell r="J681">
            <v>625</v>
          </cell>
          <cell r="K681">
            <v>20675838</v>
          </cell>
          <cell r="L681">
            <v>1137</v>
          </cell>
          <cell r="M681">
            <v>41950380</v>
          </cell>
          <cell r="N681">
            <v>540</v>
          </cell>
          <cell r="O681">
            <v>23420059</v>
          </cell>
          <cell r="P681">
            <v>453</v>
          </cell>
          <cell r="Q681">
            <v>7942535</v>
          </cell>
          <cell r="R681">
            <v>2356</v>
          </cell>
          <cell r="S681">
            <v>636711</v>
          </cell>
          <cell r="T681">
            <v>5791</v>
          </cell>
          <cell r="U681">
            <v>695</v>
          </cell>
        </row>
        <row r="682">
          <cell r="A682">
            <v>890932424</v>
          </cell>
          <cell r="B682" t="str">
            <v xml:space="preserve">S.P. EXPLANACIONES S.A.                                               </v>
          </cell>
          <cell r="C682" t="str">
            <v xml:space="preserve">MEDELLIN                  </v>
          </cell>
          <cell r="D682" t="str">
            <v xml:space="preserve">ANTIOQUIA                 </v>
          </cell>
          <cell r="E682" t="str">
            <v>VIGILANCIA</v>
          </cell>
          <cell r="F682" t="str">
            <v>ACTIVA</v>
          </cell>
          <cell r="G682" t="str">
            <v xml:space="preserve">CONSTRUCCION DE OBRAS RESIDENCIALES          </v>
          </cell>
          <cell r="H682">
            <v>681</v>
          </cell>
          <cell r="I682">
            <v>55734477</v>
          </cell>
          <cell r="J682">
            <v>515</v>
          </cell>
          <cell r="K682">
            <v>25911809</v>
          </cell>
          <cell r="L682">
            <v>599</v>
          </cell>
          <cell r="M682">
            <v>79543621</v>
          </cell>
          <cell r="N682">
            <v>811</v>
          </cell>
          <cell r="O682">
            <v>14672209</v>
          </cell>
          <cell r="P682">
            <v>336</v>
          </cell>
          <cell r="Q682">
            <v>11532478</v>
          </cell>
          <cell r="R682">
            <v>454</v>
          </cell>
          <cell r="S682">
            <v>5702897</v>
          </cell>
          <cell r="T682">
            <v>3396</v>
          </cell>
          <cell r="U682">
            <v>417</v>
          </cell>
        </row>
        <row r="683">
          <cell r="A683">
            <v>800091549</v>
          </cell>
          <cell r="B683" t="str">
            <v xml:space="preserve">IMPRESISTEM S A                                                       </v>
          </cell>
          <cell r="C683" t="str">
            <v xml:space="preserve">COTA                      </v>
          </cell>
          <cell r="D683" t="str">
            <v xml:space="preserve">CUNDINAMARCA              </v>
          </cell>
          <cell r="E683" t="str">
            <v>VIGILANCIA</v>
          </cell>
          <cell r="F683" t="str">
            <v>ACTIVA</v>
          </cell>
          <cell r="G683" t="str">
            <v xml:space="preserve">COMERCIO AL POR MAYOR                        </v>
          </cell>
          <cell r="H683">
            <v>682</v>
          </cell>
          <cell r="I683">
            <v>55695528</v>
          </cell>
          <cell r="J683">
            <v>1343.5</v>
          </cell>
          <cell r="K683">
            <v>7559271</v>
          </cell>
          <cell r="L683">
            <v>283</v>
          </cell>
          <cell r="M683">
            <v>156199823</v>
          </cell>
          <cell r="N683">
            <v>892</v>
          </cell>
          <cell r="O683">
            <v>13242066</v>
          </cell>
          <cell r="P683">
            <v>2687</v>
          </cell>
          <cell r="Q683">
            <v>907078</v>
          </cell>
          <cell r="R683">
            <v>2119</v>
          </cell>
          <cell r="S683">
            <v>748188</v>
          </cell>
          <cell r="T683">
            <v>8006.5</v>
          </cell>
          <cell r="U683">
            <v>936</v>
          </cell>
        </row>
        <row r="684">
          <cell r="A684">
            <v>890904015</v>
          </cell>
          <cell r="B684" t="str">
            <v xml:space="preserve">TABACOS RUBIOS DE COLOMBIA S.A.                                       </v>
          </cell>
          <cell r="C684" t="str">
            <v xml:space="preserve">MEDELLIN                  </v>
          </cell>
          <cell r="D684" t="str">
            <v xml:space="preserve">ANTIOQUIA                 </v>
          </cell>
          <cell r="E684" t="str">
            <v>VIGILANCIA</v>
          </cell>
          <cell r="F684" t="str">
            <v>ACTIVA</v>
          </cell>
          <cell r="G684" t="str">
            <v xml:space="preserve">OTROS SECTORES AGRICOLAS                     </v>
          </cell>
          <cell r="H684">
            <v>683</v>
          </cell>
          <cell r="I684">
            <v>55686611</v>
          </cell>
          <cell r="J684">
            <v>284</v>
          </cell>
          <cell r="K684">
            <v>53012515</v>
          </cell>
          <cell r="L684">
            <v>1679</v>
          </cell>
          <cell r="M684">
            <v>27516303</v>
          </cell>
          <cell r="N684">
            <v>2182</v>
          </cell>
          <cell r="O684">
            <v>5186675</v>
          </cell>
          <cell r="P684">
            <v>1759</v>
          </cell>
          <cell r="Q684">
            <v>1557321</v>
          </cell>
          <cell r="R684">
            <v>3429</v>
          </cell>
          <cell r="S684">
            <v>374255</v>
          </cell>
          <cell r="T684">
            <v>10016</v>
          </cell>
          <cell r="U684">
            <v>1200</v>
          </cell>
        </row>
        <row r="685">
          <cell r="A685">
            <v>860002585</v>
          </cell>
          <cell r="B685" t="str">
            <v xml:space="preserve">GRANITOS Y MARMOLES S A                                               </v>
          </cell>
          <cell r="C685" t="str">
            <v xml:space="preserve">BOGOTA D.C.               </v>
          </cell>
          <cell r="D685" t="str">
            <v xml:space="preserve">BOGOTA D.C.               </v>
          </cell>
          <cell r="E685" t="str">
            <v>VIGILANCIA</v>
          </cell>
          <cell r="F685" t="str">
            <v>ACTIVA</v>
          </cell>
          <cell r="G685" t="str">
            <v>FABRICACION DE PRODUCTOS MINERALES NO METALIC</v>
          </cell>
          <cell r="H685">
            <v>684</v>
          </cell>
          <cell r="I685">
            <v>55641722</v>
          </cell>
          <cell r="J685">
            <v>458</v>
          </cell>
          <cell r="K685">
            <v>30507025</v>
          </cell>
          <cell r="L685">
            <v>958</v>
          </cell>
          <cell r="M685">
            <v>49844328</v>
          </cell>
          <cell r="N685">
            <v>836</v>
          </cell>
          <cell r="O685">
            <v>14283834</v>
          </cell>
          <cell r="P685">
            <v>1087</v>
          </cell>
          <cell r="Q685">
            <v>2740701</v>
          </cell>
          <cell r="R685">
            <v>1120</v>
          </cell>
          <cell r="S685">
            <v>1696593</v>
          </cell>
          <cell r="T685">
            <v>5143</v>
          </cell>
          <cell r="U685">
            <v>630</v>
          </cell>
        </row>
        <row r="686">
          <cell r="A686">
            <v>800019615</v>
          </cell>
          <cell r="B686" t="str">
            <v xml:space="preserve">SYMRISE LTDA                                                          </v>
          </cell>
          <cell r="C686" t="str">
            <v xml:space="preserve">BOGOTA D.C.               </v>
          </cell>
          <cell r="D686" t="str">
            <v xml:space="preserve">BOGOTA D.C.               </v>
          </cell>
          <cell r="E686" t="str">
            <v>VIGILANCIA</v>
          </cell>
          <cell r="F686" t="str">
            <v>ACTIVA</v>
          </cell>
          <cell r="G686" t="str">
            <v xml:space="preserve">PRODUCTOS QUIMICOS                           </v>
          </cell>
          <cell r="H686">
            <v>685</v>
          </cell>
          <cell r="I686">
            <v>55567216</v>
          </cell>
          <cell r="J686">
            <v>418</v>
          </cell>
          <cell r="K686">
            <v>34354998</v>
          </cell>
          <cell r="L686">
            <v>823</v>
          </cell>
          <cell r="M686">
            <v>58417621</v>
          </cell>
          <cell r="N686">
            <v>444</v>
          </cell>
          <cell r="O686">
            <v>28188019</v>
          </cell>
          <cell r="P686">
            <v>400</v>
          </cell>
          <cell r="Q686">
            <v>9097541</v>
          </cell>
          <cell r="R686">
            <v>2109</v>
          </cell>
          <cell r="S686">
            <v>751387</v>
          </cell>
          <cell r="T686">
            <v>4879</v>
          </cell>
          <cell r="U686">
            <v>604</v>
          </cell>
        </row>
        <row r="687">
          <cell r="A687">
            <v>860023573</v>
          </cell>
          <cell r="B687" t="str">
            <v xml:space="preserve">PEPSI COLA PANAMERICANA  LLC                                          </v>
          </cell>
          <cell r="C687" t="str">
            <v xml:space="preserve">BOGOTA D.C.               </v>
          </cell>
          <cell r="D687" t="str">
            <v xml:space="preserve">BOGOTA D.C.               </v>
          </cell>
          <cell r="E687" t="str">
            <v>VIGILANCIA</v>
          </cell>
          <cell r="F687" t="str">
            <v>ACTIVA</v>
          </cell>
          <cell r="G687" t="str">
            <v xml:space="preserve">COMERCIO AL POR MAYOR                        </v>
          </cell>
          <cell r="H687">
            <v>686</v>
          </cell>
          <cell r="I687">
            <v>55464711</v>
          </cell>
          <cell r="J687">
            <v>1568.5</v>
          </cell>
          <cell r="K687">
            <v>6101515</v>
          </cell>
          <cell r="L687">
            <v>395</v>
          </cell>
          <cell r="M687">
            <v>114902668</v>
          </cell>
          <cell r="N687">
            <v>245</v>
          </cell>
          <cell r="O687">
            <v>49551708</v>
          </cell>
          <cell r="P687">
            <v>296</v>
          </cell>
          <cell r="Q687">
            <v>13374308</v>
          </cell>
          <cell r="R687">
            <v>484</v>
          </cell>
          <cell r="S687">
            <v>5279049</v>
          </cell>
          <cell r="T687">
            <v>3674.5</v>
          </cell>
          <cell r="U687">
            <v>453</v>
          </cell>
        </row>
        <row r="688">
          <cell r="A688">
            <v>800250328</v>
          </cell>
          <cell r="B688" t="str">
            <v xml:space="preserve">TRANSEJES TRANSMISIONES HOMOCINETICAS DE COLOMBIA S A                 </v>
          </cell>
          <cell r="C688" t="str">
            <v xml:space="preserve">GIRON                     </v>
          </cell>
          <cell r="D688" t="str">
            <v xml:space="preserve">SANTANDER                 </v>
          </cell>
          <cell r="E688" t="str">
            <v>VIGILANCIA</v>
          </cell>
          <cell r="F688" t="str">
            <v>ACTIVA</v>
          </cell>
          <cell r="G688" t="str">
            <v>FABRICACION DE VEHICULOS AUTOMOTORES Y SUS PA</v>
          </cell>
          <cell r="H688">
            <v>687</v>
          </cell>
          <cell r="I688">
            <v>55384588</v>
          </cell>
          <cell r="J688">
            <v>332</v>
          </cell>
          <cell r="K688">
            <v>44248904</v>
          </cell>
          <cell r="L688">
            <v>886</v>
          </cell>
          <cell r="M688">
            <v>54724266</v>
          </cell>
          <cell r="N688">
            <v>957</v>
          </cell>
          <cell r="O688">
            <v>12446026</v>
          </cell>
          <cell r="P688">
            <v>430</v>
          </cell>
          <cell r="Q688">
            <v>8390556</v>
          </cell>
          <cell r="R688">
            <v>514</v>
          </cell>
          <cell r="S688">
            <v>4811070</v>
          </cell>
          <cell r="T688">
            <v>3806</v>
          </cell>
          <cell r="U688">
            <v>468</v>
          </cell>
        </row>
        <row r="689">
          <cell r="A689">
            <v>830090773</v>
          </cell>
          <cell r="B689" t="str">
            <v xml:space="preserve">WOOD GROUP COLOMBIA S.A.                                              </v>
          </cell>
          <cell r="C689" t="str">
            <v xml:space="preserve">BOGOTA D.C.               </v>
          </cell>
          <cell r="D689" t="str">
            <v xml:space="preserve">BOGOTA D.C.               </v>
          </cell>
          <cell r="E689" t="str">
            <v>VIGILANCIA</v>
          </cell>
          <cell r="F689" t="str">
            <v>ACTIVA</v>
          </cell>
          <cell r="G689" t="str">
            <v xml:space="preserve">DERIVADOS DEL PETROLEO Y GAS                 </v>
          </cell>
          <cell r="H689">
            <v>688</v>
          </cell>
          <cell r="I689">
            <v>55376493</v>
          </cell>
          <cell r="J689">
            <v>431</v>
          </cell>
          <cell r="K689">
            <v>33003211</v>
          </cell>
          <cell r="L689">
            <v>502</v>
          </cell>
          <cell r="M689">
            <v>92719135</v>
          </cell>
          <cell r="N689">
            <v>710</v>
          </cell>
          <cell r="O689">
            <v>17012248</v>
          </cell>
          <cell r="P689">
            <v>323</v>
          </cell>
          <cell r="Q689">
            <v>12006974</v>
          </cell>
          <cell r="R689">
            <v>434</v>
          </cell>
          <cell r="S689">
            <v>6119944</v>
          </cell>
          <cell r="T689">
            <v>3088</v>
          </cell>
          <cell r="U689">
            <v>385</v>
          </cell>
        </row>
        <row r="690">
          <cell r="A690">
            <v>830035904</v>
          </cell>
          <cell r="B690" t="str">
            <v xml:space="preserve">MEDIA PLANNING COLOMBIA S A                                           </v>
          </cell>
          <cell r="C690" t="str">
            <v xml:space="preserve">BOGOTA D.C.               </v>
          </cell>
          <cell r="D690" t="str">
            <v xml:space="preserve">BOGOTA D.C.               </v>
          </cell>
          <cell r="E690" t="str">
            <v>VIGILANCIA</v>
          </cell>
          <cell r="F690" t="str">
            <v>ACTIVA</v>
          </cell>
          <cell r="G690" t="str">
            <v xml:space="preserve">OTRAS ACTIVIDADES EMPRESARIALES              </v>
          </cell>
          <cell r="H690">
            <v>689</v>
          </cell>
          <cell r="I690">
            <v>55276288</v>
          </cell>
          <cell r="J690">
            <v>854</v>
          </cell>
          <cell r="K690">
            <v>13720316</v>
          </cell>
          <cell r="L690">
            <v>3568</v>
          </cell>
          <cell r="M690">
            <v>11505139</v>
          </cell>
          <cell r="N690">
            <v>1028</v>
          </cell>
          <cell r="O690">
            <v>11505139</v>
          </cell>
          <cell r="P690">
            <v>7484</v>
          </cell>
          <cell r="Q690">
            <v>182596</v>
          </cell>
          <cell r="R690">
            <v>1121</v>
          </cell>
          <cell r="S690">
            <v>1696058</v>
          </cell>
          <cell r="T690">
            <v>14744</v>
          </cell>
          <cell r="U690">
            <v>1812</v>
          </cell>
        </row>
        <row r="691">
          <cell r="A691">
            <v>890301291</v>
          </cell>
          <cell r="B691" t="str">
            <v xml:space="preserve">ELI LILLY INTERAMERICA INC                                            </v>
          </cell>
          <cell r="C691" t="str">
            <v xml:space="preserve">BOGOTA D.C.               </v>
          </cell>
          <cell r="D691" t="str">
            <v xml:space="preserve">BOGOTA D.C.               </v>
          </cell>
          <cell r="E691" t="str">
            <v>VIGILANCIA</v>
          </cell>
          <cell r="F691" t="str">
            <v>ACTIVA</v>
          </cell>
          <cell r="G691" t="str">
            <v xml:space="preserve">COMERCIO AL POR MAYOR                        </v>
          </cell>
          <cell r="H691">
            <v>690</v>
          </cell>
          <cell r="I691">
            <v>55082548</v>
          </cell>
          <cell r="J691">
            <v>320.5</v>
          </cell>
          <cell r="K691">
            <v>45467658</v>
          </cell>
          <cell r="L691">
            <v>699</v>
          </cell>
          <cell r="M691">
            <v>68858104</v>
          </cell>
          <cell r="N691">
            <v>456</v>
          </cell>
          <cell r="O691">
            <v>27536503</v>
          </cell>
          <cell r="P691">
            <v>675</v>
          </cell>
          <cell r="Q691">
            <v>4826185</v>
          </cell>
          <cell r="R691">
            <v>757</v>
          </cell>
          <cell r="S691">
            <v>2920115</v>
          </cell>
          <cell r="T691">
            <v>3597.5</v>
          </cell>
          <cell r="U691">
            <v>441</v>
          </cell>
        </row>
        <row r="692">
          <cell r="A692">
            <v>811008963</v>
          </cell>
          <cell r="B692" t="str">
            <v xml:space="preserve">MULTIENLACE S A                                                       </v>
          </cell>
          <cell r="C692" t="str">
            <v xml:space="preserve">MEDELLIN                  </v>
          </cell>
          <cell r="D692" t="str">
            <v xml:space="preserve">ANTIOQUIA                 </v>
          </cell>
          <cell r="E692" t="str">
            <v>VIGILANCIA</v>
          </cell>
          <cell r="F692" t="str">
            <v>ACTIVA</v>
          </cell>
          <cell r="G692" t="str">
            <v xml:space="preserve">TELEFONIA Y REDES                            </v>
          </cell>
          <cell r="H692">
            <v>691</v>
          </cell>
          <cell r="I692">
            <v>55060174</v>
          </cell>
          <cell r="J692">
            <v>462.5</v>
          </cell>
          <cell r="K692">
            <v>29974513</v>
          </cell>
          <cell r="L692">
            <v>472</v>
          </cell>
          <cell r="M692">
            <v>97770771</v>
          </cell>
          <cell r="N692">
            <v>121</v>
          </cell>
          <cell r="O692">
            <v>97770771</v>
          </cell>
          <cell r="P692">
            <v>385</v>
          </cell>
          <cell r="Q692">
            <v>9571015</v>
          </cell>
          <cell r="R692">
            <v>456</v>
          </cell>
          <cell r="S692">
            <v>5653998</v>
          </cell>
          <cell r="T692">
            <v>2587.5</v>
          </cell>
          <cell r="U692">
            <v>328</v>
          </cell>
        </row>
        <row r="693">
          <cell r="A693">
            <v>800161262</v>
          </cell>
          <cell r="B693" t="str">
            <v xml:space="preserve">PROVEEDORA DE INSUMOS S A                                             </v>
          </cell>
          <cell r="C693" t="str">
            <v xml:space="preserve">MEDELLIN                  </v>
          </cell>
          <cell r="D693" t="str">
            <v xml:space="preserve">ANTIOQUIA                 </v>
          </cell>
          <cell r="E693" t="str">
            <v>VIGILANCIA</v>
          </cell>
          <cell r="F693" t="str">
            <v>ACTIVA</v>
          </cell>
          <cell r="G693" t="str">
            <v xml:space="preserve">COMERCIO AL POR MAYOR                        </v>
          </cell>
          <cell r="H693">
            <v>692</v>
          </cell>
          <cell r="I693">
            <v>55001429</v>
          </cell>
          <cell r="J693">
            <v>328.5</v>
          </cell>
          <cell r="K693">
            <v>44553420</v>
          </cell>
          <cell r="L693">
            <v>122</v>
          </cell>
          <cell r="M693">
            <v>327795250</v>
          </cell>
          <cell r="N693">
            <v>904</v>
          </cell>
          <cell r="O693">
            <v>13055061</v>
          </cell>
          <cell r="P693">
            <v>548</v>
          </cell>
          <cell r="Q693">
            <v>6187554</v>
          </cell>
          <cell r="R693">
            <v>462</v>
          </cell>
          <cell r="S693">
            <v>5539036</v>
          </cell>
          <cell r="T693">
            <v>3056.5</v>
          </cell>
          <cell r="U693">
            <v>381</v>
          </cell>
        </row>
        <row r="694">
          <cell r="A694">
            <v>860500480</v>
          </cell>
          <cell r="B694" t="str">
            <v xml:space="preserve">ARCESA S A                                                            </v>
          </cell>
          <cell r="C694" t="str">
            <v xml:space="preserve">BOGOTA D.C.               </v>
          </cell>
          <cell r="D694" t="str">
            <v xml:space="preserve">BOGOTA D.C.               </v>
          </cell>
          <cell r="E694" t="str">
            <v>EXENTA</v>
          </cell>
          <cell r="F694" t="str">
            <v>VIGILADA POR LA SUPERINTENDENCIA FINANCIERA DE COL</v>
          </cell>
          <cell r="G694" t="str">
            <v xml:space="preserve">COMERCIO AL POR MENOR                        </v>
          </cell>
          <cell r="H694">
            <v>693</v>
          </cell>
          <cell r="I694">
            <v>54986371</v>
          </cell>
          <cell r="J694">
            <v>799.5</v>
          </cell>
          <cell r="K694">
            <v>14910705</v>
          </cell>
          <cell r="L694">
            <v>272</v>
          </cell>
          <cell r="M694">
            <v>161160681</v>
          </cell>
          <cell r="N694">
            <v>263</v>
          </cell>
          <cell r="O694">
            <v>46024664</v>
          </cell>
          <cell r="P694">
            <v>1199</v>
          </cell>
          <cell r="Q694">
            <v>2417246</v>
          </cell>
          <cell r="R694">
            <v>1234</v>
          </cell>
          <cell r="S694">
            <v>1522628</v>
          </cell>
          <cell r="T694">
            <v>4460.5</v>
          </cell>
          <cell r="U694">
            <v>555</v>
          </cell>
        </row>
        <row r="695">
          <cell r="A695">
            <v>860031361</v>
          </cell>
          <cell r="B695" t="str">
            <v xml:space="preserve">CONSULTORIA COLOMBIANA S A                                            </v>
          </cell>
          <cell r="C695" t="str">
            <v xml:space="preserve">BOGOTA D.C.               </v>
          </cell>
          <cell r="D695" t="str">
            <v xml:space="preserve">BOGOTA D.C.               </v>
          </cell>
          <cell r="E695" t="str">
            <v>VIGILANCIA</v>
          </cell>
          <cell r="F695" t="str">
            <v>ACTIVA</v>
          </cell>
          <cell r="G695" t="str">
            <v xml:space="preserve">OTRAS ACTIVIDADES EMPRESARIALES              </v>
          </cell>
          <cell r="H695">
            <v>694</v>
          </cell>
          <cell r="I695">
            <v>54829967</v>
          </cell>
          <cell r="J695">
            <v>384</v>
          </cell>
          <cell r="K695">
            <v>37928823</v>
          </cell>
          <cell r="L695">
            <v>985</v>
          </cell>
          <cell r="M695">
            <v>48222043</v>
          </cell>
          <cell r="N695">
            <v>1345</v>
          </cell>
          <cell r="O695">
            <v>8809331</v>
          </cell>
          <cell r="P695">
            <v>1705</v>
          </cell>
          <cell r="Q695">
            <v>1607081</v>
          </cell>
          <cell r="R695">
            <v>2042</v>
          </cell>
          <cell r="S695">
            <v>781331</v>
          </cell>
          <cell r="T695">
            <v>7155</v>
          </cell>
          <cell r="U695">
            <v>840</v>
          </cell>
        </row>
        <row r="696">
          <cell r="A696">
            <v>860502609</v>
          </cell>
          <cell r="B696" t="str">
            <v xml:space="preserve">D H L EXPRESS COLOMBIA LTDA                                           </v>
          </cell>
          <cell r="C696" t="str">
            <v xml:space="preserve">BOGOTA D.C.               </v>
          </cell>
          <cell r="D696" t="str">
            <v xml:space="preserve">BOGOTA D.C.               </v>
          </cell>
          <cell r="E696" t="str">
            <v>VIGILANCIA</v>
          </cell>
          <cell r="F696" t="str">
            <v>ACTIVA</v>
          </cell>
          <cell r="G696" t="str">
            <v xml:space="preserve">TRANSPORTE AEREO                             </v>
          </cell>
          <cell r="H696">
            <v>695</v>
          </cell>
          <cell r="I696">
            <v>54816146</v>
          </cell>
          <cell r="J696">
            <v>379</v>
          </cell>
          <cell r="K696">
            <v>38605920</v>
          </cell>
          <cell r="L696">
            <v>488</v>
          </cell>
          <cell r="M696">
            <v>95166175</v>
          </cell>
          <cell r="N696">
            <v>282</v>
          </cell>
          <cell r="O696">
            <v>43248890</v>
          </cell>
          <cell r="P696">
            <v>381</v>
          </cell>
          <cell r="Q696">
            <v>9776957</v>
          </cell>
          <cell r="R696">
            <v>298</v>
          </cell>
          <cell r="S696">
            <v>9662771</v>
          </cell>
          <cell r="T696">
            <v>2523</v>
          </cell>
          <cell r="U696">
            <v>326</v>
          </cell>
        </row>
        <row r="697">
          <cell r="A697">
            <v>890302646</v>
          </cell>
          <cell r="B697" t="str">
            <v xml:space="preserve">PLANTACIONES UNIPALMA DE LOS LLANOS S.A.                              </v>
          </cell>
          <cell r="C697" t="str">
            <v xml:space="preserve">BOGOTA D.C.               </v>
          </cell>
          <cell r="D697" t="str">
            <v xml:space="preserve">BOGOTA D.C.               </v>
          </cell>
          <cell r="E697" t="str">
            <v>VIGILANCIA</v>
          </cell>
          <cell r="F697" t="str">
            <v>ACTIVA</v>
          </cell>
          <cell r="G697" t="str">
            <v xml:space="preserve">PRODUCTOS ALIMENTICIOS                       </v>
          </cell>
          <cell r="H697">
            <v>696</v>
          </cell>
          <cell r="I697">
            <v>54740463</v>
          </cell>
          <cell r="J697">
            <v>311.5</v>
          </cell>
          <cell r="K697">
            <v>47543904</v>
          </cell>
          <cell r="L697">
            <v>3651</v>
          </cell>
          <cell r="M697">
            <v>11176527</v>
          </cell>
          <cell r="N697">
            <v>2687</v>
          </cell>
          <cell r="O697">
            <v>4100044</v>
          </cell>
          <cell r="P697">
            <v>2322</v>
          </cell>
          <cell r="Q697">
            <v>1098472</v>
          </cell>
          <cell r="R697">
            <v>1682</v>
          </cell>
          <cell r="S697">
            <v>1014889</v>
          </cell>
          <cell r="T697">
            <v>11349.5</v>
          </cell>
          <cell r="U697">
            <v>1364</v>
          </cell>
        </row>
        <row r="698">
          <cell r="A698">
            <v>800040014</v>
          </cell>
          <cell r="B698" t="str">
            <v xml:space="preserve">PAVIMENTAR S.A.                                                       </v>
          </cell>
          <cell r="C698" t="str">
            <v xml:space="preserve">MEDELLIN                  </v>
          </cell>
          <cell r="D698" t="str">
            <v xml:space="preserve">ANTIOQUIA                 </v>
          </cell>
          <cell r="E698" t="str">
            <v>VIGILANCIA</v>
          </cell>
          <cell r="F698" t="str">
            <v>ACTIVA</v>
          </cell>
          <cell r="G698" t="str">
            <v xml:space="preserve">CONSTRUCCION DE OBRAS CIVILES                </v>
          </cell>
          <cell r="H698">
            <v>697</v>
          </cell>
          <cell r="I698">
            <v>54583646</v>
          </cell>
          <cell r="J698">
            <v>457</v>
          </cell>
          <cell r="K698">
            <v>30644883</v>
          </cell>
          <cell r="L698">
            <v>1068</v>
          </cell>
          <cell r="M698">
            <v>44555901</v>
          </cell>
          <cell r="N698">
            <v>2125</v>
          </cell>
          <cell r="O698">
            <v>5364577</v>
          </cell>
          <cell r="P698">
            <v>983</v>
          </cell>
          <cell r="Q698">
            <v>3053348</v>
          </cell>
          <cell r="R698">
            <v>451</v>
          </cell>
          <cell r="S698">
            <v>5740858</v>
          </cell>
          <cell r="T698">
            <v>5781</v>
          </cell>
          <cell r="U698">
            <v>693</v>
          </cell>
        </row>
        <row r="699">
          <cell r="A699">
            <v>860001474</v>
          </cell>
          <cell r="B699" t="str">
            <v xml:space="preserve">CLINICA DEL COUNTRY  S.A.                                             </v>
          </cell>
          <cell r="C699" t="str">
            <v xml:space="preserve">BOGOTA D.C.               </v>
          </cell>
          <cell r="D699" t="str">
            <v xml:space="preserve">BOGOTA D.C.               </v>
          </cell>
          <cell r="E699" t="str">
            <v>VIGILANCIA</v>
          </cell>
          <cell r="F699" t="str">
            <v>ACTIVA</v>
          </cell>
          <cell r="G699" t="str">
            <v>ACTIVIDADES DIVERSAS DE INVERSION Y SERVICIOS</v>
          </cell>
          <cell r="H699">
            <v>698</v>
          </cell>
          <cell r="I699">
            <v>54557122</v>
          </cell>
          <cell r="J699">
            <v>287.5</v>
          </cell>
          <cell r="K699">
            <v>52237878</v>
          </cell>
          <cell r="L699">
            <v>6762</v>
          </cell>
          <cell r="M699">
            <v>4654760</v>
          </cell>
          <cell r="N699">
            <v>2433</v>
          </cell>
          <cell r="O699">
            <v>4620145</v>
          </cell>
          <cell r="P699">
            <v>844</v>
          </cell>
          <cell r="Q699">
            <v>3681039</v>
          </cell>
          <cell r="R699">
            <v>990</v>
          </cell>
          <cell r="S699">
            <v>1979538</v>
          </cell>
          <cell r="T699">
            <v>12014.5</v>
          </cell>
          <cell r="U699">
            <v>1443</v>
          </cell>
        </row>
        <row r="700">
          <cell r="A700">
            <v>890300684</v>
          </cell>
          <cell r="B700" t="str">
            <v xml:space="preserve">RECKITT BENCKISER COLOMBIA S.A.                                       </v>
          </cell>
          <cell r="C700" t="str">
            <v xml:space="preserve">CALI                      </v>
          </cell>
          <cell r="D700" t="str">
            <v xml:space="preserve">VALLE                     </v>
          </cell>
          <cell r="E700" t="str">
            <v>VIGILANCIA</v>
          </cell>
          <cell r="F700" t="str">
            <v>ACTIVA</v>
          </cell>
          <cell r="G700" t="str">
            <v xml:space="preserve">PRODUCTOS QUIMICOS                           </v>
          </cell>
          <cell r="H700">
            <v>699</v>
          </cell>
          <cell r="I700">
            <v>54408801</v>
          </cell>
          <cell r="J700">
            <v>463.5</v>
          </cell>
          <cell r="K700">
            <v>29724072</v>
          </cell>
          <cell r="L700">
            <v>528</v>
          </cell>
          <cell r="M700">
            <v>89410045</v>
          </cell>
          <cell r="N700">
            <v>252</v>
          </cell>
          <cell r="O700">
            <v>47693922</v>
          </cell>
          <cell r="P700">
            <v>439</v>
          </cell>
          <cell r="Q700">
            <v>8234129</v>
          </cell>
          <cell r="R700">
            <v>569</v>
          </cell>
          <cell r="S700">
            <v>4234215</v>
          </cell>
          <cell r="T700">
            <v>2950.5</v>
          </cell>
          <cell r="U700">
            <v>373</v>
          </cell>
        </row>
        <row r="701">
          <cell r="A701">
            <v>890112688</v>
          </cell>
          <cell r="B701" t="str">
            <v xml:space="preserve">TERMINAL DE DISTRIBUCION DE PRODUCTOS DE PETROLEO DEL NORTE S.A.      </v>
          </cell>
          <cell r="C701" t="str">
            <v xml:space="preserve">BARRANQUILLA              </v>
          </cell>
          <cell r="D701" t="str">
            <v xml:space="preserve">ATLANTICO                 </v>
          </cell>
          <cell r="E701" t="str">
            <v>VIGILANCIA</v>
          </cell>
          <cell r="F701" t="str">
            <v>ACTIVA</v>
          </cell>
          <cell r="G701" t="str">
            <v>ACTIVIDADES DIVERSAS DE INVERSION Y SERVICIOS</v>
          </cell>
          <cell r="H701">
            <v>700</v>
          </cell>
          <cell r="I701">
            <v>54396728</v>
          </cell>
          <cell r="J701">
            <v>285.5</v>
          </cell>
          <cell r="K701">
            <v>52721798</v>
          </cell>
          <cell r="L701">
            <v>9837</v>
          </cell>
          <cell r="M701">
            <v>2325610</v>
          </cell>
          <cell r="N701">
            <v>4278</v>
          </cell>
          <cell r="O701">
            <v>2325610</v>
          </cell>
          <cell r="P701">
            <v>1479</v>
          </cell>
          <cell r="Q701">
            <v>1904704</v>
          </cell>
          <cell r="R701">
            <v>1083</v>
          </cell>
          <cell r="S701">
            <v>1776200</v>
          </cell>
          <cell r="T701">
            <v>17662.5</v>
          </cell>
          <cell r="U701">
            <v>2186</v>
          </cell>
        </row>
        <row r="702">
          <cell r="A702">
            <v>805012610</v>
          </cell>
          <cell r="B702" t="str">
            <v xml:space="preserve">FINESA S A                                                            </v>
          </cell>
          <cell r="C702" t="str">
            <v xml:space="preserve">CALI                      </v>
          </cell>
          <cell r="D702" t="str">
            <v xml:space="preserve">VALLE                     </v>
          </cell>
          <cell r="E702" t="str">
            <v>VIGILANCIA</v>
          </cell>
          <cell r="F702" t="str">
            <v>ACTIVA</v>
          </cell>
          <cell r="G702" t="str">
            <v>ACTIVIDADES DIVERSAS DE INVERSION Y SERVICIOS</v>
          </cell>
          <cell r="H702">
            <v>701</v>
          </cell>
          <cell r="I702">
            <v>54116572</v>
          </cell>
          <cell r="J702">
            <v>446.5</v>
          </cell>
          <cell r="K702">
            <v>31769458</v>
          </cell>
          <cell r="L702">
            <v>4928</v>
          </cell>
          <cell r="M702">
            <v>7652953</v>
          </cell>
          <cell r="N702">
            <v>1555</v>
          </cell>
          <cell r="O702">
            <v>7652953</v>
          </cell>
          <cell r="P702">
            <v>1070</v>
          </cell>
          <cell r="Q702">
            <v>2772697</v>
          </cell>
          <cell r="R702">
            <v>2401</v>
          </cell>
          <cell r="S702">
            <v>624763</v>
          </cell>
          <cell r="T702">
            <v>11101.5</v>
          </cell>
          <cell r="U702">
            <v>1333</v>
          </cell>
        </row>
        <row r="703">
          <cell r="A703">
            <v>890320250</v>
          </cell>
          <cell r="B703" t="str">
            <v xml:space="preserve">COLOMBIANA DE MOLDEADOS S.A.                                          </v>
          </cell>
          <cell r="C703" t="str">
            <v xml:space="preserve">BUGA                      </v>
          </cell>
          <cell r="D703" t="str">
            <v xml:space="preserve">VALLE                     </v>
          </cell>
          <cell r="E703" t="str">
            <v>VIGILANCIA</v>
          </cell>
          <cell r="F703" t="str">
            <v>ACTIVA</v>
          </cell>
          <cell r="G703" t="str">
            <v xml:space="preserve">FABRICACION DE PAPEL, CARTON Y DERIVADOS     </v>
          </cell>
          <cell r="H703">
            <v>702</v>
          </cell>
          <cell r="I703">
            <v>54076712</v>
          </cell>
          <cell r="J703">
            <v>343</v>
          </cell>
          <cell r="K703">
            <v>42492072</v>
          </cell>
          <cell r="L703">
            <v>2413</v>
          </cell>
          <cell r="M703">
            <v>18259726</v>
          </cell>
          <cell r="N703">
            <v>2028</v>
          </cell>
          <cell r="O703">
            <v>5726264</v>
          </cell>
          <cell r="P703">
            <v>1427</v>
          </cell>
          <cell r="Q703">
            <v>1978007</v>
          </cell>
          <cell r="R703">
            <v>241</v>
          </cell>
          <cell r="S703">
            <v>12226799</v>
          </cell>
          <cell r="T703">
            <v>7154</v>
          </cell>
          <cell r="U703">
            <v>841</v>
          </cell>
        </row>
        <row r="704">
          <cell r="A704">
            <v>890302446</v>
          </cell>
          <cell r="B704" t="str">
            <v xml:space="preserve">YUNDECITO S.A.                                                        </v>
          </cell>
          <cell r="C704" t="str">
            <v xml:space="preserve">CALI                      </v>
          </cell>
          <cell r="D704" t="str">
            <v xml:space="preserve">VALLE                     </v>
          </cell>
          <cell r="E704" t="str">
            <v>VIGILANCIA</v>
          </cell>
          <cell r="F704" t="str">
            <v>ACTIVA</v>
          </cell>
          <cell r="G704" t="str">
            <v>ACTIVIDADES DIVERSAS DE INVERSION Y SERVICIOS</v>
          </cell>
          <cell r="H704">
            <v>703</v>
          </cell>
          <cell r="I704">
            <v>54023479</v>
          </cell>
          <cell r="J704">
            <v>283.5</v>
          </cell>
          <cell r="K704">
            <v>53192685</v>
          </cell>
          <cell r="L704">
            <v>6636</v>
          </cell>
          <cell r="M704">
            <v>4835484</v>
          </cell>
          <cell r="N704">
            <v>2615</v>
          </cell>
          <cell r="O704">
            <v>4234535</v>
          </cell>
          <cell r="P704">
            <v>810</v>
          </cell>
          <cell r="Q704">
            <v>3924933</v>
          </cell>
          <cell r="R704">
            <v>333</v>
          </cell>
          <cell r="S704">
            <v>8467848</v>
          </cell>
          <cell r="T704">
            <v>11380.5</v>
          </cell>
          <cell r="U704">
            <v>1370</v>
          </cell>
        </row>
        <row r="705">
          <cell r="A705">
            <v>800208785</v>
          </cell>
          <cell r="B705" t="str">
            <v xml:space="preserve">CONGELADOS AGRICOLAS S.A. - CONGELAGRO S.A.                           </v>
          </cell>
          <cell r="C705" t="str">
            <v xml:space="preserve">BOGOTA D.C.               </v>
          </cell>
          <cell r="D705" t="str">
            <v xml:space="preserve">BOGOTA D.C.               </v>
          </cell>
          <cell r="E705" t="str">
            <v>VIGILANCIA</v>
          </cell>
          <cell r="F705" t="str">
            <v>ACTIVA</v>
          </cell>
          <cell r="G705" t="str">
            <v xml:space="preserve">PRODUCTOS ALIMENTICIOS                       </v>
          </cell>
          <cell r="H705">
            <v>704</v>
          </cell>
          <cell r="I705">
            <v>53928309</v>
          </cell>
          <cell r="J705">
            <v>360</v>
          </cell>
          <cell r="K705">
            <v>40799805</v>
          </cell>
          <cell r="L705">
            <v>833</v>
          </cell>
          <cell r="M705">
            <v>57788064</v>
          </cell>
          <cell r="N705">
            <v>632</v>
          </cell>
          <cell r="O705">
            <v>19477051</v>
          </cell>
          <cell r="P705">
            <v>658</v>
          </cell>
          <cell r="Q705">
            <v>5030886</v>
          </cell>
          <cell r="R705">
            <v>701</v>
          </cell>
          <cell r="S705">
            <v>3260769</v>
          </cell>
          <cell r="T705">
            <v>3888</v>
          </cell>
          <cell r="U705">
            <v>480</v>
          </cell>
        </row>
        <row r="706">
          <cell r="A706">
            <v>890301680</v>
          </cell>
          <cell r="B706" t="str">
            <v xml:space="preserve">MOTORES DEL VALLE                                                     </v>
          </cell>
          <cell r="C706" t="str">
            <v xml:space="preserve">CALI                      </v>
          </cell>
          <cell r="D706" t="str">
            <v xml:space="preserve">VALLE                     </v>
          </cell>
          <cell r="E706" t="str">
            <v>VIGILANCIA</v>
          </cell>
          <cell r="F706" t="str">
            <v>ACTIVA</v>
          </cell>
          <cell r="G706" t="str">
            <v xml:space="preserve">COMERCIO DE VEHICULOS Y ACTIVIDADES CONEXAS  </v>
          </cell>
          <cell r="H706">
            <v>705</v>
          </cell>
          <cell r="I706">
            <v>53884234</v>
          </cell>
          <cell r="J706">
            <v>467.5</v>
          </cell>
          <cell r="K706">
            <v>29487009</v>
          </cell>
          <cell r="L706">
            <v>335</v>
          </cell>
          <cell r="M706">
            <v>136072726</v>
          </cell>
          <cell r="N706">
            <v>639</v>
          </cell>
          <cell r="O706">
            <v>19137370</v>
          </cell>
          <cell r="P706">
            <v>801</v>
          </cell>
          <cell r="Q706">
            <v>3978985</v>
          </cell>
          <cell r="R706">
            <v>802</v>
          </cell>
          <cell r="S706">
            <v>2642618</v>
          </cell>
          <cell r="T706">
            <v>3749.5</v>
          </cell>
          <cell r="U706">
            <v>461</v>
          </cell>
        </row>
        <row r="707">
          <cell r="A707">
            <v>802007206</v>
          </cell>
          <cell r="B707" t="str">
            <v xml:space="preserve">GASES DE BOYACA Y SANTANDER S.A.                                      </v>
          </cell>
          <cell r="C707" t="str">
            <v xml:space="preserve">BARRANQUILLA              </v>
          </cell>
          <cell r="D707" t="str">
            <v xml:space="preserve">ATLANTICO                 </v>
          </cell>
          <cell r="E707" t="str">
            <v>VIGILANCIA</v>
          </cell>
          <cell r="F707" t="str">
            <v>ACTIVA</v>
          </cell>
          <cell r="G707" t="str">
            <v xml:space="preserve">TRANSPORTE POR TUBERIA                       </v>
          </cell>
          <cell r="H707">
            <v>706</v>
          </cell>
          <cell r="I707">
            <v>53681932</v>
          </cell>
          <cell r="J707">
            <v>354.5</v>
          </cell>
          <cell r="K707">
            <v>41529947</v>
          </cell>
          <cell r="L707">
            <v>3089</v>
          </cell>
          <cell r="M707">
            <v>13675646</v>
          </cell>
          <cell r="N707">
            <v>2241</v>
          </cell>
          <cell r="O707">
            <v>5023673</v>
          </cell>
          <cell r="P707">
            <v>716</v>
          </cell>
          <cell r="Q707">
            <v>4504062</v>
          </cell>
          <cell r="R707">
            <v>604</v>
          </cell>
          <cell r="S707">
            <v>3830102</v>
          </cell>
          <cell r="T707">
            <v>7710.5</v>
          </cell>
          <cell r="U707">
            <v>905</v>
          </cell>
        </row>
        <row r="708">
          <cell r="A708">
            <v>860073093</v>
          </cell>
          <cell r="B708" t="str">
            <v xml:space="preserve">INVERSIONES INDAURA LTDA. Y CIA SCA                                   </v>
          </cell>
          <cell r="C708" t="str">
            <v xml:space="preserve">BOGOTA D.C.               </v>
          </cell>
          <cell r="D708" t="str">
            <v xml:space="preserve">BOGOTA D.C.               </v>
          </cell>
          <cell r="E708" t="str">
            <v>VIGILANCIA</v>
          </cell>
          <cell r="F708" t="str">
            <v>ACTIVA</v>
          </cell>
          <cell r="G708" t="str">
            <v>ACTIVIDADES DIVERSAS DE INVERSION Y SERVICIOS</v>
          </cell>
          <cell r="H708">
            <v>707</v>
          </cell>
          <cell r="I708">
            <v>53661762</v>
          </cell>
          <cell r="J708">
            <v>299.5</v>
          </cell>
          <cell r="K708">
            <v>49975745</v>
          </cell>
          <cell r="L708">
            <v>6113</v>
          </cell>
          <cell r="M708">
            <v>5500960</v>
          </cell>
          <cell r="N708">
            <v>2720</v>
          </cell>
          <cell r="O708">
            <v>4016677</v>
          </cell>
          <cell r="P708">
            <v>918</v>
          </cell>
          <cell r="Q708">
            <v>3332332</v>
          </cell>
          <cell r="R708">
            <v>700</v>
          </cell>
          <cell r="S708">
            <v>3264296</v>
          </cell>
          <cell r="T708">
            <v>11457.5</v>
          </cell>
          <cell r="U708">
            <v>1378</v>
          </cell>
        </row>
        <row r="709">
          <cell r="A709">
            <v>891300233</v>
          </cell>
          <cell r="B709" t="str">
            <v xml:space="preserve">HACIENDA SAN JOSE S.A.                                                </v>
          </cell>
          <cell r="C709" t="str">
            <v xml:space="preserve">PALMIRA                   </v>
          </cell>
          <cell r="D709" t="str">
            <v xml:space="preserve">VALLE                     </v>
          </cell>
          <cell r="E709" t="str">
            <v>VIGILANCIA</v>
          </cell>
          <cell r="F709" t="str">
            <v>ACTIVA</v>
          </cell>
          <cell r="G709" t="str">
            <v xml:space="preserve">AGRICOLA CON PREDOMINIO EXPORTADOR           </v>
          </cell>
          <cell r="H709">
            <v>708</v>
          </cell>
          <cell r="I709">
            <v>53495344</v>
          </cell>
          <cell r="J709">
            <v>358.5</v>
          </cell>
          <cell r="K709">
            <v>41081708</v>
          </cell>
          <cell r="L709">
            <v>4991</v>
          </cell>
          <cell r="M709">
            <v>7510885</v>
          </cell>
          <cell r="N709">
            <v>2482</v>
          </cell>
          <cell r="O709">
            <v>4516821</v>
          </cell>
          <cell r="P709">
            <v>1500</v>
          </cell>
          <cell r="Q709">
            <v>1866937</v>
          </cell>
          <cell r="R709">
            <v>1199</v>
          </cell>
          <cell r="S709">
            <v>1572426</v>
          </cell>
          <cell r="T709">
            <v>11238.5</v>
          </cell>
          <cell r="U709">
            <v>1350</v>
          </cell>
        </row>
        <row r="710">
          <cell r="A710">
            <v>800200598</v>
          </cell>
          <cell r="B710" t="str">
            <v xml:space="preserve">CONMIL S.A.                                                           </v>
          </cell>
          <cell r="C710" t="str">
            <v xml:space="preserve">BOGOTA D.C.               </v>
          </cell>
          <cell r="D710" t="str">
            <v xml:space="preserve">BOGOTA D.C.               </v>
          </cell>
          <cell r="E710" t="str">
            <v>VIGILANCIA</v>
          </cell>
          <cell r="F710" t="str">
            <v>ACTIVA</v>
          </cell>
          <cell r="G710" t="str">
            <v xml:space="preserve">ADECUACION DE OBRAS DE CONSTRUCCION          </v>
          </cell>
          <cell r="H710">
            <v>709</v>
          </cell>
          <cell r="I710">
            <v>53062348</v>
          </cell>
          <cell r="J710">
            <v>1080.5</v>
          </cell>
          <cell r="K710">
            <v>10099083</v>
          </cell>
          <cell r="L710">
            <v>8794</v>
          </cell>
          <cell r="M710">
            <v>2924311</v>
          </cell>
          <cell r="N710">
            <v>4229</v>
          </cell>
          <cell r="O710">
            <v>2358249</v>
          </cell>
          <cell r="P710">
            <v>1344</v>
          </cell>
          <cell r="Q710">
            <v>2117897</v>
          </cell>
          <cell r="R710">
            <v>2158</v>
          </cell>
          <cell r="S710">
            <v>726416</v>
          </cell>
          <cell r="T710">
            <v>18314.5</v>
          </cell>
          <cell r="U710">
            <v>2274</v>
          </cell>
        </row>
        <row r="711">
          <cell r="A711">
            <v>800184269</v>
          </cell>
          <cell r="B711" t="str">
            <v xml:space="preserve">EMPRESA COLOMBIANA DE SOPLADO E INYECCION ECSI S.A.                   </v>
          </cell>
          <cell r="C711" t="str">
            <v xml:space="preserve">BOGOTA D.C.               </v>
          </cell>
          <cell r="D711" t="str">
            <v xml:space="preserve">BOGOTA D.C.               </v>
          </cell>
          <cell r="E711" t="str">
            <v>VIGILANCIA</v>
          </cell>
          <cell r="F711" t="str">
            <v>ACTIVA</v>
          </cell>
          <cell r="G711" t="str">
            <v xml:space="preserve">PRODUCTOS DE PLASTICO                        </v>
          </cell>
          <cell r="H711">
            <v>710</v>
          </cell>
          <cell r="I711">
            <v>52989209</v>
          </cell>
          <cell r="J711">
            <v>429.5</v>
          </cell>
          <cell r="K711">
            <v>33119137</v>
          </cell>
          <cell r="L711">
            <v>816</v>
          </cell>
          <cell r="M711">
            <v>58517691</v>
          </cell>
          <cell r="N711">
            <v>1054</v>
          </cell>
          <cell r="O711">
            <v>11141233</v>
          </cell>
          <cell r="P711">
            <v>933</v>
          </cell>
          <cell r="Q711">
            <v>3259244</v>
          </cell>
          <cell r="R711">
            <v>670</v>
          </cell>
          <cell r="S711">
            <v>3421794</v>
          </cell>
          <cell r="T711">
            <v>4612.5</v>
          </cell>
          <cell r="U711">
            <v>577</v>
          </cell>
        </row>
        <row r="712">
          <cell r="A712">
            <v>890302955</v>
          </cell>
          <cell r="B712" t="str">
            <v xml:space="preserve">LABORATORIOS RECAMIER LTDA                                            </v>
          </cell>
          <cell r="C712" t="str">
            <v xml:space="preserve">CALI                      </v>
          </cell>
          <cell r="D712" t="str">
            <v xml:space="preserve">VALLE                     </v>
          </cell>
          <cell r="E712" t="str">
            <v>VIGILANCIA</v>
          </cell>
          <cell r="F712" t="str">
            <v>ACTIVA</v>
          </cell>
          <cell r="G712" t="str">
            <v xml:space="preserve">PRODUCTOS QUIMICOS                           </v>
          </cell>
          <cell r="H712">
            <v>711</v>
          </cell>
          <cell r="I712">
            <v>52954570</v>
          </cell>
          <cell r="J712">
            <v>714</v>
          </cell>
          <cell r="K712">
            <v>17326948</v>
          </cell>
          <cell r="L712">
            <v>761</v>
          </cell>
          <cell r="M712">
            <v>63514371</v>
          </cell>
          <cell r="N712">
            <v>330</v>
          </cell>
          <cell r="O712">
            <v>37759522</v>
          </cell>
          <cell r="P712">
            <v>481</v>
          </cell>
          <cell r="Q712">
            <v>7388616</v>
          </cell>
          <cell r="R712">
            <v>4625</v>
          </cell>
          <cell r="S712">
            <v>237056</v>
          </cell>
          <cell r="T712">
            <v>7622</v>
          </cell>
          <cell r="U712">
            <v>898</v>
          </cell>
        </row>
        <row r="713">
          <cell r="A713">
            <v>800141506</v>
          </cell>
          <cell r="B713" t="str">
            <v xml:space="preserve">THE ELITE FLOWER LTDA C. I.                                           </v>
          </cell>
          <cell r="C713" t="str">
            <v xml:space="preserve">BOGOTA D.C.               </v>
          </cell>
          <cell r="D713" t="str">
            <v xml:space="preserve">BOGOTA D.C.               </v>
          </cell>
          <cell r="E713" t="str">
            <v>VIGILANCIA</v>
          </cell>
          <cell r="F713" t="str">
            <v>ACTIVA</v>
          </cell>
          <cell r="G713" t="str">
            <v xml:space="preserve">AGRICOLA CON PREDOMINIO EXPORTADOR           </v>
          </cell>
          <cell r="H713">
            <v>712</v>
          </cell>
          <cell r="I713">
            <v>52877000</v>
          </cell>
          <cell r="J713">
            <v>648</v>
          </cell>
          <cell r="K713">
            <v>19696407</v>
          </cell>
          <cell r="L713">
            <v>453</v>
          </cell>
          <cell r="M713">
            <v>101890865</v>
          </cell>
          <cell r="N713">
            <v>1075</v>
          </cell>
          <cell r="O713">
            <v>10887575</v>
          </cell>
          <cell r="P713">
            <v>2454</v>
          </cell>
          <cell r="Q713">
            <v>1023767</v>
          </cell>
          <cell r="R713">
            <v>2743</v>
          </cell>
          <cell r="S713">
            <v>516272</v>
          </cell>
          <cell r="T713">
            <v>8085</v>
          </cell>
          <cell r="U713">
            <v>953</v>
          </cell>
        </row>
        <row r="714">
          <cell r="A714">
            <v>860002428</v>
          </cell>
          <cell r="B714" t="str">
            <v xml:space="preserve">BRISTOL MYERS SQUIBB DE COLOMBIA S.A.                                 </v>
          </cell>
          <cell r="C714" t="str">
            <v xml:space="preserve">CALI                      </v>
          </cell>
          <cell r="D714" t="str">
            <v xml:space="preserve">VALLE                     </v>
          </cell>
          <cell r="E714" t="str">
            <v>VIGILANCIA</v>
          </cell>
          <cell r="F714" t="str">
            <v>ACTIVA</v>
          </cell>
          <cell r="G714" t="str">
            <v xml:space="preserve">COMERCIO AL POR MAYOR                        </v>
          </cell>
          <cell r="H714">
            <v>713</v>
          </cell>
          <cell r="I714">
            <v>52816200</v>
          </cell>
          <cell r="J714">
            <v>439</v>
          </cell>
          <cell r="K714">
            <v>32347104</v>
          </cell>
          <cell r="L714">
            <v>465</v>
          </cell>
          <cell r="M714">
            <v>99567418</v>
          </cell>
          <cell r="N714">
            <v>251</v>
          </cell>
          <cell r="O714">
            <v>48273282</v>
          </cell>
          <cell r="P714">
            <v>746</v>
          </cell>
          <cell r="Q714">
            <v>4296126</v>
          </cell>
          <cell r="R714">
            <v>608</v>
          </cell>
          <cell r="S714">
            <v>3790118</v>
          </cell>
          <cell r="T714">
            <v>3222</v>
          </cell>
          <cell r="U714">
            <v>400</v>
          </cell>
        </row>
        <row r="715">
          <cell r="A715">
            <v>890311243</v>
          </cell>
          <cell r="B715" t="str">
            <v xml:space="preserve">SAINC INGENIEROS CONSTRUCTORES S.A.                                   </v>
          </cell>
          <cell r="C715" t="str">
            <v xml:space="preserve">CALI                      </v>
          </cell>
          <cell r="D715" t="str">
            <v xml:space="preserve">VALLE                     </v>
          </cell>
          <cell r="E715" t="str">
            <v>VIGILANCIA</v>
          </cell>
          <cell r="F715" t="str">
            <v>ACTIVA</v>
          </cell>
          <cell r="G715" t="str">
            <v xml:space="preserve">CONSTRUCCION DE OBRAS CIVILES                </v>
          </cell>
          <cell r="H715">
            <v>714</v>
          </cell>
          <cell r="I715">
            <v>52756612</v>
          </cell>
          <cell r="J715">
            <v>520.5</v>
          </cell>
          <cell r="K715">
            <v>25738179</v>
          </cell>
          <cell r="L715">
            <v>919</v>
          </cell>
          <cell r="M715">
            <v>52456053</v>
          </cell>
          <cell r="N715">
            <v>1581</v>
          </cell>
          <cell r="O715">
            <v>7481338</v>
          </cell>
          <cell r="P715">
            <v>783</v>
          </cell>
          <cell r="Q715">
            <v>4086029</v>
          </cell>
          <cell r="R715">
            <v>1191</v>
          </cell>
          <cell r="S715">
            <v>1582793</v>
          </cell>
          <cell r="T715">
            <v>5708.5</v>
          </cell>
          <cell r="U715">
            <v>682</v>
          </cell>
        </row>
        <row r="716">
          <cell r="A716">
            <v>817002589</v>
          </cell>
          <cell r="B716" t="str">
            <v xml:space="preserve">METECNO DE COLOMBIA S A                                               </v>
          </cell>
          <cell r="C716" t="str">
            <v xml:space="preserve">SANTANDER DE QUILICHAO    </v>
          </cell>
          <cell r="D716" t="str">
            <v xml:space="preserve">CAUCA                     </v>
          </cell>
          <cell r="E716" t="str">
            <v>VIGILANCIA</v>
          </cell>
          <cell r="F716" t="str">
            <v>ACTIVA</v>
          </cell>
          <cell r="G716" t="str">
            <v xml:space="preserve">OTRAS INDUSTRIAS MANUFACTURERAS              </v>
          </cell>
          <cell r="H716">
            <v>715</v>
          </cell>
          <cell r="I716">
            <v>52672140</v>
          </cell>
          <cell r="J716">
            <v>445</v>
          </cell>
          <cell r="K716">
            <v>31849057</v>
          </cell>
          <cell r="L716">
            <v>1104</v>
          </cell>
          <cell r="M716">
            <v>42842288</v>
          </cell>
          <cell r="N716">
            <v>1175</v>
          </cell>
          <cell r="O716">
            <v>9939876</v>
          </cell>
          <cell r="P716">
            <v>1191</v>
          </cell>
          <cell r="Q716">
            <v>2437642</v>
          </cell>
          <cell r="R716">
            <v>831</v>
          </cell>
          <cell r="S716">
            <v>2546409</v>
          </cell>
          <cell r="T716">
            <v>5461</v>
          </cell>
          <cell r="U716">
            <v>658</v>
          </cell>
        </row>
        <row r="717">
          <cell r="A717">
            <v>800210144</v>
          </cell>
          <cell r="B717" t="str">
            <v xml:space="preserve">INGENIO MARIA LUISA S A                                               </v>
          </cell>
          <cell r="C717" t="str">
            <v xml:space="preserve">CALI                      </v>
          </cell>
          <cell r="D717" t="str">
            <v xml:space="preserve">VALLE                     </v>
          </cell>
          <cell r="E717" t="str">
            <v>VIGILANCIA</v>
          </cell>
          <cell r="F717" t="str">
            <v>ACTIVA</v>
          </cell>
          <cell r="G717" t="str">
            <v xml:space="preserve">PRODUCTOS ALIMENTICIOS                       </v>
          </cell>
          <cell r="H717">
            <v>716</v>
          </cell>
          <cell r="I717">
            <v>52319387</v>
          </cell>
          <cell r="J717">
            <v>310.5</v>
          </cell>
          <cell r="K717">
            <v>47737350</v>
          </cell>
          <cell r="L717">
            <v>1790</v>
          </cell>
          <cell r="M717">
            <v>25599670</v>
          </cell>
          <cell r="N717">
            <v>2399</v>
          </cell>
          <cell r="O717">
            <v>4677982</v>
          </cell>
          <cell r="P717">
            <v>1429</v>
          </cell>
          <cell r="Q717">
            <v>1976238</v>
          </cell>
          <cell r="R717">
            <v>914</v>
          </cell>
          <cell r="S717">
            <v>2238608</v>
          </cell>
          <cell r="T717">
            <v>7558.5</v>
          </cell>
          <cell r="U717">
            <v>892</v>
          </cell>
        </row>
        <row r="718">
          <cell r="A718">
            <v>890210493</v>
          </cell>
          <cell r="B718" t="str">
            <v xml:space="preserve">PROMOTORA DE INVERSIONES RUITOQUE S.A.                                </v>
          </cell>
          <cell r="C718" t="str">
            <v xml:space="preserve">BUCARAMANGA               </v>
          </cell>
          <cell r="D718" t="str">
            <v xml:space="preserve">SANTANDER                 </v>
          </cell>
          <cell r="E718" t="str">
            <v>VIGILANCIA</v>
          </cell>
          <cell r="F718" t="str">
            <v>ACTIVA</v>
          </cell>
          <cell r="G718" t="str">
            <v>ACTIVIDADES DIVERSAS DE INVERSION Y SERVICIOS</v>
          </cell>
          <cell r="H718">
            <v>717</v>
          </cell>
          <cell r="I718">
            <v>52190904</v>
          </cell>
          <cell r="J718">
            <v>359.5</v>
          </cell>
          <cell r="K718">
            <v>40924588</v>
          </cell>
          <cell r="L718">
            <v>8653</v>
          </cell>
          <cell r="M718">
            <v>3021038</v>
          </cell>
          <cell r="N718">
            <v>3435</v>
          </cell>
          <cell r="O718">
            <v>3021038</v>
          </cell>
          <cell r="P718">
            <v>1525</v>
          </cell>
          <cell r="Q718">
            <v>1833535</v>
          </cell>
          <cell r="R718">
            <v>1270</v>
          </cell>
          <cell r="S718">
            <v>1477759</v>
          </cell>
          <cell r="T718">
            <v>15959.5</v>
          </cell>
          <cell r="U718">
            <v>1972</v>
          </cell>
        </row>
        <row r="719">
          <cell r="A719">
            <v>860048867</v>
          </cell>
          <cell r="B719" t="str">
            <v xml:space="preserve">C.I. DISAN S.A                                                        </v>
          </cell>
          <cell r="C719" t="str">
            <v xml:space="preserve">BOGOTA D.C.               </v>
          </cell>
          <cell r="D719" t="str">
            <v xml:space="preserve">BOGOTA D.C.               </v>
          </cell>
          <cell r="E719" t="str">
            <v>VIGILANCIA</v>
          </cell>
          <cell r="F719" t="str">
            <v>ACTIVA</v>
          </cell>
          <cell r="G719" t="str">
            <v xml:space="preserve">COMERCIO AL POR MAYOR                        </v>
          </cell>
          <cell r="H719">
            <v>718</v>
          </cell>
          <cell r="I719">
            <v>52130138</v>
          </cell>
          <cell r="J719">
            <v>752.5</v>
          </cell>
          <cell r="K719">
            <v>16145925</v>
          </cell>
          <cell r="L719">
            <v>562</v>
          </cell>
          <cell r="M719">
            <v>85194353</v>
          </cell>
          <cell r="N719">
            <v>845</v>
          </cell>
          <cell r="O719">
            <v>14143291</v>
          </cell>
          <cell r="P719">
            <v>776</v>
          </cell>
          <cell r="Q719">
            <v>4125163</v>
          </cell>
          <cell r="R719">
            <v>1245</v>
          </cell>
          <cell r="S719">
            <v>1509440</v>
          </cell>
          <cell r="T719">
            <v>4898.5</v>
          </cell>
          <cell r="U719">
            <v>605</v>
          </cell>
        </row>
        <row r="720">
          <cell r="A720">
            <v>890929951</v>
          </cell>
          <cell r="B720" t="str">
            <v xml:space="preserve">CONCRETOS Y ASFALTOS S A CONASFALTOS                                  </v>
          </cell>
          <cell r="C720" t="str">
            <v xml:space="preserve">BELLO                     </v>
          </cell>
          <cell r="D720" t="str">
            <v xml:space="preserve">ANTIOQUIA                 </v>
          </cell>
          <cell r="E720" t="str">
            <v>VIGILANCIA</v>
          </cell>
          <cell r="F720" t="str">
            <v>ACTIVA</v>
          </cell>
          <cell r="G720" t="str">
            <v xml:space="preserve">EXTRACCION Y EXPLOTACION DE OTROS MINERALES  </v>
          </cell>
          <cell r="H720">
            <v>719</v>
          </cell>
          <cell r="I720">
            <v>52035439</v>
          </cell>
          <cell r="J720">
            <v>426.5</v>
          </cell>
          <cell r="K720">
            <v>33294931</v>
          </cell>
          <cell r="L720">
            <v>1157</v>
          </cell>
          <cell r="M720">
            <v>41206349</v>
          </cell>
          <cell r="N720">
            <v>1023</v>
          </cell>
          <cell r="O720">
            <v>11566387</v>
          </cell>
          <cell r="P720">
            <v>698</v>
          </cell>
          <cell r="Q720">
            <v>4638797</v>
          </cell>
          <cell r="R720">
            <v>635</v>
          </cell>
          <cell r="S720">
            <v>3604110</v>
          </cell>
          <cell r="T720">
            <v>4658.5</v>
          </cell>
          <cell r="U720">
            <v>584</v>
          </cell>
        </row>
        <row r="721">
          <cell r="A721">
            <v>830022381</v>
          </cell>
          <cell r="B721" t="str">
            <v xml:space="preserve">PRODUCTORA DE ABRASIVOS LTDA                                          </v>
          </cell>
          <cell r="C721" t="str">
            <v xml:space="preserve">MOSQUERA                  </v>
          </cell>
          <cell r="D721" t="str">
            <v xml:space="preserve">CUNDINAMARCA              </v>
          </cell>
          <cell r="E721" t="str">
            <v>VIGILANCIA</v>
          </cell>
          <cell r="F721" t="str">
            <v>ACTIVA</v>
          </cell>
          <cell r="G721" t="str">
            <v xml:space="preserve">COMERCIO AL POR MAYOR                        </v>
          </cell>
          <cell r="H721">
            <v>720</v>
          </cell>
          <cell r="I721">
            <v>51920420</v>
          </cell>
          <cell r="J721">
            <v>324.5</v>
          </cell>
          <cell r="K721">
            <v>44994196</v>
          </cell>
          <cell r="L721">
            <v>1376</v>
          </cell>
          <cell r="M721">
            <v>34372860</v>
          </cell>
          <cell r="N721">
            <v>865</v>
          </cell>
          <cell r="O721">
            <v>13707664</v>
          </cell>
          <cell r="P721">
            <v>651</v>
          </cell>
          <cell r="Q721">
            <v>5097704</v>
          </cell>
          <cell r="R721">
            <v>908</v>
          </cell>
          <cell r="S721">
            <v>2268522</v>
          </cell>
          <cell r="T721">
            <v>4844.5</v>
          </cell>
          <cell r="U721">
            <v>602</v>
          </cell>
        </row>
        <row r="722">
          <cell r="A722">
            <v>813003663</v>
          </cell>
          <cell r="B722" t="str">
            <v xml:space="preserve">OMNILIFE MANUFACTURA DE COLOMBIA LTDA                                 </v>
          </cell>
          <cell r="C722" t="str">
            <v xml:space="preserve">CALOTO                    </v>
          </cell>
          <cell r="D722" t="str">
            <v xml:space="preserve">CAUCA                     </v>
          </cell>
          <cell r="E722" t="str">
            <v>VIGILANCIA</v>
          </cell>
          <cell r="F722" t="str">
            <v>ACTIVA</v>
          </cell>
          <cell r="G722" t="str">
            <v xml:space="preserve">PRODUCTOS ALIMENTICIOS                       </v>
          </cell>
          <cell r="H722">
            <v>721</v>
          </cell>
          <cell r="I722">
            <v>51901928</v>
          </cell>
          <cell r="J722">
            <v>337</v>
          </cell>
          <cell r="K722">
            <v>43505512</v>
          </cell>
          <cell r="L722">
            <v>840</v>
          </cell>
          <cell r="M722">
            <v>57533166</v>
          </cell>
          <cell r="N722">
            <v>466</v>
          </cell>
          <cell r="O722">
            <v>26972416</v>
          </cell>
          <cell r="P722">
            <v>158</v>
          </cell>
          <cell r="Q722">
            <v>24974001</v>
          </cell>
          <cell r="R722">
            <v>113</v>
          </cell>
          <cell r="S722">
            <v>24513198</v>
          </cell>
          <cell r="T722">
            <v>2635</v>
          </cell>
          <cell r="U722">
            <v>337</v>
          </cell>
        </row>
        <row r="723">
          <cell r="A723">
            <v>890102110</v>
          </cell>
          <cell r="B723" t="str">
            <v xml:space="preserve">OLEOFLORES LIMITADA                                                   </v>
          </cell>
          <cell r="C723" t="str">
            <v xml:space="preserve">BARRANQUILLA              </v>
          </cell>
          <cell r="D723" t="str">
            <v xml:space="preserve">ATLANTICO                 </v>
          </cell>
          <cell r="E723" t="str">
            <v>VIGILANCIA</v>
          </cell>
          <cell r="F723" t="str">
            <v>ACTIVA</v>
          </cell>
          <cell r="G723" t="str">
            <v xml:space="preserve">PRODUCTOS ALIMENTICIOS                       </v>
          </cell>
          <cell r="H723">
            <v>722</v>
          </cell>
          <cell r="I723">
            <v>51867645</v>
          </cell>
          <cell r="J723">
            <v>718</v>
          </cell>
          <cell r="K723">
            <v>17200764</v>
          </cell>
          <cell r="L723">
            <v>723</v>
          </cell>
          <cell r="M723">
            <v>66946095</v>
          </cell>
          <cell r="N723">
            <v>1025</v>
          </cell>
          <cell r="O723">
            <v>11557466</v>
          </cell>
          <cell r="P723">
            <v>914</v>
          </cell>
          <cell r="Q723">
            <v>3358932</v>
          </cell>
          <cell r="R723">
            <v>1048</v>
          </cell>
          <cell r="S723">
            <v>1854444</v>
          </cell>
          <cell r="T723">
            <v>5150</v>
          </cell>
          <cell r="U723">
            <v>636</v>
          </cell>
        </row>
        <row r="724">
          <cell r="A724">
            <v>811029972</v>
          </cell>
          <cell r="B724" t="str">
            <v xml:space="preserve">ALIANZA MAYORISTA S.A.                                                </v>
          </cell>
          <cell r="C724" t="str">
            <v xml:space="preserve">MEDELLIN                  </v>
          </cell>
          <cell r="D724" t="str">
            <v xml:space="preserve">ANTIOQUIA                 </v>
          </cell>
          <cell r="E724" t="str">
            <v>VIGILANCIA</v>
          </cell>
          <cell r="F724" t="str">
            <v>ACTIVA</v>
          </cell>
          <cell r="G724" t="str">
            <v xml:space="preserve">COMERCIO AL POR MAYOR                        </v>
          </cell>
          <cell r="H724">
            <v>723</v>
          </cell>
          <cell r="I724">
            <v>51779772</v>
          </cell>
          <cell r="J724">
            <v>2218</v>
          </cell>
          <cell r="K724">
            <v>3706960</v>
          </cell>
          <cell r="L724">
            <v>718</v>
          </cell>
          <cell r="M724">
            <v>67363466</v>
          </cell>
          <cell r="N724">
            <v>4028</v>
          </cell>
          <cell r="O724">
            <v>2504861</v>
          </cell>
          <cell r="P724">
            <v>4262</v>
          </cell>
          <cell r="Q724">
            <v>478005</v>
          </cell>
          <cell r="R724">
            <v>2796</v>
          </cell>
          <cell r="S724">
            <v>505060</v>
          </cell>
          <cell r="T724">
            <v>14745</v>
          </cell>
          <cell r="U724">
            <v>1816</v>
          </cell>
        </row>
        <row r="725">
          <cell r="A725">
            <v>817001687</v>
          </cell>
          <cell r="B725" t="str">
            <v xml:space="preserve">ALPICAL S.A.                                                          </v>
          </cell>
          <cell r="C725" t="str">
            <v xml:space="preserve">CALOTO                    </v>
          </cell>
          <cell r="D725" t="str">
            <v xml:space="preserve">CAUCA                     </v>
          </cell>
          <cell r="E725" t="str">
            <v>VIGILANCIA</v>
          </cell>
          <cell r="F725" t="str">
            <v>ACTIVA</v>
          </cell>
          <cell r="G725" t="str">
            <v xml:space="preserve">PRODUCTOS ALIMENTICIOS                       </v>
          </cell>
          <cell r="H725">
            <v>724</v>
          </cell>
          <cell r="I725">
            <v>51746229</v>
          </cell>
          <cell r="J725">
            <v>352</v>
          </cell>
          <cell r="K725">
            <v>41620875</v>
          </cell>
          <cell r="L725">
            <v>594</v>
          </cell>
          <cell r="M725">
            <v>80005531</v>
          </cell>
          <cell r="N725">
            <v>472</v>
          </cell>
          <cell r="O725">
            <v>26558994</v>
          </cell>
          <cell r="P725">
            <v>163</v>
          </cell>
          <cell r="Q725">
            <v>23867399</v>
          </cell>
          <cell r="R725">
            <v>135</v>
          </cell>
          <cell r="S725">
            <v>21999246</v>
          </cell>
          <cell r="T725">
            <v>2440</v>
          </cell>
          <cell r="U725">
            <v>320</v>
          </cell>
        </row>
        <row r="726">
          <cell r="A726">
            <v>890312379</v>
          </cell>
          <cell r="B726" t="str">
            <v xml:space="preserve">INVERSIONES SINSONTE CORREA LONDOÑO S.C.A.                            </v>
          </cell>
          <cell r="C726" t="str">
            <v xml:space="preserve">CALI                      </v>
          </cell>
          <cell r="D726" t="str">
            <v xml:space="preserve">VALLE                     </v>
          </cell>
          <cell r="E726" t="str">
            <v>VIGILANCIA</v>
          </cell>
          <cell r="F726" t="str">
            <v>ACTIVA</v>
          </cell>
          <cell r="G726" t="str">
            <v>ACTIVIDADES DIVERSAS DE INVERSION Y SERVICIOS</v>
          </cell>
          <cell r="H726">
            <v>725</v>
          </cell>
          <cell r="I726">
            <v>51690788</v>
          </cell>
          <cell r="J726">
            <v>292</v>
          </cell>
          <cell r="K726">
            <v>51492864</v>
          </cell>
          <cell r="L726">
            <v>12547</v>
          </cell>
          <cell r="M726">
            <v>1257572</v>
          </cell>
          <cell r="N726">
            <v>6801</v>
          </cell>
          <cell r="O726">
            <v>1257572</v>
          </cell>
          <cell r="P726">
            <v>2622</v>
          </cell>
          <cell r="Q726">
            <v>938287</v>
          </cell>
          <cell r="R726">
            <v>363</v>
          </cell>
          <cell r="S726">
            <v>7724407</v>
          </cell>
          <cell r="T726">
            <v>23350</v>
          </cell>
          <cell r="U726">
            <v>2961</v>
          </cell>
        </row>
        <row r="727">
          <cell r="A727">
            <v>800164590</v>
          </cell>
          <cell r="B727" t="str">
            <v xml:space="preserve">CELTA S A                                                             </v>
          </cell>
          <cell r="C727" t="str">
            <v xml:space="preserve">BARRANQUILLA              </v>
          </cell>
          <cell r="D727" t="str">
            <v xml:space="preserve">ATLANTICO                 </v>
          </cell>
          <cell r="E727" t="str">
            <v>VIGILANCIA</v>
          </cell>
          <cell r="F727" t="str">
            <v>ACTIVA</v>
          </cell>
          <cell r="G727" t="str">
            <v xml:space="preserve">COMERCIO AL POR MENOR                        </v>
          </cell>
          <cell r="H727">
            <v>726</v>
          </cell>
          <cell r="I727">
            <v>51677175</v>
          </cell>
          <cell r="J727">
            <v>390</v>
          </cell>
          <cell r="K727">
            <v>37393380</v>
          </cell>
          <cell r="L727">
            <v>1168</v>
          </cell>
          <cell r="M727">
            <v>40927275</v>
          </cell>
          <cell r="N727">
            <v>1586</v>
          </cell>
          <cell r="O727">
            <v>7454415</v>
          </cell>
          <cell r="P727">
            <v>1730</v>
          </cell>
          <cell r="Q727">
            <v>1584076</v>
          </cell>
          <cell r="R727">
            <v>1159</v>
          </cell>
          <cell r="S727">
            <v>1627842</v>
          </cell>
          <cell r="T727">
            <v>6759</v>
          </cell>
          <cell r="U727">
            <v>796</v>
          </cell>
        </row>
        <row r="728">
          <cell r="A728">
            <v>860506688</v>
          </cell>
          <cell r="B728" t="str">
            <v xml:space="preserve">CI GRODCO S EN CA INGENIEROS CIVILES                                  </v>
          </cell>
          <cell r="C728" t="str">
            <v xml:space="preserve">BOGOTA D.C.               </v>
          </cell>
          <cell r="D728" t="str">
            <v xml:space="preserve">BOGOTA D.C.               </v>
          </cell>
          <cell r="E728" t="str">
            <v>VIGILANCIA</v>
          </cell>
          <cell r="F728" t="str">
            <v>ACTIVA</v>
          </cell>
          <cell r="G728" t="str">
            <v xml:space="preserve">CONSTRUCCION DE OBRAS CIVILES                </v>
          </cell>
          <cell r="H728">
            <v>727</v>
          </cell>
          <cell r="I728">
            <v>51599933</v>
          </cell>
          <cell r="J728">
            <v>699</v>
          </cell>
          <cell r="K728">
            <v>17744746</v>
          </cell>
          <cell r="L728">
            <v>1352</v>
          </cell>
          <cell r="M728">
            <v>34824893</v>
          </cell>
          <cell r="N728">
            <v>3889</v>
          </cell>
          <cell r="O728">
            <v>2635441</v>
          </cell>
          <cell r="P728">
            <v>4484</v>
          </cell>
          <cell r="Q728">
            <v>440620</v>
          </cell>
          <cell r="R728">
            <v>1976</v>
          </cell>
          <cell r="S728">
            <v>819416</v>
          </cell>
          <cell r="T728">
            <v>13127</v>
          </cell>
          <cell r="U728">
            <v>1599</v>
          </cell>
        </row>
        <row r="729">
          <cell r="A729">
            <v>817000719</v>
          </cell>
          <cell r="B729" t="str">
            <v xml:space="preserve">COMPA¥IA NACIONAL DE ALIMENTOS LTDA CONAL                             </v>
          </cell>
          <cell r="C729" t="str">
            <v xml:space="preserve">CALI                      </v>
          </cell>
          <cell r="D729" t="str">
            <v xml:space="preserve">VALLE                     </v>
          </cell>
          <cell r="E729" t="str">
            <v>VIGILANCIA</v>
          </cell>
          <cell r="F729" t="str">
            <v>ACTIVA</v>
          </cell>
          <cell r="G729" t="str">
            <v xml:space="preserve">PRODUCTOS ALIMENTICIOS                       </v>
          </cell>
          <cell r="H729">
            <v>728</v>
          </cell>
          <cell r="I729">
            <v>51549817</v>
          </cell>
          <cell r="J729">
            <v>297.5</v>
          </cell>
          <cell r="K729">
            <v>50362507</v>
          </cell>
          <cell r="L729">
            <v>4654</v>
          </cell>
          <cell r="M729">
            <v>8296734</v>
          </cell>
          <cell r="N729">
            <v>3089</v>
          </cell>
          <cell r="O729">
            <v>3436267</v>
          </cell>
          <cell r="P729">
            <v>1874</v>
          </cell>
          <cell r="Q729">
            <v>1438157</v>
          </cell>
          <cell r="R729">
            <v>1037</v>
          </cell>
          <cell r="S729">
            <v>1876697</v>
          </cell>
          <cell r="T729">
            <v>11679.5</v>
          </cell>
          <cell r="U729">
            <v>1409</v>
          </cell>
        </row>
        <row r="730">
          <cell r="A730">
            <v>802001105</v>
          </cell>
          <cell r="B730" t="str">
            <v xml:space="preserve">MOLINOS DEL ATLANTICO S. A.                                           </v>
          </cell>
          <cell r="C730" t="str">
            <v xml:space="preserve">BARRANQUILLA              </v>
          </cell>
          <cell r="D730" t="str">
            <v xml:space="preserve">ATLANTICO                 </v>
          </cell>
          <cell r="E730" t="str">
            <v>VIGILANCIA</v>
          </cell>
          <cell r="F730" t="str">
            <v>ACTIVA</v>
          </cell>
          <cell r="G730" t="str">
            <v xml:space="preserve">PRODUCTOS ALIMENTICIOS                       </v>
          </cell>
          <cell r="H730">
            <v>729</v>
          </cell>
          <cell r="I730">
            <v>51515651</v>
          </cell>
          <cell r="J730">
            <v>463</v>
          </cell>
          <cell r="K730">
            <v>29932939</v>
          </cell>
          <cell r="L730">
            <v>754</v>
          </cell>
          <cell r="M730">
            <v>64039677</v>
          </cell>
          <cell r="N730">
            <v>1146</v>
          </cell>
          <cell r="O730">
            <v>10226171</v>
          </cell>
          <cell r="P730">
            <v>953</v>
          </cell>
          <cell r="Q730">
            <v>3182402</v>
          </cell>
          <cell r="R730">
            <v>1036</v>
          </cell>
          <cell r="S730">
            <v>1877039</v>
          </cell>
          <cell r="T730">
            <v>5081</v>
          </cell>
          <cell r="U730">
            <v>625</v>
          </cell>
        </row>
        <row r="731">
          <cell r="A731">
            <v>860020309</v>
          </cell>
          <cell r="B731" t="str">
            <v xml:space="preserve">BECTON DICKINSON DE COLOMBIA LTDA                                     </v>
          </cell>
          <cell r="C731" t="str">
            <v xml:space="preserve">BOGOTA D.C.               </v>
          </cell>
          <cell r="D731" t="str">
            <v xml:space="preserve">BOGOTA D.C.               </v>
          </cell>
          <cell r="E731" t="str">
            <v>VIGILANCIA</v>
          </cell>
          <cell r="F731" t="str">
            <v>ACTIVA</v>
          </cell>
          <cell r="G731" t="str">
            <v xml:space="preserve">COMERCIO AL POR MAYOR                        </v>
          </cell>
          <cell r="H731">
            <v>730</v>
          </cell>
          <cell r="I731">
            <v>51481397</v>
          </cell>
          <cell r="J731">
            <v>366.5</v>
          </cell>
          <cell r="K731">
            <v>39915015</v>
          </cell>
          <cell r="L731">
            <v>963</v>
          </cell>
          <cell r="M731">
            <v>49586539</v>
          </cell>
          <cell r="N731">
            <v>502</v>
          </cell>
          <cell r="O731">
            <v>24783102</v>
          </cell>
          <cell r="P731">
            <v>245</v>
          </cell>
          <cell r="Q731">
            <v>15851242</v>
          </cell>
          <cell r="R731">
            <v>382</v>
          </cell>
          <cell r="S731">
            <v>6989048</v>
          </cell>
          <cell r="T731">
            <v>3188.5</v>
          </cell>
          <cell r="U731">
            <v>395</v>
          </cell>
        </row>
        <row r="732">
          <cell r="A732">
            <v>817000730</v>
          </cell>
          <cell r="B732" t="str">
            <v xml:space="preserve">GRASYPLAST S.A.                                                       </v>
          </cell>
          <cell r="C732" t="str">
            <v xml:space="preserve">CALOTO                    </v>
          </cell>
          <cell r="D732" t="str">
            <v xml:space="preserve">CAUCA                     </v>
          </cell>
          <cell r="E732" t="str">
            <v>VIGILANCIA</v>
          </cell>
          <cell r="F732" t="str">
            <v>ACTIVA</v>
          </cell>
          <cell r="G732" t="str">
            <v xml:space="preserve">PRODUCTOS DE PLASTICO                        </v>
          </cell>
          <cell r="H732">
            <v>731</v>
          </cell>
          <cell r="I732">
            <v>51051854</v>
          </cell>
          <cell r="J732">
            <v>314</v>
          </cell>
          <cell r="K732">
            <v>47039510</v>
          </cell>
          <cell r="L732">
            <v>1243</v>
          </cell>
          <cell r="M732">
            <v>38036480</v>
          </cell>
          <cell r="N732">
            <v>687</v>
          </cell>
          <cell r="O732">
            <v>17755196</v>
          </cell>
          <cell r="P732">
            <v>312</v>
          </cell>
          <cell r="Q732">
            <v>12541036</v>
          </cell>
          <cell r="R732">
            <v>272</v>
          </cell>
          <cell r="S732">
            <v>10923586</v>
          </cell>
          <cell r="T732">
            <v>3559</v>
          </cell>
          <cell r="U732">
            <v>439</v>
          </cell>
        </row>
        <row r="733">
          <cell r="A733">
            <v>900019847</v>
          </cell>
          <cell r="B733" t="str">
            <v xml:space="preserve">STAR CITY GAMING LTDA.                                                </v>
          </cell>
          <cell r="C733" t="str">
            <v xml:space="preserve">PALMIRA                   </v>
          </cell>
          <cell r="D733" t="str">
            <v xml:space="preserve">VALLE                     </v>
          </cell>
          <cell r="E733" t="str">
            <v>VIGILANCIA</v>
          </cell>
          <cell r="F733" t="str">
            <v>ACTIVA</v>
          </cell>
          <cell r="G733" t="str">
            <v xml:space="preserve">COMERCIO AL POR MENOR                        </v>
          </cell>
          <cell r="H733">
            <v>732</v>
          </cell>
          <cell r="I733">
            <v>50921436</v>
          </cell>
          <cell r="J733">
            <v>3397.5</v>
          </cell>
          <cell r="K733">
            <v>2001382</v>
          </cell>
          <cell r="L733">
            <v>5988</v>
          </cell>
          <cell r="M733">
            <v>5717879</v>
          </cell>
          <cell r="N733">
            <v>5951</v>
          </cell>
          <cell r="O733">
            <v>1513772</v>
          </cell>
          <cell r="P733">
            <v>2521</v>
          </cell>
          <cell r="Q733">
            <v>989334</v>
          </cell>
          <cell r="R733">
            <v>1019</v>
          </cell>
          <cell r="S733">
            <v>1917509</v>
          </cell>
          <cell r="T733">
            <v>19608.5</v>
          </cell>
          <cell r="U733">
            <v>2444</v>
          </cell>
        </row>
        <row r="734">
          <cell r="A734">
            <v>811022969</v>
          </cell>
          <cell r="B734" t="str">
            <v xml:space="preserve">INMOBILIARIA E INVERSIONES ASA S.A.                                   </v>
          </cell>
          <cell r="C734" t="str">
            <v xml:space="preserve">MEDELLIN                  </v>
          </cell>
          <cell r="D734" t="str">
            <v xml:space="preserve">ANTIOQUIA                 </v>
          </cell>
          <cell r="E734" t="str">
            <v>VIGILANCIA</v>
          </cell>
          <cell r="F734" t="str">
            <v>ACTIVA</v>
          </cell>
          <cell r="G734" t="str">
            <v xml:space="preserve">ACTIVIDADES PECUARIAS Y DE CAZA              </v>
          </cell>
          <cell r="H734">
            <v>733</v>
          </cell>
          <cell r="I734">
            <v>50914569</v>
          </cell>
          <cell r="J734">
            <v>314.5</v>
          </cell>
          <cell r="K734">
            <v>46875268</v>
          </cell>
          <cell r="L734">
            <v>3564</v>
          </cell>
          <cell r="M734">
            <v>11518995</v>
          </cell>
          <cell r="N734">
            <v>2349</v>
          </cell>
          <cell r="O734">
            <v>4779201</v>
          </cell>
          <cell r="P734">
            <v>763</v>
          </cell>
          <cell r="Q734">
            <v>4200114</v>
          </cell>
          <cell r="R734">
            <v>590</v>
          </cell>
          <cell r="S734">
            <v>3956167</v>
          </cell>
          <cell r="T734">
            <v>8313.5</v>
          </cell>
          <cell r="U734">
            <v>983</v>
          </cell>
        </row>
        <row r="735">
          <cell r="A735">
            <v>890924167</v>
          </cell>
          <cell r="B735" t="str">
            <v xml:space="preserve">C.I. HERMECO S.A.                                                     </v>
          </cell>
          <cell r="C735" t="str">
            <v xml:space="preserve">MEDELLIN                  </v>
          </cell>
          <cell r="D735" t="str">
            <v xml:space="preserve">ANTIOQUIA                 </v>
          </cell>
          <cell r="E735" t="str">
            <v>VIGILANCIA</v>
          </cell>
          <cell r="F735" t="str">
            <v>ACTIVA</v>
          </cell>
          <cell r="G735" t="str">
            <v xml:space="preserve">FABRICACION DE PRENDAS DE VESTIR             </v>
          </cell>
          <cell r="H735">
            <v>734</v>
          </cell>
          <cell r="I735">
            <v>50774784</v>
          </cell>
          <cell r="J735">
            <v>749</v>
          </cell>
          <cell r="K735">
            <v>16216316</v>
          </cell>
          <cell r="L735">
            <v>444</v>
          </cell>
          <cell r="M735">
            <v>104364383</v>
          </cell>
          <cell r="N735">
            <v>279</v>
          </cell>
          <cell r="O735">
            <v>44003169</v>
          </cell>
          <cell r="P735">
            <v>705</v>
          </cell>
          <cell r="Q735">
            <v>4598233</v>
          </cell>
          <cell r="R735">
            <v>1704</v>
          </cell>
          <cell r="S735">
            <v>1002512</v>
          </cell>
          <cell r="T735">
            <v>4615</v>
          </cell>
          <cell r="U735">
            <v>578</v>
          </cell>
        </row>
        <row r="736">
          <cell r="A736">
            <v>890311274</v>
          </cell>
          <cell r="B736" t="str">
            <v xml:space="preserve">MUEBLES Y ALMACENAMIENTO TECNICO CARVAJAL S.A.                        </v>
          </cell>
          <cell r="C736" t="str">
            <v xml:space="preserve">CALI                      </v>
          </cell>
          <cell r="D736" t="str">
            <v xml:space="preserve">VALLE                     </v>
          </cell>
          <cell r="E736" t="str">
            <v>VIGILANCIA</v>
          </cell>
          <cell r="F736" t="str">
            <v>ACTIVA</v>
          </cell>
          <cell r="G736" t="str">
            <v xml:space="preserve">OTRAS INDUSTRIAS MANUFACTURERAS              </v>
          </cell>
          <cell r="H736">
            <v>735</v>
          </cell>
          <cell r="I736">
            <v>50742554</v>
          </cell>
          <cell r="J736">
            <v>508</v>
          </cell>
          <cell r="K736">
            <v>26436010</v>
          </cell>
          <cell r="L736">
            <v>632</v>
          </cell>
          <cell r="M736">
            <v>75416156</v>
          </cell>
          <cell r="N736">
            <v>487</v>
          </cell>
          <cell r="O736">
            <v>25603994</v>
          </cell>
          <cell r="P736">
            <v>1030</v>
          </cell>
          <cell r="Q736">
            <v>2895796</v>
          </cell>
          <cell r="R736">
            <v>619</v>
          </cell>
          <cell r="S736">
            <v>3730282</v>
          </cell>
          <cell r="T736">
            <v>4011</v>
          </cell>
          <cell r="U736">
            <v>500</v>
          </cell>
        </row>
        <row r="737">
          <cell r="A737">
            <v>890209174</v>
          </cell>
          <cell r="B737" t="str">
            <v>INGENIERIA SERVICIOS MONTAJES Y CONSTRUCCION DE OLEODUCTOS DE COLOMBIA</v>
          </cell>
          <cell r="C737" t="str">
            <v xml:space="preserve">BUCARAMANGA               </v>
          </cell>
          <cell r="D737" t="str">
            <v xml:space="preserve">SANTANDER                 </v>
          </cell>
          <cell r="E737" t="str">
            <v>VIGILANCIA</v>
          </cell>
          <cell r="F737" t="str">
            <v>ACTIVA</v>
          </cell>
          <cell r="G737" t="str">
            <v xml:space="preserve">DERIVADOS DEL PETROLEO Y GAS                 </v>
          </cell>
          <cell r="H737">
            <v>736</v>
          </cell>
          <cell r="I737">
            <v>50457312</v>
          </cell>
          <cell r="J737">
            <v>428.5</v>
          </cell>
          <cell r="K737">
            <v>33156061</v>
          </cell>
          <cell r="L737">
            <v>559</v>
          </cell>
          <cell r="M737">
            <v>85353462</v>
          </cell>
          <cell r="N737">
            <v>970</v>
          </cell>
          <cell r="O737">
            <v>12257648</v>
          </cell>
          <cell r="P737">
            <v>719</v>
          </cell>
          <cell r="Q737">
            <v>4488537</v>
          </cell>
          <cell r="R737">
            <v>981</v>
          </cell>
          <cell r="S737">
            <v>2004213</v>
          </cell>
          <cell r="T737">
            <v>4393.5</v>
          </cell>
          <cell r="U737">
            <v>551</v>
          </cell>
        </row>
        <row r="738">
          <cell r="A738">
            <v>890320742</v>
          </cell>
          <cell r="B738" t="str">
            <v xml:space="preserve">CONSTRUCTORA LIMONAR S.A.                                             </v>
          </cell>
          <cell r="C738" t="str">
            <v xml:space="preserve">CALI                      </v>
          </cell>
          <cell r="D738" t="str">
            <v xml:space="preserve">VALLE                     </v>
          </cell>
          <cell r="E738" t="str">
            <v>VIGILANCIA</v>
          </cell>
          <cell r="F738" t="str">
            <v>ACTIVA</v>
          </cell>
          <cell r="G738" t="str">
            <v xml:space="preserve">CONSTRUCCION DE OBRAS RESIDENCIALES          </v>
          </cell>
          <cell r="H738">
            <v>737</v>
          </cell>
          <cell r="I738">
            <v>50405571</v>
          </cell>
          <cell r="J738">
            <v>513</v>
          </cell>
          <cell r="K738">
            <v>26192878</v>
          </cell>
          <cell r="L738">
            <v>1360</v>
          </cell>
          <cell r="M738">
            <v>34692960</v>
          </cell>
          <cell r="N738">
            <v>497</v>
          </cell>
          <cell r="O738">
            <v>24945266</v>
          </cell>
          <cell r="P738">
            <v>178</v>
          </cell>
          <cell r="Q738">
            <v>22161620</v>
          </cell>
          <cell r="R738">
            <v>134</v>
          </cell>
          <cell r="S738">
            <v>22238120</v>
          </cell>
          <cell r="T738">
            <v>3419</v>
          </cell>
          <cell r="U738">
            <v>425</v>
          </cell>
        </row>
        <row r="739">
          <cell r="A739">
            <v>890905790</v>
          </cell>
          <cell r="B739" t="str">
            <v xml:space="preserve">COLOMBIANA FLEXOGRAFICA DE PLASTICOS S.A.                             </v>
          </cell>
          <cell r="C739" t="str">
            <v xml:space="preserve">ITAGUI                    </v>
          </cell>
          <cell r="D739" t="str">
            <v xml:space="preserve">ANTIOQUIA                 </v>
          </cell>
          <cell r="E739" t="str">
            <v>VIGILANCIA</v>
          </cell>
          <cell r="F739" t="str">
            <v>ACTIVA</v>
          </cell>
          <cell r="G739" t="str">
            <v xml:space="preserve">PRODUCTOS DE PLASTICO                        </v>
          </cell>
          <cell r="H739">
            <v>738</v>
          </cell>
          <cell r="I739">
            <v>50179814</v>
          </cell>
          <cell r="J739">
            <v>342</v>
          </cell>
          <cell r="K739">
            <v>42576873</v>
          </cell>
          <cell r="L739">
            <v>1434</v>
          </cell>
          <cell r="M739">
            <v>33052166</v>
          </cell>
          <cell r="N739">
            <v>1966</v>
          </cell>
          <cell r="O739">
            <v>5927088</v>
          </cell>
          <cell r="P739">
            <v>1664</v>
          </cell>
          <cell r="Q739">
            <v>1646200</v>
          </cell>
          <cell r="R739">
            <v>1507</v>
          </cell>
          <cell r="S739">
            <v>1178663</v>
          </cell>
          <cell r="T739">
            <v>7651</v>
          </cell>
          <cell r="U739">
            <v>901</v>
          </cell>
        </row>
        <row r="740">
          <cell r="A740">
            <v>860001781</v>
          </cell>
          <cell r="B740" t="str">
            <v xml:space="preserve">INDUSTRIAS METALICAS ASOCIADAS IMAL S A                               </v>
          </cell>
          <cell r="C740" t="str">
            <v xml:space="preserve">BOGOTA D.C.               </v>
          </cell>
          <cell r="D740" t="str">
            <v xml:space="preserve">BOGOTA D.C.               </v>
          </cell>
          <cell r="E740" t="str">
            <v>VIGILANCIA</v>
          </cell>
          <cell r="F740" t="str">
            <v>ACTIVA</v>
          </cell>
          <cell r="G740" t="str">
            <v>FABRICACION DE VEHICULOS AUTOMOTORES Y SUS PA</v>
          </cell>
          <cell r="H740">
            <v>739</v>
          </cell>
          <cell r="I740">
            <v>50071766</v>
          </cell>
          <cell r="J740">
            <v>643</v>
          </cell>
          <cell r="K740">
            <v>19966956</v>
          </cell>
          <cell r="L740">
            <v>891</v>
          </cell>
          <cell r="M740">
            <v>54413358</v>
          </cell>
          <cell r="N740">
            <v>822</v>
          </cell>
          <cell r="O740">
            <v>14506177</v>
          </cell>
          <cell r="P740">
            <v>803</v>
          </cell>
          <cell r="Q740">
            <v>3977154</v>
          </cell>
          <cell r="R740">
            <v>1198</v>
          </cell>
          <cell r="S740">
            <v>1574053</v>
          </cell>
          <cell r="T740">
            <v>5096</v>
          </cell>
          <cell r="U740">
            <v>627</v>
          </cell>
        </row>
        <row r="741">
          <cell r="A741">
            <v>830064580</v>
          </cell>
          <cell r="B741" t="str">
            <v xml:space="preserve">MANUFACTURERA MUNDIAL FARMACEUTICA SUCURSAL COLOMBIA                  </v>
          </cell>
          <cell r="C741" t="str">
            <v xml:space="preserve">BOGOTA D.C.               </v>
          </cell>
          <cell r="D741" t="str">
            <v xml:space="preserve">BOGOTA D.C.               </v>
          </cell>
          <cell r="E741" t="str">
            <v>VIGILANCIA</v>
          </cell>
          <cell r="F741" t="str">
            <v>ACTIVA</v>
          </cell>
          <cell r="G741" t="str">
            <v xml:space="preserve">PRODUCTOS QUIMICOS                           </v>
          </cell>
          <cell r="H741">
            <v>740</v>
          </cell>
          <cell r="I741">
            <v>50043133</v>
          </cell>
          <cell r="J741">
            <v>371.5</v>
          </cell>
          <cell r="K741">
            <v>39529327</v>
          </cell>
          <cell r="L741">
            <v>1512</v>
          </cell>
          <cell r="M741">
            <v>31084721</v>
          </cell>
          <cell r="N741">
            <v>826</v>
          </cell>
          <cell r="O741">
            <v>14447960</v>
          </cell>
          <cell r="P741">
            <v>283</v>
          </cell>
          <cell r="Q741">
            <v>13735176</v>
          </cell>
          <cell r="R741">
            <v>237</v>
          </cell>
          <cell r="S741">
            <v>12580888</v>
          </cell>
          <cell r="T741">
            <v>3969.5</v>
          </cell>
          <cell r="U741">
            <v>495</v>
          </cell>
        </row>
        <row r="742">
          <cell r="A742">
            <v>891100136</v>
          </cell>
          <cell r="B742" t="str">
            <v xml:space="preserve">GASEOSAS DEL  HUILA S A                                               </v>
          </cell>
          <cell r="C742" t="str">
            <v xml:space="preserve">NEIVA                     </v>
          </cell>
          <cell r="D742" t="str">
            <v xml:space="preserve">HUILA                     </v>
          </cell>
          <cell r="E742" t="str">
            <v>VIGILANCIA</v>
          </cell>
          <cell r="F742" t="str">
            <v>ACTIVA</v>
          </cell>
          <cell r="G742" t="str">
            <v xml:space="preserve">BEBIDAS                                      </v>
          </cell>
          <cell r="H742">
            <v>741</v>
          </cell>
          <cell r="I742">
            <v>50033239</v>
          </cell>
          <cell r="J742">
            <v>381</v>
          </cell>
          <cell r="K742">
            <v>38460612</v>
          </cell>
          <cell r="L742">
            <v>820</v>
          </cell>
          <cell r="M742">
            <v>58430085</v>
          </cell>
          <cell r="N742">
            <v>394</v>
          </cell>
          <cell r="O742">
            <v>31668240</v>
          </cell>
          <cell r="P742">
            <v>755</v>
          </cell>
          <cell r="Q742">
            <v>4239239</v>
          </cell>
          <cell r="R742">
            <v>551</v>
          </cell>
          <cell r="S742">
            <v>4393367</v>
          </cell>
          <cell r="T742">
            <v>3642</v>
          </cell>
          <cell r="U742">
            <v>450</v>
          </cell>
        </row>
        <row r="743">
          <cell r="A743">
            <v>890309556</v>
          </cell>
          <cell r="B743" t="str">
            <v xml:space="preserve">ACCION S.A.                                                           </v>
          </cell>
          <cell r="C743" t="str">
            <v xml:space="preserve">CALI                      </v>
          </cell>
          <cell r="D743" t="str">
            <v xml:space="preserve">VALLE                     </v>
          </cell>
          <cell r="E743" t="str">
            <v>VIGILANCIA</v>
          </cell>
          <cell r="F743" t="str">
            <v>ACTIVA</v>
          </cell>
          <cell r="G743" t="str">
            <v xml:space="preserve">OTRAS ACTIVIDADES DE SERVISIOS COMUNITARIOS, </v>
          </cell>
          <cell r="H743">
            <v>742</v>
          </cell>
          <cell r="I743">
            <v>49908008</v>
          </cell>
          <cell r="J743">
            <v>1031</v>
          </cell>
          <cell r="K743">
            <v>10810271</v>
          </cell>
          <cell r="L743">
            <v>173</v>
          </cell>
          <cell r="M743">
            <v>237308499</v>
          </cell>
          <cell r="N743">
            <v>633</v>
          </cell>
          <cell r="O743">
            <v>19378597</v>
          </cell>
          <cell r="P743">
            <v>533</v>
          </cell>
          <cell r="Q743">
            <v>6368143</v>
          </cell>
          <cell r="R743">
            <v>1355</v>
          </cell>
          <cell r="S743">
            <v>1352125</v>
          </cell>
          <cell r="T743">
            <v>4467</v>
          </cell>
          <cell r="U743">
            <v>559</v>
          </cell>
        </row>
        <row r="744">
          <cell r="A744">
            <v>860009008</v>
          </cell>
          <cell r="B744" t="str">
            <v xml:space="preserve">FIBERGLASS COLOMBIA S A                                               </v>
          </cell>
          <cell r="C744" t="str">
            <v xml:space="preserve">BOGOTA D.C.               </v>
          </cell>
          <cell r="D744" t="str">
            <v xml:space="preserve">BOGOTA D.C.               </v>
          </cell>
          <cell r="E744" t="str">
            <v>VIGILANCIA</v>
          </cell>
          <cell r="F744" t="str">
            <v>ACTIVA</v>
          </cell>
          <cell r="G744" t="str">
            <v xml:space="preserve">FABRICACION DE VIDRIO Y PRODUCTOS DE VIDRIO  </v>
          </cell>
          <cell r="H744">
            <v>743</v>
          </cell>
          <cell r="I744">
            <v>49884686</v>
          </cell>
          <cell r="J744">
            <v>395</v>
          </cell>
          <cell r="K744">
            <v>36905554</v>
          </cell>
          <cell r="L744">
            <v>1074</v>
          </cell>
          <cell r="M744">
            <v>44313340</v>
          </cell>
          <cell r="N744">
            <v>921</v>
          </cell>
          <cell r="O744">
            <v>12914972</v>
          </cell>
          <cell r="P744">
            <v>799</v>
          </cell>
          <cell r="Q744">
            <v>3994709</v>
          </cell>
          <cell r="R744">
            <v>658</v>
          </cell>
          <cell r="S744">
            <v>3458514</v>
          </cell>
          <cell r="T744">
            <v>4590</v>
          </cell>
          <cell r="U744">
            <v>574</v>
          </cell>
        </row>
        <row r="745">
          <cell r="A745">
            <v>800106884</v>
          </cell>
          <cell r="B745" t="str">
            <v xml:space="preserve">C.I. DUGOTEX S.A.                                                     </v>
          </cell>
          <cell r="C745" t="str">
            <v xml:space="preserve">BOGOTA D.C.               </v>
          </cell>
          <cell r="D745" t="str">
            <v xml:space="preserve">BOGOTA D.C.               </v>
          </cell>
          <cell r="E745" t="str">
            <v>VIGILANCIA</v>
          </cell>
          <cell r="F745" t="str">
            <v>ACTIVA</v>
          </cell>
          <cell r="G745" t="str">
            <v xml:space="preserve">FABRICACION DE PRENDAS DE VESTIR             </v>
          </cell>
          <cell r="H745">
            <v>744</v>
          </cell>
          <cell r="I745">
            <v>49593110</v>
          </cell>
          <cell r="J745">
            <v>902.5</v>
          </cell>
          <cell r="K745">
            <v>12726348</v>
          </cell>
          <cell r="L745">
            <v>540</v>
          </cell>
          <cell r="M745">
            <v>88128468</v>
          </cell>
          <cell r="N745">
            <v>1083</v>
          </cell>
          <cell r="O745">
            <v>10811023</v>
          </cell>
          <cell r="P745">
            <v>867</v>
          </cell>
          <cell r="Q745">
            <v>3579874</v>
          </cell>
          <cell r="R745">
            <v>1719</v>
          </cell>
          <cell r="S745">
            <v>986176</v>
          </cell>
          <cell r="T745">
            <v>5855.5</v>
          </cell>
          <cell r="U745">
            <v>703</v>
          </cell>
        </row>
        <row r="746">
          <cell r="A746">
            <v>823000088</v>
          </cell>
          <cell r="B746" t="str">
            <v xml:space="preserve">MNV  S. A.                                                            </v>
          </cell>
          <cell r="C746" t="str">
            <v xml:space="preserve">SINCELEJO                 </v>
          </cell>
          <cell r="D746" t="str">
            <v xml:space="preserve">SUCRE                     </v>
          </cell>
          <cell r="E746" t="str">
            <v>VIGILANCIA</v>
          </cell>
          <cell r="F746" t="str">
            <v>ACTIVA</v>
          </cell>
          <cell r="G746" t="str">
            <v xml:space="preserve">CONSTRUCCION DE OBRAS CIVILES                </v>
          </cell>
          <cell r="H746">
            <v>745</v>
          </cell>
          <cell r="I746">
            <v>49591985</v>
          </cell>
          <cell r="J746">
            <v>623.5</v>
          </cell>
          <cell r="K746">
            <v>20744375</v>
          </cell>
          <cell r="L746">
            <v>1562</v>
          </cell>
          <cell r="M746">
            <v>30101834</v>
          </cell>
          <cell r="N746">
            <v>1243</v>
          </cell>
          <cell r="O746">
            <v>9418089</v>
          </cell>
          <cell r="P746">
            <v>1230</v>
          </cell>
          <cell r="Q746">
            <v>2331922</v>
          </cell>
          <cell r="R746">
            <v>2854</v>
          </cell>
          <cell r="S746">
            <v>490676</v>
          </cell>
          <cell r="T746">
            <v>8257.5</v>
          </cell>
          <cell r="U746">
            <v>975</v>
          </cell>
        </row>
        <row r="747">
          <cell r="A747">
            <v>830068318</v>
          </cell>
          <cell r="B747" t="str">
            <v xml:space="preserve">BRIGHTPOINT DE COLOMBIA INC SUCURSAL COLOMBIANA                       </v>
          </cell>
          <cell r="C747" t="str">
            <v xml:space="preserve">BOGOTA D.C.               </v>
          </cell>
          <cell r="D747" t="str">
            <v xml:space="preserve">BOGOTA D.C.               </v>
          </cell>
          <cell r="E747" t="str">
            <v>VIGILANCIA</v>
          </cell>
          <cell r="F747" t="str">
            <v>ACTIVA</v>
          </cell>
          <cell r="G747" t="str">
            <v xml:space="preserve">TELEFONIA Y REDES                            </v>
          </cell>
          <cell r="H747">
            <v>746</v>
          </cell>
          <cell r="I747">
            <v>49507580</v>
          </cell>
          <cell r="J747">
            <v>851.5</v>
          </cell>
          <cell r="K747">
            <v>13741719</v>
          </cell>
          <cell r="L747">
            <v>893</v>
          </cell>
          <cell r="M747">
            <v>54307328</v>
          </cell>
          <cell r="N747">
            <v>698</v>
          </cell>
          <cell r="O747">
            <v>17349210</v>
          </cell>
          <cell r="P747">
            <v>407</v>
          </cell>
          <cell r="Q747">
            <v>8982706</v>
          </cell>
          <cell r="R747">
            <v>640</v>
          </cell>
          <cell r="S747">
            <v>3546231</v>
          </cell>
          <cell r="T747">
            <v>4235.5</v>
          </cell>
          <cell r="U747">
            <v>529</v>
          </cell>
        </row>
        <row r="748">
          <cell r="A748">
            <v>860029978</v>
          </cell>
          <cell r="B748" t="str">
            <v xml:space="preserve">S C JOHNSON Y SON COLOMBIANA S A                                      </v>
          </cell>
          <cell r="C748" t="str">
            <v xml:space="preserve">BOGOTA D.C.               </v>
          </cell>
          <cell r="D748" t="str">
            <v xml:space="preserve">BOGOTA D.C.               </v>
          </cell>
          <cell r="E748" t="str">
            <v>VIGILANCIA</v>
          </cell>
          <cell r="F748" t="str">
            <v>ACTIVA</v>
          </cell>
          <cell r="G748" t="str">
            <v xml:space="preserve">COMERCIO AL POR MAYOR                        </v>
          </cell>
          <cell r="H748">
            <v>747</v>
          </cell>
          <cell r="I748">
            <v>49500082</v>
          </cell>
          <cell r="J748">
            <v>492.5</v>
          </cell>
          <cell r="K748">
            <v>27454668</v>
          </cell>
          <cell r="L748">
            <v>605</v>
          </cell>
          <cell r="M748">
            <v>78835378</v>
          </cell>
          <cell r="N748">
            <v>300</v>
          </cell>
          <cell r="O748">
            <v>41517511</v>
          </cell>
          <cell r="P748">
            <v>404</v>
          </cell>
          <cell r="Q748">
            <v>9072161</v>
          </cell>
          <cell r="R748">
            <v>472</v>
          </cell>
          <cell r="S748">
            <v>5413397</v>
          </cell>
          <cell r="T748">
            <v>3020.5</v>
          </cell>
          <cell r="U748">
            <v>377</v>
          </cell>
        </row>
        <row r="749">
          <cell r="A749">
            <v>860038196</v>
          </cell>
          <cell r="B749" t="str">
            <v xml:space="preserve">NON PLUS ULTRA S A                                                    </v>
          </cell>
          <cell r="C749" t="str">
            <v xml:space="preserve">BOGOTA D.C.               </v>
          </cell>
          <cell r="D749" t="str">
            <v xml:space="preserve">BOGOTA D.C.               </v>
          </cell>
          <cell r="E749" t="str">
            <v>VIGILANCIA</v>
          </cell>
          <cell r="F749" t="str">
            <v>ACTIVA</v>
          </cell>
          <cell r="G749" t="str">
            <v>FABRICACION DE VEHICULOS AUTOMOTORES Y SUS PA</v>
          </cell>
          <cell r="H749">
            <v>748</v>
          </cell>
          <cell r="I749">
            <v>49497518</v>
          </cell>
          <cell r="J749">
            <v>384.5</v>
          </cell>
          <cell r="K749">
            <v>37880982</v>
          </cell>
          <cell r="L749">
            <v>911</v>
          </cell>
          <cell r="M749">
            <v>52944652</v>
          </cell>
          <cell r="N749">
            <v>1382</v>
          </cell>
          <cell r="O749">
            <v>8482873</v>
          </cell>
          <cell r="P749">
            <v>589</v>
          </cell>
          <cell r="Q749">
            <v>5642686</v>
          </cell>
          <cell r="R749">
            <v>549</v>
          </cell>
          <cell r="S749">
            <v>4405603</v>
          </cell>
          <cell r="T749">
            <v>4563.5</v>
          </cell>
          <cell r="U749">
            <v>572</v>
          </cell>
        </row>
        <row r="750">
          <cell r="A750">
            <v>800251760</v>
          </cell>
          <cell r="B750" t="str">
            <v xml:space="preserve">BIOTOSCANA FARMA S..A                                                 </v>
          </cell>
          <cell r="C750" t="str">
            <v xml:space="preserve">BOGOTA D.C.               </v>
          </cell>
          <cell r="D750" t="str">
            <v xml:space="preserve">BOGOTA D.C.               </v>
          </cell>
          <cell r="E750" t="str">
            <v>VIGILANCIA</v>
          </cell>
          <cell r="F750" t="str">
            <v>ACTIVA</v>
          </cell>
          <cell r="G750" t="str">
            <v xml:space="preserve">COMERCIO AL POR MAYOR                        </v>
          </cell>
          <cell r="H750">
            <v>749</v>
          </cell>
          <cell r="I750">
            <v>49244338</v>
          </cell>
          <cell r="J750">
            <v>593.5</v>
          </cell>
          <cell r="K750">
            <v>21883990</v>
          </cell>
          <cell r="L750">
            <v>709</v>
          </cell>
          <cell r="M750">
            <v>68322324</v>
          </cell>
          <cell r="N750">
            <v>345</v>
          </cell>
          <cell r="O750">
            <v>35809234</v>
          </cell>
          <cell r="P750">
            <v>387</v>
          </cell>
          <cell r="Q750">
            <v>9542315</v>
          </cell>
          <cell r="R750">
            <v>400</v>
          </cell>
          <cell r="S750">
            <v>6521617</v>
          </cell>
          <cell r="T750">
            <v>3183.5</v>
          </cell>
          <cell r="U750">
            <v>397</v>
          </cell>
        </row>
        <row r="751">
          <cell r="A751">
            <v>890403235</v>
          </cell>
          <cell r="B751" t="str">
            <v xml:space="preserve">CICON S.A.                                                            </v>
          </cell>
          <cell r="C751" t="str">
            <v xml:space="preserve">CARTAGENA                 </v>
          </cell>
          <cell r="D751" t="str">
            <v xml:space="preserve">BOLIVAR                   </v>
          </cell>
          <cell r="E751" t="str">
            <v>VIGILANCIA</v>
          </cell>
          <cell r="F751" t="str">
            <v>ACTIVA</v>
          </cell>
          <cell r="G751" t="str">
            <v xml:space="preserve">CONSTRUCCION DE OBRAS CIVILES                </v>
          </cell>
          <cell r="H751">
            <v>750</v>
          </cell>
          <cell r="I751">
            <v>49203662</v>
          </cell>
          <cell r="J751">
            <v>522.5</v>
          </cell>
          <cell r="K751">
            <v>25629695</v>
          </cell>
          <cell r="L751">
            <v>1603</v>
          </cell>
          <cell r="M751">
            <v>29010647</v>
          </cell>
          <cell r="N751">
            <v>5871</v>
          </cell>
          <cell r="O751">
            <v>1536473</v>
          </cell>
          <cell r="P751">
            <v>2765</v>
          </cell>
          <cell r="Q751">
            <v>874669</v>
          </cell>
          <cell r="R751">
            <v>3348</v>
          </cell>
          <cell r="S751">
            <v>388114</v>
          </cell>
          <cell r="T751">
            <v>14859.5</v>
          </cell>
          <cell r="U751">
            <v>1835</v>
          </cell>
        </row>
        <row r="752">
          <cell r="A752">
            <v>860074186</v>
          </cell>
          <cell r="B752" t="str">
            <v xml:space="preserve">DISICO S.A                                                            </v>
          </cell>
          <cell r="C752" t="str">
            <v xml:space="preserve">BOGOTA D.C.               </v>
          </cell>
          <cell r="D752" t="str">
            <v xml:space="preserve">BOGOTA D.C.               </v>
          </cell>
          <cell r="E752" t="str">
            <v>VIGILANCIA</v>
          </cell>
          <cell r="F752" t="str">
            <v>ACTIVA</v>
          </cell>
          <cell r="G752" t="str">
            <v xml:space="preserve">COMERCIO AL POR MENOR                        </v>
          </cell>
          <cell r="H752">
            <v>751</v>
          </cell>
          <cell r="I752">
            <v>49020615</v>
          </cell>
          <cell r="J752">
            <v>649.5</v>
          </cell>
          <cell r="K752">
            <v>19630614</v>
          </cell>
          <cell r="L752">
            <v>597</v>
          </cell>
          <cell r="M752">
            <v>79686028</v>
          </cell>
          <cell r="N752">
            <v>741</v>
          </cell>
          <cell r="O752">
            <v>16160630</v>
          </cell>
          <cell r="P752">
            <v>667</v>
          </cell>
          <cell r="Q752">
            <v>4965380</v>
          </cell>
          <cell r="R752">
            <v>874</v>
          </cell>
          <cell r="S752">
            <v>2391115</v>
          </cell>
          <cell r="T752">
            <v>4279.5</v>
          </cell>
          <cell r="U752">
            <v>536</v>
          </cell>
        </row>
        <row r="753">
          <cell r="A753">
            <v>890900098</v>
          </cell>
          <cell r="B753" t="str">
            <v xml:space="preserve">LANDERS Y CIA S A                                                     </v>
          </cell>
          <cell r="C753" t="str">
            <v xml:space="preserve">MEDELLIN                  </v>
          </cell>
          <cell r="D753" t="str">
            <v xml:space="preserve">ANTIOQUIA                 </v>
          </cell>
          <cell r="E753" t="str">
            <v>VIGILANCIA</v>
          </cell>
          <cell r="F753" t="str">
            <v>ACTIVA</v>
          </cell>
          <cell r="G753" t="str">
            <v xml:space="preserve">FABRICACION DE MAQUINARIA Y EQUIPO           </v>
          </cell>
          <cell r="H753">
            <v>752</v>
          </cell>
          <cell r="I753">
            <v>48861778</v>
          </cell>
          <cell r="J753">
            <v>487</v>
          </cell>
          <cell r="K753">
            <v>27885167</v>
          </cell>
          <cell r="L753">
            <v>736</v>
          </cell>
          <cell r="M753">
            <v>65409667</v>
          </cell>
          <cell r="N753">
            <v>607</v>
          </cell>
          <cell r="O753">
            <v>20487782</v>
          </cell>
          <cell r="P753">
            <v>496</v>
          </cell>
          <cell r="Q753">
            <v>6951585</v>
          </cell>
          <cell r="R753">
            <v>1015</v>
          </cell>
          <cell r="S753">
            <v>1925561</v>
          </cell>
          <cell r="T753">
            <v>4093</v>
          </cell>
          <cell r="U753">
            <v>512</v>
          </cell>
        </row>
        <row r="754">
          <cell r="A754">
            <v>817000863</v>
          </cell>
          <cell r="B754" t="str">
            <v xml:space="preserve">FRIGORIFICO DEL SUR S.A.                                              </v>
          </cell>
          <cell r="C754" t="str">
            <v xml:space="preserve">YUMBO                     </v>
          </cell>
          <cell r="D754" t="str">
            <v xml:space="preserve">VALLE                     </v>
          </cell>
          <cell r="E754" t="str">
            <v>VIGILANCIA</v>
          </cell>
          <cell r="F754" t="str">
            <v>ACTIVA</v>
          </cell>
          <cell r="G754" t="str">
            <v xml:space="preserve">PRODUCTOS ALIMENTICIOS                       </v>
          </cell>
          <cell r="H754">
            <v>753</v>
          </cell>
          <cell r="I754">
            <v>48756921</v>
          </cell>
          <cell r="J754">
            <v>386</v>
          </cell>
          <cell r="K754">
            <v>37804820</v>
          </cell>
          <cell r="L754">
            <v>872</v>
          </cell>
          <cell r="M754">
            <v>55504773</v>
          </cell>
          <cell r="N754">
            <v>1202</v>
          </cell>
          <cell r="O754">
            <v>9712553</v>
          </cell>
          <cell r="P754">
            <v>382</v>
          </cell>
          <cell r="Q754">
            <v>9712553</v>
          </cell>
          <cell r="R754">
            <v>314</v>
          </cell>
          <cell r="S754">
            <v>9074598</v>
          </cell>
          <cell r="T754">
            <v>3909</v>
          </cell>
          <cell r="U754">
            <v>485</v>
          </cell>
        </row>
        <row r="755">
          <cell r="A755">
            <v>891855602</v>
          </cell>
          <cell r="B755" t="str">
            <v xml:space="preserve">GASEOSAS DE DUITAMA S.A.                                              </v>
          </cell>
          <cell r="C755" t="str">
            <v xml:space="preserve">TUNJA                     </v>
          </cell>
          <cell r="D755" t="str">
            <v xml:space="preserve">BOYACA                    </v>
          </cell>
          <cell r="E755" t="str">
            <v>VIGILANCIA</v>
          </cell>
          <cell r="F755" t="str">
            <v>ACTIVA</v>
          </cell>
          <cell r="G755" t="str">
            <v xml:space="preserve">BEBIDAS                                      </v>
          </cell>
          <cell r="H755">
            <v>754</v>
          </cell>
          <cell r="I755">
            <v>48694785</v>
          </cell>
          <cell r="J755">
            <v>355.5</v>
          </cell>
          <cell r="K755">
            <v>41388567</v>
          </cell>
          <cell r="L755">
            <v>920</v>
          </cell>
          <cell r="M755">
            <v>52368968</v>
          </cell>
          <cell r="N755">
            <v>416</v>
          </cell>
          <cell r="O755">
            <v>30382965</v>
          </cell>
          <cell r="P755">
            <v>596</v>
          </cell>
          <cell r="Q755">
            <v>5587593</v>
          </cell>
          <cell r="R755">
            <v>632</v>
          </cell>
          <cell r="S755">
            <v>3634414</v>
          </cell>
          <cell r="T755">
            <v>3673.5</v>
          </cell>
          <cell r="U755">
            <v>458</v>
          </cell>
        </row>
        <row r="756">
          <cell r="A756">
            <v>890302609</v>
          </cell>
          <cell r="B756" t="str">
            <v xml:space="preserve">SONOCO DE COLOMBIA LTDA                                               </v>
          </cell>
          <cell r="C756" t="str">
            <v xml:space="preserve">CALI                      </v>
          </cell>
          <cell r="D756" t="str">
            <v xml:space="preserve">VALLE                     </v>
          </cell>
          <cell r="E756" t="str">
            <v>VIGILANCIA</v>
          </cell>
          <cell r="F756" t="str">
            <v>ACTIVA</v>
          </cell>
          <cell r="G756" t="str">
            <v xml:space="preserve">FABRICACION DE PAPEL, CARTON Y DERIVADOS     </v>
          </cell>
          <cell r="H756">
            <v>755</v>
          </cell>
          <cell r="I756">
            <v>48557788</v>
          </cell>
          <cell r="J756">
            <v>353.5</v>
          </cell>
          <cell r="K756">
            <v>41544422</v>
          </cell>
          <cell r="L756">
            <v>1178</v>
          </cell>
          <cell r="M756">
            <v>40626280</v>
          </cell>
          <cell r="N756">
            <v>1046</v>
          </cell>
          <cell r="O756">
            <v>11240666</v>
          </cell>
          <cell r="P756">
            <v>582</v>
          </cell>
          <cell r="Q756">
            <v>5688311</v>
          </cell>
          <cell r="R756">
            <v>729</v>
          </cell>
          <cell r="S756">
            <v>3123674</v>
          </cell>
          <cell r="T756">
            <v>4643.5</v>
          </cell>
          <cell r="U756">
            <v>585</v>
          </cell>
        </row>
        <row r="757">
          <cell r="A757">
            <v>860062958</v>
          </cell>
          <cell r="B757" t="str">
            <v xml:space="preserve">REDES ELECTRICAS S.A.                                                 </v>
          </cell>
          <cell r="C757" t="str">
            <v xml:space="preserve">BOGOTA D.C.               </v>
          </cell>
          <cell r="D757" t="str">
            <v xml:space="preserve">BOGOTA D.C.               </v>
          </cell>
          <cell r="E757" t="str">
            <v>VIGILANCIA</v>
          </cell>
          <cell r="F757" t="str">
            <v>ACTIVA</v>
          </cell>
          <cell r="G757" t="str">
            <v xml:space="preserve">COMERCIO AL POR MAYOR                        </v>
          </cell>
          <cell r="H757">
            <v>756</v>
          </cell>
          <cell r="I757">
            <v>48439591</v>
          </cell>
          <cell r="J757">
            <v>478.5</v>
          </cell>
          <cell r="K757">
            <v>28440959</v>
          </cell>
          <cell r="L757">
            <v>575</v>
          </cell>
          <cell r="M757">
            <v>83046020</v>
          </cell>
          <cell r="N757">
            <v>890</v>
          </cell>
          <cell r="O757">
            <v>13261763</v>
          </cell>
          <cell r="P757">
            <v>766</v>
          </cell>
          <cell r="Q757">
            <v>4157637</v>
          </cell>
          <cell r="R757">
            <v>393</v>
          </cell>
          <cell r="S757">
            <v>6712943</v>
          </cell>
          <cell r="T757">
            <v>3858.5</v>
          </cell>
          <cell r="U757">
            <v>477</v>
          </cell>
        </row>
        <row r="758">
          <cell r="A758">
            <v>890306372</v>
          </cell>
          <cell r="B758" t="str">
            <v xml:space="preserve">ELECTROJAPONESA S.A.                                                  </v>
          </cell>
          <cell r="C758" t="str">
            <v xml:space="preserve">CALI                      </v>
          </cell>
          <cell r="D758" t="str">
            <v xml:space="preserve">VALLE                     </v>
          </cell>
          <cell r="E758" t="str">
            <v>VIGILANCIA</v>
          </cell>
          <cell r="F758" t="str">
            <v>ACTIVA</v>
          </cell>
          <cell r="G758" t="str">
            <v xml:space="preserve">COMERCIO AL POR MAYOR                        </v>
          </cell>
          <cell r="H758">
            <v>757</v>
          </cell>
          <cell r="I758">
            <v>48389727</v>
          </cell>
          <cell r="J758">
            <v>951.5</v>
          </cell>
          <cell r="K758">
            <v>11953968</v>
          </cell>
          <cell r="L758">
            <v>620</v>
          </cell>
          <cell r="M758">
            <v>76907674</v>
          </cell>
          <cell r="N758">
            <v>767</v>
          </cell>
          <cell r="O758">
            <v>15605176</v>
          </cell>
          <cell r="P758">
            <v>1839</v>
          </cell>
          <cell r="Q758">
            <v>1479432</v>
          </cell>
          <cell r="R758">
            <v>1352</v>
          </cell>
          <cell r="S758">
            <v>1356174</v>
          </cell>
          <cell r="T758">
            <v>6286.5</v>
          </cell>
          <cell r="U758">
            <v>741</v>
          </cell>
        </row>
        <row r="759">
          <cell r="A759">
            <v>890321936</v>
          </cell>
          <cell r="B759" t="str">
            <v xml:space="preserve">TOLEDO TEXTILES Y MANUFACTURAS S A EN ACUERDO DE REESTRUCTURACION     </v>
          </cell>
          <cell r="C759" t="str">
            <v xml:space="preserve">CALI                      </v>
          </cell>
          <cell r="D759" t="str">
            <v xml:space="preserve">VALLE                     </v>
          </cell>
          <cell r="E759" t="str">
            <v>VIGILANCIA</v>
          </cell>
          <cell r="F759" t="str">
            <v>ACUERDO DE REESTRUCTURACION</v>
          </cell>
          <cell r="G759" t="str">
            <v xml:space="preserve">ACTIVIDADES INMOBILIARIAS                    </v>
          </cell>
          <cell r="H759">
            <v>758</v>
          </cell>
          <cell r="I759">
            <v>48385973</v>
          </cell>
          <cell r="J759">
            <v>416.5</v>
          </cell>
          <cell r="K759">
            <v>34522862</v>
          </cell>
          <cell r="L759">
            <v>7387</v>
          </cell>
          <cell r="M759">
            <v>4015191</v>
          </cell>
          <cell r="N759">
            <v>2721</v>
          </cell>
          <cell r="O759">
            <v>4015191</v>
          </cell>
          <cell r="P759">
            <v>2701</v>
          </cell>
          <cell r="Q759">
            <v>898943</v>
          </cell>
          <cell r="R759">
            <v>2652</v>
          </cell>
          <cell r="S759">
            <v>542078</v>
          </cell>
          <cell r="T759">
            <v>16635.5</v>
          </cell>
          <cell r="U759">
            <v>2066</v>
          </cell>
        </row>
        <row r="760">
          <cell r="A760">
            <v>860015204</v>
          </cell>
          <cell r="B760" t="str">
            <v xml:space="preserve">CIPLAS S A                                                            </v>
          </cell>
          <cell r="C760" t="str">
            <v xml:space="preserve">BOGOTA D.C.               </v>
          </cell>
          <cell r="D760" t="str">
            <v xml:space="preserve">BOGOTA D.C.               </v>
          </cell>
          <cell r="E760" t="str">
            <v>VIGILANCIA</v>
          </cell>
          <cell r="F760" t="str">
            <v>ACTIVA</v>
          </cell>
          <cell r="G760" t="str">
            <v>FABRICACION DE TELAS Y ACTIVIDADES RELACIONAD</v>
          </cell>
          <cell r="H760">
            <v>759</v>
          </cell>
          <cell r="I760">
            <v>48315076</v>
          </cell>
          <cell r="J760">
            <v>697</v>
          </cell>
          <cell r="K760">
            <v>17801656</v>
          </cell>
          <cell r="L760">
            <v>712</v>
          </cell>
          <cell r="M760">
            <v>68015186</v>
          </cell>
          <cell r="N760">
            <v>1805</v>
          </cell>
          <cell r="O760">
            <v>6507424</v>
          </cell>
          <cell r="P760">
            <v>3404</v>
          </cell>
          <cell r="Q760">
            <v>653847</v>
          </cell>
          <cell r="R760">
            <v>2385</v>
          </cell>
          <cell r="S760">
            <v>629472</v>
          </cell>
          <cell r="T760">
            <v>9762</v>
          </cell>
          <cell r="U760">
            <v>1171</v>
          </cell>
        </row>
        <row r="761">
          <cell r="A761">
            <v>805004875</v>
          </cell>
          <cell r="B761" t="str">
            <v xml:space="preserve">CALZATODO S.A.                                                        </v>
          </cell>
          <cell r="C761" t="str">
            <v xml:space="preserve">CALI                      </v>
          </cell>
          <cell r="D761" t="str">
            <v xml:space="preserve">VALLE                     </v>
          </cell>
          <cell r="E761" t="str">
            <v>VIGILANCIA</v>
          </cell>
          <cell r="F761" t="str">
            <v>ACTIVA</v>
          </cell>
          <cell r="G761" t="str">
            <v xml:space="preserve">COMERCIO AL POR MENOR                        </v>
          </cell>
          <cell r="H761">
            <v>760</v>
          </cell>
          <cell r="I761">
            <v>48307447</v>
          </cell>
          <cell r="J761">
            <v>737</v>
          </cell>
          <cell r="K761">
            <v>16594955</v>
          </cell>
          <cell r="L761">
            <v>641</v>
          </cell>
          <cell r="M761">
            <v>74548736</v>
          </cell>
          <cell r="N761">
            <v>411</v>
          </cell>
          <cell r="O761">
            <v>30925545</v>
          </cell>
          <cell r="P761">
            <v>640</v>
          </cell>
          <cell r="Q761">
            <v>5173819</v>
          </cell>
          <cell r="R761">
            <v>1001</v>
          </cell>
          <cell r="S761">
            <v>1950300</v>
          </cell>
          <cell r="T761">
            <v>4190</v>
          </cell>
          <cell r="U761">
            <v>524</v>
          </cell>
        </row>
        <row r="762">
          <cell r="A762">
            <v>890933815</v>
          </cell>
          <cell r="B762" t="str">
            <v xml:space="preserve">AVERY DENNISON COLOMBIA S.A.                                          </v>
          </cell>
          <cell r="C762" t="str">
            <v xml:space="preserve">ENVIGADO                  </v>
          </cell>
          <cell r="D762" t="str">
            <v xml:space="preserve">ANTIOQUIA                 </v>
          </cell>
          <cell r="E762" t="str">
            <v>VIGILANCIA</v>
          </cell>
          <cell r="F762" t="str">
            <v>ACTIVA</v>
          </cell>
          <cell r="G762" t="str">
            <v xml:space="preserve">FABRICACION DE PAPEL, CARTON Y DERIVADOS     </v>
          </cell>
          <cell r="H762">
            <v>761</v>
          </cell>
          <cell r="I762">
            <v>47915036</v>
          </cell>
          <cell r="J762">
            <v>471.5</v>
          </cell>
          <cell r="K762">
            <v>29090077</v>
          </cell>
          <cell r="L762">
            <v>655</v>
          </cell>
          <cell r="M762">
            <v>73379694</v>
          </cell>
          <cell r="N762">
            <v>724</v>
          </cell>
          <cell r="O762">
            <v>16659148</v>
          </cell>
          <cell r="P762">
            <v>484</v>
          </cell>
          <cell r="Q762">
            <v>7330129</v>
          </cell>
          <cell r="R762">
            <v>528</v>
          </cell>
          <cell r="S762">
            <v>4613590</v>
          </cell>
          <cell r="T762">
            <v>3623.5</v>
          </cell>
          <cell r="U762">
            <v>449</v>
          </cell>
        </row>
        <row r="763">
          <cell r="A763">
            <v>860509265</v>
          </cell>
          <cell r="B763" t="str">
            <v xml:space="preserve">PUBLICACIONES SEMANA S.A.                                             </v>
          </cell>
          <cell r="C763" t="str">
            <v xml:space="preserve">BOGOTA D.C.               </v>
          </cell>
          <cell r="D763" t="str">
            <v xml:space="preserve">BOGOTA D.C.               </v>
          </cell>
          <cell r="E763" t="str">
            <v>VIGILANCIA</v>
          </cell>
          <cell r="F763" t="str">
            <v>ACTIVA</v>
          </cell>
          <cell r="G763" t="str">
            <v xml:space="preserve">PUBLICACIONES PERIODICAS                     </v>
          </cell>
          <cell r="H763">
            <v>762</v>
          </cell>
          <cell r="I763">
            <v>47897786</v>
          </cell>
          <cell r="J763">
            <v>548</v>
          </cell>
          <cell r="K763">
            <v>24287355</v>
          </cell>
          <cell r="L763">
            <v>776</v>
          </cell>
          <cell r="M763">
            <v>61949417</v>
          </cell>
          <cell r="N763">
            <v>364</v>
          </cell>
          <cell r="O763">
            <v>34302482</v>
          </cell>
          <cell r="P763">
            <v>530</v>
          </cell>
          <cell r="Q763">
            <v>6457566</v>
          </cell>
          <cell r="R763">
            <v>297</v>
          </cell>
          <cell r="S763">
            <v>9727873</v>
          </cell>
          <cell r="T763">
            <v>3277</v>
          </cell>
          <cell r="U763">
            <v>411</v>
          </cell>
        </row>
        <row r="764">
          <cell r="A764">
            <v>890501073</v>
          </cell>
          <cell r="B764" t="str">
            <v xml:space="preserve">COMERCIAL INDUSTRIAL NACIONAL S.A.                                    </v>
          </cell>
          <cell r="C764" t="str">
            <v xml:space="preserve">CUCUTA                    </v>
          </cell>
          <cell r="D764" t="str">
            <v xml:space="preserve">NORTE DE SANTANDER        </v>
          </cell>
          <cell r="E764" t="str">
            <v>VIGILANCIA</v>
          </cell>
          <cell r="F764" t="str">
            <v>ACTIVA</v>
          </cell>
          <cell r="G764" t="str">
            <v xml:space="preserve">INDUSTRIA METALMECANICA DERIVADA             </v>
          </cell>
          <cell r="H764">
            <v>763</v>
          </cell>
          <cell r="I764">
            <v>47727386</v>
          </cell>
          <cell r="J764">
            <v>493.5</v>
          </cell>
          <cell r="K764">
            <v>27359358</v>
          </cell>
          <cell r="L764">
            <v>1474</v>
          </cell>
          <cell r="M764">
            <v>31840644</v>
          </cell>
          <cell r="N764">
            <v>2118</v>
          </cell>
          <cell r="O764">
            <v>5385560</v>
          </cell>
          <cell r="P764">
            <v>1071</v>
          </cell>
          <cell r="Q764">
            <v>2769533</v>
          </cell>
          <cell r="R764">
            <v>1273</v>
          </cell>
          <cell r="S764">
            <v>1472758</v>
          </cell>
          <cell r="T764">
            <v>7192.5</v>
          </cell>
          <cell r="U764">
            <v>853</v>
          </cell>
        </row>
        <row r="765">
          <cell r="A765">
            <v>890103541</v>
          </cell>
          <cell r="B765" t="str">
            <v xml:space="preserve">FRIGORIFICO CONTINENTAL S.A                                           </v>
          </cell>
          <cell r="C765" t="str">
            <v xml:space="preserve">BARRANQUILLA              </v>
          </cell>
          <cell r="D765" t="str">
            <v xml:space="preserve">ATLANTICO                 </v>
          </cell>
          <cell r="E765" t="str">
            <v>VIGILANCIA</v>
          </cell>
          <cell r="F765" t="str">
            <v>ACTIVA</v>
          </cell>
          <cell r="G765" t="str">
            <v xml:space="preserve">PRODUCTOS ALIMENTICIOS                       </v>
          </cell>
          <cell r="H765">
            <v>764</v>
          </cell>
          <cell r="I765">
            <v>47687183</v>
          </cell>
          <cell r="J765">
            <v>389</v>
          </cell>
          <cell r="K765">
            <v>37431977</v>
          </cell>
          <cell r="L765">
            <v>596</v>
          </cell>
          <cell r="M765">
            <v>79831942</v>
          </cell>
          <cell r="N765">
            <v>528</v>
          </cell>
          <cell r="O765">
            <v>23738629</v>
          </cell>
          <cell r="P765">
            <v>474</v>
          </cell>
          <cell r="Q765">
            <v>7482856</v>
          </cell>
          <cell r="R765">
            <v>461</v>
          </cell>
          <cell r="S765">
            <v>5542007</v>
          </cell>
          <cell r="T765">
            <v>3212</v>
          </cell>
          <cell r="U765">
            <v>403</v>
          </cell>
        </row>
        <row r="766">
          <cell r="A766">
            <v>800227924</v>
          </cell>
          <cell r="B766" t="str">
            <v xml:space="preserve">COMERCIALIZADORA INTERNACIONAL INVERMEC S.A.                          </v>
          </cell>
          <cell r="C766" t="str">
            <v xml:space="preserve">BOGOTA D.C.               </v>
          </cell>
          <cell r="D766" t="str">
            <v xml:space="preserve">BOGOTA D.C.               </v>
          </cell>
          <cell r="E766" t="str">
            <v>VIGILANCIA</v>
          </cell>
          <cell r="F766" t="str">
            <v>ACTIVA</v>
          </cell>
          <cell r="G766" t="str">
            <v xml:space="preserve">INDUSTRIA METALMECANICA DERIVADA             </v>
          </cell>
          <cell r="H766">
            <v>765</v>
          </cell>
          <cell r="I766">
            <v>47605815</v>
          </cell>
          <cell r="J766">
            <v>473.5</v>
          </cell>
          <cell r="K766">
            <v>28926690</v>
          </cell>
          <cell r="L766">
            <v>804</v>
          </cell>
          <cell r="M766">
            <v>60258887</v>
          </cell>
          <cell r="N766">
            <v>920</v>
          </cell>
          <cell r="O766">
            <v>12943159</v>
          </cell>
          <cell r="P766">
            <v>512</v>
          </cell>
          <cell r="Q766">
            <v>6680465</v>
          </cell>
          <cell r="R766">
            <v>613</v>
          </cell>
          <cell r="S766">
            <v>3760324</v>
          </cell>
          <cell r="T766">
            <v>4087.5</v>
          </cell>
          <cell r="U766">
            <v>514</v>
          </cell>
        </row>
        <row r="767">
          <cell r="A767">
            <v>817000823</v>
          </cell>
          <cell r="B767" t="str">
            <v xml:space="preserve">FRIOMIX DEL CAUCA S.A.                                                </v>
          </cell>
          <cell r="C767" t="str">
            <v xml:space="preserve">CALOTO                    </v>
          </cell>
          <cell r="D767" t="str">
            <v xml:space="preserve">CAUCA                     </v>
          </cell>
          <cell r="E767" t="str">
            <v>VIGILANCIA</v>
          </cell>
          <cell r="F767" t="str">
            <v>ACTIVA</v>
          </cell>
          <cell r="G767" t="str">
            <v xml:space="preserve">INDUSTRIA METALMECANICA DERIVADA             </v>
          </cell>
          <cell r="H767">
            <v>766</v>
          </cell>
          <cell r="I767">
            <v>47466259</v>
          </cell>
          <cell r="J767">
            <v>470</v>
          </cell>
          <cell r="K767">
            <v>29368064</v>
          </cell>
          <cell r="L767">
            <v>1088</v>
          </cell>
          <cell r="M767">
            <v>43507813</v>
          </cell>
          <cell r="N767">
            <v>925</v>
          </cell>
          <cell r="O767">
            <v>12908212</v>
          </cell>
          <cell r="P767">
            <v>1761</v>
          </cell>
          <cell r="Q767">
            <v>1556392</v>
          </cell>
          <cell r="R767">
            <v>780</v>
          </cell>
          <cell r="S767">
            <v>2769557</v>
          </cell>
          <cell r="T767">
            <v>5790</v>
          </cell>
          <cell r="U767">
            <v>698</v>
          </cell>
        </row>
        <row r="768">
          <cell r="A768">
            <v>811009788</v>
          </cell>
          <cell r="B768" t="str">
            <v xml:space="preserve">DISTRACOM Y CIA. LTDA.                                                </v>
          </cell>
          <cell r="C768" t="str">
            <v xml:space="preserve">MEDELLIN                  </v>
          </cell>
          <cell r="D768" t="str">
            <v xml:space="preserve">ANTIOQUIA                 </v>
          </cell>
          <cell r="E768" t="str">
            <v>VIGILANCIA</v>
          </cell>
          <cell r="F768" t="str">
            <v>ACTIVA</v>
          </cell>
          <cell r="G768" t="str">
            <v xml:space="preserve">COMERCIO DE COMBUSTIBLES Y LUBRICANTES       </v>
          </cell>
          <cell r="H768">
            <v>767</v>
          </cell>
          <cell r="I768">
            <v>47385979</v>
          </cell>
          <cell r="J768">
            <v>727.5</v>
          </cell>
          <cell r="K768">
            <v>16909387</v>
          </cell>
          <cell r="L768">
            <v>284</v>
          </cell>
          <cell r="M768">
            <v>155865012</v>
          </cell>
          <cell r="N768">
            <v>615</v>
          </cell>
          <cell r="O768">
            <v>20283909</v>
          </cell>
          <cell r="P768">
            <v>592</v>
          </cell>
          <cell r="Q768">
            <v>5617018</v>
          </cell>
          <cell r="R768">
            <v>643</v>
          </cell>
          <cell r="S768">
            <v>3540415</v>
          </cell>
          <cell r="T768">
            <v>3628.5</v>
          </cell>
          <cell r="U768">
            <v>452</v>
          </cell>
        </row>
        <row r="769">
          <cell r="A769">
            <v>890928257</v>
          </cell>
          <cell r="B769" t="str">
            <v xml:space="preserve">ALICO S.A                                                             </v>
          </cell>
          <cell r="C769" t="str">
            <v xml:space="preserve">MEDELLIN                  </v>
          </cell>
          <cell r="D769" t="str">
            <v xml:space="preserve">ANTIOQUIA                 </v>
          </cell>
          <cell r="E769" t="str">
            <v>VIGILANCIA</v>
          </cell>
          <cell r="F769" t="str">
            <v>ACTIVA</v>
          </cell>
          <cell r="G769" t="str">
            <v xml:space="preserve">PRODUCTOS DE PLASTICO                        </v>
          </cell>
          <cell r="H769">
            <v>768</v>
          </cell>
          <cell r="I769">
            <v>47356749</v>
          </cell>
          <cell r="J769">
            <v>761.5</v>
          </cell>
          <cell r="K769">
            <v>15905887</v>
          </cell>
          <cell r="L769">
            <v>791</v>
          </cell>
          <cell r="M769">
            <v>61058464</v>
          </cell>
          <cell r="N769">
            <v>1005</v>
          </cell>
          <cell r="O769">
            <v>11780331</v>
          </cell>
          <cell r="P769">
            <v>1175</v>
          </cell>
          <cell r="Q769">
            <v>2478653</v>
          </cell>
          <cell r="R769">
            <v>1338</v>
          </cell>
          <cell r="S769">
            <v>1378823</v>
          </cell>
          <cell r="T769">
            <v>5838.5</v>
          </cell>
          <cell r="U769">
            <v>702</v>
          </cell>
        </row>
        <row r="770">
          <cell r="A770">
            <v>890104719</v>
          </cell>
          <cell r="B770" t="str">
            <v xml:space="preserve">INDUSTRIAS PUROPOLLO S.A.                                             </v>
          </cell>
          <cell r="C770" t="str">
            <v xml:space="preserve">MALAMBO                   </v>
          </cell>
          <cell r="D770" t="str">
            <v xml:space="preserve">ATLANTICO                 </v>
          </cell>
          <cell r="E770" t="str">
            <v>VIGILANCIA</v>
          </cell>
          <cell r="F770" t="str">
            <v>ACTIVA</v>
          </cell>
          <cell r="G770" t="str">
            <v xml:space="preserve">ACTIVIDADES PECUARIAS Y DE CAZA              </v>
          </cell>
          <cell r="H770">
            <v>769</v>
          </cell>
          <cell r="I770">
            <v>47305735</v>
          </cell>
          <cell r="J770">
            <v>522</v>
          </cell>
          <cell r="K770">
            <v>25670465</v>
          </cell>
          <cell r="L770">
            <v>688</v>
          </cell>
          <cell r="M770">
            <v>69858795</v>
          </cell>
          <cell r="N770">
            <v>1113</v>
          </cell>
          <cell r="O770">
            <v>10548041</v>
          </cell>
          <cell r="P770">
            <v>2205</v>
          </cell>
          <cell r="Q770">
            <v>1184781</v>
          </cell>
          <cell r="R770">
            <v>1114</v>
          </cell>
          <cell r="S770">
            <v>1716067</v>
          </cell>
          <cell r="T770">
            <v>6411</v>
          </cell>
          <cell r="U770">
            <v>759</v>
          </cell>
        </row>
        <row r="771">
          <cell r="A771">
            <v>800191700</v>
          </cell>
          <cell r="B771" t="str">
            <v xml:space="preserve">CUEROS VELEZ S.A.                                                     </v>
          </cell>
          <cell r="C771" t="str">
            <v xml:space="preserve">MEDELLIN                  </v>
          </cell>
          <cell r="D771" t="str">
            <v xml:space="preserve">ANTIOQUIA                 </v>
          </cell>
          <cell r="E771" t="str">
            <v>VIGILANCIA</v>
          </cell>
          <cell r="F771" t="str">
            <v>ACTIVA</v>
          </cell>
          <cell r="G771" t="str">
            <v xml:space="preserve">FABRICACION DE PRENDAS DE VESTIR             </v>
          </cell>
          <cell r="H771">
            <v>770</v>
          </cell>
          <cell r="I771">
            <v>47092670</v>
          </cell>
          <cell r="J771">
            <v>778</v>
          </cell>
          <cell r="K771">
            <v>15369880</v>
          </cell>
          <cell r="L771">
            <v>603</v>
          </cell>
          <cell r="M771">
            <v>78871070</v>
          </cell>
          <cell r="N771">
            <v>375</v>
          </cell>
          <cell r="O771">
            <v>33474915</v>
          </cell>
          <cell r="P771">
            <v>784</v>
          </cell>
          <cell r="Q771">
            <v>4085797</v>
          </cell>
          <cell r="R771">
            <v>1979</v>
          </cell>
          <cell r="S771">
            <v>818747</v>
          </cell>
          <cell r="T771">
            <v>5289</v>
          </cell>
          <cell r="U771">
            <v>647</v>
          </cell>
        </row>
        <row r="772">
          <cell r="A772">
            <v>890700058</v>
          </cell>
          <cell r="B772" t="str">
            <v xml:space="preserve">UNION DE ARROCEROS  S.A.                                              </v>
          </cell>
          <cell r="C772" t="str">
            <v xml:space="preserve">BOGOTA D.C.               </v>
          </cell>
          <cell r="D772" t="str">
            <v xml:space="preserve">BOGOTA D.C.               </v>
          </cell>
          <cell r="E772" t="str">
            <v>VIGILANCIA</v>
          </cell>
          <cell r="F772" t="str">
            <v>ACTIVA</v>
          </cell>
          <cell r="G772" t="str">
            <v xml:space="preserve">PRODUCTOS ALIMENTICIOS                       </v>
          </cell>
          <cell r="H772">
            <v>771</v>
          </cell>
          <cell r="I772">
            <v>47053434</v>
          </cell>
          <cell r="J772">
            <v>644.5</v>
          </cell>
          <cell r="K772">
            <v>19868782</v>
          </cell>
          <cell r="L772">
            <v>460</v>
          </cell>
          <cell r="M772">
            <v>101110647</v>
          </cell>
          <cell r="N772">
            <v>758</v>
          </cell>
          <cell r="O772">
            <v>15760527</v>
          </cell>
          <cell r="P772">
            <v>684</v>
          </cell>
          <cell r="Q772">
            <v>4737292</v>
          </cell>
          <cell r="R772">
            <v>2260</v>
          </cell>
          <cell r="S772">
            <v>668710</v>
          </cell>
          <cell r="T772">
            <v>5577.5</v>
          </cell>
          <cell r="U772">
            <v>670</v>
          </cell>
        </row>
        <row r="773">
          <cell r="A773">
            <v>890915791</v>
          </cell>
          <cell r="B773" t="str">
            <v xml:space="preserve">COLPISA MOTRIZ S A                                                    </v>
          </cell>
          <cell r="C773" t="str">
            <v xml:space="preserve">MEDELLIN                  </v>
          </cell>
          <cell r="D773" t="str">
            <v xml:space="preserve">ANTIOQUIA                 </v>
          </cell>
          <cell r="E773" t="str">
            <v>VIGILANCIA</v>
          </cell>
          <cell r="F773" t="str">
            <v>ACTIVA</v>
          </cell>
          <cell r="G773" t="str">
            <v xml:space="preserve">PRODUCTOS QUIMICOS                           </v>
          </cell>
          <cell r="H773">
            <v>772</v>
          </cell>
          <cell r="I773">
            <v>46886826</v>
          </cell>
          <cell r="J773">
            <v>437</v>
          </cell>
          <cell r="K773">
            <v>32531902</v>
          </cell>
          <cell r="L773">
            <v>809</v>
          </cell>
          <cell r="M773">
            <v>59664124</v>
          </cell>
          <cell r="N773">
            <v>763</v>
          </cell>
          <cell r="O773">
            <v>15644945</v>
          </cell>
          <cell r="P773">
            <v>648</v>
          </cell>
          <cell r="Q773">
            <v>5118524</v>
          </cell>
          <cell r="R773">
            <v>788</v>
          </cell>
          <cell r="S773">
            <v>2729590</v>
          </cell>
          <cell r="T773">
            <v>4217</v>
          </cell>
          <cell r="U773">
            <v>528</v>
          </cell>
        </row>
        <row r="774">
          <cell r="A774">
            <v>860000486</v>
          </cell>
          <cell r="B774" t="str">
            <v xml:space="preserve">INDUSTRIAS E INVERSIONES EL CARMEN S.A.                               </v>
          </cell>
          <cell r="C774" t="str">
            <v xml:space="preserve">BOGOTA D.C.               </v>
          </cell>
          <cell r="D774" t="str">
            <v xml:space="preserve">BOGOTA D.C.               </v>
          </cell>
          <cell r="E774" t="str">
            <v>VIGILANCIA</v>
          </cell>
          <cell r="F774" t="str">
            <v>ACTIVA</v>
          </cell>
          <cell r="G774" t="str">
            <v>ACTIVIDADES DIVERSAS DE INVERSION Y SERVICIOS</v>
          </cell>
          <cell r="H774">
            <v>773</v>
          </cell>
          <cell r="I774">
            <v>46869606</v>
          </cell>
          <cell r="J774">
            <v>316</v>
          </cell>
          <cell r="K774">
            <v>46501234</v>
          </cell>
          <cell r="L774">
            <v>8127</v>
          </cell>
          <cell r="M774">
            <v>3410454</v>
          </cell>
          <cell r="N774">
            <v>3112</v>
          </cell>
          <cell r="O774">
            <v>3410454</v>
          </cell>
          <cell r="P774">
            <v>1323</v>
          </cell>
          <cell r="Q774">
            <v>2160923</v>
          </cell>
          <cell r="R774">
            <v>903</v>
          </cell>
          <cell r="S774">
            <v>2298119</v>
          </cell>
          <cell r="T774">
            <v>14554</v>
          </cell>
          <cell r="U774">
            <v>1788</v>
          </cell>
        </row>
        <row r="775">
          <cell r="A775">
            <v>860513290</v>
          </cell>
          <cell r="B775" t="str">
            <v xml:space="preserve">PRODUCTORES DE ENVASES FARMACEUTICOS S A PROENFAR S A                 </v>
          </cell>
          <cell r="C775" t="str">
            <v xml:space="preserve">BOGOTA D.C.               </v>
          </cell>
          <cell r="D775" t="str">
            <v xml:space="preserve">BOGOTA D.C.               </v>
          </cell>
          <cell r="E775" t="str">
            <v>VIGILANCIA</v>
          </cell>
          <cell r="F775" t="str">
            <v>ACTIVA</v>
          </cell>
          <cell r="G775" t="str">
            <v xml:space="preserve">PRODUCTOS DE PLASTICO                        </v>
          </cell>
          <cell r="H775">
            <v>774</v>
          </cell>
          <cell r="I775">
            <v>46829742</v>
          </cell>
          <cell r="J775">
            <v>726.5</v>
          </cell>
          <cell r="K775">
            <v>16955365</v>
          </cell>
          <cell r="L775">
            <v>687</v>
          </cell>
          <cell r="M775">
            <v>70004394</v>
          </cell>
          <cell r="N775">
            <v>555</v>
          </cell>
          <cell r="O775">
            <v>22882136</v>
          </cell>
          <cell r="P775">
            <v>727</v>
          </cell>
          <cell r="Q775">
            <v>4457100</v>
          </cell>
          <cell r="R775">
            <v>1193</v>
          </cell>
          <cell r="S775">
            <v>1578004</v>
          </cell>
          <cell r="T775">
            <v>4662.5</v>
          </cell>
          <cell r="U775">
            <v>587</v>
          </cell>
        </row>
        <row r="776">
          <cell r="A776">
            <v>860509514</v>
          </cell>
          <cell r="B776" t="str">
            <v xml:space="preserve">AUTOGERMANA S.A.                                                      </v>
          </cell>
          <cell r="C776" t="str">
            <v xml:space="preserve">BOGOTA D.C.               </v>
          </cell>
          <cell r="D776" t="str">
            <v xml:space="preserve">BOGOTA D.C.               </v>
          </cell>
          <cell r="E776" t="str">
            <v>VIGILANCIA</v>
          </cell>
          <cell r="F776" t="str">
            <v>ACTIVA</v>
          </cell>
          <cell r="G776" t="str">
            <v xml:space="preserve">COMERCIO DE VEHICULOS Y ACTIVIDADES CONEXAS  </v>
          </cell>
          <cell r="H776">
            <v>775</v>
          </cell>
          <cell r="I776">
            <v>46752670</v>
          </cell>
          <cell r="J776">
            <v>792</v>
          </cell>
          <cell r="K776">
            <v>15115340</v>
          </cell>
          <cell r="L776">
            <v>401</v>
          </cell>
          <cell r="M776">
            <v>113316495</v>
          </cell>
          <cell r="N776">
            <v>565</v>
          </cell>
          <cell r="O776">
            <v>22452825</v>
          </cell>
          <cell r="P776">
            <v>526</v>
          </cell>
          <cell r="Q776">
            <v>6514429</v>
          </cell>
          <cell r="R776">
            <v>675</v>
          </cell>
          <cell r="S776">
            <v>3355430</v>
          </cell>
          <cell r="T776">
            <v>3734</v>
          </cell>
          <cell r="U776">
            <v>465</v>
          </cell>
        </row>
        <row r="777">
          <cell r="A777">
            <v>890205584</v>
          </cell>
          <cell r="B777" t="str">
            <v xml:space="preserve">I C PREFABRICADOS S A                                                 </v>
          </cell>
          <cell r="C777" t="str">
            <v xml:space="preserve">CALI                      </v>
          </cell>
          <cell r="D777" t="str">
            <v xml:space="preserve">VALLE                     </v>
          </cell>
          <cell r="E777" t="str">
            <v>VIGILANCIA</v>
          </cell>
          <cell r="F777" t="str">
            <v>ACTIVA</v>
          </cell>
          <cell r="G777" t="str">
            <v xml:space="preserve">ADECUACION DE OBRAS DE CONSTRUCCION          </v>
          </cell>
          <cell r="H777">
            <v>776</v>
          </cell>
          <cell r="I777">
            <v>46615372</v>
          </cell>
          <cell r="J777">
            <v>929</v>
          </cell>
          <cell r="K777">
            <v>12351559</v>
          </cell>
          <cell r="L777">
            <v>1531</v>
          </cell>
          <cell r="M777">
            <v>30811553</v>
          </cell>
          <cell r="N777">
            <v>1446</v>
          </cell>
          <cell r="O777">
            <v>8100715</v>
          </cell>
          <cell r="P777">
            <v>1924</v>
          </cell>
          <cell r="Q777">
            <v>1398684</v>
          </cell>
          <cell r="R777">
            <v>1190</v>
          </cell>
          <cell r="S777">
            <v>1583730</v>
          </cell>
          <cell r="T777">
            <v>7796</v>
          </cell>
          <cell r="U777">
            <v>919</v>
          </cell>
        </row>
        <row r="778">
          <cell r="A778">
            <v>860030478</v>
          </cell>
          <cell r="B778" t="str">
            <v xml:space="preserve">LOS TRES ELEFANTES S A                                                </v>
          </cell>
          <cell r="C778" t="str">
            <v xml:space="preserve">BOGOTA D.C.               </v>
          </cell>
          <cell r="D778" t="str">
            <v xml:space="preserve">BOGOTA D.C.               </v>
          </cell>
          <cell r="E778" t="str">
            <v>VIGILANCIA</v>
          </cell>
          <cell r="F778" t="str">
            <v>ACTIVA</v>
          </cell>
          <cell r="G778" t="str">
            <v xml:space="preserve">COMERCIO AL POR MENOR                        </v>
          </cell>
          <cell r="H778">
            <v>777</v>
          </cell>
          <cell r="I778">
            <v>46570493</v>
          </cell>
          <cell r="J778">
            <v>409</v>
          </cell>
          <cell r="K778">
            <v>35451581</v>
          </cell>
          <cell r="L778">
            <v>1598</v>
          </cell>
          <cell r="M778">
            <v>29061287</v>
          </cell>
          <cell r="N778">
            <v>1182</v>
          </cell>
          <cell r="O778">
            <v>9899360</v>
          </cell>
          <cell r="P778">
            <v>2477</v>
          </cell>
          <cell r="Q778">
            <v>1009369</v>
          </cell>
          <cell r="R778">
            <v>2165</v>
          </cell>
          <cell r="S778">
            <v>723402</v>
          </cell>
          <cell r="T778">
            <v>8608</v>
          </cell>
          <cell r="U778">
            <v>1017</v>
          </cell>
        </row>
        <row r="779">
          <cell r="A779">
            <v>860034812</v>
          </cell>
          <cell r="B779" t="str">
            <v xml:space="preserve">PELICULAS EXTRUIDAS S.A.                                              </v>
          </cell>
          <cell r="C779" t="str">
            <v xml:space="preserve">BOGOTA D.C.               </v>
          </cell>
          <cell r="D779" t="str">
            <v xml:space="preserve">BOGOTA D.C.               </v>
          </cell>
          <cell r="E779" t="str">
            <v>VIGILANCIA</v>
          </cell>
          <cell r="F779" t="str">
            <v>ACTIVA</v>
          </cell>
          <cell r="G779" t="str">
            <v xml:space="preserve">PRODUCTOS DE PLASTICO                        </v>
          </cell>
          <cell r="H779">
            <v>778</v>
          </cell>
          <cell r="I779">
            <v>46505943</v>
          </cell>
          <cell r="J779">
            <v>529.5</v>
          </cell>
          <cell r="K779">
            <v>25360802</v>
          </cell>
          <cell r="L779">
            <v>657</v>
          </cell>
          <cell r="M779">
            <v>73199521</v>
          </cell>
          <cell r="N779">
            <v>1851</v>
          </cell>
          <cell r="O779">
            <v>6333656</v>
          </cell>
          <cell r="P779">
            <v>1237</v>
          </cell>
          <cell r="Q779">
            <v>2320669</v>
          </cell>
          <cell r="R779">
            <v>1358</v>
          </cell>
          <cell r="S779">
            <v>1349213</v>
          </cell>
          <cell r="T779">
            <v>6410.5</v>
          </cell>
          <cell r="U779">
            <v>760</v>
          </cell>
        </row>
        <row r="780">
          <cell r="A780">
            <v>800208146</v>
          </cell>
          <cell r="B780" t="str">
            <v xml:space="preserve">INVERSIONES ALCABAMA S.A.                                             </v>
          </cell>
          <cell r="C780" t="str">
            <v xml:space="preserve">BOGOTA D.C.               </v>
          </cell>
          <cell r="D780" t="str">
            <v xml:space="preserve">BOGOTA D.C.               </v>
          </cell>
          <cell r="E780" t="str">
            <v>VIGILANCIA</v>
          </cell>
          <cell r="F780" t="str">
            <v>ACTIVA</v>
          </cell>
          <cell r="G780" t="str">
            <v xml:space="preserve">CONSTRUCCION DE OBRAS RESIDENCIALES          </v>
          </cell>
          <cell r="H780">
            <v>779</v>
          </cell>
          <cell r="I780">
            <v>46330664</v>
          </cell>
          <cell r="J780">
            <v>777.5</v>
          </cell>
          <cell r="K780">
            <v>15376290</v>
          </cell>
          <cell r="L780">
            <v>2168</v>
          </cell>
          <cell r="M780">
            <v>20493381</v>
          </cell>
          <cell r="N780">
            <v>2742</v>
          </cell>
          <cell r="O780">
            <v>3984266</v>
          </cell>
          <cell r="P780">
            <v>2863</v>
          </cell>
          <cell r="Q780">
            <v>833128</v>
          </cell>
          <cell r="R780">
            <v>2030</v>
          </cell>
          <cell r="S780">
            <v>788459</v>
          </cell>
          <cell r="T780">
            <v>11359.5</v>
          </cell>
          <cell r="U780">
            <v>1371</v>
          </cell>
        </row>
        <row r="781">
          <cell r="A781">
            <v>830144340</v>
          </cell>
          <cell r="B781" t="str">
            <v xml:space="preserve">GYPTEC S.A.                                                           </v>
          </cell>
          <cell r="C781" t="str">
            <v xml:space="preserve">BOGOTA D.C.               </v>
          </cell>
          <cell r="D781" t="str">
            <v xml:space="preserve">BOGOTA D.C.               </v>
          </cell>
          <cell r="E781" t="str">
            <v>VIGILANCIA</v>
          </cell>
          <cell r="F781" t="str">
            <v>ACTIVA</v>
          </cell>
          <cell r="G781" t="str">
            <v>FABRICACION DE PRODUCTOS DE CEMENTO, HORMIGON</v>
          </cell>
          <cell r="H781">
            <v>780</v>
          </cell>
          <cell r="I781">
            <v>46318942</v>
          </cell>
          <cell r="J781">
            <v>841</v>
          </cell>
          <cell r="K781">
            <v>13945770</v>
          </cell>
          <cell r="L781">
            <v>2399</v>
          </cell>
          <cell r="M781">
            <v>18348342</v>
          </cell>
          <cell r="N781">
            <v>1916</v>
          </cell>
          <cell r="O781">
            <v>6092825</v>
          </cell>
          <cell r="P781">
            <v>2708</v>
          </cell>
          <cell r="Q781">
            <v>896420</v>
          </cell>
          <cell r="R781">
            <v>2116</v>
          </cell>
          <cell r="S781">
            <v>748378</v>
          </cell>
          <cell r="T781">
            <v>10760</v>
          </cell>
          <cell r="U781">
            <v>1298</v>
          </cell>
        </row>
        <row r="782">
          <cell r="A782">
            <v>860002440</v>
          </cell>
          <cell r="B782" t="str">
            <v xml:space="preserve">AMERICAN PIPE AND CONSTRUCTION INTERNATIONAL                          </v>
          </cell>
          <cell r="C782" t="str">
            <v xml:space="preserve">USAQUEN                   </v>
          </cell>
          <cell r="D782" t="str">
            <v xml:space="preserve">BOGOTA D.C.               </v>
          </cell>
          <cell r="E782" t="str">
            <v>VIGILANCIA</v>
          </cell>
          <cell r="F782" t="str">
            <v>ACTIVA</v>
          </cell>
          <cell r="G782" t="str">
            <v xml:space="preserve">INDUSTRIA METALMECANICA DERIVADA             </v>
          </cell>
          <cell r="H782">
            <v>781</v>
          </cell>
          <cell r="I782">
            <v>46292978</v>
          </cell>
          <cell r="J782">
            <v>555.5</v>
          </cell>
          <cell r="K782">
            <v>23887895</v>
          </cell>
          <cell r="L782">
            <v>2256</v>
          </cell>
          <cell r="M782">
            <v>19540600</v>
          </cell>
          <cell r="N782">
            <v>2557</v>
          </cell>
          <cell r="O782">
            <v>4344403</v>
          </cell>
          <cell r="P782">
            <v>3607</v>
          </cell>
          <cell r="Q782">
            <v>601144</v>
          </cell>
          <cell r="R782">
            <v>3788</v>
          </cell>
          <cell r="S782">
            <v>322602</v>
          </cell>
          <cell r="T782">
            <v>13544.5</v>
          </cell>
          <cell r="U782">
            <v>1642</v>
          </cell>
        </row>
        <row r="783">
          <cell r="A783">
            <v>830041784</v>
          </cell>
          <cell r="B783" t="str">
            <v xml:space="preserve">INITIATIVE MEDIA COLOMBIA S A                                         </v>
          </cell>
          <cell r="C783" t="str">
            <v xml:space="preserve">BOGOTA D.C.               </v>
          </cell>
          <cell r="D783" t="str">
            <v xml:space="preserve">BOGOTA D.C.               </v>
          </cell>
          <cell r="E783" t="str">
            <v>VIGILANCIA</v>
          </cell>
          <cell r="F783" t="str">
            <v>ACTIVA</v>
          </cell>
          <cell r="G783" t="str">
            <v xml:space="preserve">OTRAS ACTIVIDADES EMPRESARIALES              </v>
          </cell>
          <cell r="H783">
            <v>782</v>
          </cell>
          <cell r="I783">
            <v>46038156</v>
          </cell>
          <cell r="J783">
            <v>4397.5</v>
          </cell>
          <cell r="K783">
            <v>1273012</v>
          </cell>
          <cell r="L783">
            <v>847</v>
          </cell>
          <cell r="M783">
            <v>56978956</v>
          </cell>
          <cell r="N783">
            <v>1352</v>
          </cell>
          <cell r="O783">
            <v>8725574</v>
          </cell>
          <cell r="P783">
            <v>8730</v>
          </cell>
          <cell r="Q783">
            <v>128192</v>
          </cell>
          <cell r="R783">
            <v>6390</v>
          </cell>
          <cell r="S783">
            <v>136632</v>
          </cell>
          <cell r="T783">
            <v>22498.5</v>
          </cell>
          <cell r="U783">
            <v>2838</v>
          </cell>
        </row>
        <row r="784">
          <cell r="A784">
            <v>890909297</v>
          </cell>
          <cell r="B784" t="str">
            <v xml:space="preserve">PALACIO DE EXPOSICIONES Y CONVENCIONES DE MEDELLIN S.A.               </v>
          </cell>
          <cell r="C784" t="str">
            <v xml:space="preserve">MEDELLIN                  </v>
          </cell>
          <cell r="D784" t="str">
            <v xml:space="preserve">ANTIOQUIA                 </v>
          </cell>
          <cell r="E784" t="str">
            <v>VIGILANCIA</v>
          </cell>
          <cell r="F784" t="str">
            <v>ACTIVA</v>
          </cell>
          <cell r="G784" t="str">
            <v xml:space="preserve">ACTIVIDADES INMOBILIARIAS                    </v>
          </cell>
          <cell r="H784">
            <v>783</v>
          </cell>
          <cell r="I784">
            <v>45982187</v>
          </cell>
          <cell r="J784">
            <v>330.5</v>
          </cell>
          <cell r="K784">
            <v>44342078</v>
          </cell>
          <cell r="L784">
            <v>4426</v>
          </cell>
          <cell r="M784">
            <v>8846140</v>
          </cell>
          <cell r="N784">
            <v>1332</v>
          </cell>
          <cell r="O784">
            <v>8846140</v>
          </cell>
          <cell r="P784">
            <v>2302</v>
          </cell>
          <cell r="Q784">
            <v>1113767</v>
          </cell>
          <cell r="R784">
            <v>1378</v>
          </cell>
          <cell r="S784">
            <v>1324512</v>
          </cell>
          <cell r="T784">
            <v>10551.5</v>
          </cell>
          <cell r="U784">
            <v>1276</v>
          </cell>
        </row>
        <row r="785">
          <cell r="A785">
            <v>800019437</v>
          </cell>
          <cell r="B785" t="str">
            <v xml:space="preserve">CORRUGADOS DEL DARIEN S A                                             </v>
          </cell>
          <cell r="C785" t="str">
            <v xml:space="preserve">APARTADO                  </v>
          </cell>
          <cell r="D785" t="str">
            <v xml:space="preserve">ANTIOQUIA                 </v>
          </cell>
          <cell r="E785" t="str">
            <v>VIGILANCIA</v>
          </cell>
          <cell r="F785" t="str">
            <v>ACTIVA</v>
          </cell>
          <cell r="G785" t="str">
            <v xml:space="preserve">FABRICACION DE PAPEL, CARTON Y DERIVADOS     </v>
          </cell>
          <cell r="H785">
            <v>784</v>
          </cell>
          <cell r="I785">
            <v>45812809</v>
          </cell>
          <cell r="J785">
            <v>400</v>
          </cell>
          <cell r="K785">
            <v>36388622</v>
          </cell>
          <cell r="L785">
            <v>2101</v>
          </cell>
          <cell r="M785">
            <v>21322560</v>
          </cell>
          <cell r="N785">
            <v>2424</v>
          </cell>
          <cell r="O785">
            <v>4630081</v>
          </cell>
          <cell r="P785">
            <v>1884</v>
          </cell>
          <cell r="Q785">
            <v>1426126</v>
          </cell>
          <cell r="R785">
            <v>7041</v>
          </cell>
          <cell r="S785">
            <v>112414</v>
          </cell>
          <cell r="T785">
            <v>14634</v>
          </cell>
          <cell r="U785">
            <v>1800</v>
          </cell>
        </row>
        <row r="786">
          <cell r="A786">
            <v>890922626</v>
          </cell>
          <cell r="B786" t="str">
            <v xml:space="preserve">INVERSIONES MAJAGUAL Y CIA S EN C                                     </v>
          </cell>
          <cell r="C786" t="str">
            <v xml:space="preserve">BOGOTA D.C.               </v>
          </cell>
          <cell r="D786" t="str">
            <v xml:space="preserve">BOGOTA D.C.               </v>
          </cell>
          <cell r="E786" t="str">
            <v>VIGILANCIA</v>
          </cell>
          <cell r="F786" t="str">
            <v>ACTIVA</v>
          </cell>
          <cell r="G786" t="str">
            <v>ACTIVIDADES DIVERSAS DE INVERSION Y SERVICIOS</v>
          </cell>
          <cell r="H786">
            <v>785</v>
          </cell>
          <cell r="I786">
            <v>45580507</v>
          </cell>
          <cell r="J786">
            <v>332.5</v>
          </cell>
          <cell r="K786">
            <v>44167951</v>
          </cell>
          <cell r="L786">
            <v>10266</v>
          </cell>
          <cell r="M786">
            <v>2097935</v>
          </cell>
          <cell r="N786">
            <v>4639</v>
          </cell>
          <cell r="O786">
            <v>2097935</v>
          </cell>
          <cell r="P786">
            <v>1537</v>
          </cell>
          <cell r="Q786">
            <v>1816867</v>
          </cell>
          <cell r="R786">
            <v>1013</v>
          </cell>
          <cell r="S786">
            <v>1926270</v>
          </cell>
          <cell r="T786">
            <v>18572.5</v>
          </cell>
          <cell r="U786">
            <v>2319</v>
          </cell>
        </row>
        <row r="787">
          <cell r="A787">
            <v>860006628</v>
          </cell>
          <cell r="B787" t="str">
            <v xml:space="preserve">MCCANN ERICKSON CORPORATION S A                                       </v>
          </cell>
          <cell r="C787" t="str">
            <v xml:space="preserve">BOGOTA D.C.               </v>
          </cell>
          <cell r="D787" t="str">
            <v xml:space="preserve">BOGOTA D.C.               </v>
          </cell>
          <cell r="E787" t="str">
            <v>VIGILANCIA</v>
          </cell>
          <cell r="F787" t="str">
            <v>ACTIVA</v>
          </cell>
          <cell r="G787" t="str">
            <v xml:space="preserve">OTRAS ACTIVIDADES EMPRESARIALES              </v>
          </cell>
          <cell r="H787">
            <v>786</v>
          </cell>
          <cell r="I787">
            <v>45566258</v>
          </cell>
          <cell r="J787">
            <v>774.5</v>
          </cell>
          <cell r="K787">
            <v>15480313</v>
          </cell>
          <cell r="L787">
            <v>1801</v>
          </cell>
          <cell r="M787">
            <v>25430364</v>
          </cell>
          <cell r="N787">
            <v>490</v>
          </cell>
          <cell r="O787">
            <v>25430364</v>
          </cell>
          <cell r="P787">
            <v>575</v>
          </cell>
          <cell r="Q787">
            <v>5774654</v>
          </cell>
          <cell r="R787">
            <v>1097</v>
          </cell>
          <cell r="S787">
            <v>1751490</v>
          </cell>
          <cell r="T787">
            <v>5523.5</v>
          </cell>
          <cell r="U787">
            <v>665</v>
          </cell>
        </row>
        <row r="788">
          <cell r="A788">
            <v>890919291</v>
          </cell>
          <cell r="B788" t="str">
            <v xml:space="preserve">TERMINALES DE TRANSPORTE DE MEDELLIN S A                              </v>
          </cell>
          <cell r="C788" t="str">
            <v xml:space="preserve">MEDELLIN                  </v>
          </cell>
          <cell r="D788" t="str">
            <v xml:space="preserve">ANTIOQUIA                 </v>
          </cell>
          <cell r="E788" t="str">
            <v>VIGILANCIA</v>
          </cell>
          <cell r="F788" t="str">
            <v>ACTIVA</v>
          </cell>
          <cell r="G788" t="str">
            <v>ALMACENAMIENTO Y OTRAS ACTIVIDADES RELACIONAD</v>
          </cell>
          <cell r="H788">
            <v>787</v>
          </cell>
          <cell r="I788">
            <v>45494745</v>
          </cell>
          <cell r="J788">
            <v>348</v>
          </cell>
          <cell r="K788">
            <v>41941052</v>
          </cell>
          <cell r="L788">
            <v>4461</v>
          </cell>
          <cell r="M788">
            <v>8767500</v>
          </cell>
          <cell r="N788">
            <v>2564</v>
          </cell>
          <cell r="O788">
            <v>4335287</v>
          </cell>
          <cell r="P788">
            <v>2474</v>
          </cell>
          <cell r="Q788">
            <v>1010068</v>
          </cell>
          <cell r="R788">
            <v>920</v>
          </cell>
          <cell r="S788">
            <v>2193626</v>
          </cell>
          <cell r="T788">
            <v>11554</v>
          </cell>
          <cell r="U788">
            <v>1397</v>
          </cell>
        </row>
        <row r="789">
          <cell r="A789">
            <v>860517025</v>
          </cell>
          <cell r="B789" t="str">
            <v xml:space="preserve">BALTRA LTDA                                                           </v>
          </cell>
          <cell r="C789" t="str">
            <v xml:space="preserve">BOGOTA D.C.               </v>
          </cell>
          <cell r="D789" t="str">
            <v xml:space="preserve">BOGOTA D.C.               </v>
          </cell>
          <cell r="E789" t="str">
            <v>VIGILANCIA</v>
          </cell>
          <cell r="F789" t="str">
            <v>ACTIVA</v>
          </cell>
          <cell r="G789" t="str">
            <v>ACTIVIDADES DIVERSAS DE INVERSION Y SERVICIOS</v>
          </cell>
          <cell r="H789">
            <v>788</v>
          </cell>
          <cell r="I789">
            <v>45328995</v>
          </cell>
          <cell r="J789">
            <v>322.5</v>
          </cell>
          <cell r="K789">
            <v>45273214</v>
          </cell>
          <cell r="L789">
            <v>11227</v>
          </cell>
          <cell r="M789">
            <v>1684414</v>
          </cell>
          <cell r="N789">
            <v>5466</v>
          </cell>
          <cell r="O789">
            <v>1684414</v>
          </cell>
          <cell r="P789">
            <v>1922</v>
          </cell>
          <cell r="Q789">
            <v>1399674</v>
          </cell>
          <cell r="R789">
            <v>1546</v>
          </cell>
          <cell r="S789">
            <v>1134463</v>
          </cell>
          <cell r="T789">
            <v>21271.5</v>
          </cell>
          <cell r="U789">
            <v>2661</v>
          </cell>
        </row>
        <row r="790">
          <cell r="A790">
            <v>811007601</v>
          </cell>
          <cell r="B790" t="str">
            <v xml:space="preserve">EMERGENCIA MEDICA INTEGRAL - EMI AN                                   </v>
          </cell>
          <cell r="C790" t="str">
            <v xml:space="preserve">MEDELLIN                  </v>
          </cell>
          <cell r="D790" t="str">
            <v xml:space="preserve">ANTIOQUIA                 </v>
          </cell>
          <cell r="E790" t="str">
            <v>EXENTA</v>
          </cell>
          <cell r="F790" t="str">
            <v>VIGILADA POR LA SUPERINTENDENCIA FINANCIERA DE COL</v>
          </cell>
          <cell r="G790" t="str">
            <v xml:space="preserve">SERVICIOS SOCIALES Y DE SALUD                </v>
          </cell>
          <cell r="H790">
            <v>789</v>
          </cell>
          <cell r="I790">
            <v>45308347</v>
          </cell>
          <cell r="J790">
            <v>2033</v>
          </cell>
          <cell r="K790">
            <v>4217295</v>
          </cell>
          <cell r="L790">
            <v>1823</v>
          </cell>
          <cell r="M790">
            <v>25102091</v>
          </cell>
          <cell r="N790">
            <v>513</v>
          </cell>
          <cell r="O790">
            <v>24351707</v>
          </cell>
          <cell r="P790">
            <v>1151</v>
          </cell>
          <cell r="Q790">
            <v>2549735</v>
          </cell>
          <cell r="R790">
            <v>1942</v>
          </cell>
          <cell r="S790">
            <v>840147</v>
          </cell>
          <cell r="T790">
            <v>8251</v>
          </cell>
          <cell r="U790">
            <v>978</v>
          </cell>
        </row>
        <row r="791">
          <cell r="A791">
            <v>860034813</v>
          </cell>
          <cell r="B791" t="str">
            <v xml:space="preserve">INTALPEL S A                                                          </v>
          </cell>
          <cell r="C791" t="str">
            <v xml:space="preserve">BOGOTA D.C.               </v>
          </cell>
          <cell r="D791" t="str">
            <v xml:space="preserve">BOGOTA D.C.               </v>
          </cell>
          <cell r="E791" t="str">
            <v>VIGILANCIA</v>
          </cell>
          <cell r="F791" t="str">
            <v>ACTIVA</v>
          </cell>
          <cell r="G791" t="str">
            <v xml:space="preserve">PRODUCTOS DE PLASTICO                        </v>
          </cell>
          <cell r="H791">
            <v>790</v>
          </cell>
          <cell r="I791">
            <v>45249814</v>
          </cell>
          <cell r="J791">
            <v>450</v>
          </cell>
          <cell r="K791">
            <v>31375241</v>
          </cell>
          <cell r="L791">
            <v>925</v>
          </cell>
          <cell r="M791">
            <v>52097167</v>
          </cell>
          <cell r="N791">
            <v>1588</v>
          </cell>
          <cell r="O791">
            <v>7446307</v>
          </cell>
          <cell r="P791">
            <v>981</v>
          </cell>
          <cell r="Q791">
            <v>3073060</v>
          </cell>
          <cell r="R791">
            <v>1110</v>
          </cell>
          <cell r="S791">
            <v>1721301</v>
          </cell>
          <cell r="T791">
            <v>5844</v>
          </cell>
          <cell r="U791">
            <v>706</v>
          </cell>
        </row>
        <row r="792">
          <cell r="A792">
            <v>890924034</v>
          </cell>
          <cell r="B792" t="str">
            <v xml:space="preserve">PLASTICOS DESECHABLES DE COLOMBIA S A                                 </v>
          </cell>
          <cell r="C792" t="str">
            <v xml:space="preserve">BOGOTA D.C.               </v>
          </cell>
          <cell r="D792" t="str">
            <v xml:space="preserve">BOGOTA D.C.               </v>
          </cell>
          <cell r="E792" t="str">
            <v>VIGILANCIA</v>
          </cell>
          <cell r="F792" t="str">
            <v>ACTIVA</v>
          </cell>
          <cell r="G792" t="str">
            <v xml:space="preserve">PRODUCTOS DE PLASTICO                        </v>
          </cell>
          <cell r="H792">
            <v>791</v>
          </cell>
          <cell r="I792">
            <v>45073521</v>
          </cell>
          <cell r="J792">
            <v>565.5</v>
          </cell>
          <cell r="K792">
            <v>23222427</v>
          </cell>
          <cell r="L792">
            <v>1238</v>
          </cell>
          <cell r="M792">
            <v>38189521</v>
          </cell>
          <cell r="N792">
            <v>1281</v>
          </cell>
          <cell r="O792">
            <v>9182561</v>
          </cell>
          <cell r="P792">
            <v>1548</v>
          </cell>
          <cell r="Q792">
            <v>1796851</v>
          </cell>
          <cell r="R792">
            <v>3198</v>
          </cell>
          <cell r="S792">
            <v>418321</v>
          </cell>
          <cell r="T792">
            <v>8621.5</v>
          </cell>
          <cell r="U792">
            <v>1028</v>
          </cell>
        </row>
        <row r="793">
          <cell r="A793">
            <v>860062121</v>
          </cell>
          <cell r="B793" t="str">
            <v xml:space="preserve">INGENIERIA CONSTRUCCION Y EQUIPOS S.A.                                </v>
          </cell>
          <cell r="C793" t="str">
            <v xml:space="preserve">BOGOTA D.C.               </v>
          </cell>
          <cell r="D793" t="str">
            <v xml:space="preserve">BOGOTA D.C.               </v>
          </cell>
          <cell r="E793" t="str">
            <v>VIGILANCIA</v>
          </cell>
          <cell r="F793" t="str">
            <v>ACTIVA</v>
          </cell>
          <cell r="G793" t="str">
            <v xml:space="preserve">CONSTRUCCION DE OBRAS CIVILES                </v>
          </cell>
          <cell r="H793">
            <v>792</v>
          </cell>
          <cell r="I793">
            <v>44976855</v>
          </cell>
          <cell r="J793">
            <v>843.5</v>
          </cell>
          <cell r="K793">
            <v>13900280</v>
          </cell>
          <cell r="L793">
            <v>1134</v>
          </cell>
          <cell r="M793">
            <v>42128673</v>
          </cell>
          <cell r="N793">
            <v>926</v>
          </cell>
          <cell r="O793">
            <v>12907826</v>
          </cell>
          <cell r="P793">
            <v>1433</v>
          </cell>
          <cell r="Q793">
            <v>1970969</v>
          </cell>
          <cell r="R793">
            <v>1670</v>
          </cell>
          <cell r="S793">
            <v>1024254</v>
          </cell>
          <cell r="T793">
            <v>6798.5</v>
          </cell>
          <cell r="U793">
            <v>808</v>
          </cell>
        </row>
        <row r="794">
          <cell r="A794">
            <v>890900345</v>
          </cell>
          <cell r="B794" t="str">
            <v xml:space="preserve">PRIMSA S.A                                                            </v>
          </cell>
          <cell r="C794" t="str">
            <v xml:space="preserve">MEDELLIN                  </v>
          </cell>
          <cell r="D794" t="str">
            <v xml:space="preserve">ANTIOQUIA                 </v>
          </cell>
          <cell r="E794" t="str">
            <v>VIGILANCIA</v>
          </cell>
          <cell r="F794" t="str">
            <v>ACTIVA</v>
          </cell>
          <cell r="G794" t="str">
            <v xml:space="preserve">FABRICACION DE PRENDAS DE VESTIR             </v>
          </cell>
          <cell r="H794">
            <v>793</v>
          </cell>
          <cell r="I794">
            <v>44830389</v>
          </cell>
          <cell r="J794">
            <v>616</v>
          </cell>
          <cell r="K794">
            <v>20951470</v>
          </cell>
          <cell r="L794">
            <v>1167</v>
          </cell>
          <cell r="M794">
            <v>40992300</v>
          </cell>
          <cell r="N794">
            <v>1730</v>
          </cell>
          <cell r="O794">
            <v>6859527</v>
          </cell>
          <cell r="P794">
            <v>1259</v>
          </cell>
          <cell r="Q794">
            <v>2289045</v>
          </cell>
          <cell r="R794">
            <v>3080</v>
          </cell>
          <cell r="S794">
            <v>441826</v>
          </cell>
          <cell r="T794">
            <v>8645</v>
          </cell>
          <cell r="U794">
            <v>1032</v>
          </cell>
        </row>
        <row r="795">
          <cell r="A795">
            <v>890900193</v>
          </cell>
          <cell r="B795" t="str">
            <v xml:space="preserve">TEJIDOS DE PUNTO LINDALANA S.A                                        </v>
          </cell>
          <cell r="C795" t="str">
            <v xml:space="preserve">MEDELLIN                  </v>
          </cell>
          <cell r="D795" t="str">
            <v xml:space="preserve">ANTIOQUIA                 </v>
          </cell>
          <cell r="E795" t="str">
            <v>VIGILANCIA</v>
          </cell>
          <cell r="F795" t="str">
            <v>ACTIVA</v>
          </cell>
          <cell r="G795" t="str">
            <v>FABRICACION DE TELAS Y ACTIVIDADES RELACIONAD</v>
          </cell>
          <cell r="H795">
            <v>794</v>
          </cell>
          <cell r="I795">
            <v>44805164</v>
          </cell>
          <cell r="J795">
            <v>498</v>
          </cell>
          <cell r="K795">
            <v>26985178</v>
          </cell>
          <cell r="L795">
            <v>706</v>
          </cell>
          <cell r="M795">
            <v>68555985</v>
          </cell>
          <cell r="N795">
            <v>627</v>
          </cell>
          <cell r="O795">
            <v>19784785</v>
          </cell>
          <cell r="P795">
            <v>626</v>
          </cell>
          <cell r="Q795">
            <v>5278204</v>
          </cell>
          <cell r="R795">
            <v>624</v>
          </cell>
          <cell r="S795">
            <v>3694478</v>
          </cell>
          <cell r="T795">
            <v>3875</v>
          </cell>
          <cell r="U795">
            <v>484</v>
          </cell>
        </row>
        <row r="796">
          <cell r="A796">
            <v>860039903</v>
          </cell>
          <cell r="B796" t="str">
            <v xml:space="preserve">AGUILAR CONSTRUCCIONES S.A. EN ACUERDO DE REESTRUCTURACION            </v>
          </cell>
          <cell r="C796" t="str">
            <v xml:space="preserve">BOGOTA D.C.               </v>
          </cell>
          <cell r="D796" t="str">
            <v xml:space="preserve">BOGOTA D.C.               </v>
          </cell>
          <cell r="E796" t="str">
            <v>VIGILANCIA</v>
          </cell>
          <cell r="F796" t="str">
            <v>ACUERDO DE REESTRUCTURACION</v>
          </cell>
          <cell r="G796" t="str">
            <v>ACTIVIDADES DIVERSAS DE INVERSION Y SERVICIOS</v>
          </cell>
          <cell r="H796">
            <v>795</v>
          </cell>
          <cell r="I796">
            <v>44805099</v>
          </cell>
          <cell r="J796">
            <v>488.5</v>
          </cell>
          <cell r="K796">
            <v>27831064</v>
          </cell>
          <cell r="L796">
            <v>2924</v>
          </cell>
          <cell r="M796">
            <v>14600565</v>
          </cell>
          <cell r="N796">
            <v>1427</v>
          </cell>
          <cell r="O796">
            <v>8193910</v>
          </cell>
          <cell r="P796">
            <v>652</v>
          </cell>
          <cell r="Q796">
            <v>5090500</v>
          </cell>
          <cell r="R796">
            <v>305</v>
          </cell>
          <cell r="S796">
            <v>9406806</v>
          </cell>
          <cell r="T796">
            <v>6591.5</v>
          </cell>
          <cell r="U796">
            <v>781</v>
          </cell>
        </row>
        <row r="797">
          <cell r="A797">
            <v>860008812</v>
          </cell>
          <cell r="B797" t="str">
            <v xml:space="preserve">LIQUIDO CARBONICO COLOMBIANA S A                                      </v>
          </cell>
          <cell r="C797" t="str">
            <v xml:space="preserve">BOGOTA D.C.               </v>
          </cell>
          <cell r="D797" t="str">
            <v xml:space="preserve">BOGOTA D.C.               </v>
          </cell>
          <cell r="E797" t="str">
            <v>VIGILANCIA</v>
          </cell>
          <cell r="F797" t="str">
            <v>ACTIVA</v>
          </cell>
          <cell r="G797" t="str">
            <v xml:space="preserve">PRODUCTOS QUIMICOS                           </v>
          </cell>
          <cell r="H797">
            <v>796</v>
          </cell>
          <cell r="I797">
            <v>44636228</v>
          </cell>
          <cell r="J797">
            <v>381.5</v>
          </cell>
          <cell r="K797">
            <v>38305246</v>
          </cell>
          <cell r="L797">
            <v>1926</v>
          </cell>
          <cell r="M797">
            <v>23692757</v>
          </cell>
          <cell r="N797">
            <v>923</v>
          </cell>
          <cell r="O797">
            <v>12910952</v>
          </cell>
          <cell r="P797">
            <v>706</v>
          </cell>
          <cell r="Q797">
            <v>4577964</v>
          </cell>
          <cell r="R797">
            <v>566</v>
          </cell>
          <cell r="S797">
            <v>4259455</v>
          </cell>
          <cell r="T797">
            <v>5298.5</v>
          </cell>
          <cell r="U797">
            <v>649</v>
          </cell>
        </row>
        <row r="798">
          <cell r="A798">
            <v>890481123</v>
          </cell>
          <cell r="B798" t="str">
            <v xml:space="preserve">EMPRESA DE DESARROLLO URBANO DE BOLIVAR EDURBE S.A.                   </v>
          </cell>
          <cell r="C798" t="str">
            <v xml:space="preserve">CARTAGENA                 </v>
          </cell>
          <cell r="D798" t="str">
            <v xml:space="preserve">BOLIVAR                   </v>
          </cell>
          <cell r="E798" t="str">
            <v>VIGILANCIA</v>
          </cell>
          <cell r="F798" t="str">
            <v>ACTIVA</v>
          </cell>
          <cell r="G798" t="str">
            <v>ALMACENAMIENTO Y OTRAS ACTIVIDADES RELACIONAD</v>
          </cell>
          <cell r="H798">
            <v>797</v>
          </cell>
          <cell r="I798">
            <v>44621708</v>
          </cell>
          <cell r="J798">
            <v>585.5</v>
          </cell>
          <cell r="K798">
            <v>22242985</v>
          </cell>
          <cell r="L798">
            <v>675</v>
          </cell>
          <cell r="M798">
            <v>71382946</v>
          </cell>
          <cell r="N798">
            <v>4040</v>
          </cell>
          <cell r="O798">
            <v>2494807</v>
          </cell>
          <cell r="P798">
            <v>2986</v>
          </cell>
          <cell r="Q798">
            <v>790189</v>
          </cell>
          <cell r="R798">
            <v>4761</v>
          </cell>
          <cell r="S798">
            <v>226881</v>
          </cell>
          <cell r="T798">
            <v>13844.5</v>
          </cell>
          <cell r="U798">
            <v>1679</v>
          </cell>
        </row>
        <row r="799">
          <cell r="A799">
            <v>860004201</v>
          </cell>
          <cell r="B799" t="str">
            <v xml:space="preserve">RADIO TELEVISION INTERAMERICANA S A                                   </v>
          </cell>
          <cell r="C799" t="str">
            <v xml:space="preserve">BOGOTA D.C.               </v>
          </cell>
          <cell r="D799" t="str">
            <v xml:space="preserve">BOGOTA D.C.               </v>
          </cell>
          <cell r="E799" t="str">
            <v>VIGILANCIA</v>
          </cell>
          <cell r="F799" t="str">
            <v>ACTIVA</v>
          </cell>
          <cell r="G799" t="str">
            <v xml:space="preserve">RADIO Y TELEVISION                           </v>
          </cell>
          <cell r="H799">
            <v>798</v>
          </cell>
          <cell r="I799">
            <v>44466219</v>
          </cell>
          <cell r="J799">
            <v>967</v>
          </cell>
          <cell r="K799">
            <v>11731504</v>
          </cell>
          <cell r="L799">
            <v>1273</v>
          </cell>
          <cell r="M799">
            <v>36912843</v>
          </cell>
          <cell r="N799">
            <v>2053</v>
          </cell>
          <cell r="O799">
            <v>5626215</v>
          </cell>
          <cell r="P799">
            <v>1086</v>
          </cell>
          <cell r="Q799">
            <v>2743815</v>
          </cell>
          <cell r="R799">
            <v>7360</v>
          </cell>
          <cell r="S799">
            <v>102385</v>
          </cell>
          <cell r="T799">
            <v>13537</v>
          </cell>
          <cell r="U799">
            <v>1644</v>
          </cell>
        </row>
        <row r="800">
          <cell r="A800">
            <v>860006752</v>
          </cell>
          <cell r="B800" t="str">
            <v xml:space="preserve">GRANT GEOPHYSICAL INC                                                 </v>
          </cell>
          <cell r="C800" t="str">
            <v xml:space="preserve">BOGOTA D.C.               </v>
          </cell>
          <cell r="D800" t="str">
            <v xml:space="preserve">BOGOTA D.C.               </v>
          </cell>
          <cell r="E800" t="str">
            <v>VIGILANCIA</v>
          </cell>
          <cell r="F800" t="str">
            <v>ACTIVA</v>
          </cell>
          <cell r="G800" t="str">
            <v xml:space="preserve">DERIVADOS DEL PETROLEO Y GAS                 </v>
          </cell>
          <cell r="H800">
            <v>799</v>
          </cell>
          <cell r="I800">
            <v>44231956</v>
          </cell>
          <cell r="J800">
            <v>1050.5</v>
          </cell>
          <cell r="K800">
            <v>10532637</v>
          </cell>
          <cell r="L800">
            <v>437</v>
          </cell>
          <cell r="M800">
            <v>104991540</v>
          </cell>
          <cell r="N800">
            <v>1359</v>
          </cell>
          <cell r="O800">
            <v>8650903</v>
          </cell>
          <cell r="P800">
            <v>473</v>
          </cell>
          <cell r="Q800">
            <v>7490613</v>
          </cell>
          <cell r="R800">
            <v>398</v>
          </cell>
          <cell r="S800">
            <v>6527236</v>
          </cell>
          <cell r="T800">
            <v>4516.5</v>
          </cell>
          <cell r="U800">
            <v>569</v>
          </cell>
        </row>
        <row r="801">
          <cell r="A801">
            <v>890936847</v>
          </cell>
          <cell r="B801" t="str">
            <v xml:space="preserve">SATURDE S.A.                                                          </v>
          </cell>
          <cell r="C801" t="str">
            <v xml:space="preserve">ITAGUI                    </v>
          </cell>
          <cell r="D801" t="str">
            <v xml:space="preserve">ANTIOQUIA                 </v>
          </cell>
          <cell r="E801" t="str">
            <v>VIGILANCIA</v>
          </cell>
          <cell r="F801" t="str">
            <v>ACTIVA</v>
          </cell>
          <cell r="G801" t="str">
            <v>EXTRACCION DE PETROLEO CRUDO Y DE GAS NATURAL</v>
          </cell>
          <cell r="H801">
            <v>800</v>
          </cell>
          <cell r="I801">
            <v>44106598</v>
          </cell>
          <cell r="J801">
            <v>554.5</v>
          </cell>
          <cell r="K801">
            <v>23911262</v>
          </cell>
          <cell r="L801">
            <v>5131</v>
          </cell>
          <cell r="M801">
            <v>7223235</v>
          </cell>
          <cell r="N801">
            <v>1641</v>
          </cell>
          <cell r="O801">
            <v>7223235</v>
          </cell>
          <cell r="P801">
            <v>988</v>
          </cell>
          <cell r="Q801">
            <v>3044472</v>
          </cell>
          <cell r="R801">
            <v>952</v>
          </cell>
          <cell r="S801">
            <v>2081258</v>
          </cell>
          <cell r="T801">
            <v>10066.5</v>
          </cell>
          <cell r="U801">
            <v>1217</v>
          </cell>
        </row>
        <row r="802">
          <cell r="A802">
            <v>860006127</v>
          </cell>
          <cell r="B802" t="str">
            <v xml:space="preserve">CI SOCIEDAD INDUSTRIAL DE GRASAS VEGETALES S A                        </v>
          </cell>
          <cell r="C802" t="str">
            <v xml:space="preserve">BOGOTA D.C.               </v>
          </cell>
          <cell r="D802" t="str">
            <v xml:space="preserve">BOGOTA D.C.               </v>
          </cell>
          <cell r="E802" t="str">
            <v>VIGILANCIA</v>
          </cell>
          <cell r="F802" t="str">
            <v>ACTIVA</v>
          </cell>
          <cell r="G802" t="str">
            <v xml:space="preserve">PRODUCTOS ALIMENTICIOS                       </v>
          </cell>
          <cell r="H802">
            <v>801</v>
          </cell>
          <cell r="I802">
            <v>44053449</v>
          </cell>
          <cell r="J802">
            <v>532.5</v>
          </cell>
          <cell r="K802">
            <v>25104296</v>
          </cell>
          <cell r="L802">
            <v>473</v>
          </cell>
          <cell r="M802">
            <v>97629810</v>
          </cell>
          <cell r="N802">
            <v>351</v>
          </cell>
          <cell r="O802">
            <v>35074951</v>
          </cell>
          <cell r="P802">
            <v>340</v>
          </cell>
          <cell r="Q802">
            <v>11418743</v>
          </cell>
          <cell r="R802">
            <v>539</v>
          </cell>
          <cell r="S802">
            <v>4539579</v>
          </cell>
          <cell r="T802">
            <v>3036.5</v>
          </cell>
          <cell r="U802">
            <v>386</v>
          </cell>
        </row>
        <row r="803">
          <cell r="A803">
            <v>811012295</v>
          </cell>
          <cell r="B803" t="str">
            <v xml:space="preserve">HOTEL DANN CARLTON MEDELLIN S.A.                                      </v>
          </cell>
          <cell r="C803" t="str">
            <v xml:space="preserve">MEDELLIN                  </v>
          </cell>
          <cell r="D803" t="str">
            <v xml:space="preserve">ANTIOQUIA                 </v>
          </cell>
          <cell r="E803" t="str">
            <v>VIGILANCIA</v>
          </cell>
          <cell r="F803" t="str">
            <v>ACTIVA</v>
          </cell>
          <cell r="G803" t="str">
            <v xml:space="preserve">ALOJAMIENTO                                  </v>
          </cell>
          <cell r="H803">
            <v>802</v>
          </cell>
          <cell r="I803">
            <v>43988326</v>
          </cell>
          <cell r="J803">
            <v>533</v>
          </cell>
          <cell r="K803">
            <v>25082970</v>
          </cell>
          <cell r="L803">
            <v>2504</v>
          </cell>
          <cell r="M803">
            <v>17548366</v>
          </cell>
          <cell r="N803">
            <v>783</v>
          </cell>
          <cell r="O803">
            <v>15103201</v>
          </cell>
          <cell r="P803">
            <v>1003</v>
          </cell>
          <cell r="Q803">
            <v>2993262</v>
          </cell>
          <cell r="R803">
            <v>884</v>
          </cell>
          <cell r="S803">
            <v>2367913</v>
          </cell>
          <cell r="T803">
            <v>6509</v>
          </cell>
          <cell r="U803">
            <v>768</v>
          </cell>
        </row>
        <row r="804">
          <cell r="A804">
            <v>800046958</v>
          </cell>
          <cell r="B804" t="str">
            <v xml:space="preserve">FOODEX S.A.                                                           </v>
          </cell>
          <cell r="C804" t="str">
            <v xml:space="preserve">MANIZALES                 </v>
          </cell>
          <cell r="D804" t="str">
            <v xml:space="preserve">CALDAS                    </v>
          </cell>
          <cell r="E804" t="str">
            <v>VIGILANCIA</v>
          </cell>
          <cell r="F804" t="str">
            <v>ACTIVA</v>
          </cell>
          <cell r="G804" t="str">
            <v xml:space="preserve">PRODUCTOS ALIMENTICIOS                       </v>
          </cell>
          <cell r="H804">
            <v>803</v>
          </cell>
          <cell r="I804">
            <v>43934774</v>
          </cell>
          <cell r="J804">
            <v>471</v>
          </cell>
          <cell r="K804">
            <v>29211899</v>
          </cell>
          <cell r="L804">
            <v>1319</v>
          </cell>
          <cell r="M804">
            <v>35824368</v>
          </cell>
          <cell r="N804">
            <v>2303</v>
          </cell>
          <cell r="O804">
            <v>4898635</v>
          </cell>
          <cell r="P804">
            <v>1438</v>
          </cell>
          <cell r="Q804">
            <v>1965608</v>
          </cell>
          <cell r="R804">
            <v>6397</v>
          </cell>
          <cell r="S804">
            <v>136172</v>
          </cell>
          <cell r="T804">
            <v>12731</v>
          </cell>
          <cell r="U804">
            <v>1560</v>
          </cell>
        </row>
        <row r="805">
          <cell r="A805">
            <v>890101676</v>
          </cell>
          <cell r="B805" t="str">
            <v xml:space="preserve">FABRICA DE BOLSAS DE PAPEL UNIBOL S.A.                                </v>
          </cell>
          <cell r="C805" t="str">
            <v xml:space="preserve">SOLEDAD                   </v>
          </cell>
          <cell r="D805" t="str">
            <v xml:space="preserve">ATLANTICO                 </v>
          </cell>
          <cell r="E805" t="str">
            <v>VIGILANCIA</v>
          </cell>
          <cell r="F805" t="str">
            <v>ACTIVA</v>
          </cell>
          <cell r="G805" t="str">
            <v xml:space="preserve">FABRICACION DE PAPEL, CARTON Y DERIVADOS     </v>
          </cell>
          <cell r="H805">
            <v>804</v>
          </cell>
          <cell r="I805">
            <v>43909826</v>
          </cell>
          <cell r="J805">
            <v>456.5</v>
          </cell>
          <cell r="K805">
            <v>30668349</v>
          </cell>
          <cell r="L805">
            <v>1042</v>
          </cell>
          <cell r="M805">
            <v>45388045</v>
          </cell>
          <cell r="N805">
            <v>841</v>
          </cell>
          <cell r="O805">
            <v>14210314</v>
          </cell>
          <cell r="P805">
            <v>721</v>
          </cell>
          <cell r="Q805">
            <v>4479449</v>
          </cell>
          <cell r="R805">
            <v>922</v>
          </cell>
          <cell r="S805">
            <v>2193060</v>
          </cell>
          <cell r="T805">
            <v>4786.5</v>
          </cell>
          <cell r="U805">
            <v>601</v>
          </cell>
        </row>
        <row r="806">
          <cell r="A806">
            <v>860040872</v>
          </cell>
          <cell r="B806" t="str">
            <v xml:space="preserve">INTERNACIONAL DE VEHICULOS LTDA.                                      </v>
          </cell>
          <cell r="C806" t="str">
            <v xml:space="preserve">BOGOTA D.C.               </v>
          </cell>
          <cell r="D806" t="str">
            <v xml:space="preserve">BOGOTA D.C.               </v>
          </cell>
          <cell r="E806" t="str">
            <v>VIGILANCIA</v>
          </cell>
          <cell r="F806" t="str">
            <v>ACTIVA</v>
          </cell>
          <cell r="G806" t="str">
            <v xml:space="preserve">COMERCIO DE VEHICULOS Y ACTIVIDADES CONEXAS  </v>
          </cell>
          <cell r="H806">
            <v>805</v>
          </cell>
          <cell r="I806">
            <v>43842727</v>
          </cell>
          <cell r="J806">
            <v>884</v>
          </cell>
          <cell r="K806">
            <v>13057660</v>
          </cell>
          <cell r="L806">
            <v>220</v>
          </cell>
          <cell r="M806">
            <v>189494464</v>
          </cell>
          <cell r="N806">
            <v>563</v>
          </cell>
          <cell r="O806">
            <v>22568186</v>
          </cell>
          <cell r="P806">
            <v>1149</v>
          </cell>
          <cell r="Q806">
            <v>2555605</v>
          </cell>
          <cell r="R806">
            <v>1082</v>
          </cell>
          <cell r="S806">
            <v>1780045</v>
          </cell>
          <cell r="T806">
            <v>4703</v>
          </cell>
          <cell r="U806">
            <v>595</v>
          </cell>
        </row>
        <row r="807">
          <cell r="A807">
            <v>830073988</v>
          </cell>
          <cell r="B807" t="str">
            <v xml:space="preserve">WORLD FASHION S.A.                                                    </v>
          </cell>
          <cell r="C807" t="str">
            <v xml:space="preserve">BOGOTA D.C.               </v>
          </cell>
          <cell r="D807" t="str">
            <v xml:space="preserve">BOGOTA D.C.               </v>
          </cell>
          <cell r="E807" t="str">
            <v>VIGILANCIA</v>
          </cell>
          <cell r="F807" t="str">
            <v>ACTIVA</v>
          </cell>
          <cell r="G807" t="str">
            <v xml:space="preserve">COMERCIO AL POR MENOR                        </v>
          </cell>
          <cell r="H807">
            <v>806</v>
          </cell>
          <cell r="I807">
            <v>43820421</v>
          </cell>
          <cell r="J807">
            <v>2360</v>
          </cell>
          <cell r="K807">
            <v>3368911</v>
          </cell>
          <cell r="L807">
            <v>2575</v>
          </cell>
          <cell r="M807">
            <v>16967135</v>
          </cell>
          <cell r="N807">
            <v>1194</v>
          </cell>
          <cell r="O807">
            <v>9774144</v>
          </cell>
          <cell r="P807">
            <v>2216</v>
          </cell>
          <cell r="Q807">
            <v>1175916</v>
          </cell>
          <cell r="R807">
            <v>4464</v>
          </cell>
          <cell r="S807">
            <v>250949</v>
          </cell>
          <cell r="T807">
            <v>13615</v>
          </cell>
          <cell r="U807">
            <v>1650</v>
          </cell>
        </row>
        <row r="808">
          <cell r="A808">
            <v>890110188</v>
          </cell>
          <cell r="B808" t="str">
            <v xml:space="preserve">INDEPENDENCE DRILLING S.A.                                            </v>
          </cell>
          <cell r="C808" t="str">
            <v xml:space="preserve">BOGOTA D.C.               </v>
          </cell>
          <cell r="D808" t="str">
            <v xml:space="preserve">BOGOTA D.C.               </v>
          </cell>
          <cell r="E808" t="str">
            <v>VIGILANCIA</v>
          </cell>
          <cell r="F808" t="str">
            <v>ACTIVA</v>
          </cell>
          <cell r="G808" t="str">
            <v xml:space="preserve">DERIVADOS DEL PETROLEO Y GAS                 </v>
          </cell>
          <cell r="H808">
            <v>807</v>
          </cell>
          <cell r="I808">
            <v>43761655</v>
          </cell>
          <cell r="J808">
            <v>633</v>
          </cell>
          <cell r="K808">
            <v>20303233</v>
          </cell>
          <cell r="L808">
            <v>752</v>
          </cell>
          <cell r="M808">
            <v>64362148</v>
          </cell>
          <cell r="N808">
            <v>745</v>
          </cell>
          <cell r="O808">
            <v>16023714</v>
          </cell>
          <cell r="P808">
            <v>1213</v>
          </cell>
          <cell r="Q808">
            <v>2367789</v>
          </cell>
          <cell r="R808">
            <v>1707</v>
          </cell>
          <cell r="S808">
            <v>999737</v>
          </cell>
          <cell r="T808">
            <v>5857</v>
          </cell>
          <cell r="U808">
            <v>708</v>
          </cell>
        </row>
        <row r="809">
          <cell r="A809">
            <v>800137370</v>
          </cell>
          <cell r="B809" t="str">
            <v xml:space="preserve">FONANDES SA                                                           </v>
          </cell>
          <cell r="C809" t="str">
            <v xml:space="preserve">BOGOTA D.C.               </v>
          </cell>
          <cell r="D809" t="str">
            <v xml:space="preserve">BOGOTA D.C.               </v>
          </cell>
          <cell r="E809" t="str">
            <v>VIGILANCIA</v>
          </cell>
          <cell r="F809" t="str">
            <v>ACTIVA</v>
          </cell>
          <cell r="G809" t="str">
            <v xml:space="preserve">OTRAS INDUSTRIAS MANUFACTURERAS              </v>
          </cell>
          <cell r="H809">
            <v>808</v>
          </cell>
          <cell r="I809">
            <v>43740275</v>
          </cell>
          <cell r="J809">
            <v>417</v>
          </cell>
          <cell r="K809">
            <v>34508829</v>
          </cell>
          <cell r="L809">
            <v>1634</v>
          </cell>
          <cell r="M809">
            <v>28386409</v>
          </cell>
          <cell r="N809">
            <v>1062</v>
          </cell>
          <cell r="O809">
            <v>11054347</v>
          </cell>
          <cell r="P809">
            <v>1506</v>
          </cell>
          <cell r="Q809">
            <v>1858344</v>
          </cell>
          <cell r="R809">
            <v>2710</v>
          </cell>
          <cell r="S809">
            <v>526664</v>
          </cell>
          <cell r="T809">
            <v>8137</v>
          </cell>
          <cell r="U809">
            <v>965</v>
          </cell>
        </row>
        <row r="810">
          <cell r="A810">
            <v>890900253</v>
          </cell>
          <cell r="B810" t="str">
            <v xml:space="preserve">ADMINISTRADORA DE INVERSIONES S.A.                                    </v>
          </cell>
          <cell r="C810" t="str">
            <v xml:space="preserve">MEDELLIN                  </v>
          </cell>
          <cell r="D810" t="str">
            <v xml:space="preserve">ANTIOQUIA                 </v>
          </cell>
          <cell r="E810" t="str">
            <v>VIGILANCIA</v>
          </cell>
          <cell r="F810" t="str">
            <v>ACTIVA</v>
          </cell>
          <cell r="G810" t="str">
            <v>ACTIVIDADES DIVERSAS DE INVERSION Y SERVICIOS</v>
          </cell>
          <cell r="H810">
            <v>809</v>
          </cell>
          <cell r="I810">
            <v>43576860</v>
          </cell>
          <cell r="J810">
            <v>474.5</v>
          </cell>
          <cell r="K810">
            <v>28868872</v>
          </cell>
          <cell r="L810">
            <v>8309</v>
          </cell>
          <cell r="M810">
            <v>3266003</v>
          </cell>
          <cell r="N810">
            <v>3226</v>
          </cell>
          <cell r="O810">
            <v>3266003</v>
          </cell>
          <cell r="P810">
            <v>938</v>
          </cell>
          <cell r="Q810">
            <v>3226419</v>
          </cell>
          <cell r="R810">
            <v>698</v>
          </cell>
          <cell r="S810">
            <v>3269598</v>
          </cell>
          <cell r="T810">
            <v>14454.5</v>
          </cell>
          <cell r="U810">
            <v>1777</v>
          </cell>
        </row>
        <row r="811">
          <cell r="A811">
            <v>800137960</v>
          </cell>
          <cell r="B811" t="str">
            <v xml:space="preserve">EFICACIA S.A.                                                         </v>
          </cell>
          <cell r="C811" t="str">
            <v xml:space="preserve">CALI                      </v>
          </cell>
          <cell r="D811" t="str">
            <v xml:space="preserve">VALLE                     </v>
          </cell>
          <cell r="E811" t="str">
            <v>VIGILANCIA</v>
          </cell>
          <cell r="F811" t="str">
            <v>ACTIVA</v>
          </cell>
          <cell r="G811" t="str">
            <v xml:space="preserve">OTRAS ACTIVIDADES EMPRESARIALES              </v>
          </cell>
          <cell r="H811">
            <v>810</v>
          </cell>
          <cell r="I811">
            <v>43553353</v>
          </cell>
          <cell r="J811">
            <v>1753</v>
          </cell>
          <cell r="K811">
            <v>5242813</v>
          </cell>
          <cell r="L811">
            <v>171</v>
          </cell>
          <cell r="M811">
            <v>238839270</v>
          </cell>
          <cell r="N811">
            <v>684</v>
          </cell>
          <cell r="O811">
            <v>17801316</v>
          </cell>
          <cell r="P811">
            <v>850</v>
          </cell>
          <cell r="Q811">
            <v>3666099</v>
          </cell>
          <cell r="R811">
            <v>1590</v>
          </cell>
          <cell r="S811">
            <v>1096756</v>
          </cell>
          <cell r="T811">
            <v>5858</v>
          </cell>
          <cell r="U811">
            <v>709</v>
          </cell>
        </row>
        <row r="812">
          <cell r="A812">
            <v>890900081</v>
          </cell>
          <cell r="B812" t="str">
            <v xml:space="preserve">AUTOLARTE S A                                                         </v>
          </cell>
          <cell r="C812" t="str">
            <v xml:space="preserve">MEDELLIN                  </v>
          </cell>
          <cell r="D812" t="str">
            <v xml:space="preserve">ANTIOQUIA                 </v>
          </cell>
          <cell r="E812" t="str">
            <v>VIGILANCIA</v>
          </cell>
          <cell r="F812" t="str">
            <v>ACTIVA</v>
          </cell>
          <cell r="G812" t="str">
            <v xml:space="preserve">COMERCIO DE VEHICULOS Y ACTIVIDADES CONEXAS  </v>
          </cell>
          <cell r="H812">
            <v>811</v>
          </cell>
          <cell r="I812">
            <v>43493018</v>
          </cell>
          <cell r="J812">
            <v>935.5</v>
          </cell>
          <cell r="K812">
            <v>12204880</v>
          </cell>
          <cell r="L812">
            <v>239</v>
          </cell>
          <cell r="M812">
            <v>176625397</v>
          </cell>
          <cell r="N812">
            <v>685</v>
          </cell>
          <cell r="O812">
            <v>17782205</v>
          </cell>
          <cell r="P812">
            <v>6874</v>
          </cell>
          <cell r="Q812">
            <v>215575</v>
          </cell>
          <cell r="R812">
            <v>915</v>
          </cell>
          <cell r="S812">
            <v>2236146</v>
          </cell>
          <cell r="T812">
            <v>10459.5</v>
          </cell>
          <cell r="U812">
            <v>1263</v>
          </cell>
        </row>
        <row r="813">
          <cell r="A813">
            <v>805018583</v>
          </cell>
          <cell r="B813" t="str">
            <v xml:space="preserve">EQUIPAMENTOS URBANOS NACIONALES DE COLOMBIA  S.A.                     </v>
          </cell>
          <cell r="C813" t="str">
            <v xml:space="preserve">BOGOTA D.C.               </v>
          </cell>
          <cell r="D813" t="str">
            <v xml:space="preserve">BOGOTA D.C.               </v>
          </cell>
          <cell r="E813" t="str">
            <v>VIGILANCIA</v>
          </cell>
          <cell r="F813" t="str">
            <v>ACTIVA</v>
          </cell>
          <cell r="G813" t="str">
            <v xml:space="preserve">OTRAS ACTIVIDADES EMPRESARIALES              </v>
          </cell>
          <cell r="H813">
            <v>812</v>
          </cell>
          <cell r="I813">
            <v>43402420</v>
          </cell>
          <cell r="J813">
            <v>637.5</v>
          </cell>
          <cell r="K813">
            <v>20162366</v>
          </cell>
          <cell r="L813">
            <v>1605</v>
          </cell>
          <cell r="M813">
            <v>29004656</v>
          </cell>
          <cell r="N813">
            <v>568</v>
          </cell>
          <cell r="O813">
            <v>22296984</v>
          </cell>
          <cell r="P813">
            <v>852</v>
          </cell>
          <cell r="Q813">
            <v>3661150</v>
          </cell>
          <cell r="R813">
            <v>550</v>
          </cell>
          <cell r="S813">
            <v>4403290</v>
          </cell>
          <cell r="T813">
            <v>5024.5</v>
          </cell>
          <cell r="U813">
            <v>623</v>
          </cell>
        </row>
        <row r="814">
          <cell r="A814">
            <v>817000707</v>
          </cell>
          <cell r="B814" t="str">
            <v xml:space="preserve">PROCESADORA Y DISTRIBUIDORA DE PAPELES S.A.                           </v>
          </cell>
          <cell r="C814" t="str">
            <v xml:space="preserve">CALOTO                    </v>
          </cell>
          <cell r="D814" t="str">
            <v xml:space="preserve">CAUCA                     </v>
          </cell>
          <cell r="E814" t="str">
            <v>VIGILANCIA</v>
          </cell>
          <cell r="F814" t="str">
            <v>ACTIVA</v>
          </cell>
          <cell r="G814" t="str">
            <v xml:space="preserve">FABRICACION DE PAPEL, CARTON Y DERIVADOS     </v>
          </cell>
          <cell r="H814">
            <v>813</v>
          </cell>
          <cell r="I814">
            <v>43398610</v>
          </cell>
          <cell r="J814">
            <v>378</v>
          </cell>
          <cell r="K814">
            <v>38771840</v>
          </cell>
          <cell r="L814">
            <v>1132</v>
          </cell>
          <cell r="M814">
            <v>42191574</v>
          </cell>
          <cell r="N814">
            <v>2123</v>
          </cell>
          <cell r="O814">
            <v>5372460</v>
          </cell>
          <cell r="P814">
            <v>870</v>
          </cell>
          <cell r="Q814">
            <v>3567647</v>
          </cell>
          <cell r="R814">
            <v>875</v>
          </cell>
          <cell r="S814">
            <v>2388997</v>
          </cell>
          <cell r="T814">
            <v>6191</v>
          </cell>
          <cell r="U814">
            <v>734</v>
          </cell>
        </row>
        <row r="815">
          <cell r="A815">
            <v>800051838</v>
          </cell>
          <cell r="B815" t="str">
            <v xml:space="preserve">MANUFACTURAS DE ALUMINIO MADEAL S.A.                                  </v>
          </cell>
          <cell r="C815" t="str">
            <v xml:space="preserve">MANIZALES                 </v>
          </cell>
          <cell r="D815" t="str">
            <v xml:space="preserve">CALDAS                    </v>
          </cell>
          <cell r="E815" t="str">
            <v>VIGILANCIA</v>
          </cell>
          <cell r="F815" t="str">
            <v>ACTIVA</v>
          </cell>
          <cell r="G815" t="str">
            <v>FABRICACION DE VEHICULOS AUTOMOTORES Y SUS PA</v>
          </cell>
          <cell r="H815">
            <v>814</v>
          </cell>
          <cell r="I815">
            <v>43348322</v>
          </cell>
          <cell r="J815">
            <v>922</v>
          </cell>
          <cell r="K815">
            <v>12457932</v>
          </cell>
          <cell r="L815">
            <v>670</v>
          </cell>
          <cell r="M815">
            <v>72034118</v>
          </cell>
          <cell r="N815">
            <v>824</v>
          </cell>
          <cell r="O815">
            <v>14461858</v>
          </cell>
          <cell r="P815">
            <v>742</v>
          </cell>
          <cell r="Q815">
            <v>4333804</v>
          </cell>
          <cell r="R815">
            <v>791</v>
          </cell>
          <cell r="S815">
            <v>2715522</v>
          </cell>
          <cell r="T815">
            <v>4763</v>
          </cell>
          <cell r="U815">
            <v>600</v>
          </cell>
        </row>
        <row r="816">
          <cell r="A816">
            <v>890917020</v>
          </cell>
          <cell r="B816" t="str">
            <v xml:space="preserve">DISTRIBUIDORA DE TEXTILES Y CONFECCIONES S A DIDETEXCO                </v>
          </cell>
          <cell r="C816" t="str">
            <v xml:space="preserve">ENVIGADO                  </v>
          </cell>
          <cell r="D816" t="str">
            <v xml:space="preserve">ANTIOQUIA                 </v>
          </cell>
          <cell r="E816" t="str">
            <v>VIGILANCIA</v>
          </cell>
          <cell r="F816" t="str">
            <v>ACTIVA</v>
          </cell>
          <cell r="G816" t="str">
            <v xml:space="preserve">FABRICACION DE PRENDAS DE VESTIR             </v>
          </cell>
          <cell r="H816">
            <v>815</v>
          </cell>
          <cell r="I816">
            <v>43240200</v>
          </cell>
          <cell r="J816">
            <v>539.5</v>
          </cell>
          <cell r="K816">
            <v>24650010</v>
          </cell>
          <cell r="L816">
            <v>357</v>
          </cell>
          <cell r="M816">
            <v>125718812</v>
          </cell>
          <cell r="N816">
            <v>899</v>
          </cell>
          <cell r="O816">
            <v>13152041</v>
          </cell>
          <cell r="P816">
            <v>1772</v>
          </cell>
          <cell r="Q816">
            <v>1540849</v>
          </cell>
          <cell r="R816">
            <v>1973</v>
          </cell>
          <cell r="S816">
            <v>821359</v>
          </cell>
          <cell r="T816">
            <v>6355.5</v>
          </cell>
          <cell r="U816">
            <v>756</v>
          </cell>
        </row>
        <row r="817">
          <cell r="A817">
            <v>830122365</v>
          </cell>
          <cell r="B817" t="str">
            <v xml:space="preserve">PANASONIC DE COLOMBIA S.A.                                            </v>
          </cell>
          <cell r="C817" t="str">
            <v xml:space="preserve">BOGOTA D.C.               </v>
          </cell>
          <cell r="D817" t="str">
            <v xml:space="preserve">BOGOTA D.C.               </v>
          </cell>
          <cell r="E817" t="str">
            <v>VIGILANCIA</v>
          </cell>
          <cell r="F817" t="str">
            <v>ACTIVA</v>
          </cell>
          <cell r="G817" t="str">
            <v xml:space="preserve">COMERCIO AL POR MAYOR                        </v>
          </cell>
          <cell r="H817">
            <v>816</v>
          </cell>
          <cell r="I817">
            <v>43223587</v>
          </cell>
          <cell r="J817">
            <v>747</v>
          </cell>
          <cell r="K817">
            <v>16274325</v>
          </cell>
          <cell r="L817">
            <v>228</v>
          </cell>
          <cell r="M817">
            <v>183273841</v>
          </cell>
          <cell r="N817">
            <v>270</v>
          </cell>
          <cell r="O817">
            <v>44775113</v>
          </cell>
          <cell r="P817">
            <v>235</v>
          </cell>
          <cell r="Q817">
            <v>16732386</v>
          </cell>
          <cell r="R817">
            <v>448</v>
          </cell>
          <cell r="S817">
            <v>5844356</v>
          </cell>
          <cell r="T817">
            <v>2744</v>
          </cell>
          <cell r="U817">
            <v>361</v>
          </cell>
        </row>
        <row r="818">
          <cell r="A818">
            <v>860002274</v>
          </cell>
          <cell r="B818" t="str">
            <v xml:space="preserve">ETERNA S.A.                                                           </v>
          </cell>
          <cell r="C818" t="str">
            <v xml:space="preserve">BOGOTA D.C.               </v>
          </cell>
          <cell r="D818" t="str">
            <v xml:space="preserve">BOGOTA D.C.               </v>
          </cell>
          <cell r="E818" t="str">
            <v>VIGILANCIA</v>
          </cell>
          <cell r="F818" t="str">
            <v>ACTIVA</v>
          </cell>
          <cell r="G818" t="str">
            <v xml:space="preserve">PRODUCTOS DE CAUCHO                          </v>
          </cell>
          <cell r="H818">
            <v>817</v>
          </cell>
          <cell r="I818">
            <v>43217392</v>
          </cell>
          <cell r="J818">
            <v>517.5</v>
          </cell>
          <cell r="K818">
            <v>25850869</v>
          </cell>
          <cell r="L818">
            <v>1043</v>
          </cell>
          <cell r="M818">
            <v>45364489</v>
          </cell>
          <cell r="N818">
            <v>835</v>
          </cell>
          <cell r="O818">
            <v>14294139</v>
          </cell>
          <cell r="P818">
            <v>1286</v>
          </cell>
          <cell r="Q818">
            <v>2237589</v>
          </cell>
          <cell r="R818">
            <v>4833</v>
          </cell>
          <cell r="S818">
            <v>222534</v>
          </cell>
          <cell r="T818">
            <v>9331.5</v>
          </cell>
          <cell r="U818">
            <v>1120</v>
          </cell>
        </row>
        <row r="819">
          <cell r="A819">
            <v>830077975</v>
          </cell>
          <cell r="B819" t="str">
            <v xml:space="preserve"> E-BUSINESS DISTRIBUTION COLOMBIA S.A                                 </v>
          </cell>
          <cell r="C819" t="str">
            <v xml:space="preserve">BOGOTA D.C.               </v>
          </cell>
          <cell r="D819" t="str">
            <v xml:space="preserve">BOGOTA D.C.               </v>
          </cell>
          <cell r="E819" t="str">
            <v>VIGILANCIA</v>
          </cell>
          <cell r="F819" t="str">
            <v>ACTIVA</v>
          </cell>
          <cell r="G819" t="str">
            <v xml:space="preserve">COMERCIO AL POR MAYOR                        </v>
          </cell>
          <cell r="H819">
            <v>818</v>
          </cell>
          <cell r="I819">
            <v>43209028</v>
          </cell>
          <cell r="J819">
            <v>700.5</v>
          </cell>
          <cell r="K819">
            <v>17675097</v>
          </cell>
          <cell r="L819">
            <v>938</v>
          </cell>
          <cell r="M819">
            <v>51317022</v>
          </cell>
          <cell r="N819">
            <v>733</v>
          </cell>
          <cell r="O819">
            <v>16428661</v>
          </cell>
          <cell r="P819">
            <v>520</v>
          </cell>
          <cell r="Q819">
            <v>6566374</v>
          </cell>
          <cell r="R819">
            <v>614</v>
          </cell>
          <cell r="S819">
            <v>3751253</v>
          </cell>
          <cell r="T819">
            <v>4323.5</v>
          </cell>
          <cell r="U819">
            <v>548</v>
          </cell>
        </row>
        <row r="820">
          <cell r="A820">
            <v>800057242</v>
          </cell>
          <cell r="B820" t="str">
            <v xml:space="preserve">EMPRESAS DE NARIÑO LTDA.                                              </v>
          </cell>
          <cell r="C820" t="str">
            <v xml:space="preserve">PASTO                     </v>
          </cell>
          <cell r="D820" t="str">
            <v xml:space="preserve">NARINO                    </v>
          </cell>
          <cell r="E820" t="str">
            <v>VIGILANCIA</v>
          </cell>
          <cell r="F820" t="str">
            <v>ACTIVA</v>
          </cell>
          <cell r="G820" t="str">
            <v xml:space="preserve">OTRAS INDUSTRIAS MANUFACTURERAS              </v>
          </cell>
          <cell r="H820">
            <v>819</v>
          </cell>
          <cell r="I820">
            <v>43178649</v>
          </cell>
          <cell r="J820">
            <v>1154.5</v>
          </cell>
          <cell r="K820">
            <v>9246869</v>
          </cell>
          <cell r="L820">
            <v>345</v>
          </cell>
          <cell r="M820">
            <v>131820579</v>
          </cell>
          <cell r="N820">
            <v>834</v>
          </cell>
          <cell r="O820">
            <v>14302041</v>
          </cell>
          <cell r="P820">
            <v>341</v>
          </cell>
          <cell r="Q820">
            <v>11294269</v>
          </cell>
          <cell r="R820">
            <v>435</v>
          </cell>
          <cell r="S820">
            <v>6113915</v>
          </cell>
          <cell r="T820">
            <v>3928.5</v>
          </cell>
          <cell r="U820">
            <v>498</v>
          </cell>
        </row>
        <row r="821">
          <cell r="A821">
            <v>800174369</v>
          </cell>
          <cell r="B821" t="str">
            <v xml:space="preserve">INVERCARDENAS S.A.                                                    </v>
          </cell>
          <cell r="C821" t="str">
            <v xml:space="preserve">BOGOTA D.C.               </v>
          </cell>
          <cell r="D821" t="str">
            <v xml:space="preserve">BOGOTA D.C.               </v>
          </cell>
          <cell r="E821" t="str">
            <v>VIGILANCIA</v>
          </cell>
          <cell r="F821" t="str">
            <v>ACTIVA</v>
          </cell>
          <cell r="G821" t="str">
            <v xml:space="preserve">OTRAS ACTIVIDADES EMPRESARIALES              </v>
          </cell>
          <cell r="H821">
            <v>820</v>
          </cell>
          <cell r="I821">
            <v>43153455</v>
          </cell>
          <cell r="J821">
            <v>1684.5</v>
          </cell>
          <cell r="K821">
            <v>5567661</v>
          </cell>
          <cell r="L821">
            <v>8111</v>
          </cell>
          <cell r="M821">
            <v>3423799</v>
          </cell>
          <cell r="N821">
            <v>3215</v>
          </cell>
          <cell r="O821">
            <v>3278160</v>
          </cell>
          <cell r="P821">
            <v>2387</v>
          </cell>
          <cell r="Q821">
            <v>1055429</v>
          </cell>
          <cell r="R821">
            <v>4781</v>
          </cell>
          <cell r="S821">
            <v>225276</v>
          </cell>
          <cell r="T821">
            <v>20998.5</v>
          </cell>
          <cell r="U821">
            <v>2632</v>
          </cell>
        </row>
        <row r="822">
          <cell r="A822">
            <v>860000794</v>
          </cell>
          <cell r="B822" t="str">
            <v xml:space="preserve">INDUSTRIAS SPRING S A                                                 </v>
          </cell>
          <cell r="C822" t="str">
            <v xml:space="preserve">COTA                      </v>
          </cell>
          <cell r="D822" t="str">
            <v xml:space="preserve">CUNDINAMARCA              </v>
          </cell>
          <cell r="E822" t="str">
            <v>VIGILANCIA</v>
          </cell>
          <cell r="F822" t="str">
            <v>ACTIVA</v>
          </cell>
          <cell r="G822" t="str">
            <v xml:space="preserve">OTRAS INDUSTRIAS MANUFACTURERAS              </v>
          </cell>
          <cell r="H822">
            <v>821</v>
          </cell>
          <cell r="I822">
            <v>43038613</v>
          </cell>
          <cell r="J822">
            <v>598</v>
          </cell>
          <cell r="K822">
            <v>21730491</v>
          </cell>
          <cell r="L822">
            <v>1197</v>
          </cell>
          <cell r="M822">
            <v>39722498</v>
          </cell>
          <cell r="N822">
            <v>621</v>
          </cell>
          <cell r="O822">
            <v>20061421</v>
          </cell>
          <cell r="P822">
            <v>521</v>
          </cell>
          <cell r="Q822">
            <v>6562498</v>
          </cell>
          <cell r="R822">
            <v>609</v>
          </cell>
          <cell r="S822">
            <v>3789023</v>
          </cell>
          <cell r="T822">
            <v>4367</v>
          </cell>
          <cell r="U822">
            <v>554</v>
          </cell>
        </row>
        <row r="823">
          <cell r="A823">
            <v>800197463</v>
          </cell>
          <cell r="B823" t="str">
            <v xml:space="preserve">POLLOS EL BUCANERO S.A.                                               </v>
          </cell>
          <cell r="C823" t="str">
            <v xml:space="preserve">CALI                      </v>
          </cell>
          <cell r="D823" t="str">
            <v xml:space="preserve">VALLE                     </v>
          </cell>
          <cell r="E823" t="str">
            <v>VIGILANCIA</v>
          </cell>
          <cell r="F823" t="str">
            <v>ACTIVA</v>
          </cell>
          <cell r="G823" t="str">
            <v xml:space="preserve">PRODUCTOS ALIMENTICIOS                       </v>
          </cell>
          <cell r="H823">
            <v>822</v>
          </cell>
          <cell r="I823">
            <v>42993912</v>
          </cell>
          <cell r="J823">
            <v>640</v>
          </cell>
          <cell r="K823">
            <v>20106722</v>
          </cell>
          <cell r="L823">
            <v>483</v>
          </cell>
          <cell r="M823">
            <v>95962595</v>
          </cell>
          <cell r="N823">
            <v>596</v>
          </cell>
          <cell r="O823">
            <v>21005706</v>
          </cell>
          <cell r="P823">
            <v>406</v>
          </cell>
          <cell r="Q823">
            <v>9013953</v>
          </cell>
          <cell r="R823">
            <v>510</v>
          </cell>
          <cell r="S823">
            <v>4885671</v>
          </cell>
          <cell r="T823">
            <v>3457</v>
          </cell>
          <cell r="U823">
            <v>434</v>
          </cell>
        </row>
        <row r="824">
          <cell r="A824">
            <v>860040584</v>
          </cell>
          <cell r="B824" t="str">
            <v xml:space="preserve">GUAICARAMO S.A.                                                       </v>
          </cell>
          <cell r="C824" t="str">
            <v xml:space="preserve">BOGOTA D.C.               </v>
          </cell>
          <cell r="D824" t="str">
            <v xml:space="preserve">BOGOTA D.C.               </v>
          </cell>
          <cell r="E824" t="str">
            <v>VIGILANCIA</v>
          </cell>
          <cell r="F824" t="str">
            <v>ACTIVA</v>
          </cell>
          <cell r="G824" t="str">
            <v xml:space="preserve">OTROS SECTORES AGRICOLAS                     </v>
          </cell>
          <cell r="H824">
            <v>823</v>
          </cell>
          <cell r="I824">
            <v>42988942</v>
          </cell>
          <cell r="J824">
            <v>566.5</v>
          </cell>
          <cell r="K824">
            <v>23201331</v>
          </cell>
          <cell r="L824">
            <v>1761</v>
          </cell>
          <cell r="M824">
            <v>26009670</v>
          </cell>
          <cell r="N824">
            <v>1517</v>
          </cell>
          <cell r="O824">
            <v>7800498</v>
          </cell>
          <cell r="P824">
            <v>2665</v>
          </cell>
          <cell r="Q824">
            <v>915227</v>
          </cell>
          <cell r="R824">
            <v>6036</v>
          </cell>
          <cell r="S824">
            <v>151819</v>
          </cell>
          <cell r="T824">
            <v>13368.5</v>
          </cell>
          <cell r="U824">
            <v>1628</v>
          </cell>
        </row>
        <row r="825">
          <cell r="A825">
            <v>860074358</v>
          </cell>
          <cell r="B825" t="str">
            <v xml:space="preserve">LABORATORIOS BUSSIE S.A.                                              </v>
          </cell>
          <cell r="C825" t="str">
            <v xml:space="preserve">BOGOTA D.C.               </v>
          </cell>
          <cell r="D825" t="str">
            <v xml:space="preserve">BOGOTA D.C.               </v>
          </cell>
          <cell r="E825" t="str">
            <v>VIGILANCIA</v>
          </cell>
          <cell r="F825" t="str">
            <v>ACTIVA</v>
          </cell>
          <cell r="G825" t="str">
            <v xml:space="preserve">PRODUCTOS QUIMICOS                           </v>
          </cell>
          <cell r="H825">
            <v>824</v>
          </cell>
          <cell r="I825">
            <v>42839834</v>
          </cell>
          <cell r="J825">
            <v>400.5</v>
          </cell>
          <cell r="K825">
            <v>36370095</v>
          </cell>
          <cell r="L825">
            <v>1083</v>
          </cell>
          <cell r="M825">
            <v>43944427</v>
          </cell>
          <cell r="N825">
            <v>403</v>
          </cell>
          <cell r="O825">
            <v>31211520</v>
          </cell>
          <cell r="P825">
            <v>534</v>
          </cell>
          <cell r="Q825">
            <v>6353038</v>
          </cell>
          <cell r="R825">
            <v>1042</v>
          </cell>
          <cell r="S825">
            <v>1868489</v>
          </cell>
          <cell r="T825">
            <v>4286.5</v>
          </cell>
          <cell r="U825">
            <v>545</v>
          </cell>
        </row>
        <row r="826">
          <cell r="A826">
            <v>800057402</v>
          </cell>
          <cell r="B826" t="str">
            <v xml:space="preserve">VERGEL Y CASTELLANOS INGENIEROS ASOCIADOS VYC S.A.                    </v>
          </cell>
          <cell r="C826" t="str">
            <v xml:space="preserve">BOGOTA D.C.               </v>
          </cell>
          <cell r="D826" t="str">
            <v xml:space="preserve">BOGOTA D.C.               </v>
          </cell>
          <cell r="E826" t="str">
            <v>VIGILANCIA</v>
          </cell>
          <cell r="F826" t="str">
            <v>ACTIVA</v>
          </cell>
          <cell r="G826" t="str">
            <v xml:space="preserve">CONSTRUCCION DE OBRAS CIVILES                </v>
          </cell>
          <cell r="H826">
            <v>825</v>
          </cell>
          <cell r="I826">
            <v>42748618</v>
          </cell>
          <cell r="J826">
            <v>461.5</v>
          </cell>
          <cell r="K826">
            <v>30034211</v>
          </cell>
          <cell r="L826">
            <v>1274</v>
          </cell>
          <cell r="M826">
            <v>36901053</v>
          </cell>
          <cell r="N826">
            <v>2559</v>
          </cell>
          <cell r="O826">
            <v>4338789</v>
          </cell>
          <cell r="P826">
            <v>1207</v>
          </cell>
          <cell r="Q826">
            <v>2377012</v>
          </cell>
          <cell r="R826">
            <v>2090</v>
          </cell>
          <cell r="S826">
            <v>761790</v>
          </cell>
          <cell r="T826">
            <v>8416.5</v>
          </cell>
          <cell r="U826">
            <v>997</v>
          </cell>
        </row>
        <row r="827">
          <cell r="A827">
            <v>817000019</v>
          </cell>
          <cell r="B827" t="str">
            <v xml:space="preserve">LADRILLERA MELENDEZ S.A.                                              </v>
          </cell>
          <cell r="C827" t="str">
            <v xml:space="preserve">SANTANDER DE QUILICHAO    </v>
          </cell>
          <cell r="D827" t="str">
            <v xml:space="preserve">CAUCA                     </v>
          </cell>
          <cell r="E827" t="str">
            <v>VIGILANCIA</v>
          </cell>
          <cell r="F827" t="str">
            <v>ACTIVA</v>
          </cell>
          <cell r="G827" t="str">
            <v>FABRICACION DE PRODUCTOS MINERALES NO METALIC</v>
          </cell>
          <cell r="H827">
            <v>826</v>
          </cell>
          <cell r="I827">
            <v>42728948</v>
          </cell>
          <cell r="J827">
            <v>462</v>
          </cell>
          <cell r="K827">
            <v>29975541</v>
          </cell>
          <cell r="L827">
            <v>2703</v>
          </cell>
          <cell r="M827">
            <v>15997706</v>
          </cell>
          <cell r="N827">
            <v>3358</v>
          </cell>
          <cell r="O827">
            <v>3107345</v>
          </cell>
          <cell r="P827">
            <v>3320</v>
          </cell>
          <cell r="Q827">
            <v>677689</v>
          </cell>
          <cell r="R827">
            <v>5400</v>
          </cell>
          <cell r="S827">
            <v>185522</v>
          </cell>
          <cell r="T827">
            <v>16069</v>
          </cell>
          <cell r="U827">
            <v>2002</v>
          </cell>
        </row>
        <row r="828">
          <cell r="A828">
            <v>860005074</v>
          </cell>
          <cell r="B828" t="str">
            <v xml:space="preserve">N C R COLOMBIA LIMITADA                                               </v>
          </cell>
          <cell r="C828" t="str">
            <v xml:space="preserve">BOGOTA D.C.               </v>
          </cell>
          <cell r="D828" t="str">
            <v xml:space="preserve">BOGOTA D.C.               </v>
          </cell>
          <cell r="E828" t="str">
            <v>VIGILANCIA</v>
          </cell>
          <cell r="F828" t="str">
            <v>ACTIVA</v>
          </cell>
          <cell r="G828" t="str">
            <v xml:space="preserve">COMERCIO AL POR MAYOR                        </v>
          </cell>
          <cell r="H828">
            <v>827</v>
          </cell>
          <cell r="I828">
            <v>42681719</v>
          </cell>
          <cell r="J828">
            <v>818</v>
          </cell>
          <cell r="K828">
            <v>14465461</v>
          </cell>
          <cell r="L828">
            <v>1020</v>
          </cell>
          <cell r="M828">
            <v>46654364</v>
          </cell>
          <cell r="N828">
            <v>453</v>
          </cell>
          <cell r="O828">
            <v>27660495</v>
          </cell>
          <cell r="P828">
            <v>615</v>
          </cell>
          <cell r="Q828">
            <v>5420119</v>
          </cell>
          <cell r="R828">
            <v>459</v>
          </cell>
          <cell r="S828">
            <v>5590680</v>
          </cell>
          <cell r="T828">
            <v>4192</v>
          </cell>
          <cell r="U828">
            <v>532</v>
          </cell>
        </row>
        <row r="829">
          <cell r="A829">
            <v>890926803</v>
          </cell>
          <cell r="B829" t="str">
            <v xml:space="preserve">ESTUDIO DE MODA S.A.                                                  </v>
          </cell>
          <cell r="C829" t="str">
            <v xml:space="preserve">MEDELLIN                  </v>
          </cell>
          <cell r="D829" t="str">
            <v xml:space="preserve">ANTIOQUIA                 </v>
          </cell>
          <cell r="E829" t="str">
            <v>VIGILANCIA</v>
          </cell>
          <cell r="F829" t="str">
            <v>ACTIVA</v>
          </cell>
          <cell r="G829" t="str">
            <v xml:space="preserve">FABRICACION DE PRENDAS DE VESTIR             </v>
          </cell>
          <cell r="H829">
            <v>828</v>
          </cell>
          <cell r="I829">
            <v>42674597</v>
          </cell>
          <cell r="J829">
            <v>1146.5</v>
          </cell>
          <cell r="K829">
            <v>9338207</v>
          </cell>
          <cell r="L829">
            <v>732</v>
          </cell>
          <cell r="M829">
            <v>66028311</v>
          </cell>
          <cell r="N829">
            <v>371</v>
          </cell>
          <cell r="O829">
            <v>33843294</v>
          </cell>
          <cell r="P829">
            <v>574</v>
          </cell>
          <cell r="Q829">
            <v>5804648</v>
          </cell>
          <cell r="R829">
            <v>1260</v>
          </cell>
          <cell r="S829">
            <v>1484079</v>
          </cell>
          <cell r="T829">
            <v>4911.5</v>
          </cell>
          <cell r="U829">
            <v>614</v>
          </cell>
        </row>
        <row r="830">
          <cell r="A830">
            <v>900060476</v>
          </cell>
          <cell r="B830" t="str">
            <v xml:space="preserve">ENCAJES S.A COLOMBIA                                                  </v>
          </cell>
          <cell r="C830" t="str">
            <v xml:space="preserve">BOGOTA D.C.               </v>
          </cell>
          <cell r="D830" t="str">
            <v xml:space="preserve">BOGOTA D.C.               </v>
          </cell>
          <cell r="E830" t="str">
            <v>VIGILANCIA</v>
          </cell>
          <cell r="F830" t="str">
            <v>ACTIVA</v>
          </cell>
          <cell r="G830" t="str">
            <v>FABRICACION DE TELAS Y ACTIVIDADES RELACIONAD</v>
          </cell>
          <cell r="H830">
            <v>829</v>
          </cell>
          <cell r="I830">
            <v>42579454</v>
          </cell>
          <cell r="J830">
            <v>411</v>
          </cell>
          <cell r="K830">
            <v>35228331</v>
          </cell>
          <cell r="L830">
            <v>999</v>
          </cell>
          <cell r="M830">
            <v>47561421</v>
          </cell>
          <cell r="N830">
            <v>839</v>
          </cell>
          <cell r="O830">
            <v>14244518</v>
          </cell>
          <cell r="P830">
            <v>625</v>
          </cell>
          <cell r="Q830">
            <v>5279137</v>
          </cell>
          <cell r="R830">
            <v>577</v>
          </cell>
          <cell r="S830">
            <v>4093251</v>
          </cell>
          <cell r="T830">
            <v>4280</v>
          </cell>
          <cell r="U830">
            <v>543</v>
          </cell>
        </row>
        <row r="831">
          <cell r="A831">
            <v>800130149</v>
          </cell>
          <cell r="B831" t="str">
            <v xml:space="preserve">SUPERTEX S.A.                                                         </v>
          </cell>
          <cell r="C831" t="str">
            <v xml:space="preserve">YUMBO                     </v>
          </cell>
          <cell r="D831" t="str">
            <v xml:space="preserve">VALLE                     </v>
          </cell>
          <cell r="E831" t="str">
            <v>VIGILANCIA</v>
          </cell>
          <cell r="F831" t="str">
            <v>ACTIVA</v>
          </cell>
          <cell r="G831" t="str">
            <v xml:space="preserve">FABRICACION DE PRENDAS DE VESTIR             </v>
          </cell>
          <cell r="H831">
            <v>830</v>
          </cell>
          <cell r="I831">
            <v>42496473</v>
          </cell>
          <cell r="J831">
            <v>833.5</v>
          </cell>
          <cell r="K831">
            <v>14127346</v>
          </cell>
          <cell r="L831">
            <v>477</v>
          </cell>
          <cell r="M831">
            <v>96979514</v>
          </cell>
          <cell r="N831">
            <v>1723</v>
          </cell>
          <cell r="O831">
            <v>6886250</v>
          </cell>
          <cell r="P831">
            <v>2069</v>
          </cell>
          <cell r="Q831">
            <v>1286635</v>
          </cell>
          <cell r="R831">
            <v>2155</v>
          </cell>
          <cell r="S831">
            <v>728289</v>
          </cell>
          <cell r="T831">
            <v>8087.5</v>
          </cell>
          <cell r="U831">
            <v>961</v>
          </cell>
        </row>
        <row r="832">
          <cell r="A832">
            <v>800251341</v>
          </cell>
          <cell r="B832" t="str">
            <v xml:space="preserve">MATTEL COLOMBIA S A                                                   </v>
          </cell>
          <cell r="C832" t="str">
            <v xml:space="preserve">BOGOTA D.C.               </v>
          </cell>
          <cell r="D832" t="str">
            <v xml:space="preserve">BOGOTA D.C.               </v>
          </cell>
          <cell r="E832" t="str">
            <v>VIGILANCIA</v>
          </cell>
          <cell r="F832" t="str">
            <v>ACTIVA</v>
          </cell>
          <cell r="G832" t="str">
            <v xml:space="preserve">COMERCIO AL POR MAYOR                        </v>
          </cell>
          <cell r="H832">
            <v>831</v>
          </cell>
          <cell r="I832">
            <v>42491021</v>
          </cell>
          <cell r="J832">
            <v>456</v>
          </cell>
          <cell r="K832">
            <v>30759077</v>
          </cell>
          <cell r="L832">
            <v>839</v>
          </cell>
          <cell r="M832">
            <v>57665133</v>
          </cell>
          <cell r="N832">
            <v>378</v>
          </cell>
          <cell r="O832">
            <v>33048875</v>
          </cell>
          <cell r="P832">
            <v>272</v>
          </cell>
          <cell r="Q832">
            <v>14260662</v>
          </cell>
          <cell r="R832">
            <v>548</v>
          </cell>
          <cell r="S832">
            <v>4410426</v>
          </cell>
          <cell r="T832">
            <v>3324</v>
          </cell>
          <cell r="U832">
            <v>420</v>
          </cell>
        </row>
        <row r="833">
          <cell r="A833">
            <v>805014351</v>
          </cell>
          <cell r="B833" t="str">
            <v xml:space="preserve">VENUS COLOMBIANA S A                                                  </v>
          </cell>
          <cell r="C833" t="str">
            <v xml:space="preserve">YUMBO                     </v>
          </cell>
          <cell r="D833" t="str">
            <v xml:space="preserve">VALLE                     </v>
          </cell>
          <cell r="E833" t="str">
            <v>VIGILANCIA</v>
          </cell>
          <cell r="F833" t="str">
            <v>ACTIVA</v>
          </cell>
          <cell r="G833" t="str">
            <v xml:space="preserve">COMERCIO AL POR MAYOR                        </v>
          </cell>
          <cell r="H833">
            <v>832</v>
          </cell>
          <cell r="I833">
            <v>42458790</v>
          </cell>
          <cell r="J833">
            <v>996.5</v>
          </cell>
          <cell r="K833">
            <v>11245731</v>
          </cell>
          <cell r="L833">
            <v>624</v>
          </cell>
          <cell r="M833">
            <v>76139524</v>
          </cell>
          <cell r="N833">
            <v>699</v>
          </cell>
          <cell r="O833">
            <v>17334140</v>
          </cell>
          <cell r="P833">
            <v>600</v>
          </cell>
          <cell r="Q833">
            <v>5557269</v>
          </cell>
          <cell r="R833">
            <v>1126</v>
          </cell>
          <cell r="S833">
            <v>1687038</v>
          </cell>
          <cell r="T833">
            <v>4877.5</v>
          </cell>
          <cell r="U833">
            <v>611</v>
          </cell>
        </row>
        <row r="834">
          <cell r="A834">
            <v>817000676</v>
          </cell>
          <cell r="B834" t="str">
            <v xml:space="preserve">ALIMENTOS DERIVADOS DE LA CAÑA S A                                    </v>
          </cell>
          <cell r="C834" t="str">
            <v xml:space="preserve">CALI                      </v>
          </cell>
          <cell r="D834" t="str">
            <v xml:space="preserve">VALLE                     </v>
          </cell>
          <cell r="E834" t="str">
            <v>EXENTA</v>
          </cell>
          <cell r="F834" t="str">
            <v>VIGILADA POR LA SUPERINTENDENCIA FINANCIERA DE COL</v>
          </cell>
          <cell r="G834" t="str">
            <v xml:space="preserve">AGRICOLA CON PREDOMINIO EXPORTADOR           </v>
          </cell>
          <cell r="H834">
            <v>833</v>
          </cell>
          <cell r="I834">
            <v>42269381</v>
          </cell>
          <cell r="J834">
            <v>425.5</v>
          </cell>
          <cell r="K834">
            <v>33371675</v>
          </cell>
          <cell r="L834">
            <v>8288</v>
          </cell>
          <cell r="M834">
            <v>3282934</v>
          </cell>
          <cell r="N834">
            <v>5528</v>
          </cell>
          <cell r="O834">
            <v>1657947</v>
          </cell>
          <cell r="P834">
            <v>3004</v>
          </cell>
          <cell r="Q834">
            <v>782089</v>
          </cell>
          <cell r="R834">
            <v>3260</v>
          </cell>
          <cell r="S834">
            <v>406129</v>
          </cell>
          <cell r="T834">
            <v>21338.5</v>
          </cell>
          <cell r="U834">
            <v>2677</v>
          </cell>
        </row>
        <row r="835">
          <cell r="A835">
            <v>800133807</v>
          </cell>
          <cell r="B835" t="str">
            <v xml:space="preserve">SCANDINAVIA PHARMA LTDA.                                              </v>
          </cell>
          <cell r="C835" t="str">
            <v xml:space="preserve">BOGOTA D.C.               </v>
          </cell>
          <cell r="D835" t="str">
            <v xml:space="preserve">BOGOTA D.C.               </v>
          </cell>
          <cell r="E835" t="str">
            <v>VIGILANCIA</v>
          </cell>
          <cell r="F835" t="str">
            <v>ACTIVA</v>
          </cell>
          <cell r="G835" t="str">
            <v xml:space="preserve">PRODUCTOS QUIMICOS                           </v>
          </cell>
          <cell r="H835">
            <v>834</v>
          </cell>
          <cell r="I835">
            <v>42240705</v>
          </cell>
          <cell r="J835">
            <v>495</v>
          </cell>
          <cell r="K835">
            <v>27232250</v>
          </cell>
          <cell r="L835">
            <v>890</v>
          </cell>
          <cell r="M835">
            <v>54456875</v>
          </cell>
          <cell r="N835">
            <v>428</v>
          </cell>
          <cell r="O835">
            <v>29188249</v>
          </cell>
          <cell r="P835">
            <v>416</v>
          </cell>
          <cell r="Q835">
            <v>8804803</v>
          </cell>
          <cell r="R835">
            <v>629</v>
          </cell>
          <cell r="S835">
            <v>3651038</v>
          </cell>
          <cell r="T835">
            <v>3692</v>
          </cell>
          <cell r="U835">
            <v>464</v>
          </cell>
        </row>
        <row r="836">
          <cell r="A836">
            <v>830065842</v>
          </cell>
          <cell r="B836" t="str">
            <v xml:space="preserve">ATENTO COLOMBIA S.A.                                                  </v>
          </cell>
          <cell r="C836" t="str">
            <v xml:space="preserve">BOGOTA D.C.               </v>
          </cell>
          <cell r="D836" t="str">
            <v xml:space="preserve">BOGOTA D.C.               </v>
          </cell>
          <cell r="E836" t="str">
            <v>VIGILANCIA</v>
          </cell>
          <cell r="F836" t="str">
            <v>ACTIVA</v>
          </cell>
          <cell r="G836" t="str">
            <v xml:space="preserve">TELEFONIA Y REDES                            </v>
          </cell>
          <cell r="H836">
            <v>835</v>
          </cell>
          <cell r="I836">
            <v>42226296</v>
          </cell>
          <cell r="J836">
            <v>480</v>
          </cell>
          <cell r="K836">
            <v>28410036</v>
          </cell>
          <cell r="L836">
            <v>741</v>
          </cell>
          <cell r="M836">
            <v>65131555</v>
          </cell>
          <cell r="N836">
            <v>561</v>
          </cell>
          <cell r="O836">
            <v>22592875</v>
          </cell>
          <cell r="P836">
            <v>344</v>
          </cell>
          <cell r="Q836">
            <v>11017732</v>
          </cell>
          <cell r="R836">
            <v>411</v>
          </cell>
          <cell r="S836">
            <v>6463477</v>
          </cell>
          <cell r="T836">
            <v>3372</v>
          </cell>
          <cell r="U836">
            <v>426</v>
          </cell>
        </row>
        <row r="837">
          <cell r="A837">
            <v>860023369</v>
          </cell>
          <cell r="B837" t="str">
            <v xml:space="preserve">LUIS EDUARDO CAICEDO S A LEC S A                                      </v>
          </cell>
          <cell r="C837" t="str">
            <v xml:space="preserve">BOGOTA D.C.               </v>
          </cell>
          <cell r="D837" t="str">
            <v xml:space="preserve">BOGOTA D.C.               </v>
          </cell>
          <cell r="E837" t="str">
            <v>CONTROL</v>
          </cell>
          <cell r="F837" t="str">
            <v>ACTIVA</v>
          </cell>
          <cell r="G837" t="str">
            <v xml:space="preserve">FABRICACION DE PRENDAS DE VESTIR             </v>
          </cell>
          <cell r="H837">
            <v>836</v>
          </cell>
          <cell r="I837">
            <v>42154333</v>
          </cell>
          <cell r="J837">
            <v>530</v>
          </cell>
          <cell r="K837">
            <v>25360337</v>
          </cell>
          <cell r="L837">
            <v>1808</v>
          </cell>
          <cell r="M837">
            <v>25340338</v>
          </cell>
          <cell r="N837">
            <v>1303</v>
          </cell>
          <cell r="O837">
            <v>8995059</v>
          </cell>
          <cell r="P837">
            <v>2997</v>
          </cell>
          <cell r="Q837">
            <v>784633</v>
          </cell>
          <cell r="R837">
            <v>3796</v>
          </cell>
          <cell r="S837">
            <v>322056</v>
          </cell>
          <cell r="T837">
            <v>11270</v>
          </cell>
          <cell r="U837">
            <v>1363</v>
          </cell>
        </row>
        <row r="838">
          <cell r="A838">
            <v>890916575</v>
          </cell>
          <cell r="B838" t="str">
            <v xml:space="preserve">DISTRIBUIDORA DE VINOS Y LICORES S A                                  </v>
          </cell>
          <cell r="C838" t="str">
            <v xml:space="preserve">MEDELLIN                  </v>
          </cell>
          <cell r="D838" t="str">
            <v xml:space="preserve">ANTIOQUIA                 </v>
          </cell>
          <cell r="E838" t="str">
            <v>VIGILANCIA</v>
          </cell>
          <cell r="F838" t="str">
            <v>ACTIVA</v>
          </cell>
          <cell r="G838" t="str">
            <v xml:space="preserve">COMERCIO AL POR MAYOR                        </v>
          </cell>
          <cell r="H838">
            <v>837</v>
          </cell>
          <cell r="I838">
            <v>42151590</v>
          </cell>
          <cell r="J838">
            <v>1318.5</v>
          </cell>
          <cell r="K838">
            <v>7728362</v>
          </cell>
          <cell r="L838">
            <v>798</v>
          </cell>
          <cell r="M838">
            <v>60511910</v>
          </cell>
          <cell r="N838">
            <v>803</v>
          </cell>
          <cell r="O838">
            <v>14748823</v>
          </cell>
          <cell r="P838">
            <v>569</v>
          </cell>
          <cell r="Q838">
            <v>5909671</v>
          </cell>
          <cell r="R838">
            <v>4083</v>
          </cell>
          <cell r="S838">
            <v>289248</v>
          </cell>
          <cell r="T838">
            <v>8408.5</v>
          </cell>
          <cell r="U838">
            <v>995</v>
          </cell>
        </row>
        <row r="839">
          <cell r="A839">
            <v>890310066</v>
          </cell>
          <cell r="B839" t="str">
            <v xml:space="preserve">INVERSIONES IRAGORRI HOLGUIN S.A.                                     </v>
          </cell>
          <cell r="C839" t="str">
            <v xml:space="preserve">CALI                      </v>
          </cell>
          <cell r="D839" t="str">
            <v xml:space="preserve">VALLE                     </v>
          </cell>
          <cell r="E839" t="str">
            <v>VIGILANCIA</v>
          </cell>
          <cell r="F839" t="str">
            <v>ACTIVA</v>
          </cell>
          <cell r="G839" t="str">
            <v>ACTIVIDADES DIVERSAS DE INVERSION Y SERVICIOS</v>
          </cell>
          <cell r="H839">
            <v>838</v>
          </cell>
          <cell r="I839">
            <v>42055196</v>
          </cell>
          <cell r="J839">
            <v>349</v>
          </cell>
          <cell r="K839">
            <v>41838196</v>
          </cell>
          <cell r="L839">
            <v>10361</v>
          </cell>
          <cell r="M839">
            <v>2053422</v>
          </cell>
          <cell r="N839">
            <v>4706</v>
          </cell>
          <cell r="O839">
            <v>2053422</v>
          </cell>
          <cell r="P839">
            <v>1411</v>
          </cell>
          <cell r="Q839">
            <v>2002656</v>
          </cell>
          <cell r="R839">
            <v>1024</v>
          </cell>
          <cell r="S839">
            <v>1905504</v>
          </cell>
          <cell r="T839">
            <v>18689</v>
          </cell>
          <cell r="U839">
            <v>2336</v>
          </cell>
        </row>
        <row r="840">
          <cell r="A840">
            <v>890919549</v>
          </cell>
          <cell r="B840" t="str">
            <v xml:space="preserve">CONQUIMICA S.A.                                                       </v>
          </cell>
          <cell r="C840" t="str">
            <v xml:space="preserve">MEDELLIN                  </v>
          </cell>
          <cell r="D840" t="str">
            <v xml:space="preserve">ANTIOQUIA                 </v>
          </cell>
          <cell r="E840" t="str">
            <v>VIGILANCIA</v>
          </cell>
          <cell r="F840" t="str">
            <v>ACTIVA</v>
          </cell>
          <cell r="G840" t="str">
            <v xml:space="preserve">COMERCIO AL POR MAYOR                        </v>
          </cell>
          <cell r="H840">
            <v>839</v>
          </cell>
          <cell r="I840">
            <v>41920979</v>
          </cell>
          <cell r="J840">
            <v>660.5</v>
          </cell>
          <cell r="K840">
            <v>19239784</v>
          </cell>
          <cell r="L840">
            <v>696</v>
          </cell>
          <cell r="M840">
            <v>69185315</v>
          </cell>
          <cell r="N840">
            <v>891</v>
          </cell>
          <cell r="O840">
            <v>13248028</v>
          </cell>
          <cell r="P840">
            <v>2289</v>
          </cell>
          <cell r="Q840">
            <v>1125334</v>
          </cell>
          <cell r="R840">
            <v>2097</v>
          </cell>
          <cell r="S840">
            <v>758145</v>
          </cell>
          <cell r="T840">
            <v>7472.5</v>
          </cell>
          <cell r="U840">
            <v>889</v>
          </cell>
        </row>
        <row r="841">
          <cell r="A841">
            <v>800140521</v>
          </cell>
          <cell r="B841" t="str">
            <v xml:space="preserve">CONSTRUCTORA URBANA SAN RAFAEL S.A                                    </v>
          </cell>
          <cell r="C841" t="str">
            <v xml:space="preserve">BOGOTA D.C.               </v>
          </cell>
          <cell r="D841" t="str">
            <v xml:space="preserve">BOGOTA D.C.               </v>
          </cell>
          <cell r="E841" t="str">
            <v>VIGILANCIA</v>
          </cell>
          <cell r="F841" t="str">
            <v>ACTIVA</v>
          </cell>
          <cell r="G841" t="str">
            <v xml:space="preserve">ACTIVIDADES INMOBILIARIAS                    </v>
          </cell>
          <cell r="H841">
            <v>840</v>
          </cell>
          <cell r="I841">
            <v>41908297</v>
          </cell>
          <cell r="J841">
            <v>389.5</v>
          </cell>
          <cell r="K841">
            <v>37423858</v>
          </cell>
          <cell r="L841">
            <v>7081</v>
          </cell>
          <cell r="M841">
            <v>4304555</v>
          </cell>
          <cell r="N841">
            <v>2575</v>
          </cell>
          <cell r="O841">
            <v>4304555</v>
          </cell>
          <cell r="P841">
            <v>1153</v>
          </cell>
          <cell r="Q841">
            <v>2544230</v>
          </cell>
          <cell r="R841">
            <v>3660</v>
          </cell>
          <cell r="S841">
            <v>340027</v>
          </cell>
          <cell r="T841">
            <v>15698.5</v>
          </cell>
          <cell r="U841">
            <v>1944</v>
          </cell>
        </row>
        <row r="842">
          <cell r="A842">
            <v>800230447</v>
          </cell>
          <cell r="B842" t="str">
            <v xml:space="preserve">SODEXHO COLOMBIA S.A.                                                 </v>
          </cell>
          <cell r="C842" t="str">
            <v xml:space="preserve">BOGOTA D.C.               </v>
          </cell>
          <cell r="D842" t="str">
            <v xml:space="preserve">BOGOTA D.C.               </v>
          </cell>
          <cell r="E842" t="str">
            <v>VIGILANCIA</v>
          </cell>
          <cell r="F842" t="str">
            <v>ACTIVA</v>
          </cell>
          <cell r="G842" t="str">
            <v xml:space="preserve">EXPENDIO DE ALIMENTOS Y BEBIDAS              </v>
          </cell>
          <cell r="H842">
            <v>841</v>
          </cell>
          <cell r="I842">
            <v>41898216</v>
          </cell>
          <cell r="J842">
            <v>1551</v>
          </cell>
          <cell r="K842">
            <v>6204580</v>
          </cell>
          <cell r="L842">
            <v>259</v>
          </cell>
          <cell r="M842">
            <v>167229010</v>
          </cell>
          <cell r="N842">
            <v>617</v>
          </cell>
          <cell r="O842">
            <v>20269403</v>
          </cell>
          <cell r="P842">
            <v>733</v>
          </cell>
          <cell r="Q842">
            <v>4417274</v>
          </cell>
          <cell r="R842">
            <v>722</v>
          </cell>
          <cell r="S842">
            <v>3158140</v>
          </cell>
          <cell r="T842">
            <v>4723</v>
          </cell>
          <cell r="U842">
            <v>598</v>
          </cell>
        </row>
        <row r="843">
          <cell r="A843">
            <v>890100477</v>
          </cell>
          <cell r="B843" t="str">
            <v xml:space="preserve">EL HERALDO LTDA                                                       </v>
          </cell>
          <cell r="C843" t="str">
            <v xml:space="preserve">BARRANQUILLA              </v>
          </cell>
          <cell r="D843" t="str">
            <v xml:space="preserve">ATLANTICO                 </v>
          </cell>
          <cell r="E843" t="str">
            <v>VIGILANCIA</v>
          </cell>
          <cell r="F843" t="str">
            <v>ACTIVA</v>
          </cell>
          <cell r="G843" t="str">
            <v xml:space="preserve">OTRAS INDUSTRIAS MANUFACTURERAS              </v>
          </cell>
          <cell r="H843">
            <v>842</v>
          </cell>
          <cell r="I843">
            <v>41762249</v>
          </cell>
          <cell r="J843">
            <v>441.5</v>
          </cell>
          <cell r="K843">
            <v>32149092</v>
          </cell>
          <cell r="L843">
            <v>1518</v>
          </cell>
          <cell r="M843">
            <v>31033067</v>
          </cell>
          <cell r="N843">
            <v>683</v>
          </cell>
          <cell r="O843">
            <v>17811316</v>
          </cell>
          <cell r="P843">
            <v>549</v>
          </cell>
          <cell r="Q843">
            <v>6176166</v>
          </cell>
          <cell r="R843">
            <v>529</v>
          </cell>
          <cell r="S843">
            <v>4610327</v>
          </cell>
          <cell r="T843">
            <v>4562.5</v>
          </cell>
          <cell r="U843">
            <v>579</v>
          </cell>
        </row>
        <row r="844">
          <cell r="A844">
            <v>800037241</v>
          </cell>
          <cell r="B844" t="str">
            <v xml:space="preserve">M-I OVERSEAS LIMITED                                                  </v>
          </cell>
          <cell r="C844" t="str">
            <v xml:space="preserve">BOGOTA D.C.               </v>
          </cell>
          <cell r="D844" t="str">
            <v xml:space="preserve">BOGOTA D.C.               </v>
          </cell>
          <cell r="E844" t="str">
            <v>VIGILANCIA</v>
          </cell>
          <cell r="F844" t="str">
            <v>ACTIVA</v>
          </cell>
          <cell r="G844" t="str">
            <v xml:space="preserve">DERIVADOS DEL PETROLEO Y GAS                 </v>
          </cell>
          <cell r="H844">
            <v>843</v>
          </cell>
          <cell r="I844">
            <v>41758266</v>
          </cell>
          <cell r="J844">
            <v>466</v>
          </cell>
          <cell r="K844">
            <v>29526263</v>
          </cell>
          <cell r="L844">
            <v>758</v>
          </cell>
          <cell r="M844">
            <v>63640893</v>
          </cell>
          <cell r="N844">
            <v>301</v>
          </cell>
          <cell r="O844">
            <v>41508494</v>
          </cell>
          <cell r="P844">
            <v>539</v>
          </cell>
          <cell r="Q844">
            <v>6277106</v>
          </cell>
          <cell r="R844">
            <v>953</v>
          </cell>
          <cell r="S844">
            <v>2080601</v>
          </cell>
          <cell r="T844">
            <v>3860</v>
          </cell>
          <cell r="U844">
            <v>486</v>
          </cell>
        </row>
        <row r="845">
          <cell r="A845">
            <v>890933089</v>
          </cell>
          <cell r="B845" t="str">
            <v xml:space="preserve">LUZ DARY PELAEZ E HIJOS Y CIA S EN C S                                </v>
          </cell>
          <cell r="C845" t="str">
            <v xml:space="preserve">MEDELLIN                  </v>
          </cell>
          <cell r="D845" t="str">
            <v xml:space="preserve">ANTIOQUIA                 </v>
          </cell>
          <cell r="E845" t="str">
            <v>VIGILANCIA</v>
          </cell>
          <cell r="F845" t="str">
            <v>ACTIVA</v>
          </cell>
          <cell r="G845" t="str">
            <v xml:space="preserve">ACTIVIDADES INMOBILIARIAS                    </v>
          </cell>
          <cell r="H845">
            <v>844</v>
          </cell>
          <cell r="I845">
            <v>41754854</v>
          </cell>
          <cell r="J845">
            <v>359</v>
          </cell>
          <cell r="K845">
            <v>40956933</v>
          </cell>
          <cell r="L845">
            <v>9288</v>
          </cell>
          <cell r="M845">
            <v>2617800</v>
          </cell>
          <cell r="N845">
            <v>3906</v>
          </cell>
          <cell r="O845">
            <v>2617800</v>
          </cell>
          <cell r="P845">
            <v>4308</v>
          </cell>
          <cell r="Q845">
            <v>469431</v>
          </cell>
          <cell r="R845">
            <v>934</v>
          </cell>
          <cell r="S845">
            <v>2145645</v>
          </cell>
          <cell r="T845">
            <v>19639</v>
          </cell>
          <cell r="U845">
            <v>2455</v>
          </cell>
        </row>
        <row r="846">
          <cell r="A846">
            <v>802011109</v>
          </cell>
          <cell r="B846" t="str">
            <v xml:space="preserve">GRUPO ALIMENTARIO DEL ATLANTICO S A                                   </v>
          </cell>
          <cell r="C846" t="str">
            <v xml:space="preserve">BARRANQUILLA              </v>
          </cell>
          <cell r="D846" t="str">
            <v xml:space="preserve">ATLANTICO                 </v>
          </cell>
          <cell r="E846" t="str">
            <v>VIGILANCIA</v>
          </cell>
          <cell r="F846" t="str">
            <v>ACTIVA</v>
          </cell>
          <cell r="G846" t="str">
            <v xml:space="preserve">PRODUCTOS ALIMENTICIOS                       </v>
          </cell>
          <cell r="H846">
            <v>845</v>
          </cell>
          <cell r="I846">
            <v>41722261</v>
          </cell>
          <cell r="J846">
            <v>646.5</v>
          </cell>
          <cell r="K846">
            <v>19783927</v>
          </cell>
          <cell r="L846">
            <v>598</v>
          </cell>
          <cell r="M846">
            <v>79627934</v>
          </cell>
          <cell r="N846">
            <v>1087</v>
          </cell>
          <cell r="O846">
            <v>10789171</v>
          </cell>
          <cell r="P846">
            <v>4213</v>
          </cell>
          <cell r="Q846">
            <v>485112</v>
          </cell>
          <cell r="R846">
            <v>6892</v>
          </cell>
          <cell r="S846">
            <v>117337</v>
          </cell>
          <cell r="T846">
            <v>14281.5</v>
          </cell>
          <cell r="U846">
            <v>1752</v>
          </cell>
        </row>
        <row r="847">
          <cell r="A847">
            <v>811024437</v>
          </cell>
          <cell r="B847" t="str">
            <v xml:space="preserve">AVENIR S.A.                                                           </v>
          </cell>
          <cell r="C847" t="str">
            <v xml:space="preserve">MEDELLIN                  </v>
          </cell>
          <cell r="D847" t="str">
            <v xml:space="preserve">ANTIOQUIA                 </v>
          </cell>
          <cell r="E847" t="str">
            <v>VIGILANCIA</v>
          </cell>
          <cell r="F847" t="str">
            <v>ACTIVA</v>
          </cell>
          <cell r="G847" t="str">
            <v>ACTIVIDADES DIVERSAS DE INVERSION Y SERVICIOS</v>
          </cell>
          <cell r="H847">
            <v>846</v>
          </cell>
          <cell r="I847">
            <v>41659722</v>
          </cell>
          <cell r="J847">
            <v>351</v>
          </cell>
          <cell r="K847">
            <v>41659722</v>
          </cell>
          <cell r="L847">
            <v>10843</v>
          </cell>
          <cell r="M847">
            <v>1834106</v>
          </cell>
          <cell r="N847">
            <v>5153</v>
          </cell>
          <cell r="O847">
            <v>1834106</v>
          </cell>
          <cell r="P847">
            <v>1551</v>
          </cell>
          <cell r="Q847">
            <v>1791774</v>
          </cell>
          <cell r="R847">
            <v>1088</v>
          </cell>
          <cell r="S847">
            <v>1766992</v>
          </cell>
          <cell r="T847">
            <v>19832</v>
          </cell>
          <cell r="U847">
            <v>2483</v>
          </cell>
        </row>
        <row r="848">
          <cell r="A848">
            <v>860029022</v>
          </cell>
          <cell r="B848" t="str">
            <v xml:space="preserve">ROPSOHN THERAPEUTICS LTDA                                             </v>
          </cell>
          <cell r="C848" t="str">
            <v xml:space="preserve">BOGOTA D.C.               </v>
          </cell>
          <cell r="D848" t="str">
            <v xml:space="preserve">BOGOTA D.C.               </v>
          </cell>
          <cell r="E848" t="str">
            <v>VIGILANCIA</v>
          </cell>
          <cell r="F848" t="str">
            <v>ACTIVA</v>
          </cell>
          <cell r="G848" t="str">
            <v xml:space="preserve">PRODUCTOS QUIMICOS                           </v>
          </cell>
          <cell r="H848">
            <v>847</v>
          </cell>
          <cell r="I848">
            <v>41609769</v>
          </cell>
          <cell r="J848">
            <v>398</v>
          </cell>
          <cell r="K848">
            <v>36712390</v>
          </cell>
          <cell r="L848">
            <v>1390</v>
          </cell>
          <cell r="M848">
            <v>34122312</v>
          </cell>
          <cell r="N848">
            <v>739</v>
          </cell>
          <cell r="O848">
            <v>16195233</v>
          </cell>
          <cell r="P848">
            <v>475</v>
          </cell>
          <cell r="Q848">
            <v>7443445</v>
          </cell>
          <cell r="R848">
            <v>685</v>
          </cell>
          <cell r="S848">
            <v>3314116</v>
          </cell>
          <cell r="T848">
            <v>4534</v>
          </cell>
          <cell r="U848">
            <v>575</v>
          </cell>
        </row>
        <row r="849">
          <cell r="A849">
            <v>800216499</v>
          </cell>
          <cell r="B849" t="str">
            <v xml:space="preserve">AGOFER S. A.                                                          </v>
          </cell>
          <cell r="C849" t="str">
            <v xml:space="preserve">BOGOTA D.C.               </v>
          </cell>
          <cell r="D849" t="str">
            <v xml:space="preserve">BOGOTA D.C.               </v>
          </cell>
          <cell r="E849" t="str">
            <v>VIGILANCIA</v>
          </cell>
          <cell r="F849" t="str">
            <v>ACTIVA</v>
          </cell>
          <cell r="G849" t="str">
            <v xml:space="preserve">COMERCIO AL POR MAYOR                        </v>
          </cell>
          <cell r="H849">
            <v>848</v>
          </cell>
          <cell r="I849">
            <v>41558015</v>
          </cell>
          <cell r="J849">
            <v>506</v>
          </cell>
          <cell r="K849">
            <v>26509141</v>
          </cell>
          <cell r="L849">
            <v>399</v>
          </cell>
          <cell r="M849">
            <v>113644623</v>
          </cell>
          <cell r="N849">
            <v>1065</v>
          </cell>
          <cell r="O849">
            <v>11012828</v>
          </cell>
          <cell r="P849">
            <v>897</v>
          </cell>
          <cell r="Q849">
            <v>3447120</v>
          </cell>
          <cell r="R849">
            <v>959</v>
          </cell>
          <cell r="S849">
            <v>2071319</v>
          </cell>
          <cell r="T849">
            <v>4674</v>
          </cell>
          <cell r="U849">
            <v>594</v>
          </cell>
        </row>
        <row r="850">
          <cell r="A850">
            <v>800065539</v>
          </cell>
          <cell r="B850" t="str">
            <v xml:space="preserve">HOTELES ROYAL S.A.                                                    </v>
          </cell>
          <cell r="C850" t="str">
            <v xml:space="preserve">BOGOTA D.C.               </v>
          </cell>
          <cell r="D850" t="str">
            <v xml:space="preserve">BOGOTA D.C.               </v>
          </cell>
          <cell r="E850" t="str">
            <v>VIGILANCIA</v>
          </cell>
          <cell r="F850" t="str">
            <v>ACTIVA</v>
          </cell>
          <cell r="G850" t="str">
            <v xml:space="preserve">OTRAS ACTIVIDADES EMPRESARIALES              </v>
          </cell>
          <cell r="H850">
            <v>849</v>
          </cell>
          <cell r="I850">
            <v>41456510</v>
          </cell>
          <cell r="J850">
            <v>393</v>
          </cell>
          <cell r="K850">
            <v>37155645</v>
          </cell>
          <cell r="L850">
            <v>4844</v>
          </cell>
          <cell r="M850">
            <v>7844651</v>
          </cell>
          <cell r="N850">
            <v>1505</v>
          </cell>
          <cell r="O850">
            <v>7844651</v>
          </cell>
          <cell r="P850">
            <v>2392</v>
          </cell>
          <cell r="Q850">
            <v>1050466</v>
          </cell>
          <cell r="R850">
            <v>622</v>
          </cell>
          <cell r="S850">
            <v>3707305</v>
          </cell>
          <cell r="T850">
            <v>10605</v>
          </cell>
          <cell r="U850">
            <v>1283</v>
          </cell>
        </row>
        <row r="851">
          <cell r="A851">
            <v>890901335</v>
          </cell>
          <cell r="B851" t="str">
            <v xml:space="preserve">ELECTROCONTROL S.A.                                                   </v>
          </cell>
          <cell r="C851" t="str">
            <v xml:space="preserve">COPACABANA                </v>
          </cell>
          <cell r="D851" t="str">
            <v xml:space="preserve">ANTIOQUIA                 </v>
          </cell>
          <cell r="E851" t="str">
            <v>VIGILANCIA</v>
          </cell>
          <cell r="F851" t="str">
            <v>ACTIVA</v>
          </cell>
          <cell r="G851" t="str">
            <v xml:space="preserve">FABRICACION DE MAQUINARIA Y EQUIPO           </v>
          </cell>
          <cell r="H851">
            <v>850</v>
          </cell>
          <cell r="I851">
            <v>41422685</v>
          </cell>
          <cell r="J851">
            <v>397</v>
          </cell>
          <cell r="K851">
            <v>36832966</v>
          </cell>
          <cell r="L851">
            <v>1664</v>
          </cell>
          <cell r="M851">
            <v>27807420</v>
          </cell>
          <cell r="N851">
            <v>1654</v>
          </cell>
          <cell r="O851">
            <v>7163768</v>
          </cell>
          <cell r="P851">
            <v>1031</v>
          </cell>
          <cell r="Q851">
            <v>2891133</v>
          </cell>
          <cell r="R851">
            <v>899</v>
          </cell>
          <cell r="S851">
            <v>2308909</v>
          </cell>
          <cell r="T851">
            <v>6495</v>
          </cell>
          <cell r="U851">
            <v>769</v>
          </cell>
        </row>
        <row r="852">
          <cell r="A852">
            <v>830025149</v>
          </cell>
          <cell r="B852" t="str">
            <v xml:space="preserve">TYCO HEALTHCARE COLOMBIA S. A.                                        </v>
          </cell>
          <cell r="C852" t="str">
            <v xml:space="preserve">BOGOTA D.C.               </v>
          </cell>
          <cell r="D852" t="str">
            <v xml:space="preserve">BOGOTA D.C.               </v>
          </cell>
          <cell r="E852" t="str">
            <v>VIGILANCIA</v>
          </cell>
          <cell r="F852" t="str">
            <v>ACTIVA</v>
          </cell>
          <cell r="G852" t="str">
            <v xml:space="preserve">COMERCIO AL POR MAYOR                        </v>
          </cell>
          <cell r="H852">
            <v>851</v>
          </cell>
          <cell r="I852">
            <v>41412602</v>
          </cell>
          <cell r="J852">
            <v>530.5</v>
          </cell>
          <cell r="K852">
            <v>25347879</v>
          </cell>
          <cell r="L852">
            <v>769</v>
          </cell>
          <cell r="M852">
            <v>62775923</v>
          </cell>
          <cell r="N852">
            <v>483</v>
          </cell>
          <cell r="O852">
            <v>26064895</v>
          </cell>
          <cell r="P852">
            <v>306</v>
          </cell>
          <cell r="Q852">
            <v>12923633</v>
          </cell>
          <cell r="R852">
            <v>403</v>
          </cell>
          <cell r="S852">
            <v>6505677</v>
          </cell>
          <cell r="T852">
            <v>3342.5</v>
          </cell>
          <cell r="U852">
            <v>422</v>
          </cell>
        </row>
        <row r="853">
          <cell r="A853">
            <v>890800467</v>
          </cell>
          <cell r="B853" t="str">
            <v xml:space="preserve">HADA S.A.                                                             </v>
          </cell>
          <cell r="C853" t="str">
            <v xml:space="preserve">MANIZALES                 </v>
          </cell>
          <cell r="D853" t="str">
            <v xml:space="preserve">CALDAS                    </v>
          </cell>
          <cell r="E853" t="str">
            <v>VIGILANCIA</v>
          </cell>
          <cell r="F853" t="str">
            <v>ACTIVA</v>
          </cell>
          <cell r="G853" t="str">
            <v xml:space="preserve">PRODUCTOS QUIMICOS                           </v>
          </cell>
          <cell r="H853">
            <v>852</v>
          </cell>
          <cell r="I853">
            <v>41310210</v>
          </cell>
          <cell r="J853">
            <v>502</v>
          </cell>
          <cell r="K853">
            <v>26777854</v>
          </cell>
          <cell r="L853">
            <v>1392</v>
          </cell>
          <cell r="M853">
            <v>34085122</v>
          </cell>
          <cell r="N853">
            <v>1168</v>
          </cell>
          <cell r="O853">
            <v>10003744</v>
          </cell>
          <cell r="P853">
            <v>1014</v>
          </cell>
          <cell r="Q853">
            <v>2971874</v>
          </cell>
          <cell r="R853">
            <v>1688</v>
          </cell>
          <cell r="S853">
            <v>1011286</v>
          </cell>
          <cell r="T853">
            <v>6616</v>
          </cell>
          <cell r="U853">
            <v>786</v>
          </cell>
        </row>
        <row r="854">
          <cell r="A854">
            <v>860531287</v>
          </cell>
          <cell r="B854" t="str">
            <v xml:space="preserve">MELEXA S.A.                                                           </v>
          </cell>
          <cell r="C854" t="str">
            <v xml:space="preserve">BOGOTA D.C.               </v>
          </cell>
          <cell r="D854" t="str">
            <v xml:space="preserve">BOGOTA D.C.               </v>
          </cell>
          <cell r="E854" t="str">
            <v>VIGILANCIA</v>
          </cell>
          <cell r="F854" t="str">
            <v>ACTIVA</v>
          </cell>
          <cell r="G854" t="str">
            <v xml:space="preserve">COMERCIO AL POR MENOR                        </v>
          </cell>
          <cell r="H854">
            <v>853</v>
          </cell>
          <cell r="I854">
            <v>41306050</v>
          </cell>
          <cell r="J854">
            <v>1331.5</v>
          </cell>
          <cell r="K854">
            <v>7631970</v>
          </cell>
          <cell r="L854">
            <v>548</v>
          </cell>
          <cell r="M854">
            <v>86685526</v>
          </cell>
          <cell r="N854">
            <v>742</v>
          </cell>
          <cell r="O854">
            <v>16140221</v>
          </cell>
          <cell r="P854">
            <v>1133</v>
          </cell>
          <cell r="Q854">
            <v>2610848</v>
          </cell>
          <cell r="R854">
            <v>1211</v>
          </cell>
          <cell r="S854">
            <v>1554104</v>
          </cell>
          <cell r="T854">
            <v>5818.5</v>
          </cell>
          <cell r="U854">
            <v>707</v>
          </cell>
        </row>
        <row r="855">
          <cell r="A855">
            <v>830129289</v>
          </cell>
          <cell r="B855" t="str">
            <v xml:space="preserve">SOLARTE NARVAEZ CONSTRUCCIONES LTDA                                   </v>
          </cell>
          <cell r="C855" t="str">
            <v xml:space="preserve">BOGOTA D.C.               </v>
          </cell>
          <cell r="D855" t="str">
            <v xml:space="preserve">BOGOTA D.C.               </v>
          </cell>
          <cell r="E855" t="str">
            <v>VIGILANCIA</v>
          </cell>
          <cell r="F855" t="str">
            <v>ACTIVA</v>
          </cell>
          <cell r="G855" t="str">
            <v xml:space="preserve">CONSTRUCCION DE OBRAS CIVILES                </v>
          </cell>
          <cell r="H855">
            <v>854</v>
          </cell>
          <cell r="I855">
            <v>41274954</v>
          </cell>
          <cell r="J855">
            <v>927</v>
          </cell>
          <cell r="K855">
            <v>12361399</v>
          </cell>
          <cell r="L855">
            <v>1489</v>
          </cell>
          <cell r="M855">
            <v>31611910</v>
          </cell>
          <cell r="N855">
            <v>1412</v>
          </cell>
          <cell r="O855">
            <v>8267887</v>
          </cell>
          <cell r="P855">
            <v>822</v>
          </cell>
          <cell r="Q855">
            <v>3853853</v>
          </cell>
          <cell r="R855">
            <v>694</v>
          </cell>
          <cell r="S855">
            <v>3285529</v>
          </cell>
          <cell r="T855">
            <v>6198</v>
          </cell>
          <cell r="U855">
            <v>736</v>
          </cell>
        </row>
        <row r="856">
          <cell r="A856">
            <v>800241810</v>
          </cell>
          <cell r="B856" t="str">
            <v xml:space="preserve">INDUSTRIA DE ELECTRODOMESTICOS S.A. INDUSEL S.A.                      </v>
          </cell>
          <cell r="C856" t="str">
            <v xml:space="preserve">BOGOTA D.C.               </v>
          </cell>
          <cell r="D856" t="str">
            <v xml:space="preserve">BOGOTA D.C.               </v>
          </cell>
          <cell r="E856" t="str">
            <v>VIGILANCIA</v>
          </cell>
          <cell r="F856" t="str">
            <v>ACTIVA</v>
          </cell>
          <cell r="G856" t="str">
            <v xml:space="preserve">FABRICACION DE MAQUINARIA Y EQUIPO           </v>
          </cell>
          <cell r="H856">
            <v>855</v>
          </cell>
          <cell r="I856">
            <v>41251864</v>
          </cell>
          <cell r="J856">
            <v>542.5</v>
          </cell>
          <cell r="K856">
            <v>24477362</v>
          </cell>
          <cell r="L856">
            <v>685</v>
          </cell>
          <cell r="M856">
            <v>70332906</v>
          </cell>
          <cell r="N856">
            <v>798</v>
          </cell>
          <cell r="O856">
            <v>14905312</v>
          </cell>
          <cell r="P856">
            <v>809</v>
          </cell>
          <cell r="Q856">
            <v>3940194</v>
          </cell>
          <cell r="R856">
            <v>1291</v>
          </cell>
          <cell r="S856">
            <v>1446848</v>
          </cell>
          <cell r="T856">
            <v>4980.5</v>
          </cell>
          <cell r="U856">
            <v>621</v>
          </cell>
        </row>
        <row r="857">
          <cell r="A857">
            <v>890910354</v>
          </cell>
          <cell r="B857" t="str">
            <v xml:space="preserve">CELSA S.A.                                                            </v>
          </cell>
          <cell r="C857" t="str">
            <v xml:space="preserve">ITAGUI                    </v>
          </cell>
          <cell r="D857" t="str">
            <v xml:space="preserve">ANTIOQUIA                 </v>
          </cell>
          <cell r="E857" t="str">
            <v>VIGILANCIA</v>
          </cell>
          <cell r="F857" t="str">
            <v>ACTIVA</v>
          </cell>
          <cell r="G857" t="str">
            <v xml:space="preserve">FABRICACION DE MAQUINARIA Y EQUIPO           </v>
          </cell>
          <cell r="H857">
            <v>856</v>
          </cell>
          <cell r="I857">
            <v>41233543</v>
          </cell>
          <cell r="J857">
            <v>504</v>
          </cell>
          <cell r="K857">
            <v>26656600</v>
          </cell>
          <cell r="L857">
            <v>1735</v>
          </cell>
          <cell r="M857">
            <v>26481843</v>
          </cell>
          <cell r="N857">
            <v>1607</v>
          </cell>
          <cell r="O857">
            <v>7352388</v>
          </cell>
          <cell r="P857">
            <v>6772</v>
          </cell>
          <cell r="Q857">
            <v>221422</v>
          </cell>
          <cell r="R857">
            <v>2494</v>
          </cell>
          <cell r="S857">
            <v>591402</v>
          </cell>
          <cell r="T857">
            <v>13968</v>
          </cell>
          <cell r="U857">
            <v>1704</v>
          </cell>
        </row>
        <row r="858">
          <cell r="A858">
            <v>840000217</v>
          </cell>
          <cell r="B858" t="str">
            <v xml:space="preserve">ARAKI S A                                                             </v>
          </cell>
          <cell r="C858" t="str">
            <v xml:space="preserve">CALI                      </v>
          </cell>
          <cell r="D858" t="str">
            <v xml:space="preserve">VALLE                     </v>
          </cell>
          <cell r="E858" t="str">
            <v>VIGILANCIA</v>
          </cell>
          <cell r="F858" t="str">
            <v>ACTIVA</v>
          </cell>
          <cell r="G858" t="str">
            <v xml:space="preserve">AGRICOLA CON PREDOMINIO EXPORTADOR           </v>
          </cell>
          <cell r="H858">
            <v>857</v>
          </cell>
          <cell r="I858">
            <v>41212772</v>
          </cell>
          <cell r="J858">
            <v>418.5</v>
          </cell>
          <cell r="K858">
            <v>34344119</v>
          </cell>
          <cell r="L858">
            <v>3289</v>
          </cell>
          <cell r="M858">
            <v>12727823</v>
          </cell>
          <cell r="N858">
            <v>4700</v>
          </cell>
          <cell r="O858">
            <v>2057576</v>
          </cell>
          <cell r="P858">
            <v>2987</v>
          </cell>
          <cell r="Q858">
            <v>789820</v>
          </cell>
          <cell r="R858">
            <v>4032</v>
          </cell>
          <cell r="S858">
            <v>294848</v>
          </cell>
          <cell r="T858">
            <v>16283.5</v>
          </cell>
          <cell r="U858">
            <v>2026</v>
          </cell>
        </row>
        <row r="859">
          <cell r="A859">
            <v>800100491</v>
          </cell>
          <cell r="B859" t="str">
            <v xml:space="preserve">INVERSIONES VALIN LTDA. Y CIA. S.C.A.                                 </v>
          </cell>
          <cell r="C859" t="str">
            <v xml:space="preserve">MEDELLIN                  </v>
          </cell>
          <cell r="D859" t="str">
            <v xml:space="preserve">ANTIOQUIA                 </v>
          </cell>
          <cell r="E859" t="str">
            <v>VIGILANCIA</v>
          </cell>
          <cell r="F859" t="str">
            <v>ACTIVA</v>
          </cell>
          <cell r="G859" t="str">
            <v>EXTRACCION DE PETROLEO CRUDO Y DE GAS NATURAL</v>
          </cell>
          <cell r="H859">
            <v>858</v>
          </cell>
          <cell r="I859">
            <v>41201250</v>
          </cell>
          <cell r="J859">
            <v>379.5</v>
          </cell>
          <cell r="K859">
            <v>38540699</v>
          </cell>
          <cell r="L859">
            <v>4345</v>
          </cell>
          <cell r="M859">
            <v>9024173</v>
          </cell>
          <cell r="N859">
            <v>2218</v>
          </cell>
          <cell r="O859">
            <v>5082266</v>
          </cell>
          <cell r="P859">
            <v>800</v>
          </cell>
          <cell r="Q859">
            <v>3984643</v>
          </cell>
          <cell r="R859">
            <v>767</v>
          </cell>
          <cell r="S859">
            <v>2885972</v>
          </cell>
          <cell r="T859">
            <v>9367.5</v>
          </cell>
          <cell r="U859">
            <v>1125</v>
          </cell>
        </row>
        <row r="860">
          <cell r="A860">
            <v>830109806</v>
          </cell>
          <cell r="B860" t="str">
            <v xml:space="preserve">SYNTHES COLOMBIA S.A.                                                 </v>
          </cell>
          <cell r="C860" t="str">
            <v xml:space="preserve">BOGOTA D.C.               </v>
          </cell>
          <cell r="D860" t="str">
            <v xml:space="preserve">BOGOTA D.C.               </v>
          </cell>
          <cell r="E860" t="str">
            <v>VIGILANCIA</v>
          </cell>
          <cell r="F860" t="str">
            <v>ACTIVA</v>
          </cell>
          <cell r="G860" t="str">
            <v xml:space="preserve">COMERCIO AL POR MAYOR                        </v>
          </cell>
          <cell r="H860">
            <v>859</v>
          </cell>
          <cell r="I860">
            <v>41165926</v>
          </cell>
          <cell r="J860">
            <v>422.5</v>
          </cell>
          <cell r="K860">
            <v>33654652</v>
          </cell>
          <cell r="L860">
            <v>1034</v>
          </cell>
          <cell r="M860">
            <v>45865104</v>
          </cell>
          <cell r="N860">
            <v>559</v>
          </cell>
          <cell r="O860">
            <v>22605725</v>
          </cell>
          <cell r="P860">
            <v>445</v>
          </cell>
          <cell r="Q860">
            <v>8113359</v>
          </cell>
          <cell r="R860">
            <v>785</v>
          </cell>
          <cell r="S860">
            <v>2750822</v>
          </cell>
          <cell r="T860">
            <v>4104.5</v>
          </cell>
          <cell r="U860">
            <v>520</v>
          </cell>
        </row>
        <row r="861">
          <cell r="A861">
            <v>800213573</v>
          </cell>
          <cell r="B861" t="str">
            <v xml:space="preserve">AUTOMOTRIZ INTERAMERICANA S.A.                                        </v>
          </cell>
          <cell r="C861" t="str">
            <v xml:space="preserve">BOGOTA D.C.               </v>
          </cell>
          <cell r="D861" t="str">
            <v xml:space="preserve">BOGOTA D.C.               </v>
          </cell>
          <cell r="E861" t="str">
            <v>VIGILANCIA</v>
          </cell>
          <cell r="F861" t="str">
            <v>ACTIVA</v>
          </cell>
          <cell r="G861" t="str">
            <v xml:space="preserve">COMERCIO DE VEHICULOS Y ACTIVIDADES CONEXAS  </v>
          </cell>
          <cell r="H861">
            <v>860</v>
          </cell>
          <cell r="I861">
            <v>41119735</v>
          </cell>
          <cell r="J861">
            <v>1730</v>
          </cell>
          <cell r="K861">
            <v>5332493</v>
          </cell>
          <cell r="L861">
            <v>412</v>
          </cell>
          <cell r="M861">
            <v>111181206</v>
          </cell>
          <cell r="N861">
            <v>858</v>
          </cell>
          <cell r="O861">
            <v>13833129</v>
          </cell>
          <cell r="P861">
            <v>1268</v>
          </cell>
          <cell r="Q861">
            <v>2265902</v>
          </cell>
          <cell r="R861">
            <v>3656</v>
          </cell>
          <cell r="S861">
            <v>340171</v>
          </cell>
          <cell r="T861">
            <v>8784</v>
          </cell>
          <cell r="U861">
            <v>1052</v>
          </cell>
        </row>
        <row r="862">
          <cell r="A862">
            <v>830036108</v>
          </cell>
          <cell r="B862" t="str">
            <v xml:space="preserve">SED INTERNATIONAL DE COLOMBIA LTDA                                    </v>
          </cell>
          <cell r="C862" t="str">
            <v xml:space="preserve">CHIA                      </v>
          </cell>
          <cell r="D862" t="str">
            <v xml:space="preserve">CUNDINAMARCA              </v>
          </cell>
          <cell r="E862" t="str">
            <v>VIGILANCIA</v>
          </cell>
          <cell r="F862" t="str">
            <v>ACTIVA</v>
          </cell>
          <cell r="G862" t="str">
            <v xml:space="preserve">COMERCIO AL POR MAYOR                        </v>
          </cell>
          <cell r="H862">
            <v>861</v>
          </cell>
          <cell r="I862">
            <v>41047229</v>
          </cell>
          <cell r="J862">
            <v>873.5</v>
          </cell>
          <cell r="K862">
            <v>13343195</v>
          </cell>
          <cell r="L862">
            <v>312</v>
          </cell>
          <cell r="M862">
            <v>142278523</v>
          </cell>
          <cell r="N862">
            <v>877</v>
          </cell>
          <cell r="O862">
            <v>13551358</v>
          </cell>
          <cell r="P862">
            <v>1675</v>
          </cell>
          <cell r="Q862">
            <v>1635219</v>
          </cell>
          <cell r="R862">
            <v>1247</v>
          </cell>
          <cell r="S862">
            <v>1499694</v>
          </cell>
          <cell r="T862">
            <v>5845.5</v>
          </cell>
          <cell r="U862">
            <v>711</v>
          </cell>
        </row>
        <row r="863">
          <cell r="A863">
            <v>860015911</v>
          </cell>
          <cell r="B863" t="str">
            <v xml:space="preserve">MARPAC S.A.                                                           </v>
          </cell>
          <cell r="C863" t="str">
            <v xml:space="preserve">CALI                      </v>
          </cell>
          <cell r="D863" t="str">
            <v xml:space="preserve">VALLE                     </v>
          </cell>
          <cell r="E863" t="str">
            <v>VIGILANCIA</v>
          </cell>
          <cell r="F863" t="str">
            <v>ACTIVA</v>
          </cell>
          <cell r="G863" t="str">
            <v>ACTIVIDADES DIVERSAS DE INVERSION Y SERVICIOS</v>
          </cell>
          <cell r="H863">
            <v>862</v>
          </cell>
          <cell r="I863">
            <v>40898760</v>
          </cell>
          <cell r="J863">
            <v>364</v>
          </cell>
          <cell r="K863">
            <v>40395207</v>
          </cell>
          <cell r="L863">
            <v>12014</v>
          </cell>
          <cell r="M863">
            <v>1413528</v>
          </cell>
          <cell r="N863">
            <v>6278</v>
          </cell>
          <cell r="O863">
            <v>1413528</v>
          </cell>
          <cell r="P863">
            <v>2134</v>
          </cell>
          <cell r="Q863">
            <v>1240672</v>
          </cell>
          <cell r="R863">
            <v>1525</v>
          </cell>
          <cell r="S863">
            <v>1158747</v>
          </cell>
          <cell r="T863">
            <v>23177</v>
          </cell>
          <cell r="U863">
            <v>2944</v>
          </cell>
        </row>
        <row r="864">
          <cell r="A864">
            <v>811019880</v>
          </cell>
          <cell r="B864" t="str">
            <v xml:space="preserve">ANTIOQUENA DE PORCINOS LTDA                                           </v>
          </cell>
          <cell r="C864" t="str">
            <v xml:space="preserve">MEDELLIN                  </v>
          </cell>
          <cell r="D864" t="str">
            <v xml:space="preserve">ANTIOQUIA                 </v>
          </cell>
          <cell r="E864" t="str">
            <v>VIGILANCIA</v>
          </cell>
          <cell r="F864" t="str">
            <v>ACTIVA</v>
          </cell>
          <cell r="G864" t="str">
            <v xml:space="preserve">COMERCIO AL POR MENOR                        </v>
          </cell>
          <cell r="H864">
            <v>863</v>
          </cell>
          <cell r="I864">
            <v>40721911</v>
          </cell>
          <cell r="J864">
            <v>2158</v>
          </cell>
          <cell r="K864">
            <v>3888281</v>
          </cell>
          <cell r="L864">
            <v>719</v>
          </cell>
          <cell r="M864">
            <v>67257694</v>
          </cell>
          <cell r="N864">
            <v>1536</v>
          </cell>
          <cell r="O864">
            <v>7744775</v>
          </cell>
          <cell r="P864">
            <v>566</v>
          </cell>
          <cell r="Q864">
            <v>5923402</v>
          </cell>
          <cell r="R864">
            <v>1781</v>
          </cell>
          <cell r="S864">
            <v>936162</v>
          </cell>
          <cell r="T864">
            <v>7623</v>
          </cell>
          <cell r="U864">
            <v>903</v>
          </cell>
        </row>
        <row r="865">
          <cell r="A865">
            <v>815001778</v>
          </cell>
          <cell r="B865" t="str">
            <v xml:space="preserve">CONSTRUCTORA GAMATELO S.A.                                            </v>
          </cell>
          <cell r="C865" t="str">
            <v xml:space="preserve">PALMIRA                   </v>
          </cell>
          <cell r="D865" t="str">
            <v xml:space="preserve">VALLE                     </v>
          </cell>
          <cell r="E865" t="str">
            <v>VIGILANCIA</v>
          </cell>
          <cell r="F865" t="str">
            <v>ACTIVA</v>
          </cell>
          <cell r="G865" t="str">
            <v xml:space="preserve">CONSTRUCCION DE OBRAS RESIDENCIALES          </v>
          </cell>
          <cell r="H865">
            <v>864</v>
          </cell>
          <cell r="I865">
            <v>40606756</v>
          </cell>
          <cell r="J865">
            <v>448</v>
          </cell>
          <cell r="K865">
            <v>31638750</v>
          </cell>
          <cell r="L865">
            <v>5990</v>
          </cell>
          <cell r="M865">
            <v>5713553</v>
          </cell>
          <cell r="N865">
            <v>4100</v>
          </cell>
          <cell r="O865">
            <v>2446598</v>
          </cell>
          <cell r="P865">
            <v>2039</v>
          </cell>
          <cell r="Q865">
            <v>1310700</v>
          </cell>
          <cell r="R865">
            <v>8147</v>
          </cell>
          <cell r="S865">
            <v>81920</v>
          </cell>
          <cell r="T865">
            <v>21588</v>
          </cell>
          <cell r="U865">
            <v>2714</v>
          </cell>
        </row>
        <row r="866">
          <cell r="A866">
            <v>890900267</v>
          </cell>
          <cell r="B866" t="str">
            <v xml:space="preserve">PRODUCTORA Y COMERCIALIZADORA ODONTOLOGICA NEW STETIC S.A.            </v>
          </cell>
          <cell r="C866" t="str">
            <v xml:space="preserve">GUARNE                    </v>
          </cell>
          <cell r="D866" t="str">
            <v xml:space="preserve">ANTIOQUIA                 </v>
          </cell>
          <cell r="E866" t="str">
            <v>VIGILANCIA</v>
          </cell>
          <cell r="F866" t="str">
            <v>ACTIVA</v>
          </cell>
          <cell r="G866" t="str">
            <v xml:space="preserve">FABRICACION DE MAQUINARIA Y EQUIPO           </v>
          </cell>
          <cell r="H866">
            <v>865</v>
          </cell>
          <cell r="I866">
            <v>40486733</v>
          </cell>
          <cell r="J866">
            <v>708.5</v>
          </cell>
          <cell r="K866">
            <v>17496090</v>
          </cell>
          <cell r="L866">
            <v>1383</v>
          </cell>
          <cell r="M866">
            <v>34229321</v>
          </cell>
          <cell r="N866">
            <v>1048</v>
          </cell>
          <cell r="O866">
            <v>11232879</v>
          </cell>
          <cell r="P866">
            <v>1023</v>
          </cell>
          <cell r="Q866">
            <v>2931695</v>
          </cell>
          <cell r="R866">
            <v>2907</v>
          </cell>
          <cell r="S866">
            <v>477565</v>
          </cell>
          <cell r="T866">
            <v>7934.5</v>
          </cell>
          <cell r="U866">
            <v>941</v>
          </cell>
        </row>
        <row r="867">
          <cell r="A867">
            <v>890904448</v>
          </cell>
          <cell r="B867" t="str">
            <v xml:space="preserve">INDUSTRIAS E INVERSIONES CID C.I. S.A.                                </v>
          </cell>
          <cell r="C867" t="str">
            <v xml:space="preserve">MEDELLIN                  </v>
          </cell>
          <cell r="D867" t="str">
            <v xml:space="preserve">ANTIOQUIA                 </v>
          </cell>
          <cell r="E867" t="str">
            <v>VIGILANCIA</v>
          </cell>
          <cell r="F867" t="str">
            <v>ACTIVA</v>
          </cell>
          <cell r="G867" t="str">
            <v xml:space="preserve">FABRICACION DE PRENDAS DE VESTIR             </v>
          </cell>
          <cell r="H867">
            <v>866</v>
          </cell>
          <cell r="I867">
            <v>40485333</v>
          </cell>
          <cell r="J867">
            <v>480.5</v>
          </cell>
          <cell r="K867">
            <v>28356034</v>
          </cell>
          <cell r="L867">
            <v>1098</v>
          </cell>
          <cell r="M867">
            <v>43174457</v>
          </cell>
          <cell r="N867">
            <v>2206</v>
          </cell>
          <cell r="O867">
            <v>5112981</v>
          </cell>
          <cell r="P867">
            <v>6429</v>
          </cell>
          <cell r="Q867">
            <v>244086</v>
          </cell>
          <cell r="R867">
            <v>3380</v>
          </cell>
          <cell r="S867">
            <v>381707</v>
          </cell>
          <cell r="T867">
            <v>14459.5</v>
          </cell>
          <cell r="U867">
            <v>1782</v>
          </cell>
        </row>
        <row r="868">
          <cell r="A868">
            <v>860005108</v>
          </cell>
          <cell r="B868" t="str">
            <v xml:space="preserve">EXPRESO BOLIVARIANO S A EN ACUERDO DE REESTRUCTURACION                </v>
          </cell>
          <cell r="C868" t="str">
            <v xml:space="preserve">BOGOTA D.C.               </v>
          </cell>
          <cell r="D868" t="str">
            <v xml:space="preserve">BOGOTA D.C.               </v>
          </cell>
          <cell r="E868" t="str">
            <v>EXENTA</v>
          </cell>
          <cell r="F868" t="str">
            <v>ACUERDO DE REESTRUCTURACION</v>
          </cell>
          <cell r="G868" t="str">
            <v xml:space="preserve">TELEFONIA Y REDES                            </v>
          </cell>
          <cell r="H868">
            <v>867</v>
          </cell>
          <cell r="I868">
            <v>40367587</v>
          </cell>
          <cell r="J868">
            <v>11404</v>
          </cell>
          <cell r="K868">
            <v>-6822262</v>
          </cell>
          <cell r="L868">
            <v>1601</v>
          </cell>
          <cell r="M868">
            <v>29038746</v>
          </cell>
          <cell r="N868">
            <v>642</v>
          </cell>
          <cell r="O868">
            <v>18969030</v>
          </cell>
          <cell r="P868">
            <v>482</v>
          </cell>
          <cell r="Q868">
            <v>7379184</v>
          </cell>
          <cell r="R868">
            <v>1466</v>
          </cell>
          <cell r="S868">
            <v>1217564</v>
          </cell>
          <cell r="T868">
            <v>16462</v>
          </cell>
          <cell r="U868">
            <v>2046</v>
          </cell>
        </row>
        <row r="869">
          <cell r="A869">
            <v>830146338</v>
          </cell>
          <cell r="B869" t="str">
            <v xml:space="preserve">AMOYA UNO S.A.                                                        </v>
          </cell>
          <cell r="C869" t="str">
            <v xml:space="preserve">BOGOTA D.C.               </v>
          </cell>
          <cell r="D869" t="str">
            <v xml:space="preserve">BOGOTA D.C.               </v>
          </cell>
          <cell r="E869" t="str">
            <v>VIGILANCIA</v>
          </cell>
          <cell r="F869" t="str">
            <v>ACTIVA</v>
          </cell>
          <cell r="G869" t="str">
            <v>ACTIVIDADES DIVERSAS DE INVERSION Y SERVICIOS</v>
          </cell>
          <cell r="H869">
            <v>868</v>
          </cell>
          <cell r="I869">
            <v>40341928</v>
          </cell>
          <cell r="J869">
            <v>377.5</v>
          </cell>
          <cell r="K869">
            <v>38773848</v>
          </cell>
          <cell r="L869">
            <v>3037</v>
          </cell>
          <cell r="M869">
            <v>13951324</v>
          </cell>
          <cell r="N869">
            <v>875</v>
          </cell>
          <cell r="O869">
            <v>13578233</v>
          </cell>
          <cell r="P869">
            <v>295</v>
          </cell>
          <cell r="Q869">
            <v>13408622</v>
          </cell>
          <cell r="R869">
            <v>226</v>
          </cell>
          <cell r="S869">
            <v>13267363</v>
          </cell>
          <cell r="T869">
            <v>5678.5</v>
          </cell>
          <cell r="U869">
            <v>692</v>
          </cell>
        </row>
        <row r="870">
          <cell r="A870">
            <v>800071617</v>
          </cell>
          <cell r="B870" t="str">
            <v xml:space="preserve">CUMMINS DE LOS ANDES S.A.                                             </v>
          </cell>
          <cell r="C870" t="str">
            <v xml:space="preserve">BOGOTA D.C.               </v>
          </cell>
          <cell r="D870" t="str">
            <v xml:space="preserve">BOGOTA D.C.               </v>
          </cell>
          <cell r="E870" t="str">
            <v>VIGILANCIA</v>
          </cell>
          <cell r="F870" t="str">
            <v>ACTIVA</v>
          </cell>
          <cell r="G870" t="str">
            <v xml:space="preserve">COMERCIO DE VEHICULOS Y ACTIVIDADES CONEXAS  </v>
          </cell>
          <cell r="H870">
            <v>869</v>
          </cell>
          <cell r="I870">
            <v>40339329</v>
          </cell>
          <cell r="J870">
            <v>2927</v>
          </cell>
          <cell r="K870">
            <v>2519865</v>
          </cell>
          <cell r="L870">
            <v>813</v>
          </cell>
          <cell r="M870">
            <v>58955266</v>
          </cell>
          <cell r="N870">
            <v>723</v>
          </cell>
          <cell r="O870">
            <v>16661325</v>
          </cell>
          <cell r="P870">
            <v>1782</v>
          </cell>
          <cell r="Q870">
            <v>1526065</v>
          </cell>
          <cell r="R870">
            <v>4713</v>
          </cell>
          <cell r="S870">
            <v>230185</v>
          </cell>
          <cell r="T870">
            <v>11827</v>
          </cell>
          <cell r="U870">
            <v>1432</v>
          </cell>
        </row>
        <row r="871">
          <cell r="A871">
            <v>860038023</v>
          </cell>
          <cell r="B871" t="str">
            <v xml:space="preserve">HELMERICH &amp; PAYNE COLOMBIA DRILLING CO                                </v>
          </cell>
          <cell r="C871" t="str">
            <v xml:space="preserve">BOGOTA D.C.               </v>
          </cell>
          <cell r="D871" t="str">
            <v xml:space="preserve">BOGOTA D.C.               </v>
          </cell>
          <cell r="E871" t="str">
            <v>VIGILANCIA</v>
          </cell>
          <cell r="F871" t="str">
            <v>ACTIVA</v>
          </cell>
          <cell r="G871" t="str">
            <v xml:space="preserve">DERIVADOS DEL PETROLEO Y GAS                 </v>
          </cell>
          <cell r="H871">
            <v>870</v>
          </cell>
          <cell r="I871">
            <v>40266010</v>
          </cell>
          <cell r="J871">
            <v>653.5</v>
          </cell>
          <cell r="K871">
            <v>19506230</v>
          </cell>
          <cell r="L871">
            <v>1069</v>
          </cell>
          <cell r="M871">
            <v>44520947</v>
          </cell>
          <cell r="N871">
            <v>640</v>
          </cell>
          <cell r="O871">
            <v>19136092</v>
          </cell>
          <cell r="P871">
            <v>237</v>
          </cell>
          <cell r="Q871">
            <v>16591944</v>
          </cell>
          <cell r="R871">
            <v>304</v>
          </cell>
          <cell r="S871">
            <v>9455304</v>
          </cell>
          <cell r="T871">
            <v>3773.5</v>
          </cell>
          <cell r="U871">
            <v>476</v>
          </cell>
        </row>
        <row r="872">
          <cell r="A872">
            <v>890939292</v>
          </cell>
          <cell r="B872" t="str">
            <v xml:space="preserve">INVERSIONES SIRO LTDA                                                 </v>
          </cell>
          <cell r="C872" t="str">
            <v xml:space="preserve">MEDELLIN                  </v>
          </cell>
          <cell r="D872" t="str">
            <v xml:space="preserve">ANTIOQUIA                 </v>
          </cell>
          <cell r="E872" t="str">
            <v>VIGILANCIA</v>
          </cell>
          <cell r="F872" t="str">
            <v>ACTIVA</v>
          </cell>
          <cell r="G872" t="str">
            <v>ACTIVIDADES DIVERSAS DE INVERSION Y SERVICIOS</v>
          </cell>
          <cell r="H872">
            <v>871</v>
          </cell>
          <cell r="I872">
            <v>40253130</v>
          </cell>
          <cell r="J872">
            <v>365.5</v>
          </cell>
          <cell r="K872">
            <v>39993582</v>
          </cell>
          <cell r="L872">
            <v>9873</v>
          </cell>
          <cell r="M872">
            <v>2306297</v>
          </cell>
          <cell r="N872">
            <v>4307</v>
          </cell>
          <cell r="O872">
            <v>2306296</v>
          </cell>
          <cell r="P872">
            <v>1310</v>
          </cell>
          <cell r="Q872">
            <v>2184263</v>
          </cell>
          <cell r="R872">
            <v>878</v>
          </cell>
          <cell r="S872">
            <v>2374929</v>
          </cell>
          <cell r="T872">
            <v>17604.5</v>
          </cell>
          <cell r="U872">
            <v>2190</v>
          </cell>
        </row>
        <row r="873">
          <cell r="A873">
            <v>860066134</v>
          </cell>
          <cell r="B873" t="str">
            <v xml:space="preserve">VITROFARMA S.A.                                                       </v>
          </cell>
          <cell r="C873" t="str">
            <v xml:space="preserve">BOGOTA D.C.               </v>
          </cell>
          <cell r="D873" t="str">
            <v xml:space="preserve">BOGOTA D.C.               </v>
          </cell>
          <cell r="E873" t="str">
            <v>VIGILANCIA</v>
          </cell>
          <cell r="F873" t="str">
            <v>ACTIVA</v>
          </cell>
          <cell r="G873" t="str">
            <v xml:space="preserve">PRODUCTOS QUIMICOS                           </v>
          </cell>
          <cell r="H873">
            <v>872</v>
          </cell>
          <cell r="I873">
            <v>40244750</v>
          </cell>
          <cell r="J873">
            <v>810.5</v>
          </cell>
          <cell r="K873">
            <v>14622163</v>
          </cell>
          <cell r="L873">
            <v>946</v>
          </cell>
          <cell r="M873">
            <v>50496747</v>
          </cell>
          <cell r="N873">
            <v>1449</v>
          </cell>
          <cell r="O873">
            <v>8083058</v>
          </cell>
          <cell r="P873">
            <v>1232</v>
          </cell>
          <cell r="Q873">
            <v>2327843</v>
          </cell>
          <cell r="R873">
            <v>1342</v>
          </cell>
          <cell r="S873">
            <v>1372354</v>
          </cell>
          <cell r="T873">
            <v>6651.5</v>
          </cell>
          <cell r="U873">
            <v>792</v>
          </cell>
        </row>
        <row r="874">
          <cell r="A874">
            <v>890114076</v>
          </cell>
          <cell r="B874" t="str">
            <v xml:space="preserve">INVERSIONES HERRERA CURE S. EN C. S.                                  </v>
          </cell>
          <cell r="C874" t="str">
            <v xml:space="preserve">BARRANQUILLA              </v>
          </cell>
          <cell r="D874" t="str">
            <v xml:space="preserve">ATLANTICO                 </v>
          </cell>
          <cell r="E874" t="str">
            <v>VIGILANCIA</v>
          </cell>
          <cell r="F874" t="str">
            <v>ACTIVA</v>
          </cell>
          <cell r="G874" t="str">
            <v>ACTIVIDADES DIVERSAS DE INVERSION Y SERVICIOS</v>
          </cell>
          <cell r="H874">
            <v>873</v>
          </cell>
          <cell r="I874">
            <v>40115879</v>
          </cell>
          <cell r="J874">
            <v>374.5</v>
          </cell>
          <cell r="K874">
            <v>38983063</v>
          </cell>
          <cell r="L874">
            <v>8906</v>
          </cell>
          <cell r="M874">
            <v>2854136</v>
          </cell>
          <cell r="N874">
            <v>3619</v>
          </cell>
          <cell r="O874">
            <v>2854136</v>
          </cell>
          <cell r="P874">
            <v>1075</v>
          </cell>
          <cell r="Q874">
            <v>2759122</v>
          </cell>
          <cell r="R874">
            <v>949</v>
          </cell>
          <cell r="S874">
            <v>2102688</v>
          </cell>
          <cell r="T874">
            <v>15796.5</v>
          </cell>
          <cell r="U874">
            <v>1961</v>
          </cell>
        </row>
        <row r="875">
          <cell r="A875">
            <v>817000800</v>
          </cell>
          <cell r="B875" t="str">
            <v xml:space="preserve">COPACKING COLOMBIANA S.A.                                             </v>
          </cell>
          <cell r="C875" t="str">
            <v xml:space="preserve">CALOTO                    </v>
          </cell>
          <cell r="D875" t="str">
            <v xml:space="preserve">CAUCA                     </v>
          </cell>
          <cell r="E875" t="str">
            <v>VIGILANCIA</v>
          </cell>
          <cell r="F875" t="str">
            <v>ACTIVA</v>
          </cell>
          <cell r="G875" t="str">
            <v xml:space="preserve">ACTIVIDADES INMOBILIARIAS                    </v>
          </cell>
          <cell r="H875">
            <v>874</v>
          </cell>
          <cell r="I875">
            <v>40087527</v>
          </cell>
          <cell r="J875">
            <v>387.5</v>
          </cell>
          <cell r="K875">
            <v>37584483</v>
          </cell>
          <cell r="L875">
            <v>7889</v>
          </cell>
          <cell r="M875">
            <v>3600800</v>
          </cell>
          <cell r="N875">
            <v>4083</v>
          </cell>
          <cell r="O875">
            <v>2459347</v>
          </cell>
          <cell r="P875">
            <v>1209</v>
          </cell>
          <cell r="Q875">
            <v>2371631</v>
          </cell>
          <cell r="R875">
            <v>1580</v>
          </cell>
          <cell r="S875">
            <v>1103456</v>
          </cell>
          <cell r="T875">
            <v>16022.5</v>
          </cell>
          <cell r="U875">
            <v>1996</v>
          </cell>
        </row>
        <row r="876">
          <cell r="A876">
            <v>830007334</v>
          </cell>
          <cell r="B876" t="str">
            <v xml:space="preserve">AUTO UNION SA                                                         </v>
          </cell>
          <cell r="C876" t="str">
            <v xml:space="preserve">BOGOTA D.C.               </v>
          </cell>
          <cell r="D876" t="str">
            <v xml:space="preserve">BOGOTA D.C.               </v>
          </cell>
          <cell r="E876" t="str">
            <v>VIGILANCIA</v>
          </cell>
          <cell r="F876" t="str">
            <v>ACTIVA</v>
          </cell>
          <cell r="G876" t="str">
            <v xml:space="preserve">COMERCIO DE VEHICULOS Y ACTIVIDADES CONEXAS  </v>
          </cell>
          <cell r="H876">
            <v>875</v>
          </cell>
          <cell r="I876">
            <v>39925565</v>
          </cell>
          <cell r="J876">
            <v>686</v>
          </cell>
          <cell r="K876">
            <v>18125849</v>
          </cell>
          <cell r="L876">
            <v>1002</v>
          </cell>
          <cell r="M876">
            <v>47466803</v>
          </cell>
          <cell r="N876">
            <v>2593</v>
          </cell>
          <cell r="O876">
            <v>4266154</v>
          </cell>
          <cell r="P876">
            <v>4631</v>
          </cell>
          <cell r="Q876">
            <v>421206</v>
          </cell>
          <cell r="R876">
            <v>2144</v>
          </cell>
          <cell r="S876">
            <v>734172</v>
          </cell>
          <cell r="T876">
            <v>11931</v>
          </cell>
          <cell r="U876">
            <v>1446</v>
          </cell>
        </row>
        <row r="877">
          <cell r="A877">
            <v>890700272</v>
          </cell>
          <cell r="B877" t="str">
            <v xml:space="preserve">GASEOSAS MARIQUITA S.A.                                               </v>
          </cell>
          <cell r="C877" t="str">
            <v xml:space="preserve">MARIQUITA                 </v>
          </cell>
          <cell r="D877" t="str">
            <v xml:space="preserve">TOLIMA                    </v>
          </cell>
          <cell r="E877" t="str">
            <v>VIGILANCIA</v>
          </cell>
          <cell r="F877" t="str">
            <v>ACTIVA</v>
          </cell>
          <cell r="G877" t="str">
            <v xml:space="preserve">BEBIDAS                                      </v>
          </cell>
          <cell r="H877">
            <v>876</v>
          </cell>
          <cell r="I877">
            <v>39840895</v>
          </cell>
          <cell r="J877">
            <v>397.5</v>
          </cell>
          <cell r="K877">
            <v>36775296</v>
          </cell>
          <cell r="L877">
            <v>1717</v>
          </cell>
          <cell r="M877">
            <v>26881733</v>
          </cell>
          <cell r="N877">
            <v>772</v>
          </cell>
          <cell r="O877">
            <v>15394508</v>
          </cell>
          <cell r="P877">
            <v>1365</v>
          </cell>
          <cell r="Q877">
            <v>2070273</v>
          </cell>
          <cell r="R877">
            <v>1066</v>
          </cell>
          <cell r="S877">
            <v>1812082</v>
          </cell>
          <cell r="T877">
            <v>6193.5</v>
          </cell>
          <cell r="U877">
            <v>739</v>
          </cell>
        </row>
        <row r="878">
          <cell r="A878">
            <v>860029949</v>
          </cell>
          <cell r="B878" t="str">
            <v xml:space="preserve">DIENES Y COMPANIA LTDA.                                               </v>
          </cell>
          <cell r="C878" t="str">
            <v xml:space="preserve">BOGOTA D.C.               </v>
          </cell>
          <cell r="D878" t="str">
            <v xml:space="preserve">BOGOTA D.C.               </v>
          </cell>
          <cell r="E878" t="str">
            <v>VIGILANCIA</v>
          </cell>
          <cell r="F878" t="str">
            <v>ACTIVA</v>
          </cell>
          <cell r="G878" t="str">
            <v xml:space="preserve">PRODUCTOS DE PLASTICO                        </v>
          </cell>
          <cell r="H878">
            <v>877</v>
          </cell>
          <cell r="I878">
            <v>39839412</v>
          </cell>
          <cell r="J878">
            <v>570</v>
          </cell>
          <cell r="K878">
            <v>23028339</v>
          </cell>
          <cell r="L878">
            <v>3140</v>
          </cell>
          <cell r="M878">
            <v>13354010</v>
          </cell>
          <cell r="N878">
            <v>4328</v>
          </cell>
          <cell r="O878">
            <v>2293082</v>
          </cell>
          <cell r="P878">
            <v>2609</v>
          </cell>
          <cell r="Q878">
            <v>944843</v>
          </cell>
          <cell r="R878">
            <v>623</v>
          </cell>
          <cell r="S878">
            <v>3702808</v>
          </cell>
          <cell r="T878">
            <v>12147</v>
          </cell>
          <cell r="U878">
            <v>1484</v>
          </cell>
        </row>
        <row r="879">
          <cell r="A879">
            <v>860038955</v>
          </cell>
          <cell r="B879" t="str">
            <v xml:space="preserve">HOGIER GARTNER &amp; CIA S.A.                                             </v>
          </cell>
          <cell r="C879" t="str">
            <v xml:space="preserve">BOGOTA D.C.               </v>
          </cell>
          <cell r="D879" t="str">
            <v xml:space="preserve">BOGOTA D.C.               </v>
          </cell>
          <cell r="E879" t="str">
            <v>VIGILANCIA</v>
          </cell>
          <cell r="F879" t="str">
            <v>ACTIVA</v>
          </cell>
          <cell r="G879" t="str">
            <v>EDITORIAL E IMPRESION (SIN INCLUIR PUBLICACIO</v>
          </cell>
          <cell r="H879">
            <v>878</v>
          </cell>
          <cell r="I879">
            <v>39830020</v>
          </cell>
          <cell r="J879">
            <v>497</v>
          </cell>
          <cell r="K879">
            <v>27091057</v>
          </cell>
          <cell r="L879">
            <v>1138</v>
          </cell>
          <cell r="M879">
            <v>41902064</v>
          </cell>
          <cell r="N879">
            <v>618</v>
          </cell>
          <cell r="O879">
            <v>20140676</v>
          </cell>
          <cell r="P879">
            <v>309</v>
          </cell>
          <cell r="Q879">
            <v>12744305</v>
          </cell>
          <cell r="R879">
            <v>383</v>
          </cell>
          <cell r="S879">
            <v>6976401</v>
          </cell>
          <cell r="T879">
            <v>3823</v>
          </cell>
          <cell r="U879">
            <v>483</v>
          </cell>
        </row>
        <row r="880">
          <cell r="A880">
            <v>806014553</v>
          </cell>
          <cell r="B880" t="str">
            <v xml:space="preserve">TUVACOL S.A.                                                          </v>
          </cell>
          <cell r="C880" t="str">
            <v xml:space="preserve">CARTAGENA                 </v>
          </cell>
          <cell r="D880" t="str">
            <v xml:space="preserve">BOLIVAR                   </v>
          </cell>
          <cell r="E880" t="str">
            <v>VIGILANCIA</v>
          </cell>
          <cell r="F880" t="str">
            <v>ACTIVA</v>
          </cell>
          <cell r="G880" t="str">
            <v xml:space="preserve">COMERCIO AL POR MENOR                        </v>
          </cell>
          <cell r="H880">
            <v>879</v>
          </cell>
          <cell r="I880">
            <v>39798096</v>
          </cell>
          <cell r="J880">
            <v>537.5</v>
          </cell>
          <cell r="K880">
            <v>24798781</v>
          </cell>
          <cell r="L880">
            <v>917</v>
          </cell>
          <cell r="M880">
            <v>52648133</v>
          </cell>
          <cell r="N880">
            <v>652</v>
          </cell>
          <cell r="O880">
            <v>18735566</v>
          </cell>
          <cell r="P880">
            <v>717</v>
          </cell>
          <cell r="Q880">
            <v>4503469</v>
          </cell>
          <cell r="R880">
            <v>1022</v>
          </cell>
          <cell r="S880">
            <v>1908929</v>
          </cell>
          <cell r="T880">
            <v>4724.5</v>
          </cell>
          <cell r="U880">
            <v>599</v>
          </cell>
        </row>
        <row r="881">
          <cell r="A881">
            <v>860516314</v>
          </cell>
          <cell r="B881" t="str">
            <v xml:space="preserve">DAGA S.A.                                                             </v>
          </cell>
          <cell r="C881" t="str">
            <v xml:space="preserve">BOGOTA D.C.               </v>
          </cell>
          <cell r="D881" t="str">
            <v xml:space="preserve">BOGOTA D.C.               </v>
          </cell>
          <cell r="E881" t="str">
            <v>VIGILANCIA</v>
          </cell>
          <cell r="F881" t="str">
            <v>ACTIVA</v>
          </cell>
          <cell r="G881" t="str">
            <v xml:space="preserve">COMERCIO AL POR MAYOR                        </v>
          </cell>
          <cell r="H881">
            <v>880</v>
          </cell>
          <cell r="I881">
            <v>39711331</v>
          </cell>
          <cell r="J881">
            <v>767</v>
          </cell>
          <cell r="K881">
            <v>15779190</v>
          </cell>
          <cell r="L881">
            <v>1263</v>
          </cell>
          <cell r="M881">
            <v>37359571</v>
          </cell>
          <cell r="N881">
            <v>1177</v>
          </cell>
          <cell r="O881">
            <v>9926618</v>
          </cell>
          <cell r="P881">
            <v>1274</v>
          </cell>
          <cell r="Q881">
            <v>2250983</v>
          </cell>
          <cell r="R881">
            <v>3546</v>
          </cell>
          <cell r="S881">
            <v>355901</v>
          </cell>
          <cell r="T881">
            <v>8907</v>
          </cell>
          <cell r="U881">
            <v>1066</v>
          </cell>
        </row>
        <row r="882">
          <cell r="A882">
            <v>800183759</v>
          </cell>
          <cell r="B882" t="str">
            <v xml:space="preserve">HIDELPA PAIS DEL HIERRO S A                                           </v>
          </cell>
          <cell r="C882" t="str">
            <v xml:space="preserve">BOGOTA D.C.               </v>
          </cell>
          <cell r="D882" t="str">
            <v xml:space="preserve">BOGOTA D.C.               </v>
          </cell>
          <cell r="E882" t="str">
            <v>VIGILANCIA</v>
          </cell>
          <cell r="F882" t="str">
            <v>ACTIVA</v>
          </cell>
          <cell r="G882" t="str">
            <v xml:space="preserve">COMERCIO AL POR MAYOR                        </v>
          </cell>
          <cell r="H882">
            <v>881</v>
          </cell>
          <cell r="I882">
            <v>39679909</v>
          </cell>
          <cell r="J882">
            <v>844.5</v>
          </cell>
          <cell r="K882">
            <v>13891633</v>
          </cell>
          <cell r="L882">
            <v>373</v>
          </cell>
          <cell r="M882">
            <v>120213927</v>
          </cell>
          <cell r="N882">
            <v>837</v>
          </cell>
          <cell r="O882">
            <v>14271738</v>
          </cell>
          <cell r="P882">
            <v>497</v>
          </cell>
          <cell r="Q882">
            <v>6880622</v>
          </cell>
          <cell r="R882">
            <v>667</v>
          </cell>
          <cell r="S882">
            <v>3429963</v>
          </cell>
          <cell r="T882">
            <v>4099.5</v>
          </cell>
          <cell r="U882">
            <v>522</v>
          </cell>
        </row>
        <row r="883">
          <cell r="A883">
            <v>890905430</v>
          </cell>
          <cell r="B883" t="str">
            <v xml:space="preserve">INVERSIONES ATITE NIETOS AYA S.A.                                     </v>
          </cell>
          <cell r="C883" t="str">
            <v xml:space="preserve">ENVIGADO                  </v>
          </cell>
          <cell r="D883" t="str">
            <v xml:space="preserve">ANTIOQUIA                 </v>
          </cell>
          <cell r="E883" t="str">
            <v>VIGILANCIA</v>
          </cell>
          <cell r="F883" t="str">
            <v>ACTIVA</v>
          </cell>
          <cell r="G883" t="str">
            <v>ACTIVIDADES DIVERSAS DE INVERSION Y SERVICIOS</v>
          </cell>
          <cell r="H883">
            <v>882</v>
          </cell>
          <cell r="I883">
            <v>39665440</v>
          </cell>
          <cell r="J883">
            <v>374</v>
          </cell>
          <cell r="K883">
            <v>38983870</v>
          </cell>
          <cell r="L883">
            <v>6890</v>
          </cell>
          <cell r="M883">
            <v>4506652</v>
          </cell>
          <cell r="N883">
            <v>2487</v>
          </cell>
          <cell r="O883">
            <v>4506652</v>
          </cell>
          <cell r="P883">
            <v>841</v>
          </cell>
          <cell r="Q883">
            <v>3703912</v>
          </cell>
          <cell r="R883">
            <v>610</v>
          </cell>
          <cell r="S883">
            <v>3784932</v>
          </cell>
          <cell r="T883">
            <v>12084</v>
          </cell>
          <cell r="U883">
            <v>1475</v>
          </cell>
        </row>
        <row r="884">
          <cell r="A884">
            <v>800114368</v>
          </cell>
          <cell r="B884" t="str">
            <v xml:space="preserve">DESARROLLO DE NEGOCIOS S. A.                                          </v>
          </cell>
          <cell r="C884" t="str">
            <v xml:space="preserve">BOGOTA D.C.               </v>
          </cell>
          <cell r="D884" t="str">
            <v xml:space="preserve">BOGOTA D.C.               </v>
          </cell>
          <cell r="E884" t="str">
            <v>VIGILANCIA</v>
          </cell>
          <cell r="F884" t="str">
            <v>ACTIVA</v>
          </cell>
          <cell r="G884" t="str">
            <v>ACTIVIDADES DIVERSAS DE INVERSION Y SERVICIOS</v>
          </cell>
          <cell r="H884">
            <v>883</v>
          </cell>
          <cell r="I884">
            <v>39613972</v>
          </cell>
          <cell r="J884">
            <v>452.5</v>
          </cell>
          <cell r="K884">
            <v>31149226</v>
          </cell>
          <cell r="L884">
            <v>9804</v>
          </cell>
          <cell r="M884">
            <v>2343209</v>
          </cell>
          <cell r="N884">
            <v>4252</v>
          </cell>
          <cell r="O884">
            <v>2343209</v>
          </cell>
          <cell r="P884">
            <v>1570</v>
          </cell>
          <cell r="Q884">
            <v>1776413</v>
          </cell>
          <cell r="R884">
            <v>1411</v>
          </cell>
          <cell r="S884">
            <v>1283434</v>
          </cell>
          <cell r="T884">
            <v>18372.5</v>
          </cell>
          <cell r="U884">
            <v>2296</v>
          </cell>
        </row>
        <row r="885">
          <cell r="A885">
            <v>890203522</v>
          </cell>
          <cell r="B885" t="str">
            <v xml:space="preserve">HERNANDEZ GOMEZ CONSTRUCTORA S.A.                                     </v>
          </cell>
          <cell r="C885" t="str">
            <v xml:space="preserve">BUCARAMANGA               </v>
          </cell>
          <cell r="D885" t="str">
            <v xml:space="preserve">SANTANDER                 </v>
          </cell>
          <cell r="E885" t="str">
            <v>VIGILANCIA</v>
          </cell>
          <cell r="F885" t="str">
            <v>ACTIVA</v>
          </cell>
          <cell r="G885" t="str">
            <v xml:space="preserve">CONSTRUCCION DE OBRAS RESIDENCIALES          </v>
          </cell>
          <cell r="H885">
            <v>884</v>
          </cell>
          <cell r="I885">
            <v>39567133</v>
          </cell>
          <cell r="J885">
            <v>676.5</v>
          </cell>
          <cell r="K885">
            <v>18472532</v>
          </cell>
          <cell r="L885">
            <v>3448</v>
          </cell>
          <cell r="M885">
            <v>12065522</v>
          </cell>
          <cell r="N885">
            <v>4401</v>
          </cell>
          <cell r="O885">
            <v>2247944</v>
          </cell>
          <cell r="P885">
            <v>3824</v>
          </cell>
          <cell r="Q885">
            <v>558413</v>
          </cell>
          <cell r="R885">
            <v>649</v>
          </cell>
          <cell r="S885">
            <v>3499587</v>
          </cell>
          <cell r="T885">
            <v>13882.5</v>
          </cell>
          <cell r="U885">
            <v>1689</v>
          </cell>
        </row>
        <row r="886">
          <cell r="A886">
            <v>890401385</v>
          </cell>
          <cell r="B886" t="str">
            <v xml:space="preserve">INVERSIONES TALARAME LTDA Y CIA SCA                                   </v>
          </cell>
          <cell r="C886" t="str">
            <v xml:space="preserve">CARTAGENA                 </v>
          </cell>
          <cell r="D886" t="str">
            <v xml:space="preserve">BOLIVAR                   </v>
          </cell>
          <cell r="E886" t="str">
            <v>VIGILANCIA</v>
          </cell>
          <cell r="F886" t="str">
            <v>ACTIVA</v>
          </cell>
          <cell r="G886" t="str">
            <v xml:space="preserve">OTRAS ACTIVIDADES EMPRESARIALES              </v>
          </cell>
          <cell r="H886">
            <v>885</v>
          </cell>
          <cell r="I886">
            <v>39540660</v>
          </cell>
          <cell r="J886">
            <v>395.5</v>
          </cell>
          <cell r="K886">
            <v>36878095</v>
          </cell>
          <cell r="L886">
            <v>5779</v>
          </cell>
          <cell r="M886">
            <v>6054901</v>
          </cell>
          <cell r="N886">
            <v>1923</v>
          </cell>
          <cell r="O886">
            <v>6054901</v>
          </cell>
          <cell r="P886">
            <v>1058</v>
          </cell>
          <cell r="Q886">
            <v>2802112</v>
          </cell>
          <cell r="R886">
            <v>7009</v>
          </cell>
          <cell r="S886">
            <v>113597</v>
          </cell>
          <cell r="T886">
            <v>17049.5</v>
          </cell>
          <cell r="U886">
            <v>2122</v>
          </cell>
        </row>
        <row r="887">
          <cell r="A887">
            <v>900018975</v>
          </cell>
          <cell r="B887" t="str">
            <v xml:space="preserve">CASS CONSTRUCTORES &amp; CIA. S.C.A.                                      </v>
          </cell>
          <cell r="C887" t="str">
            <v xml:space="preserve">BOGOTA D.C.               </v>
          </cell>
          <cell r="D887" t="str">
            <v xml:space="preserve">BOGOTA D.C.               </v>
          </cell>
          <cell r="E887" t="str">
            <v>VIGILANCIA</v>
          </cell>
          <cell r="F887" t="str">
            <v>ACTIVA</v>
          </cell>
          <cell r="G887" t="str">
            <v xml:space="preserve">CONSTRUCCION DE OBRAS CIVILES                </v>
          </cell>
          <cell r="H887">
            <v>886</v>
          </cell>
          <cell r="I887">
            <v>39517356</v>
          </cell>
          <cell r="J887">
            <v>1300</v>
          </cell>
          <cell r="K887">
            <v>7858599</v>
          </cell>
          <cell r="L887">
            <v>697</v>
          </cell>
          <cell r="M887">
            <v>69063540</v>
          </cell>
          <cell r="N887">
            <v>1616</v>
          </cell>
          <cell r="O887">
            <v>7315156</v>
          </cell>
          <cell r="P887">
            <v>633</v>
          </cell>
          <cell r="Q887">
            <v>5248139</v>
          </cell>
          <cell r="R887">
            <v>515</v>
          </cell>
          <cell r="S887">
            <v>4804021</v>
          </cell>
          <cell r="T887">
            <v>5647</v>
          </cell>
          <cell r="U887">
            <v>686</v>
          </cell>
        </row>
        <row r="888">
          <cell r="A888">
            <v>890905431</v>
          </cell>
          <cell r="B888" t="str">
            <v xml:space="preserve">INVERSIONES EL PICACHO S.A.                                           </v>
          </cell>
          <cell r="C888" t="str">
            <v xml:space="preserve">ENVIGADO                  </v>
          </cell>
          <cell r="D888" t="str">
            <v xml:space="preserve">ANTIOQUIA                 </v>
          </cell>
          <cell r="E888" t="str">
            <v>VIGILANCIA</v>
          </cell>
          <cell r="F888" t="str">
            <v>ACTIVA</v>
          </cell>
          <cell r="G888" t="str">
            <v>ACTIVIDADES DIVERSAS DE INVERSION Y SERVICIOS</v>
          </cell>
          <cell r="H888">
            <v>887</v>
          </cell>
          <cell r="I888">
            <v>39503794</v>
          </cell>
          <cell r="J888">
            <v>377</v>
          </cell>
          <cell r="K888">
            <v>38846194</v>
          </cell>
          <cell r="L888">
            <v>6891</v>
          </cell>
          <cell r="M888">
            <v>4506620</v>
          </cell>
          <cell r="N888">
            <v>2488</v>
          </cell>
          <cell r="O888">
            <v>4506620</v>
          </cell>
          <cell r="P888">
            <v>830</v>
          </cell>
          <cell r="Q888">
            <v>3771533</v>
          </cell>
          <cell r="R888">
            <v>584</v>
          </cell>
          <cell r="S888">
            <v>3978152</v>
          </cell>
          <cell r="T888">
            <v>12057</v>
          </cell>
          <cell r="U888">
            <v>1470</v>
          </cell>
        </row>
        <row r="889">
          <cell r="A889">
            <v>800255674</v>
          </cell>
          <cell r="B889" t="str">
            <v xml:space="preserve">SIERRASO S.A. SIERRA SOCIEDAD ANONIMA                                 </v>
          </cell>
          <cell r="C889" t="str">
            <v xml:space="preserve">BOGOTA D.C.               </v>
          </cell>
          <cell r="D889" t="str">
            <v xml:space="preserve">BOGOTA D.C.               </v>
          </cell>
          <cell r="E889" t="str">
            <v>VIGILANCIA</v>
          </cell>
          <cell r="F889" t="str">
            <v>ACTIVA</v>
          </cell>
          <cell r="G889" t="str">
            <v xml:space="preserve">ADECUACION DE OBRAS DE CONSTRUCCION          </v>
          </cell>
          <cell r="H889">
            <v>888</v>
          </cell>
          <cell r="I889">
            <v>39453662</v>
          </cell>
          <cell r="J889">
            <v>909</v>
          </cell>
          <cell r="K889">
            <v>12632113</v>
          </cell>
          <cell r="L889">
            <v>5401</v>
          </cell>
          <cell r="M889">
            <v>6717422</v>
          </cell>
          <cell r="N889">
            <v>3535</v>
          </cell>
          <cell r="O889">
            <v>2931542</v>
          </cell>
          <cell r="P889">
            <v>6897</v>
          </cell>
          <cell r="Q889">
            <v>214352</v>
          </cell>
          <cell r="R889">
            <v>4045</v>
          </cell>
          <cell r="S889">
            <v>292663</v>
          </cell>
          <cell r="T889">
            <v>21675</v>
          </cell>
          <cell r="U889">
            <v>2728</v>
          </cell>
        </row>
        <row r="890">
          <cell r="A890">
            <v>830058081</v>
          </cell>
          <cell r="B890" t="str">
            <v xml:space="preserve">MINDSHARE DE COLOMBIA LTDA                                            </v>
          </cell>
          <cell r="C890" t="str">
            <v xml:space="preserve">BOGOTA D.C.               </v>
          </cell>
          <cell r="D890" t="str">
            <v xml:space="preserve">BOGOTA D.C.               </v>
          </cell>
          <cell r="E890" t="str">
            <v>VIGILANCIA</v>
          </cell>
          <cell r="F890" t="str">
            <v>ACTIVA</v>
          </cell>
          <cell r="G890" t="str">
            <v xml:space="preserve">OTRAS ACTIVIDADES EMPRESARIALES              </v>
          </cell>
          <cell r="H890">
            <v>889</v>
          </cell>
          <cell r="I890">
            <v>39367051</v>
          </cell>
          <cell r="J890">
            <v>1533</v>
          </cell>
          <cell r="K890">
            <v>6305671</v>
          </cell>
          <cell r="L890">
            <v>3734</v>
          </cell>
          <cell r="M890">
            <v>10843105</v>
          </cell>
          <cell r="N890">
            <v>1080</v>
          </cell>
          <cell r="O890">
            <v>10828423</v>
          </cell>
          <cell r="P890">
            <v>1154</v>
          </cell>
          <cell r="Q890">
            <v>2544168</v>
          </cell>
          <cell r="R890">
            <v>999</v>
          </cell>
          <cell r="S890">
            <v>1954008</v>
          </cell>
          <cell r="T890">
            <v>9389</v>
          </cell>
          <cell r="U890">
            <v>1130</v>
          </cell>
        </row>
        <row r="891">
          <cell r="A891">
            <v>800050749</v>
          </cell>
          <cell r="B891" t="str">
            <v xml:space="preserve">T.M.  S.A.                                                            </v>
          </cell>
          <cell r="C891" t="str">
            <v xml:space="preserve">MANIZALES                 </v>
          </cell>
          <cell r="D891" t="str">
            <v xml:space="preserve">CALDAS                    </v>
          </cell>
          <cell r="E891" t="str">
            <v>VIGILANCIA</v>
          </cell>
          <cell r="F891" t="str">
            <v>ACTIVA</v>
          </cell>
          <cell r="G891" t="str">
            <v xml:space="preserve">COMERCIO AL POR MAYOR                        </v>
          </cell>
          <cell r="H891">
            <v>890</v>
          </cell>
          <cell r="I891">
            <v>39321762</v>
          </cell>
          <cell r="J891">
            <v>1098</v>
          </cell>
          <cell r="K891">
            <v>9853906</v>
          </cell>
          <cell r="L891">
            <v>659</v>
          </cell>
          <cell r="M891">
            <v>72784230</v>
          </cell>
          <cell r="N891">
            <v>856</v>
          </cell>
          <cell r="O891">
            <v>13875846</v>
          </cell>
          <cell r="P891">
            <v>1515</v>
          </cell>
          <cell r="Q891">
            <v>1849507</v>
          </cell>
          <cell r="R891">
            <v>1699</v>
          </cell>
          <cell r="S891">
            <v>1004032</v>
          </cell>
          <cell r="T891">
            <v>6717</v>
          </cell>
          <cell r="U891">
            <v>802</v>
          </cell>
        </row>
        <row r="892">
          <cell r="A892">
            <v>805009542</v>
          </cell>
          <cell r="B892" t="str">
            <v xml:space="preserve">CABLEVISION E U                                                       </v>
          </cell>
          <cell r="C892" t="str">
            <v xml:space="preserve">CALI                      </v>
          </cell>
          <cell r="D892" t="str">
            <v xml:space="preserve">VALLE                     </v>
          </cell>
          <cell r="E892" t="str">
            <v>VIGILANCIA</v>
          </cell>
          <cell r="F892" t="str">
            <v>ACTIVA</v>
          </cell>
          <cell r="G892" t="str">
            <v xml:space="preserve">TELEFONIA Y REDES                            </v>
          </cell>
          <cell r="H892">
            <v>891</v>
          </cell>
          <cell r="I892">
            <v>39316302</v>
          </cell>
          <cell r="J892">
            <v>986.5</v>
          </cell>
          <cell r="K892">
            <v>11425646</v>
          </cell>
          <cell r="L892">
            <v>5029</v>
          </cell>
          <cell r="M892">
            <v>7406591</v>
          </cell>
          <cell r="N892">
            <v>3477</v>
          </cell>
          <cell r="O892">
            <v>2980779</v>
          </cell>
          <cell r="P892">
            <v>1532</v>
          </cell>
          <cell r="Q892">
            <v>1827392</v>
          </cell>
          <cell r="R892">
            <v>1728</v>
          </cell>
          <cell r="S892">
            <v>980516</v>
          </cell>
          <cell r="T892">
            <v>13643.5</v>
          </cell>
          <cell r="U892">
            <v>1660</v>
          </cell>
        </row>
        <row r="893">
          <cell r="A893">
            <v>890320987</v>
          </cell>
          <cell r="B893" t="str">
            <v xml:space="preserve">CONSTRUCTORA ALPES S A                                                </v>
          </cell>
          <cell r="C893" t="str">
            <v xml:space="preserve">CALI                      </v>
          </cell>
          <cell r="D893" t="str">
            <v xml:space="preserve">VALLE                     </v>
          </cell>
          <cell r="E893" t="str">
            <v>VIGILANCIA</v>
          </cell>
          <cell r="F893" t="str">
            <v>ACTIVA</v>
          </cell>
          <cell r="G893" t="str">
            <v xml:space="preserve">CONSTRUCCION DE OBRAS RESIDENCIALES          </v>
          </cell>
          <cell r="H893">
            <v>892</v>
          </cell>
          <cell r="I893">
            <v>39292029</v>
          </cell>
          <cell r="J893">
            <v>1185.5</v>
          </cell>
          <cell r="K893">
            <v>8928457</v>
          </cell>
          <cell r="L893">
            <v>1870</v>
          </cell>
          <cell r="M893">
            <v>24400590</v>
          </cell>
          <cell r="N893">
            <v>1565</v>
          </cell>
          <cell r="O893">
            <v>7589809</v>
          </cell>
          <cell r="P893">
            <v>890</v>
          </cell>
          <cell r="Q893">
            <v>3464718</v>
          </cell>
          <cell r="R893">
            <v>759</v>
          </cell>
          <cell r="S893">
            <v>2906357</v>
          </cell>
          <cell r="T893">
            <v>7161.5</v>
          </cell>
          <cell r="U893">
            <v>858</v>
          </cell>
        </row>
        <row r="894">
          <cell r="A894">
            <v>890112475</v>
          </cell>
          <cell r="B894" t="str">
            <v xml:space="preserve">C.I. ENERGIA SOLAR S.A. ES WINDOWS                                    </v>
          </cell>
          <cell r="C894" t="str">
            <v xml:space="preserve">BARRANQUILLA              </v>
          </cell>
          <cell r="D894" t="str">
            <v xml:space="preserve">ATLANTICO                 </v>
          </cell>
          <cell r="E894" t="str">
            <v>VIGILANCIA</v>
          </cell>
          <cell r="F894" t="str">
            <v>CONCORDATO</v>
          </cell>
          <cell r="G894" t="str">
            <v xml:space="preserve">OTRAS INDUSTRIAS MANUFACTURERAS              </v>
          </cell>
          <cell r="H894">
            <v>893</v>
          </cell>
          <cell r="I894">
            <v>39255510</v>
          </cell>
          <cell r="J894">
            <v>1476</v>
          </cell>
          <cell r="K894">
            <v>6626385</v>
          </cell>
          <cell r="L894">
            <v>1032</v>
          </cell>
          <cell r="M894">
            <v>45993898</v>
          </cell>
          <cell r="N894">
            <v>1247</v>
          </cell>
          <cell r="O894">
            <v>9392425</v>
          </cell>
          <cell r="P894">
            <v>1187</v>
          </cell>
          <cell r="Q894">
            <v>2444077</v>
          </cell>
          <cell r="R894">
            <v>1610</v>
          </cell>
          <cell r="S894">
            <v>1072251</v>
          </cell>
          <cell r="T894">
            <v>7445</v>
          </cell>
          <cell r="U894">
            <v>887</v>
          </cell>
        </row>
        <row r="895">
          <cell r="A895">
            <v>891224778</v>
          </cell>
          <cell r="B895" t="str">
            <v xml:space="preserve">PALMEIRAS S.A.                                                        </v>
          </cell>
          <cell r="C895" t="str">
            <v xml:space="preserve">CALI                      </v>
          </cell>
          <cell r="D895" t="str">
            <v xml:space="preserve">VALLE                     </v>
          </cell>
          <cell r="E895" t="str">
            <v>VIGILANCIA</v>
          </cell>
          <cell r="F895" t="str">
            <v>ACTIVA</v>
          </cell>
          <cell r="G895" t="str">
            <v xml:space="preserve">AGRICOLA CON PREDOMINIO EXPORTADOR           </v>
          </cell>
          <cell r="H895">
            <v>894</v>
          </cell>
          <cell r="I895">
            <v>39184467</v>
          </cell>
          <cell r="J895">
            <v>449.5</v>
          </cell>
          <cell r="K895">
            <v>31386723</v>
          </cell>
          <cell r="L895">
            <v>1629</v>
          </cell>
          <cell r="M895">
            <v>28422514</v>
          </cell>
          <cell r="N895">
            <v>2262</v>
          </cell>
          <cell r="O895">
            <v>4977748</v>
          </cell>
          <cell r="P895">
            <v>3630</v>
          </cell>
          <cell r="Q895">
            <v>597166</v>
          </cell>
          <cell r="R895">
            <v>3387</v>
          </cell>
          <cell r="S895">
            <v>380959</v>
          </cell>
          <cell r="T895">
            <v>12251.5</v>
          </cell>
          <cell r="U895">
            <v>1498</v>
          </cell>
        </row>
        <row r="896">
          <cell r="A896">
            <v>860026442</v>
          </cell>
          <cell r="B896" t="str">
            <v xml:space="preserve">B BRAUN MEDICAL S A                                                   </v>
          </cell>
          <cell r="C896" t="str">
            <v xml:space="preserve">BOGOTA D.C.               </v>
          </cell>
          <cell r="D896" t="str">
            <v xml:space="preserve">BOGOTA D.C.               </v>
          </cell>
          <cell r="E896" t="str">
            <v>VIGILANCIA</v>
          </cell>
          <cell r="F896" t="str">
            <v>ACTIVA</v>
          </cell>
          <cell r="G896" t="str">
            <v xml:space="preserve">COMERCIO AL POR MAYOR                        </v>
          </cell>
          <cell r="H896">
            <v>895</v>
          </cell>
          <cell r="I896">
            <v>39166428</v>
          </cell>
          <cell r="J896">
            <v>475</v>
          </cell>
          <cell r="K896">
            <v>28855172</v>
          </cell>
          <cell r="L896">
            <v>988</v>
          </cell>
          <cell r="M896">
            <v>48115221</v>
          </cell>
          <cell r="N896">
            <v>505</v>
          </cell>
          <cell r="O896">
            <v>24683763</v>
          </cell>
          <cell r="P896">
            <v>409</v>
          </cell>
          <cell r="Q896">
            <v>8925481</v>
          </cell>
          <cell r="R896">
            <v>520</v>
          </cell>
          <cell r="S896">
            <v>4729496</v>
          </cell>
          <cell r="T896">
            <v>3792</v>
          </cell>
          <cell r="U896">
            <v>479</v>
          </cell>
        </row>
        <row r="897">
          <cell r="A897">
            <v>810005508</v>
          </cell>
          <cell r="B897" t="str">
            <v xml:space="preserve">INVERSIONES TECNICAS S.A. INVERTESA                                   </v>
          </cell>
          <cell r="C897" t="str">
            <v xml:space="preserve">MANIZALES                 </v>
          </cell>
          <cell r="D897" t="str">
            <v xml:space="preserve">CALDAS                    </v>
          </cell>
          <cell r="E897" t="str">
            <v>VIGILANCIA</v>
          </cell>
          <cell r="F897" t="str">
            <v>ACTIVA</v>
          </cell>
          <cell r="G897" t="str">
            <v xml:space="preserve">ACTIVIDADES INMOBILIARIAS                    </v>
          </cell>
          <cell r="H897">
            <v>896</v>
          </cell>
          <cell r="I897">
            <v>39093259</v>
          </cell>
          <cell r="J897">
            <v>387</v>
          </cell>
          <cell r="K897">
            <v>37727962</v>
          </cell>
          <cell r="L897">
            <v>5424</v>
          </cell>
          <cell r="M897">
            <v>6680542</v>
          </cell>
          <cell r="N897">
            <v>3114</v>
          </cell>
          <cell r="O897">
            <v>3403936</v>
          </cell>
          <cell r="P897">
            <v>1027</v>
          </cell>
          <cell r="Q897">
            <v>2906024</v>
          </cell>
          <cell r="R897">
            <v>163</v>
          </cell>
          <cell r="S897">
            <v>18754447</v>
          </cell>
          <cell r="T897">
            <v>11011</v>
          </cell>
          <cell r="U897">
            <v>1336</v>
          </cell>
        </row>
        <row r="898">
          <cell r="A898">
            <v>890705085</v>
          </cell>
          <cell r="B898" t="str">
            <v xml:space="preserve">ESCOBAR Y ARIAS S.A.                                                  </v>
          </cell>
          <cell r="C898" t="str">
            <v xml:space="preserve">LERIDA                    </v>
          </cell>
          <cell r="D898" t="str">
            <v xml:space="preserve">TOLIMA                    </v>
          </cell>
          <cell r="E898" t="str">
            <v>VIGILANCIA</v>
          </cell>
          <cell r="F898" t="str">
            <v>ACTIVA</v>
          </cell>
          <cell r="G898" t="str">
            <v xml:space="preserve">COMERCIO AL POR MAYOR                        </v>
          </cell>
          <cell r="H898">
            <v>897</v>
          </cell>
          <cell r="I898">
            <v>39038187</v>
          </cell>
          <cell r="J898">
            <v>1015.5</v>
          </cell>
          <cell r="K898">
            <v>10995774</v>
          </cell>
          <cell r="L898">
            <v>1187</v>
          </cell>
          <cell r="M898">
            <v>40284593</v>
          </cell>
          <cell r="N898">
            <v>1252</v>
          </cell>
          <cell r="O898">
            <v>9349870</v>
          </cell>
          <cell r="P898">
            <v>709</v>
          </cell>
          <cell r="Q898">
            <v>4533816</v>
          </cell>
          <cell r="R898">
            <v>935</v>
          </cell>
          <cell r="S898">
            <v>2145290</v>
          </cell>
          <cell r="T898">
            <v>5995.5</v>
          </cell>
          <cell r="U898">
            <v>720</v>
          </cell>
        </row>
        <row r="899">
          <cell r="A899">
            <v>890903329</v>
          </cell>
          <cell r="B899" t="str">
            <v xml:space="preserve">BANANERAS DE URABA S.A                                                </v>
          </cell>
          <cell r="C899" t="str">
            <v xml:space="preserve">MEDELLIN                  </v>
          </cell>
          <cell r="D899" t="str">
            <v xml:space="preserve">ANTIOQUIA                 </v>
          </cell>
          <cell r="E899" t="str">
            <v>VIGILANCIA</v>
          </cell>
          <cell r="F899" t="str">
            <v>ACTIVA</v>
          </cell>
          <cell r="G899" t="str">
            <v xml:space="preserve">AGRICOLA CON PREDOMINIO EXPORTADOR           </v>
          </cell>
          <cell r="H899">
            <v>898</v>
          </cell>
          <cell r="I899">
            <v>39031786</v>
          </cell>
          <cell r="J899">
            <v>474</v>
          </cell>
          <cell r="K899">
            <v>28912627</v>
          </cell>
          <cell r="L899">
            <v>3132</v>
          </cell>
          <cell r="M899">
            <v>13382040</v>
          </cell>
          <cell r="N899">
            <v>3339</v>
          </cell>
          <cell r="O899">
            <v>3123584</v>
          </cell>
          <cell r="P899">
            <v>2270</v>
          </cell>
          <cell r="Q899">
            <v>1133560</v>
          </cell>
          <cell r="R899">
            <v>3480</v>
          </cell>
          <cell r="S899">
            <v>366947</v>
          </cell>
          <cell r="T899">
            <v>13593</v>
          </cell>
          <cell r="U899">
            <v>1652</v>
          </cell>
        </row>
        <row r="900">
          <cell r="A900">
            <v>805011074</v>
          </cell>
          <cell r="B900" t="str">
            <v xml:space="preserve">ADIDAS COLOMBIA LIMITADA                                              </v>
          </cell>
          <cell r="C900" t="str">
            <v xml:space="preserve">CALI                      </v>
          </cell>
          <cell r="D900" t="str">
            <v xml:space="preserve">VALLE                     </v>
          </cell>
          <cell r="E900" t="str">
            <v>VIGILANCIA</v>
          </cell>
          <cell r="F900" t="str">
            <v>ACTIVA</v>
          </cell>
          <cell r="G900" t="str">
            <v xml:space="preserve">COMERCIO AL POR MAYOR                        </v>
          </cell>
          <cell r="H900">
            <v>899</v>
          </cell>
          <cell r="I900">
            <v>39024470</v>
          </cell>
          <cell r="J900">
            <v>540.5</v>
          </cell>
          <cell r="K900">
            <v>24550435</v>
          </cell>
          <cell r="L900">
            <v>785</v>
          </cell>
          <cell r="M900">
            <v>61329721</v>
          </cell>
          <cell r="N900">
            <v>429</v>
          </cell>
          <cell r="O900">
            <v>29151003</v>
          </cell>
          <cell r="P900">
            <v>358</v>
          </cell>
          <cell r="Q900">
            <v>10525271</v>
          </cell>
          <cell r="R900">
            <v>504</v>
          </cell>
          <cell r="S900">
            <v>4978953</v>
          </cell>
          <cell r="T900">
            <v>3515.5</v>
          </cell>
          <cell r="U900">
            <v>447</v>
          </cell>
        </row>
        <row r="901">
          <cell r="A901">
            <v>890800413</v>
          </cell>
          <cell r="B901" t="str">
            <v xml:space="preserve">HERRAMIENTAS AGRICOLAS S.A.                                           </v>
          </cell>
          <cell r="C901" t="str">
            <v xml:space="preserve">MANIZALES                 </v>
          </cell>
          <cell r="D901" t="str">
            <v xml:space="preserve">CALDAS                    </v>
          </cell>
          <cell r="E901" t="str">
            <v>VIGILANCIA</v>
          </cell>
          <cell r="F901" t="str">
            <v>ACTIVA</v>
          </cell>
          <cell r="G901" t="str">
            <v xml:space="preserve">INDUSTRIA METALMECANICA DERIVADA             </v>
          </cell>
          <cell r="H901">
            <v>900</v>
          </cell>
          <cell r="I901">
            <v>38868134</v>
          </cell>
          <cell r="J901">
            <v>497.5</v>
          </cell>
          <cell r="K901">
            <v>27077010</v>
          </cell>
          <cell r="L901">
            <v>1212</v>
          </cell>
          <cell r="M901">
            <v>39123642</v>
          </cell>
          <cell r="N901">
            <v>1174</v>
          </cell>
          <cell r="O901">
            <v>9943877</v>
          </cell>
          <cell r="P901">
            <v>741</v>
          </cell>
          <cell r="Q901">
            <v>4342822</v>
          </cell>
          <cell r="R901">
            <v>1129</v>
          </cell>
          <cell r="S901">
            <v>1674423</v>
          </cell>
          <cell r="T901">
            <v>5653.5</v>
          </cell>
          <cell r="U901">
            <v>688</v>
          </cell>
        </row>
        <row r="902">
          <cell r="A902">
            <v>800143586</v>
          </cell>
          <cell r="B902" t="str">
            <v xml:space="preserve">MEYAN S.A.                                                            </v>
          </cell>
          <cell r="C902" t="str">
            <v xml:space="preserve">BOGOTA D.C.               </v>
          </cell>
          <cell r="D902" t="str">
            <v xml:space="preserve">BOGOTA D.C.               </v>
          </cell>
          <cell r="E902" t="str">
            <v>VIGILANCIA</v>
          </cell>
          <cell r="F902" t="str">
            <v>ACTIVA</v>
          </cell>
          <cell r="G902" t="str">
            <v xml:space="preserve">CONSTRUCCION DE OBRAS CIVILES                </v>
          </cell>
          <cell r="H902">
            <v>901</v>
          </cell>
          <cell r="I902">
            <v>38824211</v>
          </cell>
          <cell r="J902">
            <v>1065.5</v>
          </cell>
          <cell r="K902">
            <v>10366415</v>
          </cell>
          <cell r="L902">
            <v>1264</v>
          </cell>
          <cell r="M902">
            <v>37308379</v>
          </cell>
          <cell r="N902">
            <v>6275</v>
          </cell>
          <cell r="O902">
            <v>1415140</v>
          </cell>
          <cell r="P902">
            <v>5803</v>
          </cell>
          <cell r="Q902">
            <v>291877</v>
          </cell>
          <cell r="R902">
            <v>2359</v>
          </cell>
          <cell r="S902">
            <v>635816</v>
          </cell>
          <cell r="T902">
            <v>17667.5</v>
          </cell>
          <cell r="U902">
            <v>2204</v>
          </cell>
        </row>
        <row r="903">
          <cell r="A903">
            <v>890915547</v>
          </cell>
          <cell r="B903" t="str">
            <v xml:space="preserve">C.I COMPA¥IA DE INVERSIONES TEXTILES S.A                              </v>
          </cell>
          <cell r="C903" t="str">
            <v xml:space="preserve">SABANETA                  </v>
          </cell>
          <cell r="D903" t="str">
            <v xml:space="preserve">ANTIOQUIA                 </v>
          </cell>
          <cell r="E903" t="str">
            <v>VIGILANCIA</v>
          </cell>
          <cell r="F903" t="str">
            <v>ACTIVA</v>
          </cell>
          <cell r="G903" t="str">
            <v xml:space="preserve">FABRICACION DE PRENDAS DE VESTIR             </v>
          </cell>
          <cell r="H903">
            <v>902</v>
          </cell>
          <cell r="I903">
            <v>38717118</v>
          </cell>
          <cell r="J903">
            <v>768.5</v>
          </cell>
          <cell r="K903">
            <v>15756362</v>
          </cell>
          <cell r="L903">
            <v>794</v>
          </cell>
          <cell r="M903">
            <v>60845997</v>
          </cell>
          <cell r="N903">
            <v>1574</v>
          </cell>
          <cell r="O903">
            <v>7541170</v>
          </cell>
          <cell r="P903">
            <v>1321</v>
          </cell>
          <cell r="Q903">
            <v>2164158</v>
          </cell>
          <cell r="R903">
            <v>3640</v>
          </cell>
          <cell r="S903">
            <v>342351</v>
          </cell>
          <cell r="T903">
            <v>8999.5</v>
          </cell>
          <cell r="U903">
            <v>1079</v>
          </cell>
        </row>
        <row r="904">
          <cell r="A904">
            <v>811039588</v>
          </cell>
          <cell r="B904" t="str">
            <v xml:space="preserve">UNDEMOR S.A.                                                          </v>
          </cell>
          <cell r="C904" t="str">
            <v xml:space="preserve">BOGOTA D.C.               </v>
          </cell>
          <cell r="D904" t="str">
            <v xml:space="preserve">BOGOTA D.C.               </v>
          </cell>
          <cell r="E904" t="str">
            <v>VIGILANCIA</v>
          </cell>
          <cell r="F904" t="str">
            <v>ACTIVA</v>
          </cell>
          <cell r="G904" t="str">
            <v>ACTIVIDADES DIVERSAS DE INVERSION Y SERVICIOS</v>
          </cell>
          <cell r="H904">
            <v>903</v>
          </cell>
          <cell r="I904">
            <v>38704275</v>
          </cell>
          <cell r="J904">
            <v>382</v>
          </cell>
          <cell r="K904">
            <v>38266237</v>
          </cell>
          <cell r="L904">
            <v>3761</v>
          </cell>
          <cell r="M904">
            <v>10761066</v>
          </cell>
          <cell r="N904">
            <v>1091</v>
          </cell>
          <cell r="O904">
            <v>10761066</v>
          </cell>
          <cell r="P904">
            <v>369</v>
          </cell>
          <cell r="Q904">
            <v>10124467</v>
          </cell>
          <cell r="R904">
            <v>291</v>
          </cell>
          <cell r="S904">
            <v>9997524</v>
          </cell>
          <cell r="T904">
            <v>6797</v>
          </cell>
          <cell r="U904">
            <v>815</v>
          </cell>
        </row>
        <row r="905">
          <cell r="A905">
            <v>860029415</v>
          </cell>
          <cell r="B905" t="str">
            <v xml:space="preserve">EMPRESA COLOMBIANA DE CLAVOS S.A.                                     </v>
          </cell>
          <cell r="C905" t="str">
            <v xml:space="preserve">BOGOTA D.C.               </v>
          </cell>
          <cell r="D905" t="str">
            <v xml:space="preserve">BOGOTA D.C.               </v>
          </cell>
          <cell r="E905" t="str">
            <v>VIGILANCIA</v>
          </cell>
          <cell r="F905" t="str">
            <v>ACTIVA</v>
          </cell>
          <cell r="G905" t="str">
            <v xml:space="preserve">INDUSTRIA METALMECANICA DERIVADA             </v>
          </cell>
          <cell r="H905">
            <v>904</v>
          </cell>
          <cell r="I905">
            <v>38683214</v>
          </cell>
          <cell r="J905">
            <v>619</v>
          </cell>
          <cell r="K905">
            <v>20863535</v>
          </cell>
          <cell r="L905">
            <v>1933</v>
          </cell>
          <cell r="M905">
            <v>23644594</v>
          </cell>
          <cell r="N905">
            <v>1112</v>
          </cell>
          <cell r="O905">
            <v>10559723</v>
          </cell>
          <cell r="P905">
            <v>828</v>
          </cell>
          <cell r="Q905">
            <v>3791151</v>
          </cell>
          <cell r="R905">
            <v>3586</v>
          </cell>
          <cell r="S905">
            <v>349508</v>
          </cell>
          <cell r="T905">
            <v>8982</v>
          </cell>
          <cell r="U905">
            <v>1077</v>
          </cell>
        </row>
        <row r="906">
          <cell r="A906">
            <v>800249942</v>
          </cell>
          <cell r="B906" t="str">
            <v xml:space="preserve">COLOMBIANA DE LICITACIONES Y CONSESIONES LIMITADA                     </v>
          </cell>
          <cell r="C906" t="str">
            <v xml:space="preserve">BOGOTA D.C.               </v>
          </cell>
          <cell r="D906" t="str">
            <v xml:space="preserve">BOGOTA D.C.               </v>
          </cell>
          <cell r="E906" t="str">
            <v>VIGILANCIA</v>
          </cell>
          <cell r="F906" t="str">
            <v>ACTIVA</v>
          </cell>
          <cell r="G906" t="str">
            <v>ACTIVIDADES DIVERSAS DE INVERSION Y SERVICIOS</v>
          </cell>
          <cell r="H906">
            <v>905</v>
          </cell>
          <cell r="I906">
            <v>38664735</v>
          </cell>
          <cell r="J906">
            <v>458.5</v>
          </cell>
          <cell r="K906">
            <v>30468592</v>
          </cell>
          <cell r="L906">
            <v>9935</v>
          </cell>
          <cell r="M906">
            <v>2274251</v>
          </cell>
          <cell r="N906">
            <v>4359</v>
          </cell>
          <cell r="O906">
            <v>2274251</v>
          </cell>
          <cell r="P906">
            <v>1432</v>
          </cell>
          <cell r="Q906">
            <v>1972894</v>
          </cell>
          <cell r="R906">
            <v>1597</v>
          </cell>
          <cell r="S906">
            <v>1085312</v>
          </cell>
          <cell r="T906">
            <v>18686.5</v>
          </cell>
          <cell r="U906">
            <v>2339</v>
          </cell>
        </row>
        <row r="907">
          <cell r="A907">
            <v>860036649</v>
          </cell>
          <cell r="B907" t="str">
            <v xml:space="preserve">ESPUMADOS S. A.                                                       </v>
          </cell>
          <cell r="C907" t="str">
            <v xml:space="preserve">SOACHA                    </v>
          </cell>
          <cell r="D907" t="str">
            <v xml:space="preserve">CUNDINAMARCA              </v>
          </cell>
          <cell r="E907" t="str">
            <v>VIGILANCIA</v>
          </cell>
          <cell r="F907" t="str">
            <v>ACTIVA</v>
          </cell>
          <cell r="G907" t="str">
            <v xml:space="preserve">PRODUCTOS DE PLASTICO                        </v>
          </cell>
          <cell r="H907">
            <v>906</v>
          </cell>
          <cell r="I907">
            <v>38632437</v>
          </cell>
          <cell r="J907">
            <v>452</v>
          </cell>
          <cell r="K907">
            <v>31168086</v>
          </cell>
          <cell r="L907">
            <v>942</v>
          </cell>
          <cell r="M907">
            <v>50990510</v>
          </cell>
          <cell r="N907">
            <v>704</v>
          </cell>
          <cell r="O907">
            <v>17246366</v>
          </cell>
          <cell r="P907">
            <v>375</v>
          </cell>
          <cell r="Q907">
            <v>9930284</v>
          </cell>
          <cell r="R907">
            <v>478</v>
          </cell>
          <cell r="S907">
            <v>5348690</v>
          </cell>
          <cell r="T907">
            <v>3857</v>
          </cell>
          <cell r="U907">
            <v>493</v>
          </cell>
        </row>
        <row r="908">
          <cell r="A908">
            <v>860505983</v>
          </cell>
          <cell r="B908" t="str">
            <v xml:space="preserve">MONTECZ  S.A.                                                         </v>
          </cell>
          <cell r="C908" t="str">
            <v xml:space="preserve">BOGOTA D.C.               </v>
          </cell>
          <cell r="D908" t="str">
            <v xml:space="preserve">BOGOTA D.C.               </v>
          </cell>
          <cell r="E908" t="str">
            <v>VIGILANCIA</v>
          </cell>
          <cell r="F908" t="str">
            <v>ACTIVA</v>
          </cell>
          <cell r="G908" t="str">
            <v xml:space="preserve">CONSTRUCCION DE OBRAS CIVILES                </v>
          </cell>
          <cell r="H908">
            <v>907</v>
          </cell>
          <cell r="I908">
            <v>38530477</v>
          </cell>
          <cell r="J908">
            <v>1209</v>
          </cell>
          <cell r="K908">
            <v>8664150</v>
          </cell>
          <cell r="L908">
            <v>1636</v>
          </cell>
          <cell r="M908">
            <v>28240711</v>
          </cell>
          <cell r="N908">
            <v>4385</v>
          </cell>
          <cell r="O908">
            <v>2258375</v>
          </cell>
          <cell r="P908">
            <v>4908</v>
          </cell>
          <cell r="Q908">
            <v>388187</v>
          </cell>
          <cell r="R908">
            <v>3721</v>
          </cell>
          <cell r="S908">
            <v>331915</v>
          </cell>
          <cell r="T908">
            <v>16766</v>
          </cell>
          <cell r="U908">
            <v>2095</v>
          </cell>
        </row>
        <row r="909">
          <cell r="A909">
            <v>817000696</v>
          </cell>
          <cell r="B909" t="str">
            <v xml:space="preserve">INDUSTRIA DE CORTE Y CONFECCION S.A                                   </v>
          </cell>
          <cell r="C909" t="str">
            <v xml:space="preserve">MEDELLIN                  </v>
          </cell>
          <cell r="D909" t="str">
            <v xml:space="preserve">ANTIOQUIA                 </v>
          </cell>
          <cell r="E909" t="str">
            <v>VIGILANCIA</v>
          </cell>
          <cell r="F909" t="str">
            <v>ACTIVA</v>
          </cell>
          <cell r="G909" t="str">
            <v xml:space="preserve">COMERCIO AL POR MENOR                        </v>
          </cell>
          <cell r="H909">
            <v>908</v>
          </cell>
          <cell r="I909">
            <v>38293053</v>
          </cell>
          <cell r="J909">
            <v>1049</v>
          </cell>
          <cell r="K909">
            <v>10560470</v>
          </cell>
          <cell r="L909">
            <v>585</v>
          </cell>
          <cell r="M909">
            <v>81558520</v>
          </cell>
          <cell r="N909">
            <v>521</v>
          </cell>
          <cell r="O909">
            <v>24079380</v>
          </cell>
          <cell r="P909">
            <v>1017</v>
          </cell>
          <cell r="Q909">
            <v>2964648</v>
          </cell>
          <cell r="R909">
            <v>1660</v>
          </cell>
          <cell r="S909">
            <v>1031574</v>
          </cell>
          <cell r="T909">
            <v>5740</v>
          </cell>
          <cell r="U909">
            <v>700</v>
          </cell>
        </row>
        <row r="910">
          <cell r="A910">
            <v>860009694</v>
          </cell>
          <cell r="B910" t="str">
            <v xml:space="preserve">CYRGO S.A                                                             </v>
          </cell>
          <cell r="C910" t="str">
            <v xml:space="preserve">BOGOTA D.C.               </v>
          </cell>
          <cell r="D910" t="str">
            <v xml:space="preserve">BOGOTA D.C.               </v>
          </cell>
          <cell r="E910" t="str">
            <v>VIGILANCIA</v>
          </cell>
          <cell r="F910" t="str">
            <v>ACTIVA</v>
          </cell>
          <cell r="G910" t="str">
            <v xml:space="preserve">COMERCIO AL POR MAYOR                        </v>
          </cell>
          <cell r="H910">
            <v>909</v>
          </cell>
          <cell r="I910">
            <v>38212927</v>
          </cell>
          <cell r="J910">
            <v>485</v>
          </cell>
          <cell r="K910">
            <v>28011032</v>
          </cell>
          <cell r="L910">
            <v>363</v>
          </cell>
          <cell r="M910">
            <v>124057868</v>
          </cell>
          <cell r="N910">
            <v>959</v>
          </cell>
          <cell r="O910">
            <v>12381341</v>
          </cell>
          <cell r="P910">
            <v>613</v>
          </cell>
          <cell r="Q910">
            <v>5444247</v>
          </cell>
          <cell r="R910">
            <v>659</v>
          </cell>
          <cell r="S910">
            <v>3456531</v>
          </cell>
          <cell r="T910">
            <v>3988</v>
          </cell>
          <cell r="U910">
            <v>509</v>
          </cell>
        </row>
        <row r="911">
          <cell r="A911">
            <v>860030808</v>
          </cell>
          <cell r="B911" t="str">
            <v xml:space="preserve">NALCO DE COLOMBIA  LIMITADA                                           </v>
          </cell>
          <cell r="C911" t="str">
            <v xml:space="preserve">BOGOTA D.C.               </v>
          </cell>
          <cell r="D911" t="str">
            <v xml:space="preserve">BOGOTA D.C.               </v>
          </cell>
          <cell r="E911" t="str">
            <v>VIGILANCIA</v>
          </cell>
          <cell r="F911" t="str">
            <v>ACTIVA</v>
          </cell>
          <cell r="G911" t="str">
            <v xml:space="preserve">PRODUCTOS QUIMICOS                           </v>
          </cell>
          <cell r="H911">
            <v>910</v>
          </cell>
          <cell r="I911">
            <v>38209994</v>
          </cell>
          <cell r="J911">
            <v>534</v>
          </cell>
          <cell r="K911">
            <v>25039698</v>
          </cell>
          <cell r="L911">
            <v>617</v>
          </cell>
          <cell r="M911">
            <v>77144984</v>
          </cell>
          <cell r="N911">
            <v>336</v>
          </cell>
          <cell r="O911">
            <v>36836355</v>
          </cell>
          <cell r="P911">
            <v>294</v>
          </cell>
          <cell r="Q911">
            <v>13444642</v>
          </cell>
          <cell r="R911">
            <v>372</v>
          </cell>
          <cell r="S911">
            <v>7363347</v>
          </cell>
          <cell r="T911">
            <v>3063</v>
          </cell>
          <cell r="U911">
            <v>391</v>
          </cell>
        </row>
        <row r="912">
          <cell r="A912">
            <v>860069497</v>
          </cell>
          <cell r="B912" t="str">
            <v xml:space="preserve">AUTONIZA LTDA                                                         </v>
          </cell>
          <cell r="C912" t="str">
            <v xml:space="preserve">BOGOTA D.C.               </v>
          </cell>
          <cell r="D912" t="str">
            <v xml:space="preserve">BOGOTA D.C.               </v>
          </cell>
          <cell r="E912" t="str">
            <v>VIGILANCIA</v>
          </cell>
          <cell r="F912" t="str">
            <v>ACTIVA</v>
          </cell>
          <cell r="G912" t="str">
            <v xml:space="preserve">COMERCIO DE VEHICULOS Y ACTIVIDADES CONEXAS  </v>
          </cell>
          <cell r="H912">
            <v>911</v>
          </cell>
          <cell r="I912">
            <v>38203006</v>
          </cell>
          <cell r="J912">
            <v>874</v>
          </cell>
          <cell r="K912">
            <v>13320953</v>
          </cell>
          <cell r="L912">
            <v>222</v>
          </cell>
          <cell r="M912">
            <v>188441264</v>
          </cell>
          <cell r="N912">
            <v>545</v>
          </cell>
          <cell r="O912">
            <v>23268612</v>
          </cell>
          <cell r="P912">
            <v>1816</v>
          </cell>
          <cell r="Q912">
            <v>1491265</v>
          </cell>
          <cell r="R912">
            <v>837</v>
          </cell>
          <cell r="S912">
            <v>2521630</v>
          </cell>
          <cell r="T912">
            <v>5205</v>
          </cell>
          <cell r="U912">
            <v>646</v>
          </cell>
        </row>
        <row r="913">
          <cell r="A913">
            <v>805015921</v>
          </cell>
          <cell r="B913" t="str">
            <v xml:space="preserve">MEGA PROYECTOS DE ILUMINACIONES DE COLOMBIA S.A.                      </v>
          </cell>
          <cell r="C913" t="str">
            <v xml:space="preserve">CALI                      </v>
          </cell>
          <cell r="D913" t="str">
            <v xml:space="preserve">VALLE                     </v>
          </cell>
          <cell r="E913" t="str">
            <v>VIGILANCIA</v>
          </cell>
          <cell r="F913" t="str">
            <v>ACTIVA</v>
          </cell>
          <cell r="G913" t="str">
            <v xml:space="preserve">ADECUACION DE OBRAS DE CONSTRUCCION          </v>
          </cell>
          <cell r="H913">
            <v>912</v>
          </cell>
          <cell r="I913">
            <v>38176942</v>
          </cell>
          <cell r="J913">
            <v>453</v>
          </cell>
          <cell r="K913">
            <v>31139643</v>
          </cell>
          <cell r="L913">
            <v>1173</v>
          </cell>
          <cell r="M913">
            <v>40786976</v>
          </cell>
          <cell r="N913">
            <v>1298</v>
          </cell>
          <cell r="O913">
            <v>9026289</v>
          </cell>
          <cell r="P913">
            <v>984</v>
          </cell>
          <cell r="Q913">
            <v>3051585</v>
          </cell>
          <cell r="R913">
            <v>1131</v>
          </cell>
          <cell r="S913">
            <v>1672073</v>
          </cell>
          <cell r="T913">
            <v>5951</v>
          </cell>
          <cell r="U913">
            <v>719</v>
          </cell>
        </row>
        <row r="914">
          <cell r="A914">
            <v>860001225</v>
          </cell>
          <cell r="B914" t="str">
            <v xml:space="preserve">COMERCIALES INTEGRADOS S.A.                                           </v>
          </cell>
          <cell r="C914" t="str">
            <v xml:space="preserve">BOGOTA D.C.               </v>
          </cell>
          <cell r="D914" t="str">
            <v xml:space="preserve">BOGOTA D.C.               </v>
          </cell>
          <cell r="E914" t="str">
            <v>VIGILANCIA</v>
          </cell>
          <cell r="F914" t="str">
            <v>ACTIVA</v>
          </cell>
          <cell r="G914" t="str">
            <v>ACTIVIDADES DIVERSAS DE INVERSION Y SERVICIOS</v>
          </cell>
          <cell r="H914">
            <v>913</v>
          </cell>
          <cell r="I914">
            <v>38146098</v>
          </cell>
          <cell r="J914">
            <v>949.5</v>
          </cell>
          <cell r="K914">
            <v>11986170</v>
          </cell>
          <cell r="L914">
            <v>9130</v>
          </cell>
          <cell r="M914">
            <v>2705820</v>
          </cell>
          <cell r="N914">
            <v>3789</v>
          </cell>
          <cell r="O914">
            <v>2705820</v>
          </cell>
          <cell r="P914">
            <v>1368</v>
          </cell>
          <cell r="Q914">
            <v>2063848</v>
          </cell>
          <cell r="R914">
            <v>1887</v>
          </cell>
          <cell r="S914">
            <v>869977</v>
          </cell>
          <cell r="T914">
            <v>18036.5</v>
          </cell>
          <cell r="U914">
            <v>2256</v>
          </cell>
        </row>
        <row r="915">
          <cell r="A915">
            <v>891300041</v>
          </cell>
          <cell r="B915" t="str">
            <v xml:space="preserve">CENTRAL TUMACO S.A.                                                   </v>
          </cell>
          <cell r="C915" t="str">
            <v xml:space="preserve">PALMIRA                   </v>
          </cell>
          <cell r="D915" t="str">
            <v xml:space="preserve">VALLE                     </v>
          </cell>
          <cell r="E915" t="str">
            <v>VIGILANCIA</v>
          </cell>
          <cell r="F915" t="str">
            <v>ACTIVA</v>
          </cell>
          <cell r="G915" t="str">
            <v xml:space="preserve">PRODUCTOS ALIMENTICIOS                       </v>
          </cell>
          <cell r="H915">
            <v>914</v>
          </cell>
          <cell r="I915">
            <v>38088959</v>
          </cell>
          <cell r="J915">
            <v>484.5</v>
          </cell>
          <cell r="K915">
            <v>28013861</v>
          </cell>
          <cell r="L915">
            <v>1016</v>
          </cell>
          <cell r="M915">
            <v>46887409</v>
          </cell>
          <cell r="N915">
            <v>1205</v>
          </cell>
          <cell r="O915">
            <v>9694557</v>
          </cell>
          <cell r="P915">
            <v>1214</v>
          </cell>
          <cell r="Q915">
            <v>2366910</v>
          </cell>
          <cell r="R915">
            <v>1691</v>
          </cell>
          <cell r="S915">
            <v>1009191</v>
          </cell>
          <cell r="T915">
            <v>6524.5</v>
          </cell>
          <cell r="U915">
            <v>779</v>
          </cell>
        </row>
        <row r="916">
          <cell r="A916">
            <v>800174956</v>
          </cell>
          <cell r="B916" t="str">
            <v xml:space="preserve">BOCACOLINA S.A.                                                       </v>
          </cell>
          <cell r="C916" t="str">
            <v xml:space="preserve">BOGOTA D.C.               </v>
          </cell>
          <cell r="D916" t="str">
            <v xml:space="preserve">BOGOTA D.C.               </v>
          </cell>
          <cell r="E916" t="str">
            <v>VIGILANCIA</v>
          </cell>
          <cell r="F916" t="str">
            <v>ACTIVA</v>
          </cell>
          <cell r="G916" t="str">
            <v xml:space="preserve">ADECUACION DE OBRAS DE CONSTRUCCION          </v>
          </cell>
          <cell r="H916">
            <v>915</v>
          </cell>
          <cell r="I916">
            <v>38028933</v>
          </cell>
          <cell r="J916">
            <v>863.5</v>
          </cell>
          <cell r="K916">
            <v>13541767</v>
          </cell>
          <cell r="L916">
            <v>8761</v>
          </cell>
          <cell r="M916">
            <v>2948962</v>
          </cell>
          <cell r="N916">
            <v>4964</v>
          </cell>
          <cell r="O916">
            <v>1925717</v>
          </cell>
          <cell r="P916">
            <v>3191</v>
          </cell>
          <cell r="Q916">
            <v>713055</v>
          </cell>
          <cell r="R916">
            <v>1360</v>
          </cell>
          <cell r="S916">
            <v>1345996</v>
          </cell>
          <cell r="T916">
            <v>20054.5</v>
          </cell>
          <cell r="U916">
            <v>2516</v>
          </cell>
        </row>
        <row r="917">
          <cell r="A917">
            <v>800251886</v>
          </cell>
          <cell r="B917" t="str">
            <v xml:space="preserve">TELEDATOS S.A.                                                        </v>
          </cell>
          <cell r="C917" t="str">
            <v xml:space="preserve">MEDELLIN                  </v>
          </cell>
          <cell r="D917" t="str">
            <v xml:space="preserve">ANTIOQUIA                 </v>
          </cell>
          <cell r="E917" t="str">
            <v>VIGILANCIA</v>
          </cell>
          <cell r="F917" t="str">
            <v>ACTIVA</v>
          </cell>
          <cell r="G917" t="str">
            <v xml:space="preserve">TELEFONIA Y REDES                            </v>
          </cell>
          <cell r="H917">
            <v>916</v>
          </cell>
          <cell r="I917">
            <v>38007491</v>
          </cell>
          <cell r="J917">
            <v>847</v>
          </cell>
          <cell r="K917">
            <v>13857106</v>
          </cell>
          <cell r="L917">
            <v>748</v>
          </cell>
          <cell r="M917">
            <v>64685866</v>
          </cell>
          <cell r="N917">
            <v>658</v>
          </cell>
          <cell r="O917">
            <v>18472294</v>
          </cell>
          <cell r="P917">
            <v>603</v>
          </cell>
          <cell r="Q917">
            <v>5542282</v>
          </cell>
          <cell r="R917">
            <v>673</v>
          </cell>
          <cell r="S917">
            <v>3390396</v>
          </cell>
          <cell r="T917">
            <v>4445</v>
          </cell>
          <cell r="U917">
            <v>564</v>
          </cell>
        </row>
        <row r="918">
          <cell r="A918">
            <v>860001999</v>
          </cell>
          <cell r="B918" t="str">
            <v xml:space="preserve">LUCTA GRANCOLOMBIANA S.A.                                             </v>
          </cell>
          <cell r="C918" t="str">
            <v xml:space="preserve">TOCANCIPA                 </v>
          </cell>
          <cell r="D918" t="str">
            <v xml:space="preserve">CUNDINAMARCA              </v>
          </cell>
          <cell r="E918" t="str">
            <v>VIGILANCIA</v>
          </cell>
          <cell r="F918" t="str">
            <v>ACTIVA</v>
          </cell>
          <cell r="G918" t="str">
            <v xml:space="preserve">PRODUCTOS QUIMICOS                           </v>
          </cell>
          <cell r="H918">
            <v>917</v>
          </cell>
          <cell r="I918">
            <v>37997627</v>
          </cell>
          <cell r="J918">
            <v>506.5</v>
          </cell>
          <cell r="K918">
            <v>26463075</v>
          </cell>
          <cell r="L918">
            <v>1225</v>
          </cell>
          <cell r="M918">
            <v>38706911</v>
          </cell>
          <cell r="N918">
            <v>614</v>
          </cell>
          <cell r="O918">
            <v>20300425</v>
          </cell>
          <cell r="P918">
            <v>365</v>
          </cell>
          <cell r="Q918">
            <v>10204550</v>
          </cell>
          <cell r="R918">
            <v>442</v>
          </cell>
          <cell r="S918">
            <v>6024646</v>
          </cell>
          <cell r="T918">
            <v>4069.5</v>
          </cell>
          <cell r="U918">
            <v>519</v>
          </cell>
        </row>
        <row r="919">
          <cell r="A919">
            <v>891400754</v>
          </cell>
          <cell r="B919" t="str">
            <v xml:space="preserve">C. Y  P. DEL R. S.A.                                                  </v>
          </cell>
          <cell r="C919" t="str">
            <v xml:space="preserve">DOS QUEBRADAS             </v>
          </cell>
          <cell r="D919" t="str">
            <v xml:space="preserve">RISARALDA                 </v>
          </cell>
          <cell r="E919" t="str">
            <v>VIGILANCIA</v>
          </cell>
          <cell r="F919" t="str">
            <v>ACTIVA</v>
          </cell>
          <cell r="G919" t="str">
            <v xml:space="preserve">FABRICACION DE PAPEL, CARTON Y DERIVADOS     </v>
          </cell>
          <cell r="H919">
            <v>918</v>
          </cell>
          <cell r="I919">
            <v>37776396</v>
          </cell>
          <cell r="J919">
            <v>510.5</v>
          </cell>
          <cell r="K919">
            <v>26366570</v>
          </cell>
          <cell r="L919">
            <v>1128</v>
          </cell>
          <cell r="M919">
            <v>42313086</v>
          </cell>
          <cell r="N919">
            <v>2013</v>
          </cell>
          <cell r="O919">
            <v>5765681</v>
          </cell>
          <cell r="P919">
            <v>922</v>
          </cell>
          <cell r="Q919">
            <v>3307848</v>
          </cell>
          <cell r="R919">
            <v>1331</v>
          </cell>
          <cell r="S919">
            <v>1387091</v>
          </cell>
          <cell r="T919">
            <v>6822.5</v>
          </cell>
          <cell r="U919">
            <v>821</v>
          </cell>
        </row>
        <row r="920">
          <cell r="A920">
            <v>800158476</v>
          </cell>
          <cell r="B920" t="str">
            <v xml:space="preserve">PLASTICOS FLEXIBLES LTDA                                              </v>
          </cell>
          <cell r="C920" t="str">
            <v xml:space="preserve">BOGOTA D.C.               </v>
          </cell>
          <cell r="D920" t="str">
            <v xml:space="preserve">BOGOTA D.C.               </v>
          </cell>
          <cell r="E920" t="str">
            <v>VIGILANCIA</v>
          </cell>
          <cell r="F920" t="str">
            <v>ACTIVA</v>
          </cell>
          <cell r="G920" t="str">
            <v xml:space="preserve">PRODUCTOS DE PLASTICO                        </v>
          </cell>
          <cell r="H920">
            <v>919</v>
          </cell>
          <cell r="I920">
            <v>37759183</v>
          </cell>
          <cell r="J920">
            <v>567.5</v>
          </cell>
          <cell r="K920">
            <v>23150554</v>
          </cell>
          <cell r="L920">
            <v>1660</v>
          </cell>
          <cell r="M920">
            <v>27820938</v>
          </cell>
          <cell r="N920">
            <v>2210</v>
          </cell>
          <cell r="O920">
            <v>5104131</v>
          </cell>
          <cell r="P920">
            <v>2277</v>
          </cell>
          <cell r="Q920">
            <v>1131824</v>
          </cell>
          <cell r="R920">
            <v>6982</v>
          </cell>
          <cell r="S920">
            <v>114658</v>
          </cell>
          <cell r="T920">
            <v>14615.5</v>
          </cell>
          <cell r="U920">
            <v>1808</v>
          </cell>
        </row>
        <row r="921">
          <cell r="A921">
            <v>800161435</v>
          </cell>
          <cell r="B921" t="str">
            <v xml:space="preserve">INTEGRACION DE LA INGENIERIA QUIMICA MECANICA Y AFINES S.A.           </v>
          </cell>
          <cell r="C921" t="str">
            <v xml:space="preserve">BOGOTA D.C.               </v>
          </cell>
          <cell r="D921" t="str">
            <v xml:space="preserve">BOGOTA D.C.               </v>
          </cell>
          <cell r="E921" t="str">
            <v>VIGILANCIA</v>
          </cell>
          <cell r="F921" t="str">
            <v>ACTIVA</v>
          </cell>
          <cell r="G921" t="str">
            <v xml:space="preserve">INDUSTRIAS METALICAS BASICAS                 </v>
          </cell>
          <cell r="H921">
            <v>920</v>
          </cell>
          <cell r="I921">
            <v>37630855</v>
          </cell>
          <cell r="J921">
            <v>1548.5</v>
          </cell>
          <cell r="K921">
            <v>6214495</v>
          </cell>
          <cell r="L921">
            <v>859</v>
          </cell>
          <cell r="M921">
            <v>56209620</v>
          </cell>
          <cell r="N921">
            <v>1825</v>
          </cell>
          <cell r="O921">
            <v>6416432</v>
          </cell>
          <cell r="P921">
            <v>795</v>
          </cell>
          <cell r="Q921">
            <v>4009100</v>
          </cell>
          <cell r="R921">
            <v>2219</v>
          </cell>
          <cell r="S921">
            <v>692507</v>
          </cell>
          <cell r="T921">
            <v>8166.5</v>
          </cell>
          <cell r="U921">
            <v>973</v>
          </cell>
        </row>
        <row r="922">
          <cell r="A922">
            <v>860003628</v>
          </cell>
          <cell r="B922" t="str">
            <v xml:space="preserve">HACIENDA LA CABAÑA S.A.                                               </v>
          </cell>
          <cell r="C922" t="str">
            <v xml:space="preserve">BOGOTA D.C.               </v>
          </cell>
          <cell r="D922" t="str">
            <v xml:space="preserve">BOGOTA D.C.               </v>
          </cell>
          <cell r="E922" t="str">
            <v>VIGILANCIA</v>
          </cell>
          <cell r="F922" t="str">
            <v>ACTIVA</v>
          </cell>
          <cell r="G922" t="str">
            <v xml:space="preserve">PRODUCTOS ALIMENTICIOS                       </v>
          </cell>
          <cell r="H922">
            <v>921</v>
          </cell>
          <cell r="I922">
            <v>37624119</v>
          </cell>
          <cell r="J922">
            <v>853</v>
          </cell>
          <cell r="K922">
            <v>13730259</v>
          </cell>
          <cell r="L922">
            <v>1694</v>
          </cell>
          <cell r="M922">
            <v>27300978</v>
          </cell>
          <cell r="N922">
            <v>1786</v>
          </cell>
          <cell r="O922">
            <v>6610523</v>
          </cell>
          <cell r="P922">
            <v>2280</v>
          </cell>
          <cell r="Q922">
            <v>1130950</v>
          </cell>
          <cell r="R922">
            <v>3542</v>
          </cell>
          <cell r="S922">
            <v>356618</v>
          </cell>
          <cell r="T922">
            <v>11076</v>
          </cell>
          <cell r="U922">
            <v>1345</v>
          </cell>
        </row>
        <row r="923">
          <cell r="A923">
            <v>860401209</v>
          </cell>
          <cell r="B923" t="str">
            <v xml:space="preserve">MANRIQUE Y MANRIQUE Y CIA S C A                                       </v>
          </cell>
          <cell r="C923" t="str">
            <v xml:space="preserve">BOGOTA D.C.               </v>
          </cell>
          <cell r="D923" t="str">
            <v xml:space="preserve">BOGOTA D.C.               </v>
          </cell>
          <cell r="E923" t="str">
            <v>VIGILANCIA</v>
          </cell>
          <cell r="F923" t="str">
            <v>ACTIVA</v>
          </cell>
          <cell r="G923" t="str">
            <v>ACTIVIDADES DIVERSAS DE INVERSION Y SERVICIOS</v>
          </cell>
          <cell r="H923">
            <v>922</v>
          </cell>
          <cell r="I923">
            <v>37592243</v>
          </cell>
          <cell r="J923">
            <v>415</v>
          </cell>
          <cell r="K923">
            <v>34616242</v>
          </cell>
          <cell r="L923">
            <v>7231</v>
          </cell>
          <cell r="M923">
            <v>4165409</v>
          </cell>
          <cell r="N923">
            <v>3020</v>
          </cell>
          <cell r="O923">
            <v>3530957</v>
          </cell>
          <cell r="P923">
            <v>960</v>
          </cell>
          <cell r="Q923">
            <v>3157706</v>
          </cell>
          <cell r="R923">
            <v>1970</v>
          </cell>
          <cell r="S923">
            <v>824819</v>
          </cell>
          <cell r="T923">
            <v>14518</v>
          </cell>
          <cell r="U923">
            <v>1793</v>
          </cell>
        </row>
        <row r="924">
          <cell r="A924">
            <v>891902075</v>
          </cell>
          <cell r="B924" t="str">
            <v xml:space="preserve">GASEOSAS DEL VALLE DEL CAUCA S.A.                                     </v>
          </cell>
          <cell r="C924" t="str">
            <v xml:space="preserve">BUGA                      </v>
          </cell>
          <cell r="D924" t="str">
            <v xml:space="preserve">VALLE                     </v>
          </cell>
          <cell r="E924" t="str">
            <v>VIGILANCIA</v>
          </cell>
          <cell r="F924" t="str">
            <v>ACTIVA</v>
          </cell>
          <cell r="G924" t="str">
            <v xml:space="preserve">BEBIDAS                                      </v>
          </cell>
          <cell r="H924">
            <v>923</v>
          </cell>
          <cell r="I924">
            <v>37583371</v>
          </cell>
          <cell r="J924">
            <v>411.5</v>
          </cell>
          <cell r="K924">
            <v>35210970</v>
          </cell>
          <cell r="L924">
            <v>1942</v>
          </cell>
          <cell r="M924">
            <v>23520414</v>
          </cell>
          <cell r="N924">
            <v>974</v>
          </cell>
          <cell r="O924">
            <v>12211162</v>
          </cell>
          <cell r="P924">
            <v>1228</v>
          </cell>
          <cell r="Q924">
            <v>2335015</v>
          </cell>
          <cell r="R924">
            <v>1329</v>
          </cell>
          <cell r="S924">
            <v>1393605</v>
          </cell>
          <cell r="T924">
            <v>6807.5</v>
          </cell>
          <cell r="U924">
            <v>818</v>
          </cell>
        </row>
        <row r="925">
          <cell r="A925">
            <v>890905627</v>
          </cell>
          <cell r="B925" t="str">
            <v xml:space="preserve">CASA BRITANICA S.A                                                    </v>
          </cell>
          <cell r="C925" t="str">
            <v xml:space="preserve">MEDELLIN                  </v>
          </cell>
          <cell r="D925" t="str">
            <v xml:space="preserve">ANTIOQUIA                 </v>
          </cell>
          <cell r="E925" t="str">
            <v>VIGILANCIA</v>
          </cell>
          <cell r="F925" t="str">
            <v>ACTIVA</v>
          </cell>
          <cell r="G925" t="str">
            <v xml:space="preserve">COMERCIO DE VEHICULOS Y ACTIVIDADES CONEXAS  </v>
          </cell>
          <cell r="H925">
            <v>924</v>
          </cell>
          <cell r="I925">
            <v>37240361</v>
          </cell>
          <cell r="J925">
            <v>745</v>
          </cell>
          <cell r="K925">
            <v>16290007</v>
          </cell>
          <cell r="L925">
            <v>462</v>
          </cell>
          <cell r="M925">
            <v>100584081</v>
          </cell>
          <cell r="N925">
            <v>775</v>
          </cell>
          <cell r="O925">
            <v>15316440</v>
          </cell>
          <cell r="P925">
            <v>2373</v>
          </cell>
          <cell r="Q925">
            <v>1067767</v>
          </cell>
          <cell r="R925">
            <v>1439</v>
          </cell>
          <cell r="S925">
            <v>1257609</v>
          </cell>
          <cell r="T925">
            <v>6718</v>
          </cell>
          <cell r="U925">
            <v>804</v>
          </cell>
        </row>
        <row r="926">
          <cell r="A926">
            <v>890402801</v>
          </cell>
          <cell r="B926" t="str">
            <v xml:space="preserve">ALVAREZ Y COLLINS S.A.                                                </v>
          </cell>
          <cell r="C926" t="str">
            <v xml:space="preserve">CARTAGENA                 </v>
          </cell>
          <cell r="D926" t="str">
            <v xml:space="preserve">BOLIVAR                   </v>
          </cell>
          <cell r="E926" t="str">
            <v>VIGILANCIA</v>
          </cell>
          <cell r="F926" t="str">
            <v>ACTIVA</v>
          </cell>
          <cell r="G926" t="str">
            <v xml:space="preserve">CONSTRUCCION DE OBRAS RESIDENCIALES          </v>
          </cell>
          <cell r="H926">
            <v>925</v>
          </cell>
          <cell r="I926">
            <v>37072091</v>
          </cell>
          <cell r="J926">
            <v>849.5</v>
          </cell>
          <cell r="K926">
            <v>13797665</v>
          </cell>
          <cell r="L926">
            <v>7833</v>
          </cell>
          <cell r="M926">
            <v>3646924</v>
          </cell>
          <cell r="N926">
            <v>3667</v>
          </cell>
          <cell r="O926">
            <v>2804435</v>
          </cell>
          <cell r="P926">
            <v>4165</v>
          </cell>
          <cell r="Q926">
            <v>492586</v>
          </cell>
          <cell r="R926">
            <v>5411</v>
          </cell>
          <cell r="S926">
            <v>185170</v>
          </cell>
          <cell r="T926">
            <v>22850.5</v>
          </cell>
          <cell r="U926">
            <v>2896</v>
          </cell>
        </row>
        <row r="927">
          <cell r="A927">
            <v>860002122</v>
          </cell>
          <cell r="B927" t="str">
            <v xml:space="preserve">IMA INDUSTRIA DE ARTICULOS DE MADERA S A                              </v>
          </cell>
          <cell r="C927" t="str">
            <v xml:space="preserve">BOGOTA D.C.               </v>
          </cell>
          <cell r="D927" t="str">
            <v xml:space="preserve">BOGOTA D.C.               </v>
          </cell>
          <cell r="E927" t="str">
            <v>VIGILANCIA</v>
          </cell>
          <cell r="F927" t="str">
            <v>ACTIVA</v>
          </cell>
          <cell r="G927" t="str">
            <v>PREPARACION DE MADERA Y ELABORACION DE PRODUC</v>
          </cell>
          <cell r="H927">
            <v>926</v>
          </cell>
          <cell r="I927">
            <v>37068499</v>
          </cell>
          <cell r="J927">
            <v>597</v>
          </cell>
          <cell r="K927">
            <v>21761557</v>
          </cell>
          <cell r="L927">
            <v>1746</v>
          </cell>
          <cell r="M927">
            <v>26289739</v>
          </cell>
          <cell r="N927">
            <v>2190</v>
          </cell>
          <cell r="O927">
            <v>5159294</v>
          </cell>
          <cell r="P927">
            <v>3628</v>
          </cell>
          <cell r="Q927">
            <v>597406</v>
          </cell>
          <cell r="R927">
            <v>4683</v>
          </cell>
          <cell r="S927">
            <v>232396</v>
          </cell>
          <cell r="T927">
            <v>13770</v>
          </cell>
          <cell r="U927">
            <v>1678</v>
          </cell>
        </row>
        <row r="928">
          <cell r="A928">
            <v>860039444</v>
          </cell>
          <cell r="B928" t="str">
            <v xml:space="preserve">C I QUIMICA COMERCIAL ANDINA S A                                      </v>
          </cell>
          <cell r="C928" t="str">
            <v xml:space="preserve">BOGOTA D.C.               </v>
          </cell>
          <cell r="D928" t="str">
            <v xml:space="preserve">BOGOTA D.C.               </v>
          </cell>
          <cell r="E928" t="str">
            <v>VIGILANCIA</v>
          </cell>
          <cell r="F928" t="str">
            <v>ACTIVA</v>
          </cell>
          <cell r="G928" t="str">
            <v xml:space="preserve">COMERCIO AL POR MAYOR                        </v>
          </cell>
          <cell r="H928">
            <v>927</v>
          </cell>
          <cell r="I928">
            <v>37022653</v>
          </cell>
          <cell r="J928">
            <v>1182</v>
          </cell>
          <cell r="K928">
            <v>8977956</v>
          </cell>
          <cell r="L928">
            <v>587</v>
          </cell>
          <cell r="M928">
            <v>80807635</v>
          </cell>
          <cell r="N928">
            <v>977</v>
          </cell>
          <cell r="O928">
            <v>12174641</v>
          </cell>
          <cell r="P928">
            <v>1170</v>
          </cell>
          <cell r="Q928">
            <v>2491883</v>
          </cell>
          <cell r="R928">
            <v>3038</v>
          </cell>
          <cell r="S928">
            <v>451245</v>
          </cell>
          <cell r="T928">
            <v>7881</v>
          </cell>
          <cell r="U928">
            <v>937</v>
          </cell>
        </row>
        <row r="929">
          <cell r="A929">
            <v>890103197</v>
          </cell>
          <cell r="B929" t="str">
            <v xml:space="preserve">ORGANIZACION RADIAL OLIMPICA S A                                      </v>
          </cell>
          <cell r="C929" t="str">
            <v xml:space="preserve">BARRANQUILLA              </v>
          </cell>
          <cell r="D929" t="str">
            <v xml:space="preserve">ATLANTICO                 </v>
          </cell>
          <cell r="E929" t="str">
            <v>VIGILANCIA</v>
          </cell>
          <cell r="F929" t="str">
            <v>ACTIVA</v>
          </cell>
          <cell r="G929" t="str">
            <v xml:space="preserve">RADIO Y TELEVISION                           </v>
          </cell>
          <cell r="H929">
            <v>928</v>
          </cell>
          <cell r="I929">
            <v>37008615</v>
          </cell>
          <cell r="J929">
            <v>579</v>
          </cell>
          <cell r="K929">
            <v>22623087</v>
          </cell>
          <cell r="L929">
            <v>1706</v>
          </cell>
          <cell r="M929">
            <v>26998438</v>
          </cell>
          <cell r="N929">
            <v>465</v>
          </cell>
          <cell r="O929">
            <v>26998438</v>
          </cell>
          <cell r="P929">
            <v>1002</v>
          </cell>
          <cell r="Q929">
            <v>2997560</v>
          </cell>
          <cell r="R929">
            <v>4561</v>
          </cell>
          <cell r="S929">
            <v>242941</v>
          </cell>
          <cell r="T929">
            <v>9241</v>
          </cell>
          <cell r="U929">
            <v>1115</v>
          </cell>
        </row>
        <row r="930">
          <cell r="A930">
            <v>860403026</v>
          </cell>
          <cell r="B930" t="str">
            <v xml:space="preserve">FABRICA DE TEXTILES TEXTRAMA S.A.                                     </v>
          </cell>
          <cell r="C930" t="str">
            <v xml:space="preserve">BOGOTA D.C.               </v>
          </cell>
          <cell r="D930" t="str">
            <v xml:space="preserve">BOGOTA D.C.               </v>
          </cell>
          <cell r="E930" t="str">
            <v>VIGILANCIA</v>
          </cell>
          <cell r="F930" t="str">
            <v>ACTIVA</v>
          </cell>
          <cell r="G930" t="str">
            <v>FABRICACION DE TELAS Y ACTIVIDADES RELACIONAD</v>
          </cell>
          <cell r="H930">
            <v>929</v>
          </cell>
          <cell r="I930">
            <v>36993875</v>
          </cell>
          <cell r="J930">
            <v>511</v>
          </cell>
          <cell r="K930">
            <v>26366421</v>
          </cell>
          <cell r="L930">
            <v>1812</v>
          </cell>
          <cell r="M930">
            <v>25230506</v>
          </cell>
          <cell r="N930">
            <v>2685</v>
          </cell>
          <cell r="O930">
            <v>4101145</v>
          </cell>
          <cell r="P930">
            <v>1825</v>
          </cell>
          <cell r="Q930">
            <v>1484701</v>
          </cell>
          <cell r="R930">
            <v>2296</v>
          </cell>
          <cell r="S930">
            <v>654700</v>
          </cell>
          <cell r="T930">
            <v>10058</v>
          </cell>
          <cell r="U930">
            <v>1221</v>
          </cell>
        </row>
        <row r="931">
          <cell r="A931">
            <v>800081507</v>
          </cell>
          <cell r="B931" t="str">
            <v xml:space="preserve">RITCHI S.A.                                                           </v>
          </cell>
          <cell r="C931" t="str">
            <v xml:space="preserve">BOGOTA D.C.               </v>
          </cell>
          <cell r="D931" t="str">
            <v xml:space="preserve">BOGOTA D.C.               </v>
          </cell>
          <cell r="E931" t="str">
            <v>VIGILANCIA</v>
          </cell>
          <cell r="F931" t="str">
            <v>ACTIVA</v>
          </cell>
          <cell r="G931" t="str">
            <v xml:space="preserve">FABRICACION DE PRENDAS DE VESTIR             </v>
          </cell>
          <cell r="H931">
            <v>930</v>
          </cell>
          <cell r="I931">
            <v>36984152</v>
          </cell>
          <cell r="J931">
            <v>597.5</v>
          </cell>
          <cell r="K931">
            <v>21759842</v>
          </cell>
          <cell r="L931">
            <v>1536</v>
          </cell>
          <cell r="M931">
            <v>30736455</v>
          </cell>
          <cell r="N931">
            <v>1609</v>
          </cell>
          <cell r="O931">
            <v>7337863</v>
          </cell>
          <cell r="P931">
            <v>1802</v>
          </cell>
          <cell r="Q931">
            <v>1504664</v>
          </cell>
          <cell r="R931">
            <v>881</v>
          </cell>
          <cell r="S931">
            <v>2372434</v>
          </cell>
          <cell r="T931">
            <v>7355.5</v>
          </cell>
          <cell r="U931">
            <v>882</v>
          </cell>
        </row>
        <row r="932">
          <cell r="A932">
            <v>830002437</v>
          </cell>
          <cell r="B932" t="str">
            <v xml:space="preserve">SUN MICROSYSTEMS DE COLOMBIA S.A..                                    </v>
          </cell>
          <cell r="C932" t="str">
            <v xml:space="preserve">BOGOTA D.C.               </v>
          </cell>
          <cell r="D932" t="str">
            <v xml:space="preserve">BOGOTA D.C.               </v>
          </cell>
          <cell r="E932" t="str">
            <v>VIGILANCIA</v>
          </cell>
          <cell r="F932" t="str">
            <v>ACTIVA</v>
          </cell>
          <cell r="G932" t="str">
            <v xml:space="preserve">COMERCIO AL POR MAYOR                        </v>
          </cell>
          <cell r="H932">
            <v>931</v>
          </cell>
          <cell r="I932">
            <v>36975579</v>
          </cell>
          <cell r="J932">
            <v>1102</v>
          </cell>
          <cell r="K932">
            <v>9782998</v>
          </cell>
          <cell r="L932">
            <v>931</v>
          </cell>
          <cell r="M932">
            <v>51603973</v>
          </cell>
          <cell r="N932">
            <v>714</v>
          </cell>
          <cell r="O932">
            <v>16846050</v>
          </cell>
          <cell r="P932">
            <v>5534</v>
          </cell>
          <cell r="Q932">
            <v>316451</v>
          </cell>
          <cell r="R932">
            <v>913</v>
          </cell>
          <cell r="S932">
            <v>2242170</v>
          </cell>
          <cell r="T932">
            <v>10125</v>
          </cell>
          <cell r="U932">
            <v>1231</v>
          </cell>
        </row>
        <row r="933">
          <cell r="A933">
            <v>860050501</v>
          </cell>
          <cell r="B933" t="str">
            <v xml:space="preserve">INDUSTRIA COLOMBO ANDINA INCA S.A                                     </v>
          </cell>
          <cell r="C933" t="str">
            <v xml:space="preserve">BOGOTA D.C.               </v>
          </cell>
          <cell r="D933" t="str">
            <v xml:space="preserve">BOGOTA D.C.               </v>
          </cell>
          <cell r="E933" t="str">
            <v>VIGILANCIA</v>
          </cell>
          <cell r="F933" t="str">
            <v>ACTIVA</v>
          </cell>
          <cell r="G933" t="str">
            <v>FABRICACION DE VEHICULOS AUTOMOTORES Y SUS PA</v>
          </cell>
          <cell r="H933">
            <v>932</v>
          </cell>
          <cell r="I933">
            <v>36902092</v>
          </cell>
          <cell r="J933">
            <v>580</v>
          </cell>
          <cell r="K933">
            <v>22567811</v>
          </cell>
          <cell r="L933">
            <v>1285</v>
          </cell>
          <cell r="M933">
            <v>36584984</v>
          </cell>
          <cell r="N933">
            <v>1173</v>
          </cell>
          <cell r="O933">
            <v>9950061</v>
          </cell>
          <cell r="P933">
            <v>489</v>
          </cell>
          <cell r="Q933">
            <v>7112629</v>
          </cell>
          <cell r="R933">
            <v>524</v>
          </cell>
          <cell r="S933">
            <v>4683854</v>
          </cell>
          <cell r="T933">
            <v>4983</v>
          </cell>
          <cell r="U933">
            <v>626</v>
          </cell>
        </row>
        <row r="934">
          <cell r="A934">
            <v>860003956</v>
          </cell>
          <cell r="B934" t="str">
            <v xml:space="preserve">LITO PRINT LTDA                                                       </v>
          </cell>
          <cell r="C934" t="str">
            <v xml:space="preserve">BOGOTA D.C.               </v>
          </cell>
          <cell r="D934" t="str">
            <v xml:space="preserve">BOGOTA D.C.               </v>
          </cell>
          <cell r="E934" t="str">
            <v>VIGILANCIA</v>
          </cell>
          <cell r="F934" t="str">
            <v>ACTIVA</v>
          </cell>
          <cell r="G934" t="str">
            <v>EDITORIAL E IMPRESION (SIN INCLUIR PUBLICACIO</v>
          </cell>
          <cell r="H934">
            <v>933</v>
          </cell>
          <cell r="I934">
            <v>36897212</v>
          </cell>
          <cell r="J934">
            <v>575</v>
          </cell>
          <cell r="K934">
            <v>22747541</v>
          </cell>
          <cell r="L934">
            <v>2016</v>
          </cell>
          <cell r="M934">
            <v>22433811</v>
          </cell>
          <cell r="N934">
            <v>2616</v>
          </cell>
          <cell r="O934">
            <v>4229056</v>
          </cell>
          <cell r="P934">
            <v>1439</v>
          </cell>
          <cell r="Q934">
            <v>1962736</v>
          </cell>
          <cell r="R934">
            <v>1063</v>
          </cell>
          <cell r="S934">
            <v>1822827</v>
          </cell>
          <cell r="T934">
            <v>8642</v>
          </cell>
          <cell r="U934">
            <v>1038</v>
          </cell>
        </row>
        <row r="935">
          <cell r="A935">
            <v>890307989</v>
          </cell>
          <cell r="B935" t="str">
            <v xml:space="preserve">COMPAÑIAS DELIMA S A                                                  </v>
          </cell>
          <cell r="C935" t="str">
            <v xml:space="preserve">CALI                      </v>
          </cell>
          <cell r="D935" t="str">
            <v xml:space="preserve">VALLE                     </v>
          </cell>
          <cell r="E935" t="str">
            <v>VIGILANCIA</v>
          </cell>
          <cell r="F935" t="str">
            <v>ACTIVA</v>
          </cell>
          <cell r="G935" t="str">
            <v>ACTIVIDADES DIVERSAS DE INVERSION Y SERVICIOS</v>
          </cell>
          <cell r="H935">
            <v>934</v>
          </cell>
          <cell r="I935">
            <v>36877683</v>
          </cell>
          <cell r="J935">
            <v>396.5</v>
          </cell>
          <cell r="K935">
            <v>36847679</v>
          </cell>
          <cell r="L935">
            <v>2861</v>
          </cell>
          <cell r="M935">
            <v>14962873</v>
          </cell>
          <cell r="N935">
            <v>793</v>
          </cell>
          <cell r="O935">
            <v>14962873</v>
          </cell>
          <cell r="P935">
            <v>289</v>
          </cell>
          <cell r="Q935">
            <v>13531481</v>
          </cell>
          <cell r="R935">
            <v>219</v>
          </cell>
          <cell r="S935">
            <v>13522000</v>
          </cell>
          <cell r="T935">
            <v>5492.5</v>
          </cell>
          <cell r="U935">
            <v>669</v>
          </cell>
        </row>
        <row r="936">
          <cell r="A936">
            <v>860062962</v>
          </cell>
          <cell r="B936" t="str">
            <v xml:space="preserve">CENTRAL SICARARE S A                                                  </v>
          </cell>
          <cell r="C936" t="str">
            <v xml:space="preserve">BOGOTA D.C.               </v>
          </cell>
          <cell r="D936" t="str">
            <v xml:space="preserve">BOGOTA D.C.               </v>
          </cell>
          <cell r="E936" t="str">
            <v>VIGILANCIA</v>
          </cell>
          <cell r="F936" t="str">
            <v>ACTIVA</v>
          </cell>
          <cell r="G936" t="str">
            <v xml:space="preserve">PRODUCTOS ALIMENTICIOS                       </v>
          </cell>
          <cell r="H936">
            <v>935</v>
          </cell>
          <cell r="I936">
            <v>36732901</v>
          </cell>
          <cell r="J936">
            <v>527.5</v>
          </cell>
          <cell r="K936">
            <v>25392724</v>
          </cell>
          <cell r="L936">
            <v>2530</v>
          </cell>
          <cell r="M936">
            <v>17338169</v>
          </cell>
          <cell r="N936">
            <v>2772</v>
          </cell>
          <cell r="O936">
            <v>3938358</v>
          </cell>
          <cell r="P936">
            <v>4195</v>
          </cell>
          <cell r="Q936">
            <v>487792</v>
          </cell>
          <cell r="R936">
            <v>332</v>
          </cell>
          <cell r="S936">
            <v>8515348</v>
          </cell>
          <cell r="T936">
            <v>11291.5</v>
          </cell>
          <cell r="U936">
            <v>1372</v>
          </cell>
        </row>
        <row r="937">
          <cell r="A937">
            <v>890501006</v>
          </cell>
          <cell r="B937" t="str">
            <v xml:space="preserve">GASEOSAS LA FRONTERA S.A.                                             </v>
          </cell>
          <cell r="C937" t="str">
            <v xml:space="preserve">CUCUTA                    </v>
          </cell>
          <cell r="D937" t="str">
            <v xml:space="preserve">NORTE DE SANTANDER        </v>
          </cell>
          <cell r="E937" t="str">
            <v>VIGILANCIA</v>
          </cell>
          <cell r="F937" t="str">
            <v>ACTIVA</v>
          </cell>
          <cell r="G937" t="str">
            <v xml:space="preserve">BEBIDAS                                      </v>
          </cell>
          <cell r="H937">
            <v>936</v>
          </cell>
          <cell r="I937">
            <v>36688455</v>
          </cell>
          <cell r="J937">
            <v>453.5</v>
          </cell>
          <cell r="K937">
            <v>31058657</v>
          </cell>
          <cell r="L937">
            <v>970</v>
          </cell>
          <cell r="M937">
            <v>49136174</v>
          </cell>
          <cell r="N937">
            <v>474</v>
          </cell>
          <cell r="O937">
            <v>26526655</v>
          </cell>
          <cell r="P937">
            <v>872</v>
          </cell>
          <cell r="Q937">
            <v>3564745</v>
          </cell>
          <cell r="R937">
            <v>790</v>
          </cell>
          <cell r="S937">
            <v>2719938</v>
          </cell>
          <cell r="T937">
            <v>4495.5</v>
          </cell>
          <cell r="U937">
            <v>576</v>
          </cell>
        </row>
        <row r="938">
          <cell r="A938">
            <v>800165720</v>
          </cell>
          <cell r="B938" t="str">
            <v xml:space="preserve">ALCANTARA ASOCIADOS S A                                               </v>
          </cell>
          <cell r="C938" t="str">
            <v xml:space="preserve">ITAGUI                    </v>
          </cell>
          <cell r="D938" t="str">
            <v xml:space="preserve">ANTIOQUIA                 </v>
          </cell>
          <cell r="E938" t="str">
            <v>VIGILANCIA</v>
          </cell>
          <cell r="F938" t="str">
            <v>ACTIVA</v>
          </cell>
          <cell r="G938" t="str">
            <v xml:space="preserve">COMERCIO AL POR MAYOR                        </v>
          </cell>
          <cell r="H938">
            <v>937</v>
          </cell>
          <cell r="I938">
            <v>36613535</v>
          </cell>
          <cell r="J938">
            <v>464.5</v>
          </cell>
          <cell r="K938">
            <v>29596274</v>
          </cell>
          <cell r="L938">
            <v>1425</v>
          </cell>
          <cell r="M938">
            <v>33270659</v>
          </cell>
          <cell r="N938">
            <v>919</v>
          </cell>
          <cell r="O938">
            <v>12950519</v>
          </cell>
          <cell r="P938">
            <v>1211</v>
          </cell>
          <cell r="Q938">
            <v>2369194</v>
          </cell>
          <cell r="R938">
            <v>851</v>
          </cell>
          <cell r="S938">
            <v>2485835</v>
          </cell>
          <cell r="T938">
            <v>5807.5</v>
          </cell>
          <cell r="U938">
            <v>712</v>
          </cell>
        </row>
        <row r="939">
          <cell r="A939">
            <v>890321213</v>
          </cell>
          <cell r="B939" t="str">
            <v xml:space="preserve">PRODUCTORA NACIONAL AVICOLA S.A.                                      </v>
          </cell>
          <cell r="C939" t="str">
            <v xml:space="preserve">YOTOCO                    </v>
          </cell>
          <cell r="D939" t="str">
            <v xml:space="preserve">VALLE                     </v>
          </cell>
          <cell r="E939" t="str">
            <v>VIGILANCIA</v>
          </cell>
          <cell r="F939" t="str">
            <v>ACTIVA</v>
          </cell>
          <cell r="G939" t="str">
            <v xml:space="preserve">ACTIVIDADES PECUARIAS Y DE CAZA              </v>
          </cell>
          <cell r="H939">
            <v>938</v>
          </cell>
          <cell r="I939">
            <v>36568147</v>
          </cell>
          <cell r="J939">
            <v>455</v>
          </cell>
          <cell r="K939">
            <v>30833758</v>
          </cell>
          <cell r="L939">
            <v>1618</v>
          </cell>
          <cell r="M939">
            <v>28644138</v>
          </cell>
          <cell r="N939">
            <v>1829</v>
          </cell>
          <cell r="O939">
            <v>6393891</v>
          </cell>
          <cell r="P939">
            <v>2006</v>
          </cell>
          <cell r="Q939">
            <v>1337244</v>
          </cell>
          <cell r="R939">
            <v>1005</v>
          </cell>
          <cell r="S939">
            <v>1936277</v>
          </cell>
          <cell r="T939">
            <v>7851</v>
          </cell>
          <cell r="U939">
            <v>934</v>
          </cell>
        </row>
        <row r="940">
          <cell r="A940">
            <v>860044136</v>
          </cell>
          <cell r="B940" t="str">
            <v xml:space="preserve">FERRETERIA ESPANOLA Y CIA LTDA                                        </v>
          </cell>
          <cell r="C940" t="str">
            <v xml:space="preserve">BOGOTA D.C.               </v>
          </cell>
          <cell r="D940" t="str">
            <v xml:space="preserve">BOGOTA D.C.               </v>
          </cell>
          <cell r="E940" t="str">
            <v>VIGILANCIA</v>
          </cell>
          <cell r="F940" t="str">
            <v>ACTIVA</v>
          </cell>
          <cell r="G940" t="str">
            <v xml:space="preserve">COMERCIO AL POR MENOR                        </v>
          </cell>
          <cell r="H940">
            <v>939</v>
          </cell>
          <cell r="I940">
            <v>36395188</v>
          </cell>
          <cell r="J940">
            <v>880.5</v>
          </cell>
          <cell r="K940">
            <v>13162839</v>
          </cell>
          <cell r="L940">
            <v>1495</v>
          </cell>
          <cell r="M940">
            <v>31440661</v>
          </cell>
          <cell r="N940">
            <v>1119</v>
          </cell>
          <cell r="O940">
            <v>10497576</v>
          </cell>
          <cell r="P940">
            <v>859</v>
          </cell>
          <cell r="Q940">
            <v>3601695</v>
          </cell>
          <cell r="R940">
            <v>1162</v>
          </cell>
          <cell r="S940">
            <v>1625991</v>
          </cell>
          <cell r="T940">
            <v>6454.5</v>
          </cell>
          <cell r="U940">
            <v>770</v>
          </cell>
        </row>
        <row r="941">
          <cell r="A941">
            <v>890900121</v>
          </cell>
          <cell r="B941" t="str">
            <v xml:space="preserve">ELECTRO PORCELANA GAMMA S A                                           </v>
          </cell>
          <cell r="C941" t="str">
            <v xml:space="preserve">SABANETA                  </v>
          </cell>
          <cell r="D941" t="str">
            <v xml:space="preserve">ANTIOQUIA                 </v>
          </cell>
          <cell r="E941" t="str">
            <v>EXENTA</v>
          </cell>
          <cell r="F941" t="str">
            <v>VIGILADA POR LA SUPERINTENDENCIA FINANCIERA DE COL</v>
          </cell>
          <cell r="G941" t="str">
            <v xml:space="preserve">PRODUCTOS DE PLASTICO                        </v>
          </cell>
          <cell r="H941">
            <v>940</v>
          </cell>
          <cell r="I941">
            <v>36392521</v>
          </cell>
          <cell r="J941">
            <v>741</v>
          </cell>
          <cell r="K941">
            <v>16452219</v>
          </cell>
          <cell r="L941">
            <v>1189</v>
          </cell>
          <cell r="M941">
            <v>40193726</v>
          </cell>
          <cell r="N941">
            <v>950</v>
          </cell>
          <cell r="O941">
            <v>12494466</v>
          </cell>
          <cell r="P941">
            <v>1848</v>
          </cell>
          <cell r="Q941">
            <v>1468328</v>
          </cell>
          <cell r="R941">
            <v>2237</v>
          </cell>
          <cell r="S941">
            <v>680257</v>
          </cell>
          <cell r="T941">
            <v>7905</v>
          </cell>
          <cell r="U941">
            <v>942</v>
          </cell>
        </row>
        <row r="942">
          <cell r="A942">
            <v>890404363</v>
          </cell>
          <cell r="B942" t="str">
            <v xml:space="preserve">ALMACEN B.C S.A                                                       </v>
          </cell>
          <cell r="C942" t="str">
            <v xml:space="preserve">CARTAGENA                 </v>
          </cell>
          <cell r="D942" t="str">
            <v xml:space="preserve">BOLIVAR                   </v>
          </cell>
          <cell r="E942" t="str">
            <v>VIGILANCIA</v>
          </cell>
          <cell r="F942" t="str">
            <v>ACTIVA</v>
          </cell>
          <cell r="G942" t="str">
            <v xml:space="preserve">COMERCIO AL POR MENOR                        </v>
          </cell>
          <cell r="H942">
            <v>941</v>
          </cell>
          <cell r="I942">
            <v>36361194</v>
          </cell>
          <cell r="J942">
            <v>764</v>
          </cell>
          <cell r="K942">
            <v>15839323</v>
          </cell>
          <cell r="L942">
            <v>2482</v>
          </cell>
          <cell r="M942">
            <v>17742289</v>
          </cell>
          <cell r="N942">
            <v>2026</v>
          </cell>
          <cell r="O942">
            <v>5730882</v>
          </cell>
          <cell r="P942">
            <v>2174</v>
          </cell>
          <cell r="Q942">
            <v>1211059</v>
          </cell>
          <cell r="R942">
            <v>2845</v>
          </cell>
          <cell r="S942">
            <v>492507</v>
          </cell>
          <cell r="T942">
            <v>11232</v>
          </cell>
          <cell r="U942">
            <v>1366</v>
          </cell>
        </row>
        <row r="943">
          <cell r="A943">
            <v>891401345</v>
          </cell>
          <cell r="B943" t="str">
            <v xml:space="preserve">INDUSTRIA COLOMBIANA DE CONFECCIONES S.A. INCOCO                      </v>
          </cell>
          <cell r="C943" t="str">
            <v xml:space="preserve">PEREIRA                   </v>
          </cell>
          <cell r="D943" t="str">
            <v xml:space="preserve">RISARALDA                 </v>
          </cell>
          <cell r="E943" t="str">
            <v>VIGILANCIA</v>
          </cell>
          <cell r="F943" t="str">
            <v>ACTIVA</v>
          </cell>
          <cell r="G943" t="str">
            <v xml:space="preserve">FABRICACION DE PRENDAS DE VESTIR             </v>
          </cell>
          <cell r="H943">
            <v>942</v>
          </cell>
          <cell r="I943">
            <v>36097813</v>
          </cell>
          <cell r="J943">
            <v>748.5</v>
          </cell>
          <cell r="K943">
            <v>16262123</v>
          </cell>
          <cell r="L943">
            <v>1119</v>
          </cell>
          <cell r="M943">
            <v>42619036</v>
          </cell>
          <cell r="N943">
            <v>990</v>
          </cell>
          <cell r="O943">
            <v>11906807</v>
          </cell>
          <cell r="P943">
            <v>1283</v>
          </cell>
          <cell r="Q943">
            <v>2240706</v>
          </cell>
          <cell r="R943">
            <v>2162</v>
          </cell>
          <cell r="S943">
            <v>724028</v>
          </cell>
          <cell r="T943">
            <v>7244.5</v>
          </cell>
          <cell r="U943">
            <v>874</v>
          </cell>
        </row>
        <row r="944">
          <cell r="A944">
            <v>800125639</v>
          </cell>
          <cell r="B944" t="str">
            <v xml:space="preserve">KENWORTH DE LA MONTA¥A S.A.                                           </v>
          </cell>
          <cell r="C944" t="str">
            <v xml:space="preserve">BOGOTA D.C.               </v>
          </cell>
          <cell r="D944" t="str">
            <v xml:space="preserve">BOGOTA D.C.               </v>
          </cell>
          <cell r="E944" t="str">
            <v>VIGILANCIA</v>
          </cell>
          <cell r="F944" t="str">
            <v>ACTIVA</v>
          </cell>
          <cell r="G944" t="str">
            <v xml:space="preserve">COMERCIO DE VEHICULOS Y ACTIVIDADES CONEXAS  </v>
          </cell>
          <cell r="H944">
            <v>943</v>
          </cell>
          <cell r="I944">
            <v>36061320</v>
          </cell>
          <cell r="J944">
            <v>1166</v>
          </cell>
          <cell r="K944">
            <v>9129870</v>
          </cell>
          <cell r="L944">
            <v>1210</v>
          </cell>
          <cell r="M944">
            <v>39143753</v>
          </cell>
          <cell r="N944">
            <v>1144</v>
          </cell>
          <cell r="O944">
            <v>10245876</v>
          </cell>
          <cell r="P944">
            <v>1183</v>
          </cell>
          <cell r="Q944">
            <v>2455640</v>
          </cell>
          <cell r="R944">
            <v>1441</v>
          </cell>
          <cell r="S944">
            <v>1253891</v>
          </cell>
          <cell r="T944">
            <v>7087</v>
          </cell>
          <cell r="U944">
            <v>849</v>
          </cell>
        </row>
        <row r="945">
          <cell r="A945">
            <v>860065278</v>
          </cell>
          <cell r="B945" t="str">
            <v xml:space="preserve">PIZANTEX S.A.                                                         </v>
          </cell>
          <cell r="C945" t="str">
            <v xml:space="preserve">BOGOTA D.C.               </v>
          </cell>
          <cell r="D945" t="str">
            <v xml:space="preserve">BOGOTA D.C.               </v>
          </cell>
          <cell r="E945" t="str">
            <v>VIGILANCIA</v>
          </cell>
          <cell r="F945" t="str">
            <v>ACTIVA</v>
          </cell>
          <cell r="G945" t="str">
            <v xml:space="preserve">COMERCIO AL POR MAYOR                        </v>
          </cell>
          <cell r="H945">
            <v>944</v>
          </cell>
          <cell r="I945">
            <v>36035037</v>
          </cell>
          <cell r="J945">
            <v>872</v>
          </cell>
          <cell r="K945">
            <v>13369292</v>
          </cell>
          <cell r="L945">
            <v>1014</v>
          </cell>
          <cell r="M945">
            <v>46928786</v>
          </cell>
          <cell r="N945">
            <v>1306</v>
          </cell>
          <cell r="O945">
            <v>8973095</v>
          </cell>
          <cell r="P945">
            <v>1585</v>
          </cell>
          <cell r="Q945">
            <v>1759226</v>
          </cell>
          <cell r="R945">
            <v>2426</v>
          </cell>
          <cell r="S945">
            <v>618551</v>
          </cell>
          <cell r="T945">
            <v>8147</v>
          </cell>
          <cell r="U945">
            <v>972</v>
          </cell>
        </row>
        <row r="946">
          <cell r="A946">
            <v>800194775</v>
          </cell>
          <cell r="B946" t="str">
            <v xml:space="preserve">COMERCIAL G Y J S.A.                                                  </v>
          </cell>
          <cell r="C946" t="str">
            <v xml:space="preserve">MOSQUERA                  </v>
          </cell>
          <cell r="D946" t="str">
            <v xml:space="preserve">CUNDINAMARCA              </v>
          </cell>
          <cell r="E946" t="str">
            <v>VIGILANCIA</v>
          </cell>
          <cell r="F946" t="str">
            <v>ACTIVA</v>
          </cell>
          <cell r="G946" t="str">
            <v xml:space="preserve">COMERCIO AL POR MAYOR                        </v>
          </cell>
          <cell r="H946">
            <v>945</v>
          </cell>
          <cell r="I946">
            <v>35992535</v>
          </cell>
          <cell r="J946">
            <v>848.5</v>
          </cell>
          <cell r="K946">
            <v>13835619</v>
          </cell>
          <cell r="L946">
            <v>536</v>
          </cell>
          <cell r="M946">
            <v>88407137</v>
          </cell>
          <cell r="N946">
            <v>1161</v>
          </cell>
          <cell r="O946">
            <v>10058182</v>
          </cell>
          <cell r="P946">
            <v>826</v>
          </cell>
          <cell r="Q946">
            <v>3806586</v>
          </cell>
          <cell r="R946">
            <v>1065</v>
          </cell>
          <cell r="S946">
            <v>1820805</v>
          </cell>
          <cell r="T946">
            <v>5381.5</v>
          </cell>
          <cell r="U946">
            <v>661</v>
          </cell>
        </row>
        <row r="947">
          <cell r="A947">
            <v>860402328</v>
          </cell>
          <cell r="B947" t="str">
            <v xml:space="preserve">INTECPLAST - INYECCION TECNICA DE PLASTICOS S A                       </v>
          </cell>
          <cell r="C947" t="str">
            <v xml:space="preserve">SOACHA                    </v>
          </cell>
          <cell r="D947" t="str">
            <v xml:space="preserve">CUNDINAMARCA              </v>
          </cell>
          <cell r="E947" t="str">
            <v>VIGILANCIA</v>
          </cell>
          <cell r="F947" t="str">
            <v>ACTIVA</v>
          </cell>
          <cell r="G947" t="str">
            <v xml:space="preserve">PRODUCTOS DE PLASTICO                        </v>
          </cell>
          <cell r="H947">
            <v>946</v>
          </cell>
          <cell r="I947">
            <v>35981673</v>
          </cell>
          <cell r="J947">
            <v>696</v>
          </cell>
          <cell r="K947">
            <v>17808271</v>
          </cell>
          <cell r="L947">
            <v>1374</v>
          </cell>
          <cell r="M947">
            <v>34402111</v>
          </cell>
          <cell r="N947">
            <v>1547</v>
          </cell>
          <cell r="O947">
            <v>7685271</v>
          </cell>
          <cell r="P947">
            <v>966</v>
          </cell>
          <cell r="Q947">
            <v>3147005</v>
          </cell>
          <cell r="R947">
            <v>2906</v>
          </cell>
          <cell r="S947">
            <v>478270</v>
          </cell>
          <cell r="T947">
            <v>8435</v>
          </cell>
          <cell r="U947">
            <v>1009</v>
          </cell>
        </row>
        <row r="948">
          <cell r="A948">
            <v>830041054</v>
          </cell>
          <cell r="B948" t="str">
            <v xml:space="preserve">DIEBOLD COLOMBIA S A                                                  </v>
          </cell>
          <cell r="C948" t="str">
            <v xml:space="preserve">BOGOTA D.C.               </v>
          </cell>
          <cell r="D948" t="str">
            <v xml:space="preserve">BOGOTA D.C.               </v>
          </cell>
          <cell r="E948" t="str">
            <v>VIGILANCIA</v>
          </cell>
          <cell r="F948" t="str">
            <v>ACTIVA</v>
          </cell>
          <cell r="G948" t="str">
            <v xml:space="preserve">COMERCIO AL POR MENOR                        </v>
          </cell>
          <cell r="H948">
            <v>947</v>
          </cell>
          <cell r="I948">
            <v>35966315</v>
          </cell>
          <cell r="J948">
            <v>886</v>
          </cell>
          <cell r="K948">
            <v>13040642</v>
          </cell>
          <cell r="L948">
            <v>1085</v>
          </cell>
          <cell r="M948">
            <v>43676099</v>
          </cell>
          <cell r="N948">
            <v>715</v>
          </cell>
          <cell r="O948">
            <v>16831856</v>
          </cell>
          <cell r="P948">
            <v>726</v>
          </cell>
          <cell r="Q948">
            <v>4459687</v>
          </cell>
          <cell r="R948">
            <v>563</v>
          </cell>
          <cell r="S948">
            <v>4286670</v>
          </cell>
          <cell r="T948">
            <v>4922</v>
          </cell>
          <cell r="U948">
            <v>620</v>
          </cell>
        </row>
        <row r="949">
          <cell r="A949">
            <v>817000465</v>
          </cell>
          <cell r="B949" t="str">
            <v xml:space="preserve">DESARROLLOS INDUSTRIALES DEL CAUCA S.A.                               </v>
          </cell>
          <cell r="C949" t="str">
            <v xml:space="preserve">CALOTO                    </v>
          </cell>
          <cell r="D949" t="str">
            <v xml:space="preserve">CAUCA                     </v>
          </cell>
          <cell r="E949" t="str">
            <v>VIGILANCIA</v>
          </cell>
          <cell r="F949" t="str">
            <v>ACTIVA</v>
          </cell>
          <cell r="G949" t="str">
            <v xml:space="preserve">ADECUACION DE OBRAS DE CONSTRUCCION          </v>
          </cell>
          <cell r="H949">
            <v>948</v>
          </cell>
          <cell r="I949">
            <v>35941105</v>
          </cell>
          <cell r="J949">
            <v>670.5</v>
          </cell>
          <cell r="K949">
            <v>18705359</v>
          </cell>
          <cell r="L949">
            <v>5633</v>
          </cell>
          <cell r="M949">
            <v>6321748</v>
          </cell>
          <cell r="N949">
            <v>2867</v>
          </cell>
          <cell r="O949">
            <v>3765230</v>
          </cell>
          <cell r="P949">
            <v>885</v>
          </cell>
          <cell r="Q949">
            <v>3489110</v>
          </cell>
          <cell r="R949">
            <v>693</v>
          </cell>
          <cell r="S949">
            <v>3286725</v>
          </cell>
          <cell r="T949">
            <v>11696.5</v>
          </cell>
          <cell r="U949">
            <v>1423</v>
          </cell>
        </row>
        <row r="950">
          <cell r="A950">
            <v>860005813</v>
          </cell>
          <cell r="B950" t="str">
            <v xml:space="preserve">DELOITTE &amp; TOUCHE LTDA.                                               </v>
          </cell>
          <cell r="C950" t="str">
            <v xml:space="preserve">BOGOTA D.C.               </v>
          </cell>
          <cell r="D950" t="str">
            <v xml:space="preserve">BOGOTA D.C.               </v>
          </cell>
          <cell r="E950" t="str">
            <v>VIGILANCIA</v>
          </cell>
          <cell r="F950" t="str">
            <v>ACTIVA</v>
          </cell>
          <cell r="G950" t="str">
            <v xml:space="preserve">OTRAS ACTIVIDADES EMPRESARIALES              </v>
          </cell>
          <cell r="H950">
            <v>949</v>
          </cell>
          <cell r="I950">
            <v>35904221</v>
          </cell>
          <cell r="J950">
            <v>1263</v>
          </cell>
          <cell r="K950">
            <v>8119502</v>
          </cell>
          <cell r="L950">
            <v>934</v>
          </cell>
          <cell r="M950">
            <v>51536147</v>
          </cell>
          <cell r="N950">
            <v>235</v>
          </cell>
          <cell r="O950">
            <v>51536147</v>
          </cell>
          <cell r="P950">
            <v>379</v>
          </cell>
          <cell r="Q950">
            <v>9874164</v>
          </cell>
          <cell r="R950">
            <v>416</v>
          </cell>
          <cell r="S950">
            <v>6415241</v>
          </cell>
          <cell r="T950">
            <v>4176</v>
          </cell>
          <cell r="U950">
            <v>537</v>
          </cell>
        </row>
        <row r="951">
          <cell r="A951">
            <v>816006799</v>
          </cell>
          <cell r="B951" t="str">
            <v xml:space="preserve">BUSCAR DE COLOMBIA S.A                                                </v>
          </cell>
          <cell r="C951" t="str">
            <v xml:space="preserve">PEREIRA                   </v>
          </cell>
          <cell r="D951" t="str">
            <v xml:space="preserve">RISARALDA                 </v>
          </cell>
          <cell r="E951" t="str">
            <v>VIGILANCIA</v>
          </cell>
          <cell r="F951" t="str">
            <v>ACTIVA</v>
          </cell>
          <cell r="G951" t="str">
            <v>FABRICACION DE VEHICULOS AUTOMOTORES Y SUS PA</v>
          </cell>
          <cell r="H951">
            <v>950</v>
          </cell>
          <cell r="I951">
            <v>35870551</v>
          </cell>
          <cell r="J951">
            <v>946.5</v>
          </cell>
          <cell r="K951">
            <v>12050081</v>
          </cell>
          <cell r="L951">
            <v>733</v>
          </cell>
          <cell r="M951">
            <v>65975784</v>
          </cell>
          <cell r="N951">
            <v>1324</v>
          </cell>
          <cell r="O951">
            <v>8873564</v>
          </cell>
          <cell r="P951">
            <v>970</v>
          </cell>
          <cell r="Q951">
            <v>3134401</v>
          </cell>
          <cell r="R951">
            <v>973</v>
          </cell>
          <cell r="S951">
            <v>2042716</v>
          </cell>
          <cell r="T951">
            <v>5896.5</v>
          </cell>
          <cell r="U951">
            <v>717</v>
          </cell>
        </row>
        <row r="952">
          <cell r="A952">
            <v>860501145</v>
          </cell>
          <cell r="B952" t="str">
            <v xml:space="preserve">DUQUESA S A                                                           </v>
          </cell>
          <cell r="C952" t="str">
            <v xml:space="preserve">BOGOTA D.C.               </v>
          </cell>
          <cell r="D952" t="str">
            <v xml:space="preserve">BOGOTA D.C.               </v>
          </cell>
          <cell r="E952" t="str">
            <v>VIGILANCIA</v>
          </cell>
          <cell r="F952" t="str">
            <v>ACTIVA</v>
          </cell>
          <cell r="G952" t="str">
            <v xml:space="preserve">PRODUCTOS ALIMENTICIOS                       </v>
          </cell>
          <cell r="H952">
            <v>951</v>
          </cell>
          <cell r="I952">
            <v>35827736</v>
          </cell>
          <cell r="J952">
            <v>744</v>
          </cell>
          <cell r="K952">
            <v>16336713</v>
          </cell>
          <cell r="L952">
            <v>695</v>
          </cell>
          <cell r="M952">
            <v>69268305</v>
          </cell>
          <cell r="N952">
            <v>1526</v>
          </cell>
          <cell r="O952">
            <v>7765168</v>
          </cell>
          <cell r="P952">
            <v>954</v>
          </cell>
          <cell r="Q952">
            <v>3180143</v>
          </cell>
          <cell r="R952">
            <v>4468</v>
          </cell>
          <cell r="S952">
            <v>250613</v>
          </cell>
          <cell r="T952">
            <v>9338</v>
          </cell>
          <cell r="U952">
            <v>1127</v>
          </cell>
        </row>
        <row r="953">
          <cell r="A953">
            <v>860068255</v>
          </cell>
          <cell r="B953" t="str">
            <v xml:space="preserve">COMPA¥IA DE SERVICIOS Y ADMINISTRACION S A SERDAN                     </v>
          </cell>
          <cell r="C953" t="str">
            <v xml:space="preserve">BOGOTA D.C.               </v>
          </cell>
          <cell r="D953" t="str">
            <v xml:space="preserve">BOGOTA D.C.               </v>
          </cell>
          <cell r="E953" t="str">
            <v>VIGILANCIA</v>
          </cell>
          <cell r="F953" t="str">
            <v>ACTIVA</v>
          </cell>
          <cell r="G953" t="str">
            <v xml:space="preserve">OTRAS ACTIVIDADES EMPRESARIALES              </v>
          </cell>
          <cell r="H953">
            <v>952</v>
          </cell>
          <cell r="I953">
            <v>35809426</v>
          </cell>
          <cell r="J953">
            <v>1018</v>
          </cell>
          <cell r="K953">
            <v>10957780</v>
          </cell>
          <cell r="L953">
            <v>376</v>
          </cell>
          <cell r="M953">
            <v>119584847</v>
          </cell>
          <cell r="N953">
            <v>1125</v>
          </cell>
          <cell r="O953">
            <v>10463126</v>
          </cell>
          <cell r="P953">
            <v>1064</v>
          </cell>
          <cell r="Q953">
            <v>2786922</v>
          </cell>
          <cell r="R953">
            <v>2508</v>
          </cell>
          <cell r="S953">
            <v>586344</v>
          </cell>
          <cell r="T953">
            <v>7043</v>
          </cell>
          <cell r="U953">
            <v>844</v>
          </cell>
        </row>
        <row r="954">
          <cell r="A954">
            <v>860070698</v>
          </cell>
          <cell r="B954" t="str">
            <v xml:space="preserve">BLACK Y DECKER DE COLOMBIA S.A.                                       </v>
          </cell>
          <cell r="C954" t="str">
            <v xml:space="preserve">BOGOTA D.C.               </v>
          </cell>
          <cell r="D954" t="str">
            <v xml:space="preserve">BOGOTA D.C.               </v>
          </cell>
          <cell r="E954" t="str">
            <v>VIGILANCIA</v>
          </cell>
          <cell r="F954" t="str">
            <v>ACTIVA</v>
          </cell>
          <cell r="G954" t="str">
            <v xml:space="preserve">COMERCIO AL POR MAYOR                        </v>
          </cell>
          <cell r="H954">
            <v>953</v>
          </cell>
          <cell r="I954">
            <v>35595534</v>
          </cell>
          <cell r="J954">
            <v>531.5</v>
          </cell>
          <cell r="K954">
            <v>25165035</v>
          </cell>
          <cell r="L954">
            <v>835</v>
          </cell>
          <cell r="M954">
            <v>57716118</v>
          </cell>
          <cell r="N954">
            <v>488</v>
          </cell>
          <cell r="O954">
            <v>25579742</v>
          </cell>
          <cell r="P954">
            <v>313</v>
          </cell>
          <cell r="Q954">
            <v>12352213</v>
          </cell>
          <cell r="R954">
            <v>481</v>
          </cell>
          <cell r="S954">
            <v>5308885</v>
          </cell>
          <cell r="T954">
            <v>3601.5</v>
          </cell>
          <cell r="U954">
            <v>459</v>
          </cell>
        </row>
        <row r="955">
          <cell r="A955">
            <v>890100118</v>
          </cell>
          <cell r="B955" t="str">
            <v xml:space="preserve">MOLINOS BARRANQUILLITA S.A.                                           </v>
          </cell>
          <cell r="C955" t="str">
            <v xml:space="preserve">BARRANQUILLA              </v>
          </cell>
          <cell r="D955" t="str">
            <v xml:space="preserve">ATLANTICO                 </v>
          </cell>
          <cell r="E955" t="str">
            <v>VIGILANCIA</v>
          </cell>
          <cell r="F955" t="str">
            <v>ACTIVA</v>
          </cell>
          <cell r="G955" t="str">
            <v xml:space="preserve">PRODUCTOS ALIMENTICIOS                       </v>
          </cell>
          <cell r="H955">
            <v>954</v>
          </cell>
          <cell r="I955">
            <v>35435497</v>
          </cell>
          <cell r="J955">
            <v>701</v>
          </cell>
          <cell r="K955">
            <v>17668173</v>
          </cell>
          <cell r="L955">
            <v>1115</v>
          </cell>
          <cell r="M955">
            <v>42691004</v>
          </cell>
          <cell r="N955">
            <v>1430</v>
          </cell>
          <cell r="O955">
            <v>8165766</v>
          </cell>
          <cell r="P955">
            <v>1498</v>
          </cell>
          <cell r="Q955">
            <v>1869654</v>
          </cell>
          <cell r="R955">
            <v>3190</v>
          </cell>
          <cell r="S955">
            <v>420108</v>
          </cell>
          <cell r="T955">
            <v>8888</v>
          </cell>
          <cell r="U955">
            <v>1070</v>
          </cell>
        </row>
        <row r="956">
          <cell r="A956">
            <v>830075064</v>
          </cell>
          <cell r="B956" t="str">
            <v xml:space="preserve">GAS KPITAL GR S.A.                                                    </v>
          </cell>
          <cell r="C956" t="str">
            <v xml:space="preserve">BOGOTA D.C.               </v>
          </cell>
          <cell r="D956" t="str">
            <v xml:space="preserve">BOGOTA D.C.               </v>
          </cell>
          <cell r="E956" t="str">
            <v>VIGILANCIA</v>
          </cell>
          <cell r="F956" t="str">
            <v>ACTIVA</v>
          </cell>
          <cell r="G956" t="str">
            <v xml:space="preserve">CONSTRUCCION DE OBRAS RESIDENCIALES          </v>
          </cell>
          <cell r="H956">
            <v>955</v>
          </cell>
          <cell r="I956">
            <v>35427087</v>
          </cell>
          <cell r="J956">
            <v>502.5</v>
          </cell>
          <cell r="K956">
            <v>26774790</v>
          </cell>
          <cell r="L956">
            <v>2062</v>
          </cell>
          <cell r="M956">
            <v>21841141</v>
          </cell>
          <cell r="N956">
            <v>2249</v>
          </cell>
          <cell r="O956">
            <v>5005333</v>
          </cell>
          <cell r="P956">
            <v>1012</v>
          </cell>
          <cell r="Q956">
            <v>2973514</v>
          </cell>
          <cell r="R956">
            <v>4884</v>
          </cell>
          <cell r="S956">
            <v>219113</v>
          </cell>
          <cell r="T956">
            <v>11664.5</v>
          </cell>
          <cell r="U956">
            <v>1421</v>
          </cell>
        </row>
        <row r="957">
          <cell r="A957">
            <v>800214432</v>
          </cell>
          <cell r="B957" t="str">
            <v xml:space="preserve">HORNOS NACIONALES S A EN ACUERDO DE REESTRUCTURACION                  </v>
          </cell>
          <cell r="C957" t="str">
            <v xml:space="preserve">SOGAMOSO                  </v>
          </cell>
          <cell r="D957" t="str">
            <v xml:space="preserve">BOYACA                    </v>
          </cell>
          <cell r="E957" t="str">
            <v>VIGILANCIA</v>
          </cell>
          <cell r="F957" t="str">
            <v>ACUERDO DE REESTRUCTURACION</v>
          </cell>
          <cell r="G957" t="str">
            <v xml:space="preserve">INDUSTRIAS METALICAS BASICAS                 </v>
          </cell>
          <cell r="H957">
            <v>956</v>
          </cell>
          <cell r="I957">
            <v>35314587</v>
          </cell>
          <cell r="J957">
            <v>551</v>
          </cell>
          <cell r="K957">
            <v>24063606</v>
          </cell>
          <cell r="L957">
            <v>1995</v>
          </cell>
          <cell r="M957">
            <v>22735495</v>
          </cell>
          <cell r="N957">
            <v>2827</v>
          </cell>
          <cell r="O957">
            <v>3834029</v>
          </cell>
          <cell r="P957">
            <v>1035</v>
          </cell>
          <cell r="Q957">
            <v>2872224</v>
          </cell>
          <cell r="R957">
            <v>554</v>
          </cell>
          <cell r="S957">
            <v>4360950</v>
          </cell>
          <cell r="T957">
            <v>7918</v>
          </cell>
          <cell r="U957">
            <v>948</v>
          </cell>
        </row>
        <row r="958">
          <cell r="A958">
            <v>890927434</v>
          </cell>
          <cell r="B958" t="str">
            <v xml:space="preserve">COMPAÑIA NACIONAL DE INVERSIONES LTDA                                 </v>
          </cell>
          <cell r="C958" t="str">
            <v xml:space="preserve">MEDELLIN                  </v>
          </cell>
          <cell r="D958" t="str">
            <v xml:space="preserve">ANTIOQUIA                 </v>
          </cell>
          <cell r="E958" t="str">
            <v>VIGILANCIA</v>
          </cell>
          <cell r="F958" t="str">
            <v>ACTIVA</v>
          </cell>
          <cell r="G958" t="str">
            <v>ACTIVIDADES DIVERSAS DE INVERSION Y SERVICIOS</v>
          </cell>
          <cell r="H958">
            <v>957</v>
          </cell>
          <cell r="I958">
            <v>35305398</v>
          </cell>
          <cell r="J958">
            <v>410.5</v>
          </cell>
          <cell r="K958">
            <v>35286357</v>
          </cell>
          <cell r="L958">
            <v>4451</v>
          </cell>
          <cell r="M958">
            <v>8788025</v>
          </cell>
          <cell r="N958">
            <v>1347</v>
          </cell>
          <cell r="O958">
            <v>8788025</v>
          </cell>
          <cell r="P958">
            <v>427</v>
          </cell>
          <cell r="Q958">
            <v>8484895</v>
          </cell>
          <cell r="R958">
            <v>476</v>
          </cell>
          <cell r="S958">
            <v>5351646</v>
          </cell>
          <cell r="T958">
            <v>8068.5</v>
          </cell>
          <cell r="U958">
            <v>966</v>
          </cell>
        </row>
        <row r="959">
          <cell r="A959">
            <v>860045379</v>
          </cell>
          <cell r="B959" t="str">
            <v xml:space="preserve">COMWARE S.A.                                                          </v>
          </cell>
          <cell r="C959" t="str">
            <v xml:space="preserve">BOGOTA D.C.               </v>
          </cell>
          <cell r="D959" t="str">
            <v xml:space="preserve">BOGOTA D.C.               </v>
          </cell>
          <cell r="E959" t="str">
            <v>VIGILANCIA</v>
          </cell>
          <cell r="F959" t="str">
            <v>ACTIVA</v>
          </cell>
          <cell r="G959" t="str">
            <v xml:space="preserve">ACTIVIDADES DE INFORMATICA                   </v>
          </cell>
          <cell r="H959">
            <v>958</v>
          </cell>
          <cell r="I959">
            <v>35205303</v>
          </cell>
          <cell r="J959">
            <v>553</v>
          </cell>
          <cell r="K959">
            <v>23968623</v>
          </cell>
          <cell r="L959">
            <v>1348</v>
          </cell>
          <cell r="M959">
            <v>34947881</v>
          </cell>
          <cell r="N959">
            <v>1098</v>
          </cell>
          <cell r="O959">
            <v>10723443</v>
          </cell>
          <cell r="P959">
            <v>1795</v>
          </cell>
          <cell r="Q959">
            <v>1511292</v>
          </cell>
          <cell r="R959">
            <v>3650</v>
          </cell>
          <cell r="S959">
            <v>341376</v>
          </cell>
          <cell r="T959">
            <v>9402</v>
          </cell>
          <cell r="U959">
            <v>1138</v>
          </cell>
        </row>
        <row r="960">
          <cell r="A960">
            <v>890930534</v>
          </cell>
          <cell r="B960" t="str">
            <v xml:space="preserve">CADENA SOLUCIONES EN IMPRESION Y MARKETING S.A                        </v>
          </cell>
          <cell r="C960" t="str">
            <v xml:space="preserve">LA ESTRELLA               </v>
          </cell>
          <cell r="D960" t="str">
            <v xml:space="preserve">ANTIOQUIA                 </v>
          </cell>
          <cell r="E960" t="str">
            <v>VIGILANCIA</v>
          </cell>
          <cell r="F960" t="str">
            <v>ACTIVA</v>
          </cell>
          <cell r="G960" t="str">
            <v>EDITORIAL E IMPRESION (SIN INCLUIR PUBLICACIO</v>
          </cell>
          <cell r="H960">
            <v>959</v>
          </cell>
          <cell r="I960">
            <v>35197457</v>
          </cell>
          <cell r="J960">
            <v>708</v>
          </cell>
          <cell r="K960">
            <v>17497369</v>
          </cell>
          <cell r="L960">
            <v>874</v>
          </cell>
          <cell r="M960">
            <v>55330350</v>
          </cell>
          <cell r="N960">
            <v>1073</v>
          </cell>
          <cell r="O960">
            <v>10899739</v>
          </cell>
          <cell r="P960">
            <v>902</v>
          </cell>
          <cell r="Q960">
            <v>3427068</v>
          </cell>
          <cell r="R960">
            <v>1283</v>
          </cell>
          <cell r="S960">
            <v>1456661</v>
          </cell>
          <cell r="T960">
            <v>5799</v>
          </cell>
          <cell r="U960">
            <v>714</v>
          </cell>
        </row>
        <row r="961">
          <cell r="A961">
            <v>890900331</v>
          </cell>
          <cell r="B961" t="str">
            <v xml:space="preserve">FORMACOL S.A.                                                         </v>
          </cell>
          <cell r="C961" t="str">
            <v xml:space="preserve">MEDELLIN                  </v>
          </cell>
          <cell r="D961" t="str">
            <v xml:space="preserve">ANTIOQUIA                 </v>
          </cell>
          <cell r="E961" t="str">
            <v>VIGILANCIA</v>
          </cell>
          <cell r="F961" t="str">
            <v>ACTIVA</v>
          </cell>
          <cell r="G961" t="str">
            <v xml:space="preserve">PRODUCTOS DE PLASTICO                        </v>
          </cell>
          <cell r="H961">
            <v>960</v>
          </cell>
          <cell r="I961">
            <v>35135673</v>
          </cell>
          <cell r="J961">
            <v>547.5</v>
          </cell>
          <cell r="K961">
            <v>24300689</v>
          </cell>
          <cell r="L961">
            <v>2428</v>
          </cell>
          <cell r="M961">
            <v>18105852</v>
          </cell>
          <cell r="N961">
            <v>1899</v>
          </cell>
          <cell r="O961">
            <v>6150076</v>
          </cell>
          <cell r="P961">
            <v>1454</v>
          </cell>
          <cell r="Q961">
            <v>1940532</v>
          </cell>
          <cell r="R961">
            <v>2511</v>
          </cell>
          <cell r="S961">
            <v>585603</v>
          </cell>
          <cell r="T961">
            <v>9799.5</v>
          </cell>
          <cell r="U961">
            <v>1193</v>
          </cell>
        </row>
        <row r="962">
          <cell r="A962">
            <v>860513318</v>
          </cell>
          <cell r="B962" t="str">
            <v xml:space="preserve">DISEÑO URBANO EL ARTE DE CONSTRUIR S A                                </v>
          </cell>
          <cell r="C962" t="str">
            <v xml:space="preserve">BOGOTA D.C.               </v>
          </cell>
          <cell r="D962" t="str">
            <v xml:space="preserve">BOGOTA D.C.               </v>
          </cell>
          <cell r="E962" t="str">
            <v>VIGILANCIA</v>
          </cell>
          <cell r="F962" t="str">
            <v>ACTIVA</v>
          </cell>
          <cell r="G962" t="str">
            <v xml:space="preserve">CONSTRUCCION DE OBRAS RESIDENCIALES          </v>
          </cell>
          <cell r="H962">
            <v>961</v>
          </cell>
          <cell r="I962">
            <v>35114417</v>
          </cell>
          <cell r="J962">
            <v>636.5</v>
          </cell>
          <cell r="K962">
            <v>20173140</v>
          </cell>
          <cell r="L962">
            <v>639</v>
          </cell>
          <cell r="M962">
            <v>74764094</v>
          </cell>
          <cell r="N962">
            <v>1121</v>
          </cell>
          <cell r="O962">
            <v>10471431</v>
          </cell>
          <cell r="P962">
            <v>745</v>
          </cell>
          <cell r="Q962">
            <v>4316998</v>
          </cell>
          <cell r="R962">
            <v>916</v>
          </cell>
          <cell r="S962">
            <v>2214956</v>
          </cell>
          <cell r="T962">
            <v>5018.5</v>
          </cell>
          <cell r="U962">
            <v>637</v>
          </cell>
        </row>
        <row r="963">
          <cell r="A963">
            <v>890200346</v>
          </cell>
          <cell r="B963" t="str">
            <v xml:space="preserve">COMERCIALIZADORA DE COLECCIONES S.A.                                  </v>
          </cell>
          <cell r="C963" t="str">
            <v xml:space="preserve">BOGOTA D.C.               </v>
          </cell>
          <cell r="D963" t="str">
            <v xml:space="preserve">BOGOTA D.C.               </v>
          </cell>
          <cell r="E963" t="str">
            <v>VIGILANCIA</v>
          </cell>
          <cell r="F963" t="str">
            <v>ACTIVA</v>
          </cell>
          <cell r="G963" t="str">
            <v xml:space="preserve">COMERCIO AL POR MENOR                        </v>
          </cell>
          <cell r="H963">
            <v>962</v>
          </cell>
          <cell r="I963">
            <v>35098535</v>
          </cell>
          <cell r="J963">
            <v>763.5</v>
          </cell>
          <cell r="K963">
            <v>15843519</v>
          </cell>
          <cell r="L963">
            <v>3110</v>
          </cell>
          <cell r="M963">
            <v>13572562</v>
          </cell>
          <cell r="N963">
            <v>1486</v>
          </cell>
          <cell r="O963">
            <v>7906481</v>
          </cell>
          <cell r="P963">
            <v>2456</v>
          </cell>
          <cell r="Q963">
            <v>1023148</v>
          </cell>
          <cell r="R963">
            <v>3781</v>
          </cell>
          <cell r="S963">
            <v>323376</v>
          </cell>
          <cell r="T963">
            <v>12558.5</v>
          </cell>
          <cell r="U963">
            <v>1546</v>
          </cell>
        </row>
        <row r="964">
          <cell r="A964">
            <v>860076919</v>
          </cell>
          <cell r="B964" t="str">
            <v xml:space="preserve">CREPES Y WAFFLES S.A                                                  </v>
          </cell>
          <cell r="C964" t="str">
            <v xml:space="preserve">BOGOTA D.C.               </v>
          </cell>
          <cell r="D964" t="str">
            <v xml:space="preserve">BOGOTA D.C.               </v>
          </cell>
          <cell r="E964" t="str">
            <v>VIGILANCIA</v>
          </cell>
          <cell r="F964" t="str">
            <v>ACTIVA</v>
          </cell>
          <cell r="G964" t="str">
            <v xml:space="preserve">EXPENDIO DE ALIMENTOS Y BEBIDAS              </v>
          </cell>
          <cell r="H964">
            <v>963</v>
          </cell>
          <cell r="I964">
            <v>35095481</v>
          </cell>
          <cell r="J964">
            <v>655.5</v>
          </cell>
          <cell r="K964">
            <v>19464569</v>
          </cell>
          <cell r="L964">
            <v>621</v>
          </cell>
          <cell r="M964">
            <v>76853085</v>
          </cell>
          <cell r="N964">
            <v>313</v>
          </cell>
          <cell r="O964">
            <v>39227517</v>
          </cell>
          <cell r="P964">
            <v>425</v>
          </cell>
          <cell r="Q964">
            <v>8539346</v>
          </cell>
          <cell r="R964">
            <v>1027</v>
          </cell>
          <cell r="S964">
            <v>1897691</v>
          </cell>
          <cell r="T964">
            <v>4004.5</v>
          </cell>
          <cell r="U964">
            <v>517</v>
          </cell>
        </row>
        <row r="965">
          <cell r="A965">
            <v>800026092</v>
          </cell>
          <cell r="B965" t="str">
            <v xml:space="preserve">H.B. FULLER COLOMBIA LTDA                                             </v>
          </cell>
          <cell r="C965" t="str">
            <v xml:space="preserve">ITAGUI                    </v>
          </cell>
          <cell r="D965" t="str">
            <v xml:space="preserve">ANTIOQUIA                 </v>
          </cell>
          <cell r="E965" t="str">
            <v>VIGILANCIA</v>
          </cell>
          <cell r="F965" t="str">
            <v>ACTIVA</v>
          </cell>
          <cell r="G965" t="str">
            <v xml:space="preserve">PRODUCTOS QUIMICOS                           </v>
          </cell>
          <cell r="H965">
            <v>964</v>
          </cell>
          <cell r="I965">
            <v>35071437</v>
          </cell>
          <cell r="J965">
            <v>698.5</v>
          </cell>
          <cell r="K965">
            <v>17749510</v>
          </cell>
          <cell r="L965">
            <v>824</v>
          </cell>
          <cell r="M965">
            <v>58394582</v>
          </cell>
          <cell r="N965">
            <v>696</v>
          </cell>
          <cell r="O965">
            <v>17437718</v>
          </cell>
          <cell r="P965">
            <v>334</v>
          </cell>
          <cell r="Q965">
            <v>11616732</v>
          </cell>
          <cell r="R965">
            <v>438</v>
          </cell>
          <cell r="S965">
            <v>6075864</v>
          </cell>
          <cell r="T965">
            <v>3954.5</v>
          </cell>
          <cell r="U965">
            <v>510</v>
          </cell>
        </row>
        <row r="966">
          <cell r="A966">
            <v>860000760</v>
          </cell>
          <cell r="B966" t="str">
            <v xml:space="preserve">LABORATORIOS SYNTHESIS LTDA Y CIA S C A                               </v>
          </cell>
          <cell r="C966" t="str">
            <v xml:space="preserve">BOGOTA D.C.               </v>
          </cell>
          <cell r="D966" t="str">
            <v xml:space="preserve">BOGOTA D.C.               </v>
          </cell>
          <cell r="E966" t="str">
            <v>VIGILANCIA</v>
          </cell>
          <cell r="F966" t="str">
            <v>ACTIVA</v>
          </cell>
          <cell r="G966" t="str">
            <v xml:space="preserve">PRODUCTOS QUIMICOS                           </v>
          </cell>
          <cell r="H966">
            <v>965</v>
          </cell>
          <cell r="I966">
            <v>35069903</v>
          </cell>
          <cell r="J966">
            <v>684.5</v>
          </cell>
          <cell r="K966">
            <v>18157637</v>
          </cell>
          <cell r="L966">
            <v>1287</v>
          </cell>
          <cell r="M966">
            <v>36565360</v>
          </cell>
          <cell r="N966">
            <v>567</v>
          </cell>
          <cell r="O966">
            <v>22361290</v>
          </cell>
          <cell r="P966">
            <v>686</v>
          </cell>
          <cell r="Q966">
            <v>4726175</v>
          </cell>
          <cell r="R966">
            <v>4872</v>
          </cell>
          <cell r="S966">
            <v>219563</v>
          </cell>
          <cell r="T966">
            <v>9061.5</v>
          </cell>
          <cell r="U966">
            <v>1092</v>
          </cell>
        </row>
        <row r="967">
          <cell r="A967">
            <v>830513134</v>
          </cell>
          <cell r="B967" t="str">
            <v xml:space="preserve">V D EL MUNDO A SUS PIES S.A.                                          </v>
          </cell>
          <cell r="C967" t="str">
            <v xml:space="preserve">BOGOTA D.C.               </v>
          </cell>
          <cell r="D967" t="str">
            <v xml:space="preserve">BOGOTA D.C.               </v>
          </cell>
          <cell r="E967" t="str">
            <v>VIGILANCIA</v>
          </cell>
          <cell r="F967" t="str">
            <v>ACTIVA</v>
          </cell>
          <cell r="G967" t="str">
            <v xml:space="preserve">COMERCIO AL POR MAYOR                        </v>
          </cell>
          <cell r="H967">
            <v>966</v>
          </cell>
          <cell r="I967">
            <v>34995575</v>
          </cell>
          <cell r="J967">
            <v>2023</v>
          </cell>
          <cell r="K967">
            <v>4260275</v>
          </cell>
          <cell r="L967">
            <v>789</v>
          </cell>
          <cell r="M967">
            <v>61164466</v>
          </cell>
          <cell r="N967">
            <v>806</v>
          </cell>
          <cell r="O967">
            <v>14740978</v>
          </cell>
          <cell r="P967">
            <v>987</v>
          </cell>
          <cell r="Q967">
            <v>3045077</v>
          </cell>
          <cell r="R967">
            <v>946</v>
          </cell>
          <cell r="S967">
            <v>2111091</v>
          </cell>
          <cell r="T967">
            <v>6517</v>
          </cell>
          <cell r="U967">
            <v>785</v>
          </cell>
        </row>
        <row r="968">
          <cell r="A968">
            <v>800100610</v>
          </cell>
          <cell r="B968" t="str">
            <v xml:space="preserve">INDUSTRIAL FARMACEUTICA UNION DE VERTICES DE TECNOFARMA S.A.          </v>
          </cell>
          <cell r="C968" t="str">
            <v xml:space="preserve">BOGOTA D.C.               </v>
          </cell>
          <cell r="D968" t="str">
            <v xml:space="preserve">BOGOTA D.C.               </v>
          </cell>
          <cell r="E968" t="str">
            <v>VIGILANCIA</v>
          </cell>
          <cell r="F968" t="str">
            <v>ACTIVA</v>
          </cell>
          <cell r="G968" t="str">
            <v xml:space="preserve">COMERCIO AL POR MAYOR                        </v>
          </cell>
          <cell r="H968">
            <v>967</v>
          </cell>
          <cell r="I968">
            <v>34981197</v>
          </cell>
          <cell r="J968">
            <v>647.5</v>
          </cell>
          <cell r="K968">
            <v>19759074</v>
          </cell>
          <cell r="L968">
            <v>783</v>
          </cell>
          <cell r="M968">
            <v>61428702</v>
          </cell>
          <cell r="N968">
            <v>417</v>
          </cell>
          <cell r="O968">
            <v>30255362</v>
          </cell>
          <cell r="P968">
            <v>504</v>
          </cell>
          <cell r="Q968">
            <v>6729679</v>
          </cell>
          <cell r="R968">
            <v>789</v>
          </cell>
          <cell r="S968">
            <v>2725531</v>
          </cell>
          <cell r="T968">
            <v>4107.5</v>
          </cell>
          <cell r="U968">
            <v>530</v>
          </cell>
        </row>
        <row r="969">
          <cell r="A969">
            <v>800243991</v>
          </cell>
          <cell r="B969" t="str">
            <v xml:space="preserve">GRAVILLERA ALBANIA S.A.                                               </v>
          </cell>
          <cell r="C969" t="str">
            <v xml:space="preserve">CHIA                      </v>
          </cell>
          <cell r="D969" t="str">
            <v xml:space="preserve">CUNDINAMARCA              </v>
          </cell>
          <cell r="E969" t="str">
            <v>VIGILANCIA</v>
          </cell>
          <cell r="F969" t="str">
            <v>ACTIVA</v>
          </cell>
          <cell r="G969" t="str">
            <v xml:space="preserve">EXTRACCION Y EXPLOTACION DE OTROS MINERALES  </v>
          </cell>
          <cell r="H969">
            <v>968</v>
          </cell>
          <cell r="I969">
            <v>34802580</v>
          </cell>
          <cell r="J969">
            <v>628.5</v>
          </cell>
          <cell r="K969">
            <v>20452876</v>
          </cell>
          <cell r="L969">
            <v>1457</v>
          </cell>
          <cell r="M969">
            <v>32403948</v>
          </cell>
          <cell r="N969">
            <v>1749</v>
          </cell>
          <cell r="O969">
            <v>6769185</v>
          </cell>
          <cell r="P969">
            <v>777</v>
          </cell>
          <cell r="Q969">
            <v>4122876</v>
          </cell>
          <cell r="R969">
            <v>538</v>
          </cell>
          <cell r="S969">
            <v>4550588</v>
          </cell>
          <cell r="T969">
            <v>6117.5</v>
          </cell>
          <cell r="U969">
            <v>735</v>
          </cell>
        </row>
        <row r="970">
          <cell r="A970">
            <v>890302384</v>
          </cell>
          <cell r="B970" t="str">
            <v xml:space="preserve">LABORATORIOS CALIFORNIA S.A.                                          </v>
          </cell>
          <cell r="C970" t="str">
            <v xml:space="preserve">BOGOTA D.C.               </v>
          </cell>
          <cell r="D970" t="str">
            <v xml:space="preserve">BOGOTA D.C.               </v>
          </cell>
          <cell r="E970" t="str">
            <v>VIGILANCIA</v>
          </cell>
          <cell r="F970" t="str">
            <v>ACTIVA</v>
          </cell>
          <cell r="G970" t="str">
            <v xml:space="preserve">PRODUCTOS QUIMICOS                           </v>
          </cell>
          <cell r="H970">
            <v>969</v>
          </cell>
          <cell r="I970">
            <v>34775098</v>
          </cell>
          <cell r="J970">
            <v>594.5</v>
          </cell>
          <cell r="K970">
            <v>21814930</v>
          </cell>
          <cell r="L970">
            <v>1420</v>
          </cell>
          <cell r="M970">
            <v>33400985</v>
          </cell>
          <cell r="N970">
            <v>759</v>
          </cell>
          <cell r="O970">
            <v>15708869</v>
          </cell>
          <cell r="P970">
            <v>2166</v>
          </cell>
          <cell r="Q970">
            <v>1215366</v>
          </cell>
          <cell r="R970">
            <v>3703</v>
          </cell>
          <cell r="S970">
            <v>333931</v>
          </cell>
          <cell r="T970">
            <v>9611.5</v>
          </cell>
          <cell r="U970">
            <v>1164</v>
          </cell>
        </row>
        <row r="971">
          <cell r="A971">
            <v>800050088</v>
          </cell>
          <cell r="B971" t="str">
            <v xml:space="preserve">SAUTO S.A.                                                            </v>
          </cell>
          <cell r="C971" t="str">
            <v xml:space="preserve">BOGOTA D.C.               </v>
          </cell>
          <cell r="D971" t="str">
            <v xml:space="preserve">BOGOTA D.C.               </v>
          </cell>
          <cell r="E971" t="str">
            <v>VIGILANCIA</v>
          </cell>
          <cell r="F971" t="str">
            <v>ACTIVA</v>
          </cell>
          <cell r="G971" t="str">
            <v>FABRICACION DE VEHICULOS AUTOMOTORES Y SUS PA</v>
          </cell>
          <cell r="H971">
            <v>970</v>
          </cell>
          <cell r="I971">
            <v>34765172</v>
          </cell>
          <cell r="J971">
            <v>1196</v>
          </cell>
          <cell r="K971">
            <v>8829614</v>
          </cell>
          <cell r="L971">
            <v>1948</v>
          </cell>
          <cell r="M971">
            <v>23456044</v>
          </cell>
          <cell r="N971">
            <v>2065</v>
          </cell>
          <cell r="O971">
            <v>5558877</v>
          </cell>
          <cell r="P971">
            <v>1619</v>
          </cell>
          <cell r="Q971">
            <v>1710442</v>
          </cell>
          <cell r="R971">
            <v>5024</v>
          </cell>
          <cell r="S971">
            <v>209436</v>
          </cell>
          <cell r="T971">
            <v>12822</v>
          </cell>
          <cell r="U971">
            <v>1580</v>
          </cell>
        </row>
        <row r="972">
          <cell r="A972">
            <v>860001386</v>
          </cell>
          <cell r="B972" t="str">
            <v xml:space="preserve">JEN S.A                                                               </v>
          </cell>
          <cell r="C972" t="str">
            <v xml:space="preserve">BOGOTA D.C.               </v>
          </cell>
          <cell r="D972" t="str">
            <v xml:space="preserve">BOGOTA D.C.               </v>
          </cell>
          <cell r="E972" t="str">
            <v>VIGILANCIA</v>
          </cell>
          <cell r="F972" t="str">
            <v>ACTIVA</v>
          </cell>
          <cell r="G972" t="str">
            <v xml:space="preserve">COMERCIO AL POR MAYOR                        </v>
          </cell>
          <cell r="H972">
            <v>971</v>
          </cell>
          <cell r="I972">
            <v>34746877</v>
          </cell>
          <cell r="J972">
            <v>878.5</v>
          </cell>
          <cell r="K972">
            <v>13229314</v>
          </cell>
          <cell r="L972">
            <v>1538</v>
          </cell>
          <cell r="M972">
            <v>30682450</v>
          </cell>
          <cell r="N972">
            <v>1096</v>
          </cell>
          <cell r="O972">
            <v>10735020</v>
          </cell>
          <cell r="P972">
            <v>819</v>
          </cell>
          <cell r="Q972">
            <v>3864242</v>
          </cell>
          <cell r="R972">
            <v>1417</v>
          </cell>
          <cell r="S972">
            <v>1278029</v>
          </cell>
          <cell r="T972">
            <v>6719.5</v>
          </cell>
          <cell r="U972">
            <v>811</v>
          </cell>
        </row>
        <row r="973">
          <cell r="A973">
            <v>890208596</v>
          </cell>
          <cell r="B973" t="str">
            <v xml:space="preserve">COMERCIALIZADORA INTERNACIONAL SANTANDEREANA DE ACEITES S.A           </v>
          </cell>
          <cell r="C973" t="str">
            <v xml:space="preserve">BUCARAMANGA               </v>
          </cell>
          <cell r="D973" t="str">
            <v xml:space="preserve">SANTANDER                 </v>
          </cell>
          <cell r="E973" t="str">
            <v>VIGILANCIA</v>
          </cell>
          <cell r="F973" t="str">
            <v>ACTIVA</v>
          </cell>
          <cell r="G973" t="str">
            <v xml:space="preserve">PRODUCTOS ALIMENTICIOS                       </v>
          </cell>
          <cell r="H973">
            <v>972</v>
          </cell>
          <cell r="I973">
            <v>34730677</v>
          </cell>
          <cell r="J973">
            <v>615.5</v>
          </cell>
          <cell r="K973">
            <v>20973161</v>
          </cell>
          <cell r="L973">
            <v>739</v>
          </cell>
          <cell r="M973">
            <v>65227922</v>
          </cell>
          <cell r="N973">
            <v>1107</v>
          </cell>
          <cell r="O973">
            <v>10625140</v>
          </cell>
          <cell r="P973">
            <v>2520</v>
          </cell>
          <cell r="Q973">
            <v>991262</v>
          </cell>
          <cell r="R973">
            <v>3782</v>
          </cell>
          <cell r="S973">
            <v>323346</v>
          </cell>
          <cell r="T973">
            <v>9735.5</v>
          </cell>
          <cell r="U973">
            <v>1185</v>
          </cell>
        </row>
        <row r="974">
          <cell r="A974">
            <v>891301594</v>
          </cell>
          <cell r="B974" t="str">
            <v xml:space="preserve">TENORIO SERNA Y CIA. S. EN C.S.                                       </v>
          </cell>
          <cell r="C974" t="str">
            <v xml:space="preserve">BUGA                      </v>
          </cell>
          <cell r="D974" t="str">
            <v xml:space="preserve">VALLE                     </v>
          </cell>
          <cell r="E974" t="str">
            <v>VIGILANCIA</v>
          </cell>
          <cell r="F974" t="str">
            <v>ACTIVA</v>
          </cell>
          <cell r="G974" t="str">
            <v xml:space="preserve">ACTIVIDADES PECUARIAS Y DE CAZA              </v>
          </cell>
          <cell r="H974">
            <v>973</v>
          </cell>
          <cell r="I974">
            <v>34685828</v>
          </cell>
          <cell r="J974">
            <v>444.5</v>
          </cell>
          <cell r="K974">
            <v>31880490</v>
          </cell>
          <cell r="L974">
            <v>1836</v>
          </cell>
          <cell r="M974">
            <v>24946618</v>
          </cell>
          <cell r="N974">
            <v>2320</v>
          </cell>
          <cell r="O974">
            <v>4858004</v>
          </cell>
          <cell r="P974">
            <v>1048</v>
          </cell>
          <cell r="Q974">
            <v>2828948</v>
          </cell>
          <cell r="R974">
            <v>975</v>
          </cell>
          <cell r="S974">
            <v>2028728</v>
          </cell>
          <cell r="T974">
            <v>7596.5</v>
          </cell>
          <cell r="U974">
            <v>906</v>
          </cell>
        </row>
        <row r="975">
          <cell r="A975">
            <v>860001111</v>
          </cell>
          <cell r="B975" t="str">
            <v xml:space="preserve">FABRICA DE TORNILLOS GUTEMBERTO S A                                   </v>
          </cell>
          <cell r="C975" t="str">
            <v xml:space="preserve">BOGOTA D.C.               </v>
          </cell>
          <cell r="D975" t="str">
            <v xml:space="preserve">BOGOTA D.C.               </v>
          </cell>
          <cell r="E975" t="str">
            <v>VIGILANCIA</v>
          </cell>
          <cell r="F975" t="str">
            <v>ACTIVA</v>
          </cell>
          <cell r="G975" t="str">
            <v xml:space="preserve">INDUSTRIA METALMECANICA DERIVADA             </v>
          </cell>
          <cell r="H975">
            <v>974</v>
          </cell>
          <cell r="I975">
            <v>34590456</v>
          </cell>
          <cell r="J975">
            <v>476.5</v>
          </cell>
          <cell r="K975">
            <v>28727329</v>
          </cell>
          <cell r="L975">
            <v>1500</v>
          </cell>
          <cell r="M975">
            <v>31362734</v>
          </cell>
          <cell r="N975">
            <v>1592</v>
          </cell>
          <cell r="O975">
            <v>7427825</v>
          </cell>
          <cell r="P975">
            <v>1127</v>
          </cell>
          <cell r="Q975">
            <v>2636199</v>
          </cell>
          <cell r="R975">
            <v>1280</v>
          </cell>
          <cell r="S975">
            <v>1461302</v>
          </cell>
          <cell r="T975">
            <v>6949.5</v>
          </cell>
          <cell r="U975">
            <v>833</v>
          </cell>
        </row>
        <row r="976">
          <cell r="A976">
            <v>817001532</v>
          </cell>
          <cell r="B976" t="str">
            <v xml:space="preserve">VINOS DE LA CORTE S.A.                                                </v>
          </cell>
          <cell r="C976" t="str">
            <v xml:space="preserve">YUMBO                     </v>
          </cell>
          <cell r="D976" t="str">
            <v xml:space="preserve">VALLE                     </v>
          </cell>
          <cell r="E976" t="str">
            <v>VIGILANCIA</v>
          </cell>
          <cell r="F976" t="str">
            <v>ACTIVA</v>
          </cell>
          <cell r="G976" t="str">
            <v xml:space="preserve">BEBIDAS                                      </v>
          </cell>
          <cell r="H976">
            <v>975</v>
          </cell>
          <cell r="I976">
            <v>34568930</v>
          </cell>
          <cell r="J976">
            <v>641</v>
          </cell>
          <cell r="K976">
            <v>20016788</v>
          </cell>
          <cell r="L976">
            <v>1959</v>
          </cell>
          <cell r="M976">
            <v>23300429</v>
          </cell>
          <cell r="N976">
            <v>1117</v>
          </cell>
          <cell r="O976">
            <v>10513582</v>
          </cell>
          <cell r="P976">
            <v>957</v>
          </cell>
          <cell r="Q976">
            <v>3173094</v>
          </cell>
          <cell r="R976">
            <v>1313</v>
          </cell>
          <cell r="S976">
            <v>1406707</v>
          </cell>
          <cell r="T976">
            <v>6962</v>
          </cell>
          <cell r="U976">
            <v>837</v>
          </cell>
        </row>
        <row r="977">
          <cell r="A977">
            <v>890312061</v>
          </cell>
          <cell r="B977" t="str">
            <v xml:space="preserve">PRENSA MODERNA IMPRESORES S.A.                                        </v>
          </cell>
          <cell r="C977" t="str">
            <v xml:space="preserve">YUMBO                     </v>
          </cell>
          <cell r="D977" t="str">
            <v xml:space="preserve">VALLE                     </v>
          </cell>
          <cell r="E977" t="str">
            <v>VIGILANCIA</v>
          </cell>
          <cell r="F977" t="str">
            <v>ACTIVA</v>
          </cell>
          <cell r="G977" t="str">
            <v>EDITORIAL E IMPRESION (SIN INCLUIR PUBLICACIO</v>
          </cell>
          <cell r="H977">
            <v>976</v>
          </cell>
          <cell r="I977">
            <v>34478602</v>
          </cell>
          <cell r="J977">
            <v>527</v>
          </cell>
          <cell r="K977">
            <v>25396747</v>
          </cell>
          <cell r="L977">
            <v>2418</v>
          </cell>
          <cell r="M977">
            <v>18237811</v>
          </cell>
          <cell r="N977">
            <v>2889</v>
          </cell>
          <cell r="O977">
            <v>3731723</v>
          </cell>
          <cell r="P977">
            <v>3018</v>
          </cell>
          <cell r="Q977">
            <v>775597</v>
          </cell>
          <cell r="R977">
            <v>4668</v>
          </cell>
          <cell r="S977">
            <v>233396</v>
          </cell>
          <cell r="T977">
            <v>14496</v>
          </cell>
          <cell r="U977">
            <v>1797</v>
          </cell>
        </row>
        <row r="978">
          <cell r="A978">
            <v>800141770</v>
          </cell>
          <cell r="B978" t="str">
            <v xml:space="preserve">C I ACEPALMA S A                                                      </v>
          </cell>
          <cell r="C978" t="str">
            <v xml:space="preserve">BOGOTA D.C.               </v>
          </cell>
          <cell r="D978" t="str">
            <v xml:space="preserve">BOGOTA D.C.               </v>
          </cell>
          <cell r="E978" t="str">
            <v>VIGILANCIA</v>
          </cell>
          <cell r="F978" t="str">
            <v>ACTIVA</v>
          </cell>
          <cell r="G978" t="str">
            <v xml:space="preserve">COMERCIO AL POR MAYOR                        </v>
          </cell>
          <cell r="H978">
            <v>977</v>
          </cell>
          <cell r="I978">
            <v>34477848</v>
          </cell>
          <cell r="J978">
            <v>675</v>
          </cell>
          <cell r="K978">
            <v>18524802</v>
          </cell>
          <cell r="L978">
            <v>271</v>
          </cell>
          <cell r="M978">
            <v>161488072</v>
          </cell>
          <cell r="N978">
            <v>2664</v>
          </cell>
          <cell r="O978">
            <v>4135404</v>
          </cell>
          <cell r="P978">
            <v>1480</v>
          </cell>
          <cell r="Q978">
            <v>1901405</v>
          </cell>
          <cell r="R978">
            <v>1740</v>
          </cell>
          <cell r="S978">
            <v>970161</v>
          </cell>
          <cell r="T978">
            <v>7807</v>
          </cell>
          <cell r="U978">
            <v>932</v>
          </cell>
        </row>
        <row r="979">
          <cell r="A979">
            <v>890208890</v>
          </cell>
          <cell r="B979" t="str">
            <v xml:space="preserve">ALDIA S.A.                                                            </v>
          </cell>
          <cell r="C979" t="str">
            <v xml:space="preserve">BUCARAMANGA               </v>
          </cell>
          <cell r="D979" t="str">
            <v xml:space="preserve">SANTANDER                 </v>
          </cell>
          <cell r="E979" t="str">
            <v>VIGILANCIA</v>
          </cell>
          <cell r="F979" t="str">
            <v>ACTIVA</v>
          </cell>
          <cell r="G979" t="str">
            <v xml:space="preserve">COMERCIO AL POR MENOR                        </v>
          </cell>
          <cell r="H979">
            <v>978</v>
          </cell>
          <cell r="I979">
            <v>34464239</v>
          </cell>
          <cell r="J979">
            <v>1178.5</v>
          </cell>
          <cell r="K979">
            <v>9004955</v>
          </cell>
          <cell r="L979">
            <v>649</v>
          </cell>
          <cell r="M979">
            <v>73776339</v>
          </cell>
          <cell r="N979">
            <v>1213</v>
          </cell>
          <cell r="O979">
            <v>9590412</v>
          </cell>
          <cell r="P979">
            <v>1507</v>
          </cell>
          <cell r="Q979">
            <v>1857109</v>
          </cell>
          <cell r="R979">
            <v>1790</v>
          </cell>
          <cell r="S979">
            <v>933374</v>
          </cell>
          <cell r="T979">
            <v>7315.5</v>
          </cell>
          <cell r="U979">
            <v>881</v>
          </cell>
        </row>
        <row r="980">
          <cell r="A980">
            <v>890903436</v>
          </cell>
          <cell r="B980" t="str">
            <v xml:space="preserve">DESTILADOS Y SOLVENTES S A                                            </v>
          </cell>
          <cell r="C980" t="str">
            <v xml:space="preserve">MEDELLIN                  </v>
          </cell>
          <cell r="D980" t="str">
            <v xml:space="preserve">ANTIOQUIA                 </v>
          </cell>
          <cell r="E980" t="str">
            <v>VIGILANCIA</v>
          </cell>
          <cell r="F980" t="str">
            <v>ACTIVA</v>
          </cell>
          <cell r="G980" t="str">
            <v xml:space="preserve">PRODUCTOS QUIMICOS                           </v>
          </cell>
          <cell r="H980">
            <v>979</v>
          </cell>
          <cell r="I980">
            <v>34404682</v>
          </cell>
          <cell r="J980">
            <v>509.5</v>
          </cell>
          <cell r="K980">
            <v>26384340</v>
          </cell>
          <cell r="L980">
            <v>1191</v>
          </cell>
          <cell r="M980">
            <v>40031467</v>
          </cell>
          <cell r="N980">
            <v>786</v>
          </cell>
          <cell r="O980">
            <v>15095991</v>
          </cell>
          <cell r="P980">
            <v>711</v>
          </cell>
          <cell r="Q980">
            <v>4526480</v>
          </cell>
          <cell r="R980">
            <v>761</v>
          </cell>
          <cell r="S980">
            <v>2903014</v>
          </cell>
          <cell r="T980">
            <v>4937.5</v>
          </cell>
          <cell r="U980">
            <v>624</v>
          </cell>
        </row>
        <row r="981">
          <cell r="A981">
            <v>860052872</v>
          </cell>
          <cell r="B981" t="str">
            <v xml:space="preserve">PARKO SERVICES S.A.                                                   </v>
          </cell>
          <cell r="C981" t="str">
            <v xml:space="preserve">BOGOTA D.C.               </v>
          </cell>
          <cell r="D981" t="str">
            <v xml:space="preserve">BOGOTA D.C.               </v>
          </cell>
          <cell r="E981" t="str">
            <v>VIGILANCIA</v>
          </cell>
          <cell r="F981" t="str">
            <v>ACTIVA</v>
          </cell>
          <cell r="G981" t="str">
            <v xml:space="preserve">DERIVADOS DEL PETROLEO Y GAS                 </v>
          </cell>
          <cell r="H981">
            <v>980</v>
          </cell>
          <cell r="I981">
            <v>34311702</v>
          </cell>
          <cell r="J981">
            <v>523.5</v>
          </cell>
          <cell r="K981">
            <v>25620686</v>
          </cell>
          <cell r="L981">
            <v>961</v>
          </cell>
          <cell r="M981">
            <v>49646696</v>
          </cell>
          <cell r="N981">
            <v>454</v>
          </cell>
          <cell r="O981">
            <v>27607779</v>
          </cell>
          <cell r="P981">
            <v>734</v>
          </cell>
          <cell r="Q981">
            <v>4408623</v>
          </cell>
          <cell r="R981">
            <v>1113</v>
          </cell>
          <cell r="S981">
            <v>1716234</v>
          </cell>
          <cell r="T981">
            <v>4765.5</v>
          </cell>
          <cell r="U981">
            <v>606</v>
          </cell>
        </row>
        <row r="982">
          <cell r="A982">
            <v>890101138</v>
          </cell>
          <cell r="B982" t="str">
            <v xml:space="preserve">PELAEZ HERMANOS S.A.                                                  </v>
          </cell>
          <cell r="C982" t="str">
            <v xml:space="preserve">BOGOTA D.C.               </v>
          </cell>
          <cell r="D982" t="str">
            <v xml:space="preserve">BOGOTA D.C.               </v>
          </cell>
          <cell r="E982" t="str">
            <v>VIGILANCIA</v>
          </cell>
          <cell r="F982" t="str">
            <v>ACTIVA</v>
          </cell>
          <cell r="G982" t="str">
            <v xml:space="preserve">COMERCIO DE VEHICULOS Y ACTIVIDADES CONEXAS  </v>
          </cell>
          <cell r="H982">
            <v>981</v>
          </cell>
          <cell r="I982">
            <v>34233040</v>
          </cell>
          <cell r="J982">
            <v>815</v>
          </cell>
          <cell r="K982">
            <v>14501008</v>
          </cell>
          <cell r="L982">
            <v>703</v>
          </cell>
          <cell r="M982">
            <v>68732608</v>
          </cell>
          <cell r="N982">
            <v>855</v>
          </cell>
          <cell r="O982">
            <v>13899154</v>
          </cell>
          <cell r="P982">
            <v>2255</v>
          </cell>
          <cell r="Q982">
            <v>1147243</v>
          </cell>
          <cell r="R982">
            <v>1165</v>
          </cell>
          <cell r="S982">
            <v>1620189</v>
          </cell>
          <cell r="T982">
            <v>6774</v>
          </cell>
          <cell r="U982">
            <v>819</v>
          </cell>
        </row>
        <row r="983">
          <cell r="A983">
            <v>890806180</v>
          </cell>
          <cell r="B983" t="str">
            <v xml:space="preserve">GOMEZ HOYOS Y CIA S. C. A.                                            </v>
          </cell>
          <cell r="C983" t="str">
            <v xml:space="preserve">MANIZALES                 </v>
          </cell>
          <cell r="D983" t="str">
            <v xml:space="preserve">CALDAS                    </v>
          </cell>
          <cell r="E983" t="str">
            <v>VIGILANCIA</v>
          </cell>
          <cell r="F983" t="str">
            <v>ACTIVA</v>
          </cell>
          <cell r="G983" t="str">
            <v xml:space="preserve">OTRAS INDUSTRIAS MANUFACTURERAS              </v>
          </cell>
          <cell r="H983">
            <v>982</v>
          </cell>
          <cell r="I983">
            <v>34160541</v>
          </cell>
          <cell r="J983">
            <v>468</v>
          </cell>
          <cell r="K983">
            <v>29479410</v>
          </cell>
          <cell r="L983">
            <v>556</v>
          </cell>
          <cell r="M983">
            <v>85713352</v>
          </cell>
          <cell r="N983">
            <v>2979</v>
          </cell>
          <cell r="O983">
            <v>3597043</v>
          </cell>
          <cell r="P983">
            <v>2145</v>
          </cell>
          <cell r="Q983">
            <v>1233359</v>
          </cell>
          <cell r="R983">
            <v>1373</v>
          </cell>
          <cell r="S983">
            <v>1329602</v>
          </cell>
          <cell r="T983">
            <v>8503</v>
          </cell>
          <cell r="U983">
            <v>1020</v>
          </cell>
        </row>
        <row r="984">
          <cell r="A984">
            <v>890400246</v>
          </cell>
          <cell r="B984" t="str">
            <v xml:space="preserve">INDUSTRIA DE REFRIGERACION COMERCIAL INDUFRIAL S.A.                   </v>
          </cell>
          <cell r="C984" t="str">
            <v xml:space="preserve">CARTAGENA                 </v>
          </cell>
          <cell r="D984" t="str">
            <v xml:space="preserve">BOLIVAR                   </v>
          </cell>
          <cell r="E984" t="str">
            <v>VIGILANCIA</v>
          </cell>
          <cell r="F984" t="str">
            <v>ACTIVA</v>
          </cell>
          <cell r="G984" t="str">
            <v xml:space="preserve">OTRAS INDUSTRIAS MANUFACTURERAS              </v>
          </cell>
          <cell r="H984">
            <v>983</v>
          </cell>
          <cell r="I984">
            <v>34084073</v>
          </cell>
          <cell r="J984">
            <v>581</v>
          </cell>
          <cell r="K984">
            <v>22502715</v>
          </cell>
          <cell r="L984">
            <v>1499</v>
          </cell>
          <cell r="M984">
            <v>31379457</v>
          </cell>
          <cell r="N984">
            <v>1673</v>
          </cell>
          <cell r="O984">
            <v>7082238</v>
          </cell>
          <cell r="P984">
            <v>1299</v>
          </cell>
          <cell r="Q984">
            <v>2201167</v>
          </cell>
          <cell r="R984">
            <v>923</v>
          </cell>
          <cell r="S984">
            <v>2191974</v>
          </cell>
          <cell r="T984">
            <v>6958</v>
          </cell>
          <cell r="U984">
            <v>836</v>
          </cell>
        </row>
        <row r="985">
          <cell r="A985">
            <v>830041824</v>
          </cell>
          <cell r="B985" t="str">
            <v xml:space="preserve">AGFA GEVAERT COLOMBIA LIMITADA                                        </v>
          </cell>
          <cell r="C985" t="str">
            <v xml:space="preserve">BOGOTA D.C.               </v>
          </cell>
          <cell r="D985" t="str">
            <v xml:space="preserve">BOGOTA D.C.               </v>
          </cell>
          <cell r="E985" t="str">
            <v>VIGILANCIA</v>
          </cell>
          <cell r="F985" t="str">
            <v>ACTIVA</v>
          </cell>
          <cell r="G985" t="str">
            <v xml:space="preserve">COMERCIO AL POR MAYOR                        </v>
          </cell>
          <cell r="H985">
            <v>984</v>
          </cell>
          <cell r="I985">
            <v>34074759</v>
          </cell>
          <cell r="J985">
            <v>1047.5</v>
          </cell>
          <cell r="K985">
            <v>10585919</v>
          </cell>
          <cell r="L985">
            <v>822</v>
          </cell>
          <cell r="M985">
            <v>58417768</v>
          </cell>
          <cell r="N985">
            <v>613</v>
          </cell>
          <cell r="O985">
            <v>20369026</v>
          </cell>
          <cell r="P985">
            <v>396</v>
          </cell>
          <cell r="Q985">
            <v>9173266</v>
          </cell>
          <cell r="R985">
            <v>634</v>
          </cell>
          <cell r="S985">
            <v>3621170</v>
          </cell>
          <cell r="T985">
            <v>4496.5</v>
          </cell>
          <cell r="U985">
            <v>582</v>
          </cell>
        </row>
        <row r="986">
          <cell r="A986">
            <v>860070536</v>
          </cell>
          <cell r="B986" t="str">
            <v xml:space="preserve">EDUCAR EDITORES S A EN ACUERDO DE REESTRUCTURACION                    </v>
          </cell>
          <cell r="C986" t="str">
            <v xml:space="preserve">BOGOTA D.C.               </v>
          </cell>
          <cell r="D986" t="str">
            <v xml:space="preserve">BOGOTA D.C.               </v>
          </cell>
          <cell r="E986" t="str">
            <v>VIGILANCIA</v>
          </cell>
          <cell r="F986" t="str">
            <v>ACUERDO DE REESTRUCTURACION</v>
          </cell>
          <cell r="G986" t="str">
            <v>EDITORIAL E IMPRESION (SIN INCLUIR PUBLICACIO</v>
          </cell>
          <cell r="H986">
            <v>985</v>
          </cell>
          <cell r="I986">
            <v>34065194</v>
          </cell>
          <cell r="J986">
            <v>1034.5</v>
          </cell>
          <cell r="K986">
            <v>10773471</v>
          </cell>
          <cell r="L986">
            <v>2339</v>
          </cell>
          <cell r="M986">
            <v>18807735</v>
          </cell>
          <cell r="N986">
            <v>908</v>
          </cell>
          <cell r="O986">
            <v>13003816</v>
          </cell>
          <cell r="P986">
            <v>1814</v>
          </cell>
          <cell r="Q986">
            <v>1491409</v>
          </cell>
          <cell r="R986">
            <v>2921</v>
          </cell>
          <cell r="S986">
            <v>473937</v>
          </cell>
          <cell r="T986">
            <v>10001.5</v>
          </cell>
          <cell r="U986">
            <v>1218</v>
          </cell>
        </row>
        <row r="987">
          <cell r="A987">
            <v>830056113</v>
          </cell>
          <cell r="B987" t="str">
            <v xml:space="preserve">PIRELLI DE COLOMBIA S.A.                                              </v>
          </cell>
          <cell r="C987" t="str">
            <v xml:space="preserve">BOGOTA D.C.               </v>
          </cell>
          <cell r="D987" t="str">
            <v xml:space="preserve">BOGOTA D.C.               </v>
          </cell>
          <cell r="E987" t="str">
            <v>VIGILANCIA</v>
          </cell>
          <cell r="F987" t="str">
            <v>ACTIVA</v>
          </cell>
          <cell r="G987" t="str">
            <v xml:space="preserve">COMERCIO DE VEHICULOS Y ACTIVIDADES CONEXAS  </v>
          </cell>
          <cell r="H987">
            <v>986</v>
          </cell>
          <cell r="I987">
            <v>34052145</v>
          </cell>
          <cell r="J987">
            <v>776</v>
          </cell>
          <cell r="K987">
            <v>15396797</v>
          </cell>
          <cell r="L987">
            <v>646</v>
          </cell>
          <cell r="M987">
            <v>73924588</v>
          </cell>
          <cell r="N987">
            <v>671</v>
          </cell>
          <cell r="O987">
            <v>18182967</v>
          </cell>
          <cell r="P987">
            <v>461</v>
          </cell>
          <cell r="Q987">
            <v>7752330</v>
          </cell>
          <cell r="R987">
            <v>5467</v>
          </cell>
          <cell r="S987">
            <v>182091</v>
          </cell>
          <cell r="T987">
            <v>9007</v>
          </cell>
          <cell r="U987">
            <v>1088</v>
          </cell>
        </row>
        <row r="988">
          <cell r="A988">
            <v>890805453</v>
          </cell>
          <cell r="B988" t="str">
            <v xml:space="preserve">TECNOLOGIA EN CUBRIMIENTO S A                                         </v>
          </cell>
          <cell r="C988" t="str">
            <v xml:space="preserve">MANIZALES                 </v>
          </cell>
          <cell r="D988" t="str">
            <v xml:space="preserve">CALDAS                    </v>
          </cell>
          <cell r="E988" t="str">
            <v>VIGILANCIA</v>
          </cell>
          <cell r="F988" t="str">
            <v>ACTIVA</v>
          </cell>
          <cell r="G988" t="str">
            <v>FABRICACION DE PRODUCTOS DE CEMENTO, HORMIGON</v>
          </cell>
          <cell r="H988">
            <v>987</v>
          </cell>
          <cell r="I988">
            <v>34032153</v>
          </cell>
          <cell r="J988">
            <v>572</v>
          </cell>
          <cell r="K988">
            <v>22857227</v>
          </cell>
          <cell r="L988">
            <v>1198</v>
          </cell>
          <cell r="M988">
            <v>39692319</v>
          </cell>
          <cell r="N988">
            <v>1040</v>
          </cell>
          <cell r="O988">
            <v>11346782</v>
          </cell>
          <cell r="P988">
            <v>2547</v>
          </cell>
          <cell r="Q988">
            <v>976742</v>
          </cell>
          <cell r="R988">
            <v>1305</v>
          </cell>
          <cell r="S988">
            <v>1416335</v>
          </cell>
          <cell r="T988">
            <v>7649</v>
          </cell>
          <cell r="U988">
            <v>915</v>
          </cell>
        </row>
        <row r="989">
          <cell r="A989">
            <v>900031678</v>
          </cell>
          <cell r="B989" t="str">
            <v xml:space="preserve">JARDIN PLAZA S.A.                                                     </v>
          </cell>
          <cell r="C989" t="str">
            <v xml:space="preserve">CALI                      </v>
          </cell>
          <cell r="D989" t="str">
            <v xml:space="preserve">VALLE                     </v>
          </cell>
          <cell r="E989" t="str">
            <v>VIGILANCIA</v>
          </cell>
          <cell r="F989" t="str">
            <v>ACTIVA</v>
          </cell>
          <cell r="G989" t="str">
            <v xml:space="preserve">ADECUACION DE OBRAS DE CONSTRUCCION          </v>
          </cell>
          <cell r="H989">
            <v>988</v>
          </cell>
          <cell r="I989">
            <v>34006137</v>
          </cell>
          <cell r="J989">
            <v>443.5</v>
          </cell>
          <cell r="K989">
            <v>32028368</v>
          </cell>
          <cell r="L989">
            <v>6709</v>
          </cell>
          <cell r="M989">
            <v>4741775</v>
          </cell>
          <cell r="N989">
            <v>2366</v>
          </cell>
          <cell r="O989">
            <v>4741775</v>
          </cell>
          <cell r="P989">
            <v>985</v>
          </cell>
          <cell r="Q989">
            <v>3051113</v>
          </cell>
          <cell r="R989">
            <v>835</v>
          </cell>
          <cell r="S989">
            <v>2532010</v>
          </cell>
          <cell r="T989">
            <v>12326.5</v>
          </cell>
          <cell r="U989">
            <v>1517</v>
          </cell>
        </row>
        <row r="990">
          <cell r="A990">
            <v>890929315</v>
          </cell>
          <cell r="B990" t="str">
            <v xml:space="preserve">TABORDA VELEZ Y CIA S EN C                                            </v>
          </cell>
          <cell r="C990" t="str">
            <v xml:space="preserve">MEDELLIN                  </v>
          </cell>
          <cell r="D990" t="str">
            <v xml:space="preserve">ANTIOQUIA                 </v>
          </cell>
          <cell r="E990" t="str">
            <v>VIGILANCIA</v>
          </cell>
          <cell r="F990" t="str">
            <v>ACTIVA</v>
          </cell>
          <cell r="G990" t="str">
            <v xml:space="preserve">OTRAS ACTIVIDADES DE SERVISIOS COMUNITARIOS, </v>
          </cell>
          <cell r="H990">
            <v>989</v>
          </cell>
          <cell r="I990">
            <v>33967524</v>
          </cell>
          <cell r="J990">
            <v>802.5</v>
          </cell>
          <cell r="K990">
            <v>14801687</v>
          </cell>
          <cell r="L990">
            <v>2107</v>
          </cell>
          <cell r="M990">
            <v>21222863</v>
          </cell>
          <cell r="N990">
            <v>631</v>
          </cell>
          <cell r="O990">
            <v>19554449</v>
          </cell>
          <cell r="P990">
            <v>598</v>
          </cell>
          <cell r="Q990">
            <v>5581595</v>
          </cell>
          <cell r="R990">
            <v>373</v>
          </cell>
          <cell r="S990">
            <v>7347088</v>
          </cell>
          <cell r="T990">
            <v>5500.5</v>
          </cell>
          <cell r="U990">
            <v>674</v>
          </cell>
        </row>
        <row r="991">
          <cell r="A991">
            <v>813001463</v>
          </cell>
          <cell r="B991" t="str">
            <v xml:space="preserve">PLASTICOS GERFOR S A                                                  </v>
          </cell>
          <cell r="C991" t="str">
            <v xml:space="preserve">NEIVA                     </v>
          </cell>
          <cell r="D991" t="str">
            <v xml:space="preserve">HUILA                     </v>
          </cell>
          <cell r="E991" t="str">
            <v>VIGILANCIA</v>
          </cell>
          <cell r="F991" t="str">
            <v>ACTIVA</v>
          </cell>
          <cell r="G991" t="str">
            <v xml:space="preserve">PRODUCTOS DE PLASTICO                        </v>
          </cell>
          <cell r="H991">
            <v>990</v>
          </cell>
          <cell r="I991">
            <v>33802055</v>
          </cell>
          <cell r="J991">
            <v>512.5</v>
          </cell>
          <cell r="K991">
            <v>26249838</v>
          </cell>
          <cell r="L991">
            <v>1921</v>
          </cell>
          <cell r="M991">
            <v>23755568</v>
          </cell>
          <cell r="N991">
            <v>1809</v>
          </cell>
          <cell r="O991">
            <v>6474718</v>
          </cell>
          <cell r="P991">
            <v>715</v>
          </cell>
          <cell r="Q991">
            <v>4512700</v>
          </cell>
          <cell r="R991">
            <v>603</v>
          </cell>
          <cell r="S991">
            <v>3830810</v>
          </cell>
          <cell r="T991">
            <v>6550.5</v>
          </cell>
          <cell r="U991">
            <v>790</v>
          </cell>
        </row>
        <row r="992">
          <cell r="A992">
            <v>860009397</v>
          </cell>
          <cell r="B992" t="str">
            <v xml:space="preserve">GRUPO FARMA DE COLOMBIA S.A.                                          </v>
          </cell>
          <cell r="C992" t="str">
            <v xml:space="preserve">BOGOTA D.C.               </v>
          </cell>
          <cell r="D992" t="str">
            <v xml:space="preserve">BOGOTA D.C.               </v>
          </cell>
          <cell r="E992" t="str">
            <v>VIGILANCIA</v>
          </cell>
          <cell r="F992" t="str">
            <v>ACTIVA</v>
          </cell>
          <cell r="G992" t="str">
            <v xml:space="preserve">COMERCIO AL POR MAYOR                        </v>
          </cell>
          <cell r="H992">
            <v>991</v>
          </cell>
          <cell r="I992">
            <v>33758992</v>
          </cell>
          <cell r="J992">
            <v>1005</v>
          </cell>
          <cell r="K992">
            <v>11153086</v>
          </cell>
          <cell r="L992">
            <v>740</v>
          </cell>
          <cell r="M992">
            <v>65146105</v>
          </cell>
          <cell r="N992">
            <v>328</v>
          </cell>
          <cell r="O992">
            <v>38211160</v>
          </cell>
          <cell r="P992">
            <v>465</v>
          </cell>
          <cell r="Q992">
            <v>7623777</v>
          </cell>
          <cell r="R992">
            <v>1470</v>
          </cell>
          <cell r="S992">
            <v>1211701</v>
          </cell>
          <cell r="T992">
            <v>4999</v>
          </cell>
          <cell r="U992">
            <v>634</v>
          </cell>
        </row>
        <row r="993">
          <cell r="A993">
            <v>890101272</v>
          </cell>
          <cell r="B993" t="str">
            <v xml:space="preserve">SEMPERTEX DE COLOMBIA S.A.                                            </v>
          </cell>
          <cell r="C993" t="str">
            <v xml:space="preserve">BARRANQUILLA              </v>
          </cell>
          <cell r="D993" t="str">
            <v xml:space="preserve">ATLANTICO                 </v>
          </cell>
          <cell r="E993" t="str">
            <v>VIGILANCIA</v>
          </cell>
          <cell r="F993" t="str">
            <v>ACTIVA</v>
          </cell>
          <cell r="G993" t="str">
            <v xml:space="preserve">PRODUCTOS DE CAUCHO                          </v>
          </cell>
          <cell r="H993">
            <v>992</v>
          </cell>
          <cell r="I993">
            <v>33729235</v>
          </cell>
          <cell r="J993">
            <v>658.5</v>
          </cell>
          <cell r="K993">
            <v>19357177</v>
          </cell>
          <cell r="L993">
            <v>1328</v>
          </cell>
          <cell r="M993">
            <v>35575536</v>
          </cell>
          <cell r="N993">
            <v>1228</v>
          </cell>
          <cell r="O993">
            <v>9500645</v>
          </cell>
          <cell r="P993">
            <v>2095</v>
          </cell>
          <cell r="Q993">
            <v>1267895</v>
          </cell>
          <cell r="R993">
            <v>2106</v>
          </cell>
          <cell r="S993">
            <v>753975</v>
          </cell>
          <cell r="T993">
            <v>8407.5</v>
          </cell>
          <cell r="U993">
            <v>1010</v>
          </cell>
        </row>
        <row r="994">
          <cell r="A994">
            <v>800083491</v>
          </cell>
          <cell r="B994" t="str">
            <v xml:space="preserve">INVERSORA BOLIVARIANA DE GAS S.A.                                     </v>
          </cell>
          <cell r="C994" t="str">
            <v xml:space="preserve">CUCUTA                    </v>
          </cell>
          <cell r="D994" t="str">
            <v xml:space="preserve">NORTE DE SANTANDER        </v>
          </cell>
          <cell r="E994" t="str">
            <v>VIGILANCIA</v>
          </cell>
          <cell r="F994" t="str">
            <v>ACTIVA</v>
          </cell>
          <cell r="G994" t="str">
            <v>ACTIVIDADES DIVERSAS DE INVERSION Y SERVICIOS</v>
          </cell>
          <cell r="H994">
            <v>993</v>
          </cell>
          <cell r="I994">
            <v>33716950</v>
          </cell>
          <cell r="J994">
            <v>434.5</v>
          </cell>
          <cell r="K994">
            <v>32612679</v>
          </cell>
          <cell r="L994">
            <v>11699</v>
          </cell>
          <cell r="M994">
            <v>1512674</v>
          </cell>
          <cell r="N994">
            <v>5956</v>
          </cell>
          <cell r="O994">
            <v>1512674</v>
          </cell>
          <cell r="P994">
            <v>2066</v>
          </cell>
          <cell r="Q994">
            <v>1291340</v>
          </cell>
          <cell r="R994">
            <v>1488</v>
          </cell>
          <cell r="S994">
            <v>1190158</v>
          </cell>
          <cell r="T994">
            <v>22636.5</v>
          </cell>
          <cell r="U994">
            <v>2872</v>
          </cell>
        </row>
        <row r="995">
          <cell r="A995">
            <v>800041829</v>
          </cell>
          <cell r="B995" t="str">
            <v xml:space="preserve">YOKOMOTOR S.A.                                                        </v>
          </cell>
          <cell r="C995" t="str">
            <v xml:space="preserve">MEDELLIN                  </v>
          </cell>
          <cell r="D995" t="str">
            <v xml:space="preserve">ANTIOQUIA                 </v>
          </cell>
          <cell r="E995" t="str">
            <v>VIGILANCIA</v>
          </cell>
          <cell r="F995" t="str">
            <v>ACTIVA</v>
          </cell>
          <cell r="G995" t="str">
            <v xml:space="preserve">COMERCIO DE VEHICULOS Y ACTIVIDADES CONEXAS  </v>
          </cell>
          <cell r="H995">
            <v>994</v>
          </cell>
          <cell r="I995">
            <v>33692254</v>
          </cell>
          <cell r="J995">
            <v>657.5</v>
          </cell>
          <cell r="K995">
            <v>19405731</v>
          </cell>
          <cell r="L995">
            <v>519</v>
          </cell>
          <cell r="M995">
            <v>90508462</v>
          </cell>
          <cell r="N995">
            <v>817</v>
          </cell>
          <cell r="O995">
            <v>14593237</v>
          </cell>
          <cell r="P995">
            <v>1539</v>
          </cell>
          <cell r="Q995">
            <v>1813982</v>
          </cell>
          <cell r="R995">
            <v>1463</v>
          </cell>
          <cell r="S995">
            <v>1221428</v>
          </cell>
          <cell r="T995">
            <v>5989.5</v>
          </cell>
          <cell r="U995">
            <v>727</v>
          </cell>
        </row>
        <row r="996">
          <cell r="A996">
            <v>890911625</v>
          </cell>
          <cell r="B996" t="str">
            <v xml:space="preserve">AVICOLA NACIONAL S.A.                                                 </v>
          </cell>
          <cell r="C996" t="str">
            <v xml:space="preserve">MEDELLIN                  </v>
          </cell>
          <cell r="D996" t="str">
            <v xml:space="preserve">ANTIOQUIA                 </v>
          </cell>
          <cell r="E996" t="str">
            <v>VIGILANCIA</v>
          </cell>
          <cell r="F996" t="str">
            <v>ACTIVA</v>
          </cell>
          <cell r="G996" t="str">
            <v xml:space="preserve">ACTIVIDADES PECUARIAS Y DE CAZA              </v>
          </cell>
          <cell r="H996">
            <v>995</v>
          </cell>
          <cell r="I996">
            <v>33674241</v>
          </cell>
          <cell r="J996">
            <v>592.5</v>
          </cell>
          <cell r="K996">
            <v>21888616</v>
          </cell>
          <cell r="L996">
            <v>2362</v>
          </cell>
          <cell r="M996">
            <v>18652435</v>
          </cell>
          <cell r="N996">
            <v>2543</v>
          </cell>
          <cell r="O996">
            <v>4385013</v>
          </cell>
          <cell r="P996">
            <v>2182</v>
          </cell>
          <cell r="Q996">
            <v>1205410</v>
          </cell>
          <cell r="R996">
            <v>1860</v>
          </cell>
          <cell r="S996">
            <v>886585</v>
          </cell>
          <cell r="T996">
            <v>10534.5</v>
          </cell>
          <cell r="U996">
            <v>1284</v>
          </cell>
        </row>
        <row r="997">
          <cell r="A997">
            <v>802021888</v>
          </cell>
          <cell r="B997" t="str">
            <v xml:space="preserve">PROMIGAS SERVICIOS INTEGRADOS S.A                                     </v>
          </cell>
          <cell r="C997" t="str">
            <v xml:space="preserve">BARRANQUILLA              </v>
          </cell>
          <cell r="D997" t="str">
            <v xml:space="preserve">ATLANTICO                 </v>
          </cell>
          <cell r="E997" t="str">
            <v>VIGILANCIA</v>
          </cell>
          <cell r="F997" t="str">
            <v>ACTIVA</v>
          </cell>
          <cell r="G997" t="str">
            <v xml:space="preserve">TRANSPORTE POR TUBERIA                       </v>
          </cell>
          <cell r="H997">
            <v>996</v>
          </cell>
          <cell r="I997">
            <v>33621711</v>
          </cell>
          <cell r="J997">
            <v>446</v>
          </cell>
          <cell r="K997">
            <v>31826046</v>
          </cell>
          <cell r="L997">
            <v>6936</v>
          </cell>
          <cell r="M997">
            <v>4461422</v>
          </cell>
          <cell r="N997">
            <v>4381</v>
          </cell>
          <cell r="O997">
            <v>2260136</v>
          </cell>
          <cell r="P997">
            <v>1648</v>
          </cell>
          <cell r="Q997">
            <v>1679739</v>
          </cell>
          <cell r="R997">
            <v>1297</v>
          </cell>
          <cell r="S997">
            <v>1429770</v>
          </cell>
          <cell r="T997">
            <v>15704</v>
          </cell>
          <cell r="U997">
            <v>1959</v>
          </cell>
        </row>
        <row r="998">
          <cell r="A998">
            <v>890302442</v>
          </cell>
          <cell r="B998" t="str">
            <v xml:space="preserve">LABORATORIOS LAVERLAM S.A.                                            </v>
          </cell>
          <cell r="C998" t="str">
            <v xml:space="preserve">CALI                      </v>
          </cell>
          <cell r="D998" t="str">
            <v xml:space="preserve">VALLE                     </v>
          </cell>
          <cell r="E998" t="str">
            <v>VIGILANCIA</v>
          </cell>
          <cell r="F998" t="str">
            <v>ACTIVA</v>
          </cell>
          <cell r="G998" t="str">
            <v xml:space="preserve">PRODUCTOS QUIMICOS                           </v>
          </cell>
          <cell r="H998">
            <v>997</v>
          </cell>
          <cell r="I998">
            <v>33616776</v>
          </cell>
          <cell r="J998">
            <v>575.5</v>
          </cell>
          <cell r="K998">
            <v>22725950</v>
          </cell>
          <cell r="L998">
            <v>2093</v>
          </cell>
          <cell r="M998">
            <v>21388196</v>
          </cell>
          <cell r="N998">
            <v>1056</v>
          </cell>
          <cell r="O998">
            <v>11112496</v>
          </cell>
          <cell r="P998">
            <v>1223</v>
          </cell>
          <cell r="Q998">
            <v>2353154</v>
          </cell>
          <cell r="R998">
            <v>1822</v>
          </cell>
          <cell r="S998">
            <v>908227</v>
          </cell>
          <cell r="T998">
            <v>7766.5</v>
          </cell>
          <cell r="U998">
            <v>930</v>
          </cell>
        </row>
        <row r="999">
          <cell r="A999">
            <v>890400372</v>
          </cell>
          <cell r="B999" t="str">
            <v xml:space="preserve">RAFAEL DEL CASTILLO Y CIA S.A.                                        </v>
          </cell>
          <cell r="C999" t="str">
            <v xml:space="preserve">CARTAGENA                 </v>
          </cell>
          <cell r="D999" t="str">
            <v xml:space="preserve">BOLIVAR                   </v>
          </cell>
          <cell r="E999" t="str">
            <v>VIGILANCIA</v>
          </cell>
          <cell r="F999" t="str">
            <v>ACTIVA</v>
          </cell>
          <cell r="G999" t="str">
            <v xml:space="preserve">PRODUCTOS ALIMENTICIOS                       </v>
          </cell>
          <cell r="H999">
            <v>998</v>
          </cell>
          <cell r="I999">
            <v>33573100</v>
          </cell>
          <cell r="J999">
            <v>635.5</v>
          </cell>
          <cell r="K999">
            <v>20217058</v>
          </cell>
          <cell r="L999">
            <v>902</v>
          </cell>
          <cell r="M999">
            <v>53568977</v>
          </cell>
          <cell r="N999">
            <v>1402</v>
          </cell>
          <cell r="O999">
            <v>8366529</v>
          </cell>
          <cell r="P999">
            <v>979</v>
          </cell>
          <cell r="Q999">
            <v>3089815</v>
          </cell>
          <cell r="R999">
            <v>2103</v>
          </cell>
          <cell r="S999">
            <v>756616</v>
          </cell>
          <cell r="T999">
            <v>7019.5</v>
          </cell>
          <cell r="U999">
            <v>845</v>
          </cell>
        </row>
        <row r="1000">
          <cell r="A1000">
            <v>800190263</v>
          </cell>
          <cell r="B1000" t="str">
            <v xml:space="preserve">CONSTRUNOVA S.A.                                                      </v>
          </cell>
          <cell r="C1000" t="str">
            <v xml:space="preserve">BOGOTA D.C.               </v>
          </cell>
          <cell r="D1000" t="str">
            <v xml:space="preserve">BOGOTA D.C.               </v>
          </cell>
          <cell r="E1000" t="str">
            <v>VIGILANCIA</v>
          </cell>
          <cell r="F1000" t="str">
            <v>ACTIVA</v>
          </cell>
          <cell r="G1000" t="str">
            <v xml:space="preserve">CONSTRUCCION DE OBRAS RESIDENCIALES          </v>
          </cell>
          <cell r="H1000">
            <v>999</v>
          </cell>
          <cell r="I1000">
            <v>33546995</v>
          </cell>
          <cell r="J1000">
            <v>1492</v>
          </cell>
          <cell r="K1000">
            <v>6544907</v>
          </cell>
          <cell r="L1000">
            <v>2609</v>
          </cell>
          <cell r="M1000">
            <v>16780042</v>
          </cell>
          <cell r="N1000">
            <v>6347</v>
          </cell>
          <cell r="O1000">
            <v>1389136</v>
          </cell>
          <cell r="P1000">
            <v>7529</v>
          </cell>
          <cell r="Q1000">
            <v>180449</v>
          </cell>
          <cell r="R1000">
            <v>3932</v>
          </cell>
          <cell r="S1000">
            <v>305090</v>
          </cell>
          <cell r="T1000">
            <v>22908</v>
          </cell>
          <cell r="U1000">
            <v>2911</v>
          </cell>
        </row>
        <row r="1001">
          <cell r="A1001">
            <v>800177471</v>
          </cell>
          <cell r="B1001" t="str">
            <v xml:space="preserve">C I MUNDO METAL S A                                                   </v>
          </cell>
          <cell r="C1001" t="str">
            <v xml:space="preserve">BOGOTA D.C.               </v>
          </cell>
          <cell r="D1001" t="str">
            <v xml:space="preserve">BOGOTA D.C.               </v>
          </cell>
          <cell r="E1001" t="str">
            <v>VIGILANCIA</v>
          </cell>
          <cell r="F1001" t="str">
            <v>ACTIVA</v>
          </cell>
          <cell r="G1001" t="str">
            <v xml:space="preserve">COMERCIO AL POR MAYOR                        </v>
          </cell>
          <cell r="H1001">
            <v>1000</v>
          </cell>
          <cell r="I1001">
            <v>33532836</v>
          </cell>
          <cell r="J1001">
            <v>1815</v>
          </cell>
          <cell r="K1001">
            <v>5038787</v>
          </cell>
          <cell r="L1001">
            <v>92</v>
          </cell>
          <cell r="M1001">
            <v>412736776</v>
          </cell>
          <cell r="N1001">
            <v>1499</v>
          </cell>
          <cell r="O1001">
            <v>7873906</v>
          </cell>
          <cell r="P1001">
            <v>720</v>
          </cell>
          <cell r="Q1001">
            <v>4480608</v>
          </cell>
          <cell r="R1001">
            <v>936</v>
          </cell>
          <cell r="S1001">
            <v>2145026</v>
          </cell>
          <cell r="T1001">
            <v>6062</v>
          </cell>
          <cell r="U1001">
            <v>732</v>
          </cell>
        </row>
        <row r="1002">
          <cell r="A1002">
            <v>860016728</v>
          </cell>
          <cell r="B1002" t="str">
            <v xml:space="preserve">CIEMCO LTDA CIA INDUSTRIAL ELECTROMECANICA CIEMEL Y CIA S.C.A.        </v>
          </cell>
          <cell r="C1002" t="str">
            <v xml:space="preserve">BOGOTA D.C.               </v>
          </cell>
          <cell r="D1002" t="str">
            <v xml:space="preserve">BOGOTA D.C.               </v>
          </cell>
          <cell r="E1002" t="str">
            <v>VIGILANCIA</v>
          </cell>
          <cell r="F1002" t="str">
            <v>ACTIVA</v>
          </cell>
          <cell r="G1002" t="str">
            <v xml:space="preserve">ACTIVIDADES INMOBILIARIAS                    </v>
          </cell>
          <cell r="H1002">
            <v>1001</v>
          </cell>
          <cell r="I1002">
            <v>33505573</v>
          </cell>
          <cell r="J1002">
            <v>431.5</v>
          </cell>
          <cell r="K1002">
            <v>32868593</v>
          </cell>
          <cell r="L1002">
            <v>8512</v>
          </cell>
          <cell r="M1002">
            <v>3114971</v>
          </cell>
          <cell r="N1002">
            <v>3350</v>
          </cell>
          <cell r="O1002">
            <v>3114971</v>
          </cell>
          <cell r="P1002">
            <v>1757</v>
          </cell>
          <cell r="Q1002">
            <v>1558728</v>
          </cell>
          <cell r="R1002">
            <v>1034</v>
          </cell>
          <cell r="S1002">
            <v>1882173</v>
          </cell>
          <cell r="T1002">
            <v>16085.5</v>
          </cell>
          <cell r="U1002">
            <v>2012</v>
          </cell>
        </row>
        <row r="1003">
          <cell r="A1003">
            <v>805029385</v>
          </cell>
          <cell r="B1003" t="str">
            <v xml:space="preserve">SINCLAIR S.A.                                                         </v>
          </cell>
          <cell r="C1003" t="str">
            <v xml:space="preserve">YUMBO                     </v>
          </cell>
          <cell r="D1003" t="str">
            <v xml:space="preserve">VALLE                     </v>
          </cell>
          <cell r="E1003" t="str">
            <v>VIGILANCIA</v>
          </cell>
          <cell r="F1003" t="str">
            <v>ACTIVA</v>
          </cell>
          <cell r="G1003" t="str">
            <v xml:space="preserve">PRODUCTOS QUIMICOS                           </v>
          </cell>
          <cell r="H1003">
            <v>1002</v>
          </cell>
          <cell r="I1003">
            <v>33434449</v>
          </cell>
          <cell r="J1003">
            <v>608</v>
          </cell>
          <cell r="K1003">
            <v>21238443</v>
          </cell>
          <cell r="L1003">
            <v>2082</v>
          </cell>
          <cell r="M1003">
            <v>21591767</v>
          </cell>
          <cell r="N1003">
            <v>1911</v>
          </cell>
          <cell r="O1003">
            <v>6103679</v>
          </cell>
          <cell r="P1003">
            <v>977</v>
          </cell>
          <cell r="Q1003">
            <v>3093597</v>
          </cell>
          <cell r="R1003">
            <v>1693</v>
          </cell>
          <cell r="S1003">
            <v>1006217</v>
          </cell>
          <cell r="T1003">
            <v>8273</v>
          </cell>
          <cell r="U1003">
            <v>990</v>
          </cell>
        </row>
        <row r="1004">
          <cell r="A1004">
            <v>890916269</v>
          </cell>
          <cell r="B1004" t="str">
            <v xml:space="preserve">ESPUMAS PLASTICAS S A                                                 </v>
          </cell>
          <cell r="C1004" t="str">
            <v xml:space="preserve">ITAGUI                    </v>
          </cell>
          <cell r="D1004" t="str">
            <v xml:space="preserve">ANTIOQUIA                 </v>
          </cell>
          <cell r="E1004" t="str">
            <v>VIGILANCIA</v>
          </cell>
          <cell r="F1004" t="str">
            <v>ACTIVA</v>
          </cell>
          <cell r="G1004" t="str">
            <v xml:space="preserve">PRODUCTOS DE PLASTICO                        </v>
          </cell>
          <cell r="H1004">
            <v>1003</v>
          </cell>
          <cell r="I1004">
            <v>33407774</v>
          </cell>
          <cell r="J1004">
            <v>565</v>
          </cell>
          <cell r="K1004">
            <v>23222526</v>
          </cell>
          <cell r="L1004">
            <v>1076</v>
          </cell>
          <cell r="M1004">
            <v>44136283</v>
          </cell>
          <cell r="N1004">
            <v>601</v>
          </cell>
          <cell r="O1004">
            <v>20769741</v>
          </cell>
          <cell r="P1004">
            <v>423</v>
          </cell>
          <cell r="Q1004">
            <v>8577747</v>
          </cell>
          <cell r="R1004">
            <v>565</v>
          </cell>
          <cell r="S1004">
            <v>4266535</v>
          </cell>
          <cell r="T1004">
            <v>4233</v>
          </cell>
          <cell r="U1004">
            <v>549</v>
          </cell>
        </row>
        <row r="1005">
          <cell r="A1005">
            <v>817000747</v>
          </cell>
          <cell r="B1005" t="str">
            <v xml:space="preserve">COMPAÑIA INTERNACIONAL DE ALIMENTOS S A                               </v>
          </cell>
          <cell r="C1005" t="str">
            <v xml:space="preserve">CALI                      </v>
          </cell>
          <cell r="D1005" t="str">
            <v xml:space="preserve">VALLE                     </v>
          </cell>
          <cell r="E1005" t="str">
            <v>VIGILANCIA</v>
          </cell>
          <cell r="F1005" t="str">
            <v>ACTIVA</v>
          </cell>
          <cell r="G1005" t="str">
            <v xml:space="preserve">PRODUCTOS ALIMENTICIOS                       </v>
          </cell>
          <cell r="H1005">
            <v>1004</v>
          </cell>
          <cell r="I1005">
            <v>33402253</v>
          </cell>
          <cell r="J1005">
            <v>802</v>
          </cell>
          <cell r="K1005">
            <v>14810469</v>
          </cell>
          <cell r="L1005">
            <v>669</v>
          </cell>
          <cell r="M1005">
            <v>72045843</v>
          </cell>
          <cell r="N1005">
            <v>1276</v>
          </cell>
          <cell r="O1005">
            <v>9223110</v>
          </cell>
          <cell r="P1005">
            <v>1923</v>
          </cell>
          <cell r="Q1005">
            <v>1399287</v>
          </cell>
          <cell r="R1005">
            <v>3240</v>
          </cell>
          <cell r="S1005">
            <v>409698</v>
          </cell>
          <cell r="T1005">
            <v>8914</v>
          </cell>
          <cell r="U1005">
            <v>1076</v>
          </cell>
        </row>
        <row r="1006">
          <cell r="A1006">
            <v>890200656</v>
          </cell>
          <cell r="B1006" t="str">
            <v xml:space="preserve">PALMAS DEL CESAR S.A.                                                 </v>
          </cell>
          <cell r="C1006" t="str">
            <v xml:space="preserve">MEDELLIN                  </v>
          </cell>
          <cell r="D1006" t="str">
            <v xml:space="preserve">ANTIOQUIA                 </v>
          </cell>
          <cell r="E1006" t="str">
            <v>VIGILANCIA</v>
          </cell>
          <cell r="F1006" t="str">
            <v>ACTIVA</v>
          </cell>
          <cell r="G1006" t="str">
            <v xml:space="preserve">PRODUCTOS ALIMENTICIOS                       </v>
          </cell>
          <cell r="H1006">
            <v>1005</v>
          </cell>
          <cell r="I1006">
            <v>33384304</v>
          </cell>
          <cell r="J1006">
            <v>503.5</v>
          </cell>
          <cell r="K1006">
            <v>26707871</v>
          </cell>
          <cell r="L1006">
            <v>1983</v>
          </cell>
          <cell r="M1006">
            <v>22906589</v>
          </cell>
          <cell r="N1006">
            <v>2680</v>
          </cell>
          <cell r="O1006">
            <v>4108118</v>
          </cell>
          <cell r="P1006">
            <v>2036</v>
          </cell>
          <cell r="Q1006">
            <v>1313845</v>
          </cell>
          <cell r="R1006">
            <v>2013</v>
          </cell>
          <cell r="S1006">
            <v>795814</v>
          </cell>
          <cell r="T1006">
            <v>10220.5</v>
          </cell>
          <cell r="U1006">
            <v>1248</v>
          </cell>
        </row>
        <row r="1007">
          <cell r="A1007">
            <v>800083482</v>
          </cell>
          <cell r="B1007" t="str">
            <v xml:space="preserve">INVERSORA TRACTOUAZ S.A.                                              </v>
          </cell>
          <cell r="C1007" t="str">
            <v xml:space="preserve">CUCUTA                    </v>
          </cell>
          <cell r="D1007" t="str">
            <v xml:space="preserve">NORTE DE SANTANDER        </v>
          </cell>
          <cell r="E1007" t="str">
            <v>VIGILANCIA</v>
          </cell>
          <cell r="F1007" t="str">
            <v>ACTIVA</v>
          </cell>
          <cell r="G1007" t="str">
            <v>ACTIVIDADES DIVERSAS DE INVERSION Y SERVICIOS</v>
          </cell>
          <cell r="H1007">
            <v>1006</v>
          </cell>
          <cell r="I1007">
            <v>33375721</v>
          </cell>
          <cell r="J1007">
            <v>427</v>
          </cell>
          <cell r="K1007">
            <v>33281256</v>
          </cell>
          <cell r="L1007">
            <v>9965</v>
          </cell>
          <cell r="M1007">
            <v>2252860</v>
          </cell>
          <cell r="N1007">
            <v>4395</v>
          </cell>
          <cell r="O1007">
            <v>2252860</v>
          </cell>
          <cell r="P1007">
            <v>1385</v>
          </cell>
          <cell r="Q1007">
            <v>2049512</v>
          </cell>
          <cell r="R1007">
            <v>1069</v>
          </cell>
          <cell r="S1007">
            <v>1809954</v>
          </cell>
          <cell r="T1007">
            <v>18247</v>
          </cell>
          <cell r="U1007">
            <v>2285</v>
          </cell>
        </row>
        <row r="1008">
          <cell r="A1008">
            <v>890900091</v>
          </cell>
          <cell r="B1008" t="str">
            <v xml:space="preserve">FABRICA TEXTIL DE LOS ANDES S.A                                       </v>
          </cell>
          <cell r="C1008" t="str">
            <v xml:space="preserve">MEDELLIN                  </v>
          </cell>
          <cell r="D1008" t="str">
            <v xml:space="preserve">ANTIOQUIA                 </v>
          </cell>
          <cell r="E1008" t="str">
            <v>VIGILANCIA</v>
          </cell>
          <cell r="F1008" t="str">
            <v>ACTIVA</v>
          </cell>
          <cell r="G1008" t="str">
            <v>FABRICACION DE TELAS Y ACTIVIDADES RELACIONAD</v>
          </cell>
          <cell r="H1008">
            <v>1007</v>
          </cell>
          <cell r="I1008">
            <v>33352968</v>
          </cell>
          <cell r="J1008">
            <v>666.5</v>
          </cell>
          <cell r="K1008">
            <v>18855823</v>
          </cell>
          <cell r="L1008">
            <v>1433</v>
          </cell>
          <cell r="M1008">
            <v>33061751</v>
          </cell>
          <cell r="N1008">
            <v>1166</v>
          </cell>
          <cell r="O1008">
            <v>10025514</v>
          </cell>
          <cell r="P1008">
            <v>1872</v>
          </cell>
          <cell r="Q1008">
            <v>1440339</v>
          </cell>
          <cell r="R1008">
            <v>5891</v>
          </cell>
          <cell r="S1008">
            <v>159075</v>
          </cell>
          <cell r="T1008">
            <v>12035.5</v>
          </cell>
          <cell r="U1008">
            <v>1477</v>
          </cell>
        </row>
        <row r="1009">
          <cell r="A1009">
            <v>890108527</v>
          </cell>
          <cell r="B1009" t="str">
            <v xml:space="preserve">CAR HYUNDAI S.A.                                                      </v>
          </cell>
          <cell r="C1009" t="str">
            <v xml:space="preserve">BOGOTA D.C.               </v>
          </cell>
          <cell r="D1009" t="str">
            <v xml:space="preserve">BOGOTA D.C.               </v>
          </cell>
          <cell r="E1009" t="str">
            <v>VIGILANCIA</v>
          </cell>
          <cell r="F1009" t="str">
            <v>ACTIVA</v>
          </cell>
          <cell r="G1009" t="str">
            <v xml:space="preserve">COMERCIO DE VEHICULOS Y ACTIVIDADES CONEXAS  </v>
          </cell>
          <cell r="H1009">
            <v>1008</v>
          </cell>
          <cell r="I1009">
            <v>33283038</v>
          </cell>
          <cell r="J1009">
            <v>792.5</v>
          </cell>
          <cell r="K1009">
            <v>15099979</v>
          </cell>
          <cell r="L1009">
            <v>897</v>
          </cell>
          <cell r="M1009">
            <v>53945074</v>
          </cell>
          <cell r="N1009">
            <v>694</v>
          </cell>
          <cell r="O1009">
            <v>17572702</v>
          </cell>
          <cell r="P1009">
            <v>1736</v>
          </cell>
          <cell r="Q1009">
            <v>1577837</v>
          </cell>
          <cell r="R1009">
            <v>1335</v>
          </cell>
          <cell r="S1009">
            <v>1381735</v>
          </cell>
          <cell r="T1009">
            <v>6462.5</v>
          </cell>
          <cell r="U1009">
            <v>778</v>
          </cell>
        </row>
        <row r="1010">
          <cell r="A1010">
            <v>805014595</v>
          </cell>
          <cell r="B1010" t="str">
            <v xml:space="preserve">LINDA LTDA Y CIA S C A                                                </v>
          </cell>
          <cell r="C1010" t="str">
            <v xml:space="preserve">CALI                      </v>
          </cell>
          <cell r="D1010" t="str">
            <v xml:space="preserve">VALLE                     </v>
          </cell>
          <cell r="E1010" t="str">
            <v>VIGILANCIA</v>
          </cell>
          <cell r="F1010" t="str">
            <v>ACTIVA</v>
          </cell>
          <cell r="G1010" t="str">
            <v>ACTIVIDADES DIVERSAS DE INVERSION Y SERVICIOS</v>
          </cell>
          <cell r="H1010">
            <v>1009</v>
          </cell>
          <cell r="I1010">
            <v>33247482</v>
          </cell>
          <cell r="J1010">
            <v>514</v>
          </cell>
          <cell r="K1010">
            <v>26048861</v>
          </cell>
          <cell r="L1010">
            <v>7147</v>
          </cell>
          <cell r="M1010">
            <v>4248551</v>
          </cell>
          <cell r="N1010">
            <v>2607</v>
          </cell>
          <cell r="O1010">
            <v>4248551</v>
          </cell>
          <cell r="P1010">
            <v>785</v>
          </cell>
          <cell r="Q1010">
            <v>4084053</v>
          </cell>
          <cell r="R1010">
            <v>571</v>
          </cell>
          <cell r="S1010">
            <v>4200514</v>
          </cell>
          <cell r="T1010">
            <v>12633</v>
          </cell>
          <cell r="U1010">
            <v>1564</v>
          </cell>
        </row>
        <row r="1011">
          <cell r="A1011">
            <v>890106278</v>
          </cell>
          <cell r="B1011" t="str">
            <v xml:space="preserve">CASA DE LA VALVULA LTDA                                               </v>
          </cell>
          <cell r="C1011" t="str">
            <v xml:space="preserve">BARRANQUILLA              </v>
          </cell>
          <cell r="D1011" t="str">
            <v xml:space="preserve">ATLANTICO                 </v>
          </cell>
          <cell r="E1011" t="str">
            <v>VIGILANCIA</v>
          </cell>
          <cell r="F1011" t="str">
            <v>ACTIVA</v>
          </cell>
          <cell r="G1011" t="str">
            <v xml:space="preserve">COMERCIO AL POR MAYOR                        </v>
          </cell>
          <cell r="H1011">
            <v>1010</v>
          </cell>
          <cell r="I1011">
            <v>33220491</v>
          </cell>
          <cell r="J1011">
            <v>1000</v>
          </cell>
          <cell r="K1011">
            <v>11213520</v>
          </cell>
          <cell r="L1011">
            <v>1268</v>
          </cell>
          <cell r="M1011">
            <v>37123100</v>
          </cell>
          <cell r="N1011">
            <v>949</v>
          </cell>
          <cell r="O1011">
            <v>12509434</v>
          </cell>
          <cell r="P1011">
            <v>771</v>
          </cell>
          <cell r="Q1011">
            <v>4146797</v>
          </cell>
          <cell r="R1011">
            <v>960</v>
          </cell>
          <cell r="S1011">
            <v>2068743</v>
          </cell>
          <cell r="T1011">
            <v>5958</v>
          </cell>
          <cell r="U1011">
            <v>723</v>
          </cell>
        </row>
        <row r="1012">
          <cell r="A1012">
            <v>809000555</v>
          </cell>
          <cell r="B1012" t="str">
            <v xml:space="preserve">AGROINDUSTRIALES DEL TOLIMA S.A.                                      </v>
          </cell>
          <cell r="C1012" t="str">
            <v xml:space="preserve">BOGOTA D.C.               </v>
          </cell>
          <cell r="D1012" t="str">
            <v xml:space="preserve">BOGOTA D.C.               </v>
          </cell>
          <cell r="E1012" t="str">
            <v>VIGILANCIA</v>
          </cell>
          <cell r="F1012" t="str">
            <v>ACTIVA</v>
          </cell>
          <cell r="G1012" t="str">
            <v xml:space="preserve">COMERCIO AL POR MAYOR                        </v>
          </cell>
          <cell r="H1012">
            <v>1011</v>
          </cell>
          <cell r="I1012">
            <v>33179474</v>
          </cell>
          <cell r="J1012">
            <v>830.5</v>
          </cell>
          <cell r="K1012">
            <v>14164857</v>
          </cell>
          <cell r="L1012">
            <v>977</v>
          </cell>
          <cell r="M1012">
            <v>48899435</v>
          </cell>
          <cell r="N1012">
            <v>1696</v>
          </cell>
          <cell r="O1012">
            <v>6969699</v>
          </cell>
          <cell r="P1012">
            <v>1902</v>
          </cell>
          <cell r="Q1012">
            <v>1414716</v>
          </cell>
          <cell r="R1012">
            <v>1219</v>
          </cell>
          <cell r="S1012">
            <v>1540251</v>
          </cell>
          <cell r="T1012">
            <v>7635.5</v>
          </cell>
          <cell r="U1012">
            <v>913</v>
          </cell>
        </row>
        <row r="1013">
          <cell r="A1013">
            <v>811036384</v>
          </cell>
          <cell r="B1013" t="str">
            <v xml:space="preserve">AGRO GRAIN S.A.                                                       </v>
          </cell>
          <cell r="C1013" t="str">
            <v xml:space="preserve">ITAGUI                    </v>
          </cell>
          <cell r="D1013" t="str">
            <v xml:space="preserve">ANTIOQUIA                 </v>
          </cell>
          <cell r="E1013" t="str">
            <v>VIGILANCIA</v>
          </cell>
          <cell r="F1013" t="str">
            <v>ACTIVA</v>
          </cell>
          <cell r="G1013" t="str">
            <v xml:space="preserve">COMERCIO AL POR MAYOR                        </v>
          </cell>
          <cell r="H1013">
            <v>1012</v>
          </cell>
          <cell r="I1013">
            <v>33083018</v>
          </cell>
          <cell r="J1013">
            <v>2040</v>
          </cell>
          <cell r="K1013">
            <v>4188579</v>
          </cell>
          <cell r="L1013">
            <v>408</v>
          </cell>
          <cell r="M1013">
            <v>112174956</v>
          </cell>
          <cell r="N1013">
            <v>1742</v>
          </cell>
          <cell r="O1013">
            <v>6797251</v>
          </cell>
          <cell r="P1013">
            <v>888</v>
          </cell>
          <cell r="Q1013">
            <v>3478918</v>
          </cell>
          <cell r="R1013">
            <v>2507</v>
          </cell>
          <cell r="S1013">
            <v>586931</v>
          </cell>
          <cell r="T1013">
            <v>8597</v>
          </cell>
          <cell r="U1013">
            <v>1040</v>
          </cell>
        </row>
        <row r="1014">
          <cell r="A1014">
            <v>800158850</v>
          </cell>
          <cell r="B1014" t="str">
            <v xml:space="preserve">PACKING S.A                                                           </v>
          </cell>
          <cell r="C1014" t="str">
            <v xml:space="preserve">TOCANCIPA                 </v>
          </cell>
          <cell r="D1014" t="str">
            <v xml:space="preserve">CUNDINAMARCA              </v>
          </cell>
          <cell r="E1014" t="str">
            <v>VIGILANCIA</v>
          </cell>
          <cell r="F1014" t="str">
            <v>ACTIVA</v>
          </cell>
          <cell r="G1014" t="str">
            <v xml:space="preserve">FABRICACION DE PAPEL, CARTON Y DERIVADOS     </v>
          </cell>
          <cell r="H1014">
            <v>1013</v>
          </cell>
          <cell r="I1014">
            <v>33034880</v>
          </cell>
          <cell r="J1014">
            <v>488</v>
          </cell>
          <cell r="K1014">
            <v>27867373</v>
          </cell>
          <cell r="L1014">
            <v>1205</v>
          </cell>
          <cell r="M1014">
            <v>39417728</v>
          </cell>
          <cell r="N1014">
            <v>1548</v>
          </cell>
          <cell r="O1014">
            <v>7682713</v>
          </cell>
          <cell r="P1014">
            <v>1059</v>
          </cell>
          <cell r="Q1014">
            <v>2799441</v>
          </cell>
          <cell r="R1014">
            <v>901</v>
          </cell>
          <cell r="S1014">
            <v>2307408</v>
          </cell>
          <cell r="T1014">
            <v>6214</v>
          </cell>
          <cell r="U1014">
            <v>750</v>
          </cell>
        </row>
        <row r="1015">
          <cell r="A1015">
            <v>860032115</v>
          </cell>
          <cell r="B1015" t="str">
            <v xml:space="preserve">CENTRO AUTOMOTOR DIESEL S A                                           </v>
          </cell>
          <cell r="C1015" t="str">
            <v xml:space="preserve">BOGOTA D.C.               </v>
          </cell>
          <cell r="D1015" t="str">
            <v xml:space="preserve">BOGOTA D.C.               </v>
          </cell>
          <cell r="E1015" t="str">
            <v>VIGILANCIA</v>
          </cell>
          <cell r="F1015" t="str">
            <v>ACTIVA</v>
          </cell>
          <cell r="G1015" t="str">
            <v xml:space="preserve">COMERCIO DE VEHICULOS Y ACTIVIDADES CONEXAS  </v>
          </cell>
          <cell r="H1015">
            <v>1014</v>
          </cell>
          <cell r="I1015">
            <v>33004641</v>
          </cell>
          <cell r="J1015">
            <v>549.5</v>
          </cell>
          <cell r="K1015">
            <v>24207803</v>
          </cell>
          <cell r="L1015">
            <v>503</v>
          </cell>
          <cell r="M1015">
            <v>92660749</v>
          </cell>
          <cell r="N1015">
            <v>965</v>
          </cell>
          <cell r="O1015">
            <v>12294915</v>
          </cell>
          <cell r="P1015">
            <v>847</v>
          </cell>
          <cell r="Q1015">
            <v>3675367</v>
          </cell>
          <cell r="R1015">
            <v>662</v>
          </cell>
          <cell r="S1015">
            <v>3443314</v>
          </cell>
          <cell r="T1015">
            <v>4540.5</v>
          </cell>
          <cell r="U1015">
            <v>590</v>
          </cell>
        </row>
        <row r="1016">
          <cell r="A1016">
            <v>891856418</v>
          </cell>
          <cell r="B1016" t="str">
            <v xml:space="preserve">ACEROS BOYACA Y PROCESOS S A                                          </v>
          </cell>
          <cell r="C1016" t="str">
            <v xml:space="preserve">BOGOTA D.C.               </v>
          </cell>
          <cell r="D1016" t="str">
            <v xml:space="preserve">BOGOTA D.C.               </v>
          </cell>
          <cell r="E1016" t="str">
            <v>VIGILANCIA</v>
          </cell>
          <cell r="F1016" t="str">
            <v>ACTIVA</v>
          </cell>
          <cell r="G1016" t="str">
            <v xml:space="preserve">INDUSTRIAS METALICAS BASICAS                 </v>
          </cell>
          <cell r="H1016">
            <v>1015</v>
          </cell>
          <cell r="I1016">
            <v>32931441</v>
          </cell>
          <cell r="J1016">
            <v>680</v>
          </cell>
          <cell r="K1016">
            <v>18357281</v>
          </cell>
          <cell r="L1016">
            <v>1236</v>
          </cell>
          <cell r="M1016">
            <v>38315984</v>
          </cell>
          <cell r="N1016">
            <v>3122</v>
          </cell>
          <cell r="O1016">
            <v>3396754</v>
          </cell>
          <cell r="P1016">
            <v>1928</v>
          </cell>
          <cell r="Q1016">
            <v>1395891</v>
          </cell>
          <cell r="R1016">
            <v>1172</v>
          </cell>
          <cell r="S1016">
            <v>1610855</v>
          </cell>
          <cell r="T1016">
            <v>9153</v>
          </cell>
          <cell r="U1016">
            <v>1107</v>
          </cell>
        </row>
        <row r="1017">
          <cell r="A1017">
            <v>890901821</v>
          </cell>
          <cell r="B1017" t="str">
            <v xml:space="preserve">COMPAÑIA DE SERVICIOS S A                                             </v>
          </cell>
          <cell r="C1017" t="str">
            <v xml:space="preserve">MEDELLIN                  </v>
          </cell>
          <cell r="D1017" t="str">
            <v xml:space="preserve">ANTIOQUIA                 </v>
          </cell>
          <cell r="E1017" t="str">
            <v>VIGILANCIA</v>
          </cell>
          <cell r="F1017" t="str">
            <v>ACTIVA</v>
          </cell>
          <cell r="G1017" t="str">
            <v xml:space="preserve">FABRICACION DE MAQUINARIA Y EQUIPO           </v>
          </cell>
          <cell r="H1017">
            <v>1016</v>
          </cell>
          <cell r="I1017">
            <v>32927136</v>
          </cell>
          <cell r="J1017">
            <v>788.5</v>
          </cell>
          <cell r="K1017">
            <v>15179816</v>
          </cell>
          <cell r="L1017">
            <v>1077</v>
          </cell>
          <cell r="M1017">
            <v>44129510</v>
          </cell>
          <cell r="N1017">
            <v>1152</v>
          </cell>
          <cell r="O1017">
            <v>10154593</v>
          </cell>
          <cell r="P1017">
            <v>752</v>
          </cell>
          <cell r="Q1017">
            <v>4251340</v>
          </cell>
          <cell r="R1017">
            <v>806</v>
          </cell>
          <cell r="S1017">
            <v>2637292</v>
          </cell>
          <cell r="T1017">
            <v>5591.5</v>
          </cell>
          <cell r="U1017">
            <v>690</v>
          </cell>
        </row>
        <row r="1018">
          <cell r="A1018">
            <v>891409291</v>
          </cell>
          <cell r="B1018" t="str">
            <v xml:space="preserve">EVE DISTRIBUCIONES S.A                                                </v>
          </cell>
          <cell r="C1018" t="str">
            <v xml:space="preserve">PEREIRA                   </v>
          </cell>
          <cell r="D1018" t="str">
            <v xml:space="preserve">RISARALDA                 </v>
          </cell>
          <cell r="E1018" t="str">
            <v>VIGILANCIA</v>
          </cell>
          <cell r="F1018" t="str">
            <v>ACTIVA</v>
          </cell>
          <cell r="G1018" t="str">
            <v xml:space="preserve">COMERCIO AL POR MAYOR                        </v>
          </cell>
          <cell r="H1018">
            <v>1017</v>
          </cell>
          <cell r="I1018">
            <v>32882454</v>
          </cell>
          <cell r="J1018">
            <v>963</v>
          </cell>
          <cell r="K1018">
            <v>11799431</v>
          </cell>
          <cell r="L1018">
            <v>593</v>
          </cell>
          <cell r="M1018">
            <v>80052114</v>
          </cell>
          <cell r="N1018">
            <v>788</v>
          </cell>
          <cell r="O1018">
            <v>15023521</v>
          </cell>
          <cell r="P1018">
            <v>1936</v>
          </cell>
          <cell r="Q1018">
            <v>1388208</v>
          </cell>
          <cell r="R1018">
            <v>2061</v>
          </cell>
          <cell r="S1018">
            <v>772795</v>
          </cell>
          <cell r="T1018">
            <v>7358</v>
          </cell>
          <cell r="U1018">
            <v>885</v>
          </cell>
        </row>
        <row r="1019">
          <cell r="A1019">
            <v>890302546</v>
          </cell>
          <cell r="B1019" t="str">
            <v xml:space="preserve">EVEREADY DE COLOMBIA S.A.                                             </v>
          </cell>
          <cell r="C1019" t="str">
            <v xml:space="preserve">BOGOTA D.C.               </v>
          </cell>
          <cell r="D1019" t="str">
            <v xml:space="preserve">BOGOTA D.C.               </v>
          </cell>
          <cell r="E1019" t="str">
            <v>VIGILANCIA</v>
          </cell>
          <cell r="F1019" t="str">
            <v>ACTIVA</v>
          </cell>
          <cell r="G1019" t="str">
            <v xml:space="preserve">COMERCIO AL POR MENOR                        </v>
          </cell>
          <cell r="H1019">
            <v>1018</v>
          </cell>
          <cell r="I1019">
            <v>32846945</v>
          </cell>
          <cell r="J1019">
            <v>817.5</v>
          </cell>
          <cell r="K1019">
            <v>14467005</v>
          </cell>
          <cell r="L1019">
            <v>729</v>
          </cell>
          <cell r="M1019">
            <v>66206438</v>
          </cell>
          <cell r="N1019">
            <v>346</v>
          </cell>
          <cell r="O1019">
            <v>35590517</v>
          </cell>
          <cell r="P1019">
            <v>405</v>
          </cell>
          <cell r="Q1019">
            <v>9032316</v>
          </cell>
          <cell r="R1019">
            <v>1006</v>
          </cell>
          <cell r="S1019">
            <v>1935482</v>
          </cell>
          <cell r="T1019">
            <v>4321.5</v>
          </cell>
          <cell r="U1019">
            <v>560</v>
          </cell>
        </row>
        <row r="1020">
          <cell r="A1020">
            <v>800251038</v>
          </cell>
          <cell r="B1020" t="str">
            <v xml:space="preserve">TAPAS ALBERT LTDA                                                     </v>
          </cell>
          <cell r="C1020" t="str">
            <v xml:space="preserve">BOGOTA D.C.               </v>
          </cell>
          <cell r="D1020" t="str">
            <v xml:space="preserve">BOGOTA D.C.               </v>
          </cell>
          <cell r="E1020" t="str">
            <v>VIGILANCIA</v>
          </cell>
          <cell r="F1020" t="str">
            <v>ACTIVA</v>
          </cell>
          <cell r="G1020" t="str">
            <v xml:space="preserve">PRODUCTOS DE PLASTICO                        </v>
          </cell>
          <cell r="H1020">
            <v>1019</v>
          </cell>
          <cell r="I1020">
            <v>32842234</v>
          </cell>
          <cell r="J1020">
            <v>544</v>
          </cell>
          <cell r="K1020">
            <v>24404825</v>
          </cell>
          <cell r="L1020">
            <v>1414</v>
          </cell>
          <cell r="M1020">
            <v>33574496</v>
          </cell>
          <cell r="N1020">
            <v>951</v>
          </cell>
          <cell r="O1020">
            <v>12487663</v>
          </cell>
          <cell r="P1020">
            <v>433</v>
          </cell>
          <cell r="Q1020">
            <v>8342070</v>
          </cell>
          <cell r="R1020">
            <v>519</v>
          </cell>
          <cell r="S1020">
            <v>4738030</v>
          </cell>
          <cell r="T1020">
            <v>4880</v>
          </cell>
          <cell r="U1020">
            <v>618</v>
          </cell>
        </row>
        <row r="1021">
          <cell r="A1021">
            <v>860524337</v>
          </cell>
          <cell r="B1021" t="str">
            <v xml:space="preserve">CREDIMAPFRE S.A.                                                      </v>
          </cell>
          <cell r="C1021" t="str">
            <v xml:space="preserve">BOGOTA D.C.               </v>
          </cell>
          <cell r="D1021" t="str">
            <v xml:space="preserve">BOGOTA D.C.               </v>
          </cell>
          <cell r="E1021" t="str">
            <v>VIGILANCIA</v>
          </cell>
          <cell r="F1021" t="str">
            <v>ACTIVA</v>
          </cell>
          <cell r="G1021" t="str">
            <v>ACTIVIDADES DIVERSAS DE INVERSION Y SERVICIOS</v>
          </cell>
          <cell r="H1021">
            <v>1020</v>
          </cell>
          <cell r="I1021">
            <v>32840574</v>
          </cell>
          <cell r="J1021">
            <v>997.5</v>
          </cell>
          <cell r="K1021">
            <v>11244756</v>
          </cell>
          <cell r="L1021">
            <v>8484</v>
          </cell>
          <cell r="M1021">
            <v>3139282</v>
          </cell>
          <cell r="N1021">
            <v>3318</v>
          </cell>
          <cell r="O1021">
            <v>3139282</v>
          </cell>
          <cell r="P1021">
            <v>1361</v>
          </cell>
          <cell r="Q1021">
            <v>2078083</v>
          </cell>
          <cell r="R1021">
            <v>1431</v>
          </cell>
          <cell r="S1021">
            <v>1265858</v>
          </cell>
          <cell r="T1021">
            <v>16611.5</v>
          </cell>
          <cell r="U1021">
            <v>2080</v>
          </cell>
        </row>
        <row r="1022">
          <cell r="A1022">
            <v>800167919</v>
          </cell>
          <cell r="B1022" t="str">
            <v xml:space="preserve">STILOTEX S.A                                                          </v>
          </cell>
          <cell r="C1022" t="str">
            <v xml:space="preserve">BOGOTA D.C.               </v>
          </cell>
          <cell r="D1022" t="str">
            <v xml:space="preserve">BOGOTA D.C.               </v>
          </cell>
          <cell r="E1022" t="str">
            <v>VIGILANCIA</v>
          </cell>
          <cell r="F1022" t="str">
            <v>ACTIVA</v>
          </cell>
          <cell r="G1022" t="str">
            <v xml:space="preserve">COMERCIO AL POR MAYOR                        </v>
          </cell>
          <cell r="H1022">
            <v>1021</v>
          </cell>
          <cell r="I1022">
            <v>32759397</v>
          </cell>
          <cell r="J1022">
            <v>966</v>
          </cell>
          <cell r="K1022">
            <v>11750786</v>
          </cell>
          <cell r="L1022">
            <v>1228</v>
          </cell>
          <cell r="M1022">
            <v>38678708</v>
          </cell>
          <cell r="N1022">
            <v>1151</v>
          </cell>
          <cell r="O1022">
            <v>10170156</v>
          </cell>
          <cell r="P1022">
            <v>997</v>
          </cell>
          <cell r="Q1022">
            <v>3012189</v>
          </cell>
          <cell r="R1022">
            <v>1923</v>
          </cell>
          <cell r="S1022">
            <v>851537</v>
          </cell>
          <cell r="T1022">
            <v>7286</v>
          </cell>
          <cell r="U1022">
            <v>879</v>
          </cell>
        </row>
        <row r="1023">
          <cell r="A1023">
            <v>860051534</v>
          </cell>
          <cell r="B1023" t="str">
            <v xml:space="preserve">PALMAS DE TUMACO S.A.                                                 </v>
          </cell>
          <cell r="C1023" t="str">
            <v xml:space="preserve">BOGOTA D.C.               </v>
          </cell>
          <cell r="D1023" t="str">
            <v xml:space="preserve">BOGOTA D.C.               </v>
          </cell>
          <cell r="E1023" t="str">
            <v>VIGILANCIA</v>
          </cell>
          <cell r="F1023" t="str">
            <v>ACTIVA</v>
          </cell>
          <cell r="G1023" t="str">
            <v xml:space="preserve">AGRICOLA CON PREDOMINIO EXPORTADOR           </v>
          </cell>
          <cell r="H1023">
            <v>1022</v>
          </cell>
          <cell r="I1023">
            <v>32739095</v>
          </cell>
          <cell r="J1023">
            <v>466.5</v>
          </cell>
          <cell r="K1023">
            <v>29508895</v>
          </cell>
          <cell r="L1023">
            <v>1864</v>
          </cell>
          <cell r="M1023">
            <v>24479376</v>
          </cell>
          <cell r="N1023">
            <v>2242</v>
          </cell>
          <cell r="O1023">
            <v>5023306</v>
          </cell>
          <cell r="P1023">
            <v>1360</v>
          </cell>
          <cell r="Q1023">
            <v>2079221</v>
          </cell>
          <cell r="R1023">
            <v>1540</v>
          </cell>
          <cell r="S1023">
            <v>1138251</v>
          </cell>
          <cell r="T1023">
            <v>8494.5</v>
          </cell>
          <cell r="U1023">
            <v>1024</v>
          </cell>
        </row>
        <row r="1024">
          <cell r="A1024">
            <v>800228026</v>
          </cell>
          <cell r="B1024" t="str">
            <v xml:space="preserve">MCKINSEY Y COMPANY COLOMBIA INC.                                      </v>
          </cell>
          <cell r="C1024" t="str">
            <v xml:space="preserve">BOGOTA D.C.               </v>
          </cell>
          <cell r="D1024" t="str">
            <v xml:space="preserve">BOGOTA D.C.               </v>
          </cell>
          <cell r="E1024" t="str">
            <v>VIGILANCIA</v>
          </cell>
          <cell r="F1024" t="str">
            <v>ACTIVA</v>
          </cell>
          <cell r="G1024" t="str">
            <v xml:space="preserve">OTRAS ACTIVIDADES EMPRESARIALES              </v>
          </cell>
          <cell r="H1024">
            <v>1023</v>
          </cell>
          <cell r="I1024">
            <v>32734539</v>
          </cell>
          <cell r="J1024">
            <v>669</v>
          </cell>
          <cell r="K1024">
            <v>18770668</v>
          </cell>
          <cell r="L1024">
            <v>1258</v>
          </cell>
          <cell r="M1024">
            <v>37506981</v>
          </cell>
          <cell r="N1024">
            <v>852</v>
          </cell>
          <cell r="O1024">
            <v>13999206</v>
          </cell>
          <cell r="P1024">
            <v>531</v>
          </cell>
          <cell r="Q1024">
            <v>6395435</v>
          </cell>
          <cell r="R1024">
            <v>501</v>
          </cell>
          <cell r="S1024">
            <v>5032836</v>
          </cell>
          <cell r="T1024">
            <v>4834</v>
          </cell>
          <cell r="U1024">
            <v>616</v>
          </cell>
        </row>
        <row r="1025">
          <cell r="A1025">
            <v>890112179</v>
          </cell>
          <cell r="B1025" t="str">
            <v xml:space="preserve">COMPAÑIA ENVASADORA DEL ATLANTICO LTDA                                </v>
          </cell>
          <cell r="C1025" t="str">
            <v xml:space="preserve">BARRANQUILLA              </v>
          </cell>
          <cell r="D1025" t="str">
            <v xml:space="preserve">ATLANTICO                 </v>
          </cell>
          <cell r="E1025" t="str">
            <v>VIGILANCIA</v>
          </cell>
          <cell r="F1025" t="str">
            <v>ACTIVA</v>
          </cell>
          <cell r="G1025" t="str">
            <v xml:space="preserve">PRODUCTOS ALIMENTICIOS                       </v>
          </cell>
          <cell r="H1025">
            <v>1024</v>
          </cell>
          <cell r="I1025">
            <v>32696410</v>
          </cell>
          <cell r="J1025">
            <v>689.5</v>
          </cell>
          <cell r="K1025">
            <v>17977437</v>
          </cell>
          <cell r="L1025">
            <v>1833</v>
          </cell>
          <cell r="M1025">
            <v>24985639</v>
          </cell>
          <cell r="N1025">
            <v>1283</v>
          </cell>
          <cell r="O1025">
            <v>9166553</v>
          </cell>
          <cell r="P1025">
            <v>962</v>
          </cell>
          <cell r="Q1025">
            <v>3154764</v>
          </cell>
          <cell r="R1025">
            <v>1634</v>
          </cell>
          <cell r="S1025">
            <v>1052947</v>
          </cell>
          <cell r="T1025">
            <v>7425.5</v>
          </cell>
          <cell r="U1025">
            <v>897</v>
          </cell>
        </row>
        <row r="1026">
          <cell r="A1026">
            <v>890103725</v>
          </cell>
          <cell r="B1026" t="str">
            <v xml:space="preserve">PLASTICOS VANDUX DE COLOMBIA S.A.                                     </v>
          </cell>
          <cell r="C1026" t="str">
            <v xml:space="preserve">BARRANQUILLA              </v>
          </cell>
          <cell r="D1026" t="str">
            <v xml:space="preserve">ATLANTICO                 </v>
          </cell>
          <cell r="E1026" t="str">
            <v>VIGILANCIA</v>
          </cell>
          <cell r="F1026" t="str">
            <v>ACTIVA</v>
          </cell>
          <cell r="G1026" t="str">
            <v xml:space="preserve">PRODUCTOS DE PLASTICO                        </v>
          </cell>
          <cell r="H1026">
            <v>1025</v>
          </cell>
          <cell r="I1026">
            <v>32413742</v>
          </cell>
          <cell r="J1026">
            <v>731.5</v>
          </cell>
          <cell r="K1026">
            <v>16718734</v>
          </cell>
          <cell r="L1026">
            <v>1930</v>
          </cell>
          <cell r="M1026">
            <v>23657523</v>
          </cell>
          <cell r="N1026">
            <v>1725</v>
          </cell>
          <cell r="O1026">
            <v>6885739</v>
          </cell>
          <cell r="P1026">
            <v>1981</v>
          </cell>
          <cell r="Q1026">
            <v>1355480</v>
          </cell>
          <cell r="R1026">
            <v>4575</v>
          </cell>
          <cell r="S1026">
            <v>241609</v>
          </cell>
          <cell r="T1026">
            <v>11967.5</v>
          </cell>
          <cell r="U1026">
            <v>1465</v>
          </cell>
        </row>
        <row r="1027">
          <cell r="A1027">
            <v>800115556</v>
          </cell>
          <cell r="B1027" t="str">
            <v xml:space="preserve">INVERKRUK S.A.                                                        </v>
          </cell>
          <cell r="C1027" t="str">
            <v xml:space="preserve">BOGOTA D.C.               </v>
          </cell>
          <cell r="D1027" t="str">
            <v xml:space="preserve">BOGOTA D.C.               </v>
          </cell>
          <cell r="E1027" t="str">
            <v>VIGILANCIA</v>
          </cell>
          <cell r="F1027" t="str">
            <v>ACTIVA</v>
          </cell>
          <cell r="G1027" t="str">
            <v>ACTIVIDADES DIVERSAS DE INVERSION Y SERVICIOS</v>
          </cell>
          <cell r="H1027">
            <v>1026</v>
          </cell>
          <cell r="I1027">
            <v>32404247</v>
          </cell>
          <cell r="J1027">
            <v>449</v>
          </cell>
          <cell r="K1027">
            <v>31598379</v>
          </cell>
          <cell r="L1027">
            <v>10979</v>
          </cell>
          <cell r="M1027">
            <v>1776942</v>
          </cell>
          <cell r="N1027">
            <v>5255</v>
          </cell>
          <cell r="O1027">
            <v>1776942</v>
          </cell>
          <cell r="P1027">
            <v>2325</v>
          </cell>
          <cell r="Q1027">
            <v>1095577</v>
          </cell>
          <cell r="R1027">
            <v>2453</v>
          </cell>
          <cell r="S1027">
            <v>608045</v>
          </cell>
          <cell r="T1027">
            <v>22487</v>
          </cell>
          <cell r="U1027">
            <v>2852</v>
          </cell>
        </row>
        <row r="1028">
          <cell r="A1028">
            <v>800053935</v>
          </cell>
          <cell r="B1028" t="str">
            <v xml:space="preserve">INVERSORA CINERA S A                                                  </v>
          </cell>
          <cell r="C1028" t="str">
            <v xml:space="preserve">CUCUTA                    </v>
          </cell>
          <cell r="D1028" t="str">
            <v xml:space="preserve">NORTE DE SANTANDER        </v>
          </cell>
          <cell r="E1028" t="str">
            <v>VIGILANCIA</v>
          </cell>
          <cell r="F1028" t="str">
            <v>ACTIVA</v>
          </cell>
          <cell r="G1028" t="str">
            <v>ACTIVIDADES DIVERSAS DE INVERSION Y SERVICIOS</v>
          </cell>
          <cell r="H1028">
            <v>1027</v>
          </cell>
          <cell r="I1028">
            <v>32404055</v>
          </cell>
          <cell r="J1028">
            <v>440.5</v>
          </cell>
          <cell r="K1028">
            <v>32162991</v>
          </cell>
          <cell r="L1028">
            <v>11985</v>
          </cell>
          <cell r="M1028">
            <v>1421326</v>
          </cell>
          <cell r="N1028">
            <v>6252</v>
          </cell>
          <cell r="O1028">
            <v>1421326</v>
          </cell>
          <cell r="P1028">
            <v>2024</v>
          </cell>
          <cell r="Q1028">
            <v>1326521</v>
          </cell>
          <cell r="R1028">
            <v>1504</v>
          </cell>
          <cell r="S1028">
            <v>1180459</v>
          </cell>
          <cell r="T1028">
            <v>23232.5</v>
          </cell>
          <cell r="U1028">
            <v>2969</v>
          </cell>
        </row>
        <row r="1029">
          <cell r="A1029">
            <v>891303570</v>
          </cell>
          <cell r="B1029" t="str">
            <v xml:space="preserve">COLDECOM LTDA                                                         </v>
          </cell>
          <cell r="C1029" t="str">
            <v xml:space="preserve">BOGOTA D.C.               </v>
          </cell>
          <cell r="D1029" t="str">
            <v xml:space="preserve">BOGOTA D.C.               </v>
          </cell>
          <cell r="E1029" t="str">
            <v>VIGILANCIA</v>
          </cell>
          <cell r="F1029" t="str">
            <v>ACTIVA</v>
          </cell>
          <cell r="G1029" t="str">
            <v xml:space="preserve">COMERCIO AL POR MAYOR                        </v>
          </cell>
          <cell r="H1029">
            <v>1028</v>
          </cell>
          <cell r="I1029">
            <v>32396948</v>
          </cell>
          <cell r="J1029">
            <v>1614</v>
          </cell>
          <cell r="K1029">
            <v>5880628</v>
          </cell>
          <cell r="L1029">
            <v>1100</v>
          </cell>
          <cell r="M1029">
            <v>43064387</v>
          </cell>
          <cell r="N1029">
            <v>1326</v>
          </cell>
          <cell r="O1029">
            <v>8871638</v>
          </cell>
          <cell r="P1029">
            <v>6598</v>
          </cell>
          <cell r="Q1029">
            <v>233437</v>
          </cell>
          <cell r="R1029">
            <v>5007</v>
          </cell>
          <cell r="S1029">
            <v>210357</v>
          </cell>
          <cell r="T1029">
            <v>16673</v>
          </cell>
          <cell r="U1029">
            <v>2090</v>
          </cell>
        </row>
        <row r="1030">
          <cell r="A1030">
            <v>805003576</v>
          </cell>
          <cell r="B1030" t="str">
            <v xml:space="preserve">SOCIEDAD DE INVERSIONES DE LA COSTA PACIFICA S.A.                     </v>
          </cell>
          <cell r="C1030" t="str">
            <v xml:space="preserve">CALI                      </v>
          </cell>
          <cell r="D1030" t="str">
            <v xml:space="preserve">VALLE                     </v>
          </cell>
          <cell r="E1030" t="str">
            <v>VIGILANCIA</v>
          </cell>
          <cell r="F1030" t="str">
            <v>ACTIVA</v>
          </cell>
          <cell r="G1030" t="str">
            <v xml:space="preserve">OTRAS ACTIVIDADES EMPRESARIALES              </v>
          </cell>
          <cell r="H1030">
            <v>1029</v>
          </cell>
          <cell r="I1030">
            <v>32381942</v>
          </cell>
          <cell r="J1030">
            <v>655</v>
          </cell>
          <cell r="K1030">
            <v>19465554</v>
          </cell>
          <cell r="L1030">
            <v>1455</v>
          </cell>
          <cell r="M1030">
            <v>32592542</v>
          </cell>
          <cell r="N1030">
            <v>384</v>
          </cell>
          <cell r="O1030">
            <v>32592542</v>
          </cell>
          <cell r="P1030">
            <v>967</v>
          </cell>
          <cell r="Q1030">
            <v>3139261</v>
          </cell>
          <cell r="R1030">
            <v>1039</v>
          </cell>
          <cell r="S1030">
            <v>1874340</v>
          </cell>
          <cell r="T1030">
            <v>5529</v>
          </cell>
          <cell r="U1030">
            <v>680</v>
          </cell>
        </row>
        <row r="1031">
          <cell r="A1031">
            <v>891400005</v>
          </cell>
          <cell r="B1031" t="str">
            <v xml:space="preserve">ALCIDES AREVALO S.A.                                                  </v>
          </cell>
          <cell r="C1031" t="str">
            <v xml:space="preserve">PEREIRA                   </v>
          </cell>
          <cell r="D1031" t="str">
            <v xml:space="preserve">RISARALDA                 </v>
          </cell>
          <cell r="E1031" t="str">
            <v>VIGILANCIA</v>
          </cell>
          <cell r="F1031" t="str">
            <v>ACTIVA</v>
          </cell>
          <cell r="G1031" t="str">
            <v xml:space="preserve">COMERCIO DE VEHICULOS Y ACTIVIDADES CONEXAS  </v>
          </cell>
          <cell r="H1031">
            <v>1030</v>
          </cell>
          <cell r="I1031">
            <v>32378811</v>
          </cell>
          <cell r="J1031">
            <v>621</v>
          </cell>
          <cell r="K1031">
            <v>20784272</v>
          </cell>
          <cell r="L1031">
            <v>2282</v>
          </cell>
          <cell r="M1031">
            <v>19299781</v>
          </cell>
          <cell r="N1031">
            <v>2761</v>
          </cell>
          <cell r="O1031">
            <v>3948406</v>
          </cell>
          <cell r="P1031">
            <v>1220</v>
          </cell>
          <cell r="Q1031">
            <v>2360919</v>
          </cell>
          <cell r="R1031">
            <v>1139</v>
          </cell>
          <cell r="S1031">
            <v>1653280</v>
          </cell>
          <cell r="T1031">
            <v>9053</v>
          </cell>
          <cell r="U1031">
            <v>1097</v>
          </cell>
        </row>
        <row r="1032">
          <cell r="A1032">
            <v>811025675</v>
          </cell>
          <cell r="B1032" t="str">
            <v xml:space="preserve">UNION TEXTIL - EUROTRANS S.A.                                         </v>
          </cell>
          <cell r="C1032" t="str">
            <v xml:space="preserve">ITAGUI                    </v>
          </cell>
          <cell r="D1032" t="str">
            <v xml:space="preserve">ANTIOQUIA                 </v>
          </cell>
          <cell r="E1032" t="str">
            <v>VIGILANCIA</v>
          </cell>
          <cell r="F1032" t="str">
            <v>ACTIVA</v>
          </cell>
          <cell r="G1032" t="str">
            <v xml:space="preserve">COMERCIO DE VEHICULOS Y ACTIVIDADES CONEXAS  </v>
          </cell>
          <cell r="H1032">
            <v>1031</v>
          </cell>
          <cell r="I1032">
            <v>32376392</v>
          </cell>
          <cell r="J1032">
            <v>917.5</v>
          </cell>
          <cell r="K1032">
            <v>12507574</v>
          </cell>
          <cell r="L1032">
            <v>913</v>
          </cell>
          <cell r="M1032">
            <v>52836840</v>
          </cell>
          <cell r="N1032">
            <v>1318</v>
          </cell>
          <cell r="O1032">
            <v>8908352</v>
          </cell>
          <cell r="P1032">
            <v>944</v>
          </cell>
          <cell r="Q1032">
            <v>3204718</v>
          </cell>
          <cell r="R1032">
            <v>1185</v>
          </cell>
          <cell r="S1032">
            <v>1585524</v>
          </cell>
          <cell r="T1032">
            <v>6308.5</v>
          </cell>
          <cell r="U1032">
            <v>763</v>
          </cell>
        </row>
        <row r="1033">
          <cell r="A1033">
            <v>830065832</v>
          </cell>
          <cell r="B1033" t="str">
            <v xml:space="preserve">SISMOGRAFIA Y PETROLEOS DE COLOMBIA S A SISMOPETROL DE COLOM          </v>
          </cell>
          <cell r="C1033" t="str">
            <v xml:space="preserve">BOGOTA D.C.               </v>
          </cell>
          <cell r="D1033" t="str">
            <v xml:space="preserve">BOGOTA D.C.               </v>
          </cell>
          <cell r="E1033" t="str">
            <v>VIGILANCIA</v>
          </cell>
          <cell r="F1033" t="str">
            <v>ACTIVA</v>
          </cell>
          <cell r="G1033" t="str">
            <v xml:space="preserve">DERIVADOS DEL PETROLEO Y GAS                 </v>
          </cell>
          <cell r="H1033">
            <v>1032</v>
          </cell>
          <cell r="I1033">
            <v>32375105</v>
          </cell>
          <cell r="J1033">
            <v>759.5</v>
          </cell>
          <cell r="K1033">
            <v>15957790</v>
          </cell>
          <cell r="L1033">
            <v>684</v>
          </cell>
          <cell r="M1033">
            <v>70377405</v>
          </cell>
          <cell r="N1033">
            <v>1057</v>
          </cell>
          <cell r="O1033">
            <v>11112146</v>
          </cell>
          <cell r="P1033">
            <v>610</v>
          </cell>
          <cell r="Q1033">
            <v>5464730</v>
          </cell>
          <cell r="R1033">
            <v>633</v>
          </cell>
          <cell r="S1033">
            <v>3630199</v>
          </cell>
          <cell r="T1033">
            <v>4775.5</v>
          </cell>
          <cell r="U1033">
            <v>610</v>
          </cell>
        </row>
        <row r="1034">
          <cell r="A1034">
            <v>830111031</v>
          </cell>
          <cell r="B1034" t="str">
            <v xml:space="preserve">CONCESIONES COLOMBIANAS S.A                                           </v>
          </cell>
          <cell r="C1034" t="str">
            <v xml:space="preserve">BOGOTA D.C.               </v>
          </cell>
          <cell r="D1034" t="str">
            <v xml:space="preserve">BOGOTA D.C.               </v>
          </cell>
          <cell r="E1034" t="str">
            <v>VIGILANCIA</v>
          </cell>
          <cell r="F1034" t="str">
            <v>ACTIVA</v>
          </cell>
          <cell r="G1034" t="str">
            <v>ACTIVIDADES DIVERSAS DE INVERSION Y SERVICIOS</v>
          </cell>
          <cell r="H1034">
            <v>1033</v>
          </cell>
          <cell r="I1034">
            <v>32327668</v>
          </cell>
          <cell r="J1034">
            <v>804.5</v>
          </cell>
          <cell r="K1034">
            <v>14762003</v>
          </cell>
          <cell r="L1034">
            <v>10297</v>
          </cell>
          <cell r="M1034">
            <v>2082680</v>
          </cell>
          <cell r="N1034">
            <v>4659</v>
          </cell>
          <cell r="O1034">
            <v>2082680</v>
          </cell>
          <cell r="P1034">
            <v>1460</v>
          </cell>
          <cell r="Q1034">
            <v>1934121</v>
          </cell>
          <cell r="R1034">
            <v>926</v>
          </cell>
          <cell r="S1034">
            <v>2188449</v>
          </cell>
          <cell r="T1034">
            <v>19179.5</v>
          </cell>
          <cell r="U1034">
            <v>2415</v>
          </cell>
        </row>
        <row r="1035">
          <cell r="A1035">
            <v>860402971</v>
          </cell>
          <cell r="B1035" t="str">
            <v xml:space="preserve">LAMYFLEX S.A.                                                         </v>
          </cell>
          <cell r="C1035" t="str">
            <v xml:space="preserve">COTA                      </v>
          </cell>
          <cell r="D1035" t="str">
            <v xml:space="preserve">CUNDINAMARCA              </v>
          </cell>
          <cell r="E1035" t="str">
            <v>VIGILANCIA</v>
          </cell>
          <cell r="F1035" t="str">
            <v>ACTIVA</v>
          </cell>
          <cell r="G1035" t="str">
            <v xml:space="preserve">OTRAS INDUSTRIAS MANUFACTURERAS              </v>
          </cell>
          <cell r="H1035">
            <v>1034</v>
          </cell>
          <cell r="I1035">
            <v>32308832</v>
          </cell>
          <cell r="J1035">
            <v>542</v>
          </cell>
          <cell r="K1035">
            <v>24481017</v>
          </cell>
          <cell r="L1035">
            <v>2793</v>
          </cell>
          <cell r="M1035">
            <v>15364637</v>
          </cell>
          <cell r="N1035">
            <v>3500</v>
          </cell>
          <cell r="O1035">
            <v>2960023</v>
          </cell>
          <cell r="P1035">
            <v>2231</v>
          </cell>
          <cell r="Q1035">
            <v>1162965</v>
          </cell>
          <cell r="R1035">
            <v>6140</v>
          </cell>
          <cell r="S1035">
            <v>147411</v>
          </cell>
          <cell r="T1035">
            <v>16240</v>
          </cell>
          <cell r="U1035">
            <v>2034</v>
          </cell>
        </row>
        <row r="1036">
          <cell r="A1036">
            <v>800161656</v>
          </cell>
          <cell r="B1036" t="str">
            <v xml:space="preserve">MODANOVA SA                                                           </v>
          </cell>
          <cell r="C1036" t="str">
            <v xml:space="preserve">BOGOTA D.C.               </v>
          </cell>
          <cell r="D1036" t="str">
            <v xml:space="preserve">BOGOTA D.C.               </v>
          </cell>
          <cell r="E1036" t="str">
            <v>VIGILANCIA</v>
          </cell>
          <cell r="F1036" t="str">
            <v>ACTIVA</v>
          </cell>
          <cell r="G1036" t="str">
            <v xml:space="preserve">COMERCIO AL POR MENOR                        </v>
          </cell>
          <cell r="H1036">
            <v>1035</v>
          </cell>
          <cell r="I1036">
            <v>32265980</v>
          </cell>
          <cell r="J1036">
            <v>879</v>
          </cell>
          <cell r="K1036">
            <v>13228245</v>
          </cell>
          <cell r="L1036">
            <v>1324</v>
          </cell>
          <cell r="M1036">
            <v>35664475</v>
          </cell>
          <cell r="N1036">
            <v>740</v>
          </cell>
          <cell r="O1036">
            <v>16174521</v>
          </cell>
          <cell r="P1036">
            <v>3744</v>
          </cell>
          <cell r="Q1036">
            <v>575047</v>
          </cell>
          <cell r="R1036">
            <v>3591</v>
          </cell>
          <cell r="S1036">
            <v>349044</v>
          </cell>
          <cell r="T1036">
            <v>11313</v>
          </cell>
          <cell r="U1036">
            <v>1381</v>
          </cell>
        </row>
        <row r="1037">
          <cell r="A1037">
            <v>860004843</v>
          </cell>
          <cell r="B1037" t="str">
            <v xml:space="preserve">GENERAL PIPE SERVICE INCORPORATED                                     </v>
          </cell>
          <cell r="C1037" t="str">
            <v xml:space="preserve">BOGOTA D.C.               </v>
          </cell>
          <cell r="D1037" t="str">
            <v xml:space="preserve">BOGOTA D.C.               </v>
          </cell>
          <cell r="E1037" t="str">
            <v>VIGILANCIA</v>
          </cell>
          <cell r="F1037" t="str">
            <v>ACTIVA</v>
          </cell>
          <cell r="G1037" t="str">
            <v xml:space="preserve">DERIVADOS DEL PETROLEO Y GAS                 </v>
          </cell>
          <cell r="H1037">
            <v>1036</v>
          </cell>
          <cell r="I1037">
            <v>32264588</v>
          </cell>
          <cell r="J1037">
            <v>934</v>
          </cell>
          <cell r="K1037">
            <v>12267847</v>
          </cell>
          <cell r="L1037">
            <v>6426</v>
          </cell>
          <cell r="M1037">
            <v>5088136</v>
          </cell>
          <cell r="N1037">
            <v>4816</v>
          </cell>
          <cell r="O1037">
            <v>2001665</v>
          </cell>
          <cell r="P1037">
            <v>2361</v>
          </cell>
          <cell r="Q1037">
            <v>1072727</v>
          </cell>
          <cell r="R1037">
            <v>1495</v>
          </cell>
          <cell r="S1037">
            <v>1184665</v>
          </cell>
          <cell r="T1037">
            <v>17068</v>
          </cell>
          <cell r="U1037">
            <v>2133</v>
          </cell>
        </row>
        <row r="1038">
          <cell r="A1038">
            <v>800020274</v>
          </cell>
          <cell r="B1038" t="str">
            <v xml:space="preserve">COMERCIALIZADORA INTERNACIONAL CULTIVOS MIRAMONTE S.A                 </v>
          </cell>
          <cell r="C1038" t="str">
            <v xml:space="preserve">LA CEJA                   </v>
          </cell>
          <cell r="D1038" t="str">
            <v xml:space="preserve">ANTIOQUIA                 </v>
          </cell>
          <cell r="E1038" t="str">
            <v>VIGILANCIA</v>
          </cell>
          <cell r="F1038" t="str">
            <v>ACTIVA</v>
          </cell>
          <cell r="G1038" t="str">
            <v xml:space="preserve">AGRICOLA CON PREDOMINIO EXPORTADOR           </v>
          </cell>
          <cell r="H1038">
            <v>1037</v>
          </cell>
          <cell r="I1038">
            <v>32131051</v>
          </cell>
          <cell r="J1038">
            <v>1220.5</v>
          </cell>
          <cell r="K1038">
            <v>8568814</v>
          </cell>
          <cell r="L1038">
            <v>1594</v>
          </cell>
          <cell r="M1038">
            <v>29268478</v>
          </cell>
          <cell r="N1038">
            <v>1454</v>
          </cell>
          <cell r="O1038">
            <v>8056098</v>
          </cell>
          <cell r="P1038">
            <v>1895</v>
          </cell>
          <cell r="Q1038">
            <v>1418654</v>
          </cell>
          <cell r="R1038">
            <v>8579</v>
          </cell>
          <cell r="S1038">
            <v>72797</v>
          </cell>
          <cell r="T1038">
            <v>15779.5</v>
          </cell>
          <cell r="U1038">
            <v>1971</v>
          </cell>
        </row>
        <row r="1039">
          <cell r="A1039">
            <v>890911899</v>
          </cell>
          <cell r="B1039" t="str">
            <v xml:space="preserve">OCCIDENTAL DE EMPAQUES S.A.                                           </v>
          </cell>
          <cell r="C1039" t="str">
            <v xml:space="preserve">MEDELLIN                  </v>
          </cell>
          <cell r="D1039" t="str">
            <v xml:space="preserve">ANTIOQUIA                 </v>
          </cell>
          <cell r="E1039" t="str">
            <v>VIGILANCIA</v>
          </cell>
          <cell r="F1039" t="str">
            <v>ACTIVA</v>
          </cell>
          <cell r="G1039" t="str">
            <v xml:space="preserve">FABRICACION DE PAPEL, CARTON Y DERIVADOS     </v>
          </cell>
          <cell r="H1039">
            <v>1038</v>
          </cell>
          <cell r="I1039">
            <v>32076046</v>
          </cell>
          <cell r="J1039">
            <v>524</v>
          </cell>
          <cell r="K1039">
            <v>25605013</v>
          </cell>
          <cell r="L1039">
            <v>2129</v>
          </cell>
          <cell r="M1039">
            <v>20950325</v>
          </cell>
          <cell r="N1039">
            <v>2655</v>
          </cell>
          <cell r="O1039">
            <v>4143167</v>
          </cell>
          <cell r="P1039">
            <v>1024</v>
          </cell>
          <cell r="Q1039">
            <v>2927782</v>
          </cell>
          <cell r="R1039">
            <v>1194</v>
          </cell>
          <cell r="S1039">
            <v>1578000</v>
          </cell>
          <cell r="T1039">
            <v>8564</v>
          </cell>
          <cell r="U1039">
            <v>1037</v>
          </cell>
        </row>
        <row r="1040">
          <cell r="A1040">
            <v>804001007</v>
          </cell>
          <cell r="B1040" t="str">
            <v xml:space="preserve">INVERSIONES COMPAS S.A.                                               </v>
          </cell>
          <cell r="C1040" t="str">
            <v xml:space="preserve">BUCARAMANGA               </v>
          </cell>
          <cell r="D1040" t="str">
            <v xml:space="preserve">SANTANDER                 </v>
          </cell>
          <cell r="E1040" t="str">
            <v>VIGILANCIA</v>
          </cell>
          <cell r="F1040" t="str">
            <v>ACTIVA</v>
          </cell>
          <cell r="G1040" t="str">
            <v xml:space="preserve">ACTIVIDADES INMOBILIARIAS                    </v>
          </cell>
          <cell r="H1040">
            <v>1039</v>
          </cell>
          <cell r="I1040">
            <v>32072348</v>
          </cell>
          <cell r="J1040">
            <v>564</v>
          </cell>
          <cell r="K1040">
            <v>23243017</v>
          </cell>
          <cell r="L1040">
            <v>10041</v>
          </cell>
          <cell r="M1040">
            <v>2216619</v>
          </cell>
          <cell r="N1040">
            <v>4451</v>
          </cell>
          <cell r="O1040">
            <v>2216619</v>
          </cell>
          <cell r="P1040">
            <v>2587</v>
          </cell>
          <cell r="Q1040">
            <v>954052</v>
          </cell>
          <cell r="R1040">
            <v>3179</v>
          </cell>
          <cell r="S1040">
            <v>422447</v>
          </cell>
          <cell r="T1040">
            <v>21861</v>
          </cell>
          <cell r="U1040">
            <v>2763</v>
          </cell>
        </row>
        <row r="1041">
          <cell r="A1041">
            <v>890914336</v>
          </cell>
          <cell r="B1041" t="str">
            <v xml:space="preserve">DURESPO S A                                                           </v>
          </cell>
          <cell r="C1041" t="str">
            <v xml:space="preserve">MEDELLIN                  </v>
          </cell>
          <cell r="D1041" t="str">
            <v xml:space="preserve">ANTIOQUIA                 </v>
          </cell>
          <cell r="E1041" t="str">
            <v>VIGILANCIA</v>
          </cell>
          <cell r="F1041" t="str">
            <v>ACTIVA</v>
          </cell>
          <cell r="G1041" t="str">
            <v xml:space="preserve">COMERCIO AL POR MENOR                        </v>
          </cell>
          <cell r="H1041">
            <v>1040</v>
          </cell>
          <cell r="I1041">
            <v>32020670</v>
          </cell>
          <cell r="J1041">
            <v>705.5</v>
          </cell>
          <cell r="K1041">
            <v>17588146</v>
          </cell>
          <cell r="L1041">
            <v>1009</v>
          </cell>
          <cell r="M1041">
            <v>47134951</v>
          </cell>
          <cell r="N1041">
            <v>878</v>
          </cell>
          <cell r="O1041">
            <v>13544272</v>
          </cell>
          <cell r="P1041">
            <v>807</v>
          </cell>
          <cell r="Q1041">
            <v>3954852</v>
          </cell>
          <cell r="R1041">
            <v>970</v>
          </cell>
          <cell r="S1041">
            <v>2048425</v>
          </cell>
          <cell r="T1041">
            <v>5409.5</v>
          </cell>
          <cell r="U1041">
            <v>667</v>
          </cell>
        </row>
        <row r="1042">
          <cell r="A1042">
            <v>830143035</v>
          </cell>
          <cell r="B1042" t="str">
            <v xml:space="preserve">HOSPIRA LTDA                                                          </v>
          </cell>
          <cell r="C1042" t="str">
            <v xml:space="preserve">BOGOTA D.C.               </v>
          </cell>
          <cell r="D1042" t="str">
            <v xml:space="preserve">BOGOTA D.C.               </v>
          </cell>
          <cell r="E1042" t="str">
            <v>VIGILANCIA</v>
          </cell>
          <cell r="F1042" t="str">
            <v>ACTIVA</v>
          </cell>
          <cell r="G1042" t="str">
            <v xml:space="preserve">COMERCIO AL POR MAYOR                        </v>
          </cell>
          <cell r="H1042">
            <v>1041</v>
          </cell>
          <cell r="I1042">
            <v>32020132</v>
          </cell>
          <cell r="J1042">
            <v>1020</v>
          </cell>
          <cell r="K1042">
            <v>10942448</v>
          </cell>
          <cell r="L1042">
            <v>1639</v>
          </cell>
          <cell r="M1042">
            <v>28192983</v>
          </cell>
          <cell r="N1042">
            <v>869</v>
          </cell>
          <cell r="O1042">
            <v>13652385</v>
          </cell>
          <cell r="P1042">
            <v>1004</v>
          </cell>
          <cell r="Q1042">
            <v>2993252</v>
          </cell>
          <cell r="R1042">
            <v>2473</v>
          </cell>
          <cell r="S1042">
            <v>600896</v>
          </cell>
          <cell r="T1042">
            <v>8046</v>
          </cell>
          <cell r="U1042">
            <v>967</v>
          </cell>
        </row>
        <row r="1043">
          <cell r="A1043">
            <v>890900573</v>
          </cell>
          <cell r="B1043" t="str">
            <v xml:space="preserve">INDUSTRIAS CENO S.A.                                                  </v>
          </cell>
          <cell r="C1043" t="str">
            <v xml:space="preserve">ITAGUI                    </v>
          </cell>
          <cell r="D1043" t="str">
            <v xml:space="preserve">ANTIOQUIA                 </v>
          </cell>
          <cell r="E1043" t="str">
            <v>VIGILANCIA</v>
          </cell>
          <cell r="F1043" t="str">
            <v>ACTIVA</v>
          </cell>
          <cell r="G1043" t="str">
            <v xml:space="preserve">INDUSTRIA METALMECANICA DERIVADA             </v>
          </cell>
          <cell r="H1043">
            <v>1042</v>
          </cell>
          <cell r="I1043">
            <v>31963891</v>
          </cell>
          <cell r="J1043">
            <v>755</v>
          </cell>
          <cell r="K1043">
            <v>16036669</v>
          </cell>
          <cell r="L1043">
            <v>1294</v>
          </cell>
          <cell r="M1043">
            <v>36442186</v>
          </cell>
          <cell r="N1043">
            <v>1497</v>
          </cell>
          <cell r="O1043">
            <v>7883254</v>
          </cell>
          <cell r="P1043">
            <v>4187</v>
          </cell>
          <cell r="Q1043">
            <v>488891</v>
          </cell>
          <cell r="R1043">
            <v>2200</v>
          </cell>
          <cell r="S1043">
            <v>699631</v>
          </cell>
          <cell r="T1043">
            <v>10975</v>
          </cell>
          <cell r="U1043">
            <v>1340</v>
          </cell>
        </row>
        <row r="1044">
          <cell r="A1044">
            <v>860000824</v>
          </cell>
          <cell r="B1044" t="str">
            <v xml:space="preserve">NIETO VERA S.A.                                                       </v>
          </cell>
          <cell r="C1044" t="str">
            <v xml:space="preserve">BOGOTA D.C.               </v>
          </cell>
          <cell r="D1044" t="str">
            <v xml:space="preserve">BOGOTA D.C.               </v>
          </cell>
          <cell r="E1044" t="str">
            <v>VIGILANCIA</v>
          </cell>
          <cell r="F1044" t="str">
            <v>ACTIVA</v>
          </cell>
          <cell r="G1044" t="str">
            <v>FABRICACION DE TELAS Y ACTIVIDADES RELACIONAD</v>
          </cell>
          <cell r="H1044">
            <v>1043</v>
          </cell>
          <cell r="I1044">
            <v>31883814</v>
          </cell>
          <cell r="J1044">
            <v>624.5</v>
          </cell>
          <cell r="K1044">
            <v>20690870</v>
          </cell>
          <cell r="L1044">
            <v>2403</v>
          </cell>
          <cell r="M1044">
            <v>18303416</v>
          </cell>
          <cell r="N1044">
            <v>2458</v>
          </cell>
          <cell r="O1044">
            <v>4571443</v>
          </cell>
          <cell r="P1044">
            <v>2043</v>
          </cell>
          <cell r="Q1044">
            <v>1307197</v>
          </cell>
          <cell r="R1044">
            <v>3768</v>
          </cell>
          <cell r="S1044">
            <v>325560</v>
          </cell>
          <cell r="T1044">
            <v>12339.5</v>
          </cell>
          <cell r="U1044">
            <v>1524</v>
          </cell>
        </row>
        <row r="1045">
          <cell r="A1045">
            <v>890204134</v>
          </cell>
          <cell r="B1045" t="str">
            <v xml:space="preserve">DISTRIBUCIONES PASTOR JULIO DELGADO Y CIA. LIMITADA                   </v>
          </cell>
          <cell r="C1045" t="str">
            <v xml:space="preserve">BUCARAMANGA               </v>
          </cell>
          <cell r="D1045" t="str">
            <v xml:space="preserve">SANTANDER                 </v>
          </cell>
          <cell r="E1045" t="str">
            <v>VIGILANCIA</v>
          </cell>
          <cell r="F1045" t="str">
            <v>ACTIVA</v>
          </cell>
          <cell r="G1045" t="str">
            <v xml:space="preserve">COMERCIO AL POR MAYOR                        </v>
          </cell>
          <cell r="H1045">
            <v>1044</v>
          </cell>
          <cell r="I1045">
            <v>31822379</v>
          </cell>
          <cell r="J1045">
            <v>510</v>
          </cell>
          <cell r="K1045">
            <v>26378048</v>
          </cell>
          <cell r="L1045">
            <v>529</v>
          </cell>
          <cell r="M1045">
            <v>89334092</v>
          </cell>
          <cell r="N1045">
            <v>1183</v>
          </cell>
          <cell r="O1045">
            <v>9897787</v>
          </cell>
          <cell r="P1045">
            <v>1025</v>
          </cell>
          <cell r="Q1045">
            <v>2926455</v>
          </cell>
          <cell r="R1045">
            <v>1157</v>
          </cell>
          <cell r="S1045">
            <v>1632750</v>
          </cell>
          <cell r="T1045">
            <v>5448</v>
          </cell>
          <cell r="U1045">
            <v>671</v>
          </cell>
        </row>
        <row r="1046">
          <cell r="A1046">
            <v>890911898</v>
          </cell>
          <cell r="B1046" t="str">
            <v xml:space="preserve">STOP S A                                                              </v>
          </cell>
          <cell r="C1046" t="str">
            <v xml:space="preserve">MEDELLIN                  </v>
          </cell>
          <cell r="D1046" t="str">
            <v xml:space="preserve">ANTIOQUIA                 </v>
          </cell>
          <cell r="E1046" t="str">
            <v>VIGILANCIA</v>
          </cell>
          <cell r="F1046" t="str">
            <v>ACTIVA</v>
          </cell>
          <cell r="G1046" t="str">
            <v xml:space="preserve">FABRICACION DE PRENDAS DE VESTIR             </v>
          </cell>
          <cell r="H1046">
            <v>1045</v>
          </cell>
          <cell r="I1046">
            <v>31719288</v>
          </cell>
          <cell r="J1046">
            <v>828</v>
          </cell>
          <cell r="K1046">
            <v>14235922</v>
          </cell>
          <cell r="L1046">
            <v>943</v>
          </cell>
          <cell r="M1046">
            <v>50890446</v>
          </cell>
          <cell r="N1046">
            <v>718</v>
          </cell>
          <cell r="O1046">
            <v>16793444</v>
          </cell>
          <cell r="P1046">
            <v>1294</v>
          </cell>
          <cell r="Q1046">
            <v>2213997</v>
          </cell>
          <cell r="R1046">
            <v>1882</v>
          </cell>
          <cell r="S1046">
            <v>875098</v>
          </cell>
          <cell r="T1046">
            <v>6710</v>
          </cell>
          <cell r="U1046">
            <v>814</v>
          </cell>
        </row>
        <row r="1047">
          <cell r="A1047">
            <v>817006230</v>
          </cell>
          <cell r="B1047" t="str">
            <v xml:space="preserve">CARTONERA NACIONAL S.A.                                               </v>
          </cell>
          <cell r="C1047" t="str">
            <v xml:space="preserve">PUERTO TEJADA             </v>
          </cell>
          <cell r="D1047" t="str">
            <v xml:space="preserve">CAUCA                     </v>
          </cell>
          <cell r="E1047" t="str">
            <v>VIGILANCIA</v>
          </cell>
          <cell r="F1047" t="str">
            <v>ACTIVA</v>
          </cell>
          <cell r="G1047" t="str">
            <v xml:space="preserve">FABRICACION DE PAPEL, CARTON Y DERIVADOS     </v>
          </cell>
          <cell r="H1047">
            <v>1046</v>
          </cell>
          <cell r="I1047">
            <v>31716293</v>
          </cell>
          <cell r="J1047">
            <v>734</v>
          </cell>
          <cell r="K1047">
            <v>16676370</v>
          </cell>
          <cell r="L1047">
            <v>1755</v>
          </cell>
          <cell r="M1047">
            <v>26078639</v>
          </cell>
          <cell r="N1047">
            <v>1963</v>
          </cell>
          <cell r="O1047">
            <v>5932130</v>
          </cell>
          <cell r="P1047">
            <v>2202</v>
          </cell>
          <cell r="Q1047">
            <v>1187456</v>
          </cell>
          <cell r="R1047">
            <v>2635</v>
          </cell>
          <cell r="S1047">
            <v>546651</v>
          </cell>
          <cell r="T1047">
            <v>10335</v>
          </cell>
          <cell r="U1047">
            <v>1261</v>
          </cell>
        </row>
        <row r="1048">
          <cell r="A1048">
            <v>860072045</v>
          </cell>
          <cell r="B1048" t="str">
            <v xml:space="preserve">H L INGENIEROS S A                                                    </v>
          </cell>
          <cell r="C1048" t="str">
            <v xml:space="preserve">BOGOTA D.C.               </v>
          </cell>
          <cell r="D1048" t="str">
            <v xml:space="preserve">BOGOTA D.C.               </v>
          </cell>
          <cell r="E1048" t="str">
            <v>VIGILANCIA</v>
          </cell>
          <cell r="F1048" t="str">
            <v>ACTIVA</v>
          </cell>
          <cell r="G1048" t="str">
            <v xml:space="preserve">ADECUACION DE OBRAS DE CONSTRUCCION          </v>
          </cell>
          <cell r="H1048">
            <v>1047</v>
          </cell>
          <cell r="I1048">
            <v>31709662</v>
          </cell>
          <cell r="J1048">
            <v>880</v>
          </cell>
          <cell r="K1048">
            <v>13200858</v>
          </cell>
          <cell r="L1048">
            <v>848</v>
          </cell>
          <cell r="M1048">
            <v>56936350</v>
          </cell>
          <cell r="N1048">
            <v>1344</v>
          </cell>
          <cell r="O1048">
            <v>8809987</v>
          </cell>
          <cell r="P1048">
            <v>7160</v>
          </cell>
          <cell r="Q1048">
            <v>199123</v>
          </cell>
          <cell r="R1048">
            <v>1709</v>
          </cell>
          <cell r="S1048">
            <v>994749</v>
          </cell>
          <cell r="T1048">
            <v>12988</v>
          </cell>
          <cell r="U1048">
            <v>1603</v>
          </cell>
        </row>
        <row r="1049">
          <cell r="A1049">
            <v>800134853</v>
          </cell>
          <cell r="B1049" t="str">
            <v xml:space="preserve">COMPOUNDING AND MASTERBATCHING INDUSTRY LIMITADA COMAI LTDA           </v>
          </cell>
          <cell r="C1049" t="str">
            <v xml:space="preserve">BOGOTA D.C.               </v>
          </cell>
          <cell r="D1049" t="str">
            <v xml:space="preserve">BOGOTA D.C.               </v>
          </cell>
          <cell r="E1049" t="str">
            <v>VIGILANCIA</v>
          </cell>
          <cell r="F1049" t="str">
            <v>ACTIVA</v>
          </cell>
          <cell r="G1049" t="str">
            <v xml:space="preserve">PRODUCTOS QUIMICOS                           </v>
          </cell>
          <cell r="H1049">
            <v>1048</v>
          </cell>
          <cell r="I1049">
            <v>31676379</v>
          </cell>
          <cell r="J1049">
            <v>576.5</v>
          </cell>
          <cell r="K1049">
            <v>22671259</v>
          </cell>
          <cell r="L1049">
            <v>1072</v>
          </cell>
          <cell r="M1049">
            <v>44446973</v>
          </cell>
          <cell r="N1049">
            <v>1421</v>
          </cell>
          <cell r="O1049">
            <v>8209876</v>
          </cell>
          <cell r="P1049">
            <v>646</v>
          </cell>
          <cell r="Q1049">
            <v>5122975</v>
          </cell>
          <cell r="R1049">
            <v>567</v>
          </cell>
          <cell r="S1049">
            <v>4243130</v>
          </cell>
          <cell r="T1049">
            <v>5330.5</v>
          </cell>
          <cell r="U1049">
            <v>662</v>
          </cell>
        </row>
        <row r="1050">
          <cell r="A1050">
            <v>804010392</v>
          </cell>
          <cell r="B1050" t="str">
            <v xml:space="preserve">T V CABLE PROMISION S A                                               </v>
          </cell>
          <cell r="C1050" t="str">
            <v xml:space="preserve">FLORIDABLANCA             </v>
          </cell>
          <cell r="D1050" t="str">
            <v xml:space="preserve">SANTANDER                 </v>
          </cell>
          <cell r="E1050" t="str">
            <v>VIGILANCIA</v>
          </cell>
          <cell r="F1050" t="str">
            <v>ACTIVA</v>
          </cell>
          <cell r="G1050" t="str">
            <v xml:space="preserve">TELEFONIA Y REDES                            </v>
          </cell>
          <cell r="H1050">
            <v>1049</v>
          </cell>
          <cell r="I1050">
            <v>31657667</v>
          </cell>
          <cell r="J1050">
            <v>696.5</v>
          </cell>
          <cell r="K1050">
            <v>17805901</v>
          </cell>
          <cell r="L1050">
            <v>1672</v>
          </cell>
          <cell r="M1050">
            <v>27662499</v>
          </cell>
          <cell r="N1050">
            <v>867</v>
          </cell>
          <cell r="O1050">
            <v>13664642</v>
          </cell>
          <cell r="P1050">
            <v>781</v>
          </cell>
          <cell r="Q1050">
            <v>4092640</v>
          </cell>
          <cell r="R1050">
            <v>764</v>
          </cell>
          <cell r="S1050">
            <v>2894606</v>
          </cell>
          <cell r="T1050">
            <v>5829.5</v>
          </cell>
          <cell r="U1050">
            <v>715</v>
          </cell>
        </row>
        <row r="1051">
          <cell r="A1051">
            <v>830041688</v>
          </cell>
          <cell r="B1051" t="str">
            <v xml:space="preserve">TYCO ELECTRONICS COLOMBIA LTDA                                        </v>
          </cell>
          <cell r="C1051" t="str">
            <v xml:space="preserve">BOGOTA D.C.               </v>
          </cell>
          <cell r="D1051" t="str">
            <v xml:space="preserve">BOGOTA D.C.               </v>
          </cell>
          <cell r="E1051" t="str">
            <v>VIGILANCIA</v>
          </cell>
          <cell r="F1051" t="str">
            <v>ACTIVA</v>
          </cell>
          <cell r="G1051" t="str">
            <v xml:space="preserve">COMERCIO AL POR MAYOR                        </v>
          </cell>
          <cell r="H1051">
            <v>1050</v>
          </cell>
          <cell r="I1051">
            <v>31625418</v>
          </cell>
          <cell r="J1051">
            <v>636</v>
          </cell>
          <cell r="K1051">
            <v>20192714</v>
          </cell>
          <cell r="L1051">
            <v>1194</v>
          </cell>
          <cell r="M1051">
            <v>39869690</v>
          </cell>
          <cell r="N1051">
            <v>885</v>
          </cell>
          <cell r="O1051">
            <v>13434666</v>
          </cell>
          <cell r="P1051">
            <v>508</v>
          </cell>
          <cell r="Q1051">
            <v>6713536</v>
          </cell>
          <cell r="R1051">
            <v>557</v>
          </cell>
          <cell r="S1051">
            <v>4335875</v>
          </cell>
          <cell r="T1051">
            <v>4830</v>
          </cell>
          <cell r="U1051">
            <v>617</v>
          </cell>
        </row>
        <row r="1052">
          <cell r="A1052">
            <v>890206592</v>
          </cell>
          <cell r="B1052" t="str">
            <v xml:space="preserve">DISMACOR S.A.                                                         </v>
          </cell>
          <cell r="C1052" t="str">
            <v xml:space="preserve">BOGOTA D.C.               </v>
          </cell>
          <cell r="D1052" t="str">
            <v xml:space="preserve">BOGOTA D.C.               </v>
          </cell>
          <cell r="E1052" t="str">
            <v>VIGILANCIA</v>
          </cell>
          <cell r="F1052" t="str">
            <v>ACTIVA</v>
          </cell>
          <cell r="G1052" t="str">
            <v xml:space="preserve">COMERCIO DE COMBUSTIBLES Y LUBRICANTES       </v>
          </cell>
          <cell r="H1052">
            <v>1051</v>
          </cell>
          <cell r="I1052">
            <v>31611511</v>
          </cell>
          <cell r="J1052">
            <v>704</v>
          </cell>
          <cell r="K1052">
            <v>17605581</v>
          </cell>
          <cell r="L1052">
            <v>1099</v>
          </cell>
          <cell r="M1052">
            <v>43069905</v>
          </cell>
          <cell r="N1052">
            <v>1154</v>
          </cell>
          <cell r="O1052">
            <v>10126919</v>
          </cell>
          <cell r="P1052">
            <v>1346</v>
          </cell>
          <cell r="Q1052">
            <v>2113623</v>
          </cell>
          <cell r="R1052">
            <v>1062</v>
          </cell>
          <cell r="S1052">
            <v>1825075</v>
          </cell>
          <cell r="T1052">
            <v>6416</v>
          </cell>
          <cell r="U1052">
            <v>773</v>
          </cell>
        </row>
        <row r="1053">
          <cell r="A1053">
            <v>810005794</v>
          </cell>
          <cell r="B1053" t="str">
            <v xml:space="preserve">MAXIMO EXPORTADORES DE CAFE S.A. C.I.                                 </v>
          </cell>
          <cell r="C1053" t="str">
            <v xml:space="preserve">MANIZALES                 </v>
          </cell>
          <cell r="D1053" t="str">
            <v xml:space="preserve">CALDAS                    </v>
          </cell>
          <cell r="E1053" t="str">
            <v>VIGILANCIA</v>
          </cell>
          <cell r="F1053" t="str">
            <v>ACTIVA</v>
          </cell>
          <cell r="G1053" t="str">
            <v xml:space="preserve">COMERCIO AL POR MAYOR                        </v>
          </cell>
          <cell r="H1053">
            <v>1052</v>
          </cell>
          <cell r="I1053">
            <v>31546874</v>
          </cell>
          <cell r="J1053">
            <v>3460.5</v>
          </cell>
          <cell r="K1053">
            <v>1944186</v>
          </cell>
          <cell r="L1053">
            <v>984</v>
          </cell>
          <cell r="M1053">
            <v>48260759</v>
          </cell>
          <cell r="N1053">
            <v>4338</v>
          </cell>
          <cell r="O1053">
            <v>2285554</v>
          </cell>
          <cell r="P1053">
            <v>1896</v>
          </cell>
          <cell r="Q1053">
            <v>1417598</v>
          </cell>
          <cell r="R1053">
            <v>2284</v>
          </cell>
          <cell r="S1053">
            <v>659836</v>
          </cell>
          <cell r="T1053">
            <v>14014.5</v>
          </cell>
          <cell r="U1053">
            <v>1728</v>
          </cell>
        </row>
        <row r="1054">
          <cell r="A1054">
            <v>890201311</v>
          </cell>
          <cell r="B1054" t="str">
            <v xml:space="preserve">LEN IMPORTACIONES LTDA.                                               </v>
          </cell>
          <cell r="C1054" t="str">
            <v xml:space="preserve">BUCARAMANGA               </v>
          </cell>
          <cell r="D1054" t="str">
            <v xml:space="preserve">SANTANDER                 </v>
          </cell>
          <cell r="E1054" t="str">
            <v>VIGILANCIA</v>
          </cell>
          <cell r="F1054" t="str">
            <v>ACTIVA</v>
          </cell>
          <cell r="G1054" t="str">
            <v xml:space="preserve">COMERCIO AL POR MAYOR                        </v>
          </cell>
          <cell r="H1054">
            <v>1053</v>
          </cell>
          <cell r="I1054">
            <v>31538855</v>
          </cell>
          <cell r="J1054">
            <v>632</v>
          </cell>
          <cell r="K1054">
            <v>20332813</v>
          </cell>
          <cell r="L1054">
            <v>1101</v>
          </cell>
          <cell r="M1054">
            <v>43040166</v>
          </cell>
          <cell r="N1054">
            <v>1245</v>
          </cell>
          <cell r="O1054">
            <v>9398847</v>
          </cell>
          <cell r="P1054">
            <v>691</v>
          </cell>
          <cell r="Q1054">
            <v>4691425</v>
          </cell>
          <cell r="R1054">
            <v>1031</v>
          </cell>
          <cell r="S1054">
            <v>1886685</v>
          </cell>
          <cell r="T1054">
            <v>5753</v>
          </cell>
          <cell r="U1054">
            <v>713</v>
          </cell>
        </row>
        <row r="1055">
          <cell r="A1055">
            <v>860070605</v>
          </cell>
          <cell r="B1055" t="str">
            <v xml:space="preserve">PELPAK S.A.                                                           </v>
          </cell>
          <cell r="C1055" t="str">
            <v xml:space="preserve">TOCANCIPA                 </v>
          </cell>
          <cell r="D1055" t="str">
            <v xml:space="preserve">CUNDINAMARCA              </v>
          </cell>
          <cell r="E1055" t="str">
            <v>VIGILANCIA</v>
          </cell>
          <cell r="F1055" t="str">
            <v>ACTIVA</v>
          </cell>
          <cell r="G1055" t="str">
            <v xml:space="preserve">PRODUCTOS DE PLASTICO                        </v>
          </cell>
          <cell r="H1055">
            <v>1054</v>
          </cell>
          <cell r="I1055">
            <v>31536599</v>
          </cell>
          <cell r="J1055">
            <v>777</v>
          </cell>
          <cell r="K1055">
            <v>15386994</v>
          </cell>
          <cell r="L1055">
            <v>1765</v>
          </cell>
          <cell r="M1055">
            <v>25974549</v>
          </cell>
          <cell r="N1055">
            <v>1929</v>
          </cell>
          <cell r="O1055">
            <v>6030094</v>
          </cell>
          <cell r="P1055">
            <v>1085</v>
          </cell>
          <cell r="Q1055">
            <v>2744238</v>
          </cell>
          <cell r="R1055">
            <v>2133</v>
          </cell>
          <cell r="S1055">
            <v>739809</v>
          </cell>
          <cell r="T1055">
            <v>8743</v>
          </cell>
          <cell r="U1055">
            <v>1058</v>
          </cell>
        </row>
        <row r="1056">
          <cell r="A1056">
            <v>890911327</v>
          </cell>
          <cell r="B1056" t="str">
            <v xml:space="preserve">ABRASIVOS DE COLOMBIA S.A.                                            </v>
          </cell>
          <cell r="C1056" t="str">
            <v xml:space="preserve">GIRARDOTA                 </v>
          </cell>
          <cell r="D1056" t="str">
            <v xml:space="preserve">ANTIOQUIA                 </v>
          </cell>
          <cell r="E1056" t="str">
            <v>VIGILANCIA</v>
          </cell>
          <cell r="F1056" t="str">
            <v>ACTIVA</v>
          </cell>
          <cell r="G1056" t="str">
            <v xml:space="preserve">OTRAS INDUSTRIAS MANUFACTURERAS              </v>
          </cell>
          <cell r="H1056">
            <v>1055</v>
          </cell>
          <cell r="I1056">
            <v>31505639</v>
          </cell>
          <cell r="J1056">
            <v>1000.5</v>
          </cell>
          <cell r="K1056">
            <v>11213133</v>
          </cell>
          <cell r="L1056">
            <v>1685</v>
          </cell>
          <cell r="M1056">
            <v>27393435</v>
          </cell>
          <cell r="N1056">
            <v>1254</v>
          </cell>
          <cell r="O1056">
            <v>9348100</v>
          </cell>
          <cell r="P1056">
            <v>1019</v>
          </cell>
          <cell r="Q1056">
            <v>2939337</v>
          </cell>
          <cell r="R1056">
            <v>1138</v>
          </cell>
          <cell r="S1056">
            <v>1659616</v>
          </cell>
          <cell r="T1056">
            <v>7151.5</v>
          </cell>
          <cell r="U1056">
            <v>865</v>
          </cell>
        </row>
        <row r="1057">
          <cell r="A1057">
            <v>860517608</v>
          </cell>
          <cell r="B1057" t="str">
            <v xml:space="preserve">METAZA S A                                                            </v>
          </cell>
          <cell r="C1057" t="str">
            <v xml:space="preserve">BOGOTA D.C.               </v>
          </cell>
          <cell r="D1057" t="str">
            <v xml:space="preserve">BOGOTA D.C.               </v>
          </cell>
          <cell r="E1057" t="str">
            <v>VIGILANCIA</v>
          </cell>
          <cell r="F1057" t="str">
            <v>ACTIVA</v>
          </cell>
          <cell r="G1057" t="str">
            <v xml:space="preserve">COMERCIO AL POR MAYOR                        </v>
          </cell>
          <cell r="H1057">
            <v>1056</v>
          </cell>
          <cell r="I1057">
            <v>31411807</v>
          </cell>
          <cell r="J1057">
            <v>910.5</v>
          </cell>
          <cell r="K1057">
            <v>12622947</v>
          </cell>
          <cell r="L1057">
            <v>814</v>
          </cell>
          <cell r="M1057">
            <v>58841242</v>
          </cell>
          <cell r="N1057">
            <v>1233</v>
          </cell>
          <cell r="O1057">
            <v>9468610</v>
          </cell>
          <cell r="P1057">
            <v>736</v>
          </cell>
          <cell r="Q1057">
            <v>4380064</v>
          </cell>
          <cell r="R1057">
            <v>947</v>
          </cell>
          <cell r="S1057">
            <v>2105365</v>
          </cell>
          <cell r="T1057">
            <v>5696.5</v>
          </cell>
          <cell r="U1057">
            <v>704</v>
          </cell>
        </row>
        <row r="1058">
          <cell r="A1058">
            <v>860000596</v>
          </cell>
          <cell r="B1058" t="str">
            <v xml:space="preserve">ESPUMLATEX S.A                                                        </v>
          </cell>
          <cell r="C1058" t="str">
            <v xml:space="preserve">BOGOTA D.C.               </v>
          </cell>
          <cell r="D1058" t="str">
            <v xml:space="preserve">BOGOTA D.C.               </v>
          </cell>
          <cell r="E1058" t="str">
            <v>VIGILANCIA</v>
          </cell>
          <cell r="F1058" t="str">
            <v>ACTIVA</v>
          </cell>
          <cell r="G1058" t="str">
            <v>FABRICACION DE VEHICULOS AUTOMOTORES Y SUS PA</v>
          </cell>
          <cell r="H1058">
            <v>1057</v>
          </cell>
          <cell r="I1058">
            <v>31389072</v>
          </cell>
          <cell r="J1058">
            <v>1013.5</v>
          </cell>
          <cell r="K1058">
            <v>11025769</v>
          </cell>
          <cell r="L1058">
            <v>765</v>
          </cell>
          <cell r="M1058">
            <v>63440940</v>
          </cell>
          <cell r="N1058">
            <v>896</v>
          </cell>
          <cell r="O1058">
            <v>13203364</v>
          </cell>
          <cell r="P1058">
            <v>568</v>
          </cell>
          <cell r="Q1058">
            <v>5921639</v>
          </cell>
          <cell r="R1058">
            <v>656</v>
          </cell>
          <cell r="S1058">
            <v>3465742</v>
          </cell>
          <cell r="T1058">
            <v>4955.5</v>
          </cell>
          <cell r="U1058">
            <v>631</v>
          </cell>
        </row>
        <row r="1059">
          <cell r="A1059">
            <v>800035776</v>
          </cell>
          <cell r="B1059" t="str">
            <v xml:space="preserve">NEXSYS DE COLOMBIA S.A.                                               </v>
          </cell>
          <cell r="C1059" t="str">
            <v xml:space="preserve">COTA                      </v>
          </cell>
          <cell r="D1059" t="str">
            <v xml:space="preserve">CUNDINAMARCA              </v>
          </cell>
          <cell r="E1059" t="str">
            <v>VIGILANCIA</v>
          </cell>
          <cell r="F1059" t="str">
            <v>ACTIVA</v>
          </cell>
          <cell r="G1059" t="str">
            <v xml:space="preserve">COMERCIO AL POR MAYOR                        </v>
          </cell>
          <cell r="H1059">
            <v>1058</v>
          </cell>
          <cell r="I1059">
            <v>31286266</v>
          </cell>
          <cell r="J1059">
            <v>1554.5</v>
          </cell>
          <cell r="K1059">
            <v>6165290</v>
          </cell>
          <cell r="L1059">
            <v>508</v>
          </cell>
          <cell r="M1059">
            <v>91847018</v>
          </cell>
          <cell r="N1059">
            <v>866</v>
          </cell>
          <cell r="O1059">
            <v>13705335</v>
          </cell>
          <cell r="P1059">
            <v>1875</v>
          </cell>
          <cell r="Q1059">
            <v>1438132</v>
          </cell>
          <cell r="R1059">
            <v>1032</v>
          </cell>
          <cell r="S1059">
            <v>1886610</v>
          </cell>
          <cell r="T1059">
            <v>6893.5</v>
          </cell>
          <cell r="U1059">
            <v>831</v>
          </cell>
        </row>
        <row r="1060">
          <cell r="A1060">
            <v>890922586</v>
          </cell>
          <cell r="B1060" t="str">
            <v xml:space="preserve">TEXCOMERCIAL S A                                                      </v>
          </cell>
          <cell r="C1060" t="str">
            <v xml:space="preserve">ITAGUI                    </v>
          </cell>
          <cell r="D1060" t="str">
            <v xml:space="preserve">ANTIOQUIA                 </v>
          </cell>
          <cell r="E1060" t="str">
            <v>VIGILANCIA</v>
          </cell>
          <cell r="F1060" t="str">
            <v>ACTIVA</v>
          </cell>
          <cell r="G1060" t="str">
            <v xml:space="preserve">COMERCIO AL POR MAYOR                        </v>
          </cell>
          <cell r="H1060">
            <v>1059</v>
          </cell>
          <cell r="I1060">
            <v>31284057</v>
          </cell>
          <cell r="J1060">
            <v>3600.5</v>
          </cell>
          <cell r="K1060">
            <v>1817737</v>
          </cell>
          <cell r="L1060">
            <v>461</v>
          </cell>
          <cell r="M1060">
            <v>100988462</v>
          </cell>
          <cell r="N1060">
            <v>984</v>
          </cell>
          <cell r="O1060">
            <v>12009747</v>
          </cell>
          <cell r="P1060">
            <v>1099</v>
          </cell>
          <cell r="Q1060">
            <v>2704225</v>
          </cell>
          <cell r="R1060">
            <v>4455</v>
          </cell>
          <cell r="S1060">
            <v>251450</v>
          </cell>
          <cell r="T1060">
            <v>11658.5</v>
          </cell>
          <cell r="U1060">
            <v>1424</v>
          </cell>
        </row>
        <row r="1061">
          <cell r="A1061">
            <v>800042175</v>
          </cell>
          <cell r="B1061" t="str">
            <v xml:space="preserve">PRODUCTOS QUIMICOS ANDINOS S.A  P.Q.A  S.A                            </v>
          </cell>
          <cell r="C1061" t="str">
            <v xml:space="preserve">MANIZALES                 </v>
          </cell>
          <cell r="D1061" t="str">
            <v xml:space="preserve">CALDAS                    </v>
          </cell>
          <cell r="E1061" t="str">
            <v>VIGILANCIA</v>
          </cell>
          <cell r="F1061" t="str">
            <v>ACTIVA</v>
          </cell>
          <cell r="G1061" t="str">
            <v xml:space="preserve">PRODUCTOS DE PLASTICO                        </v>
          </cell>
          <cell r="H1061">
            <v>1060</v>
          </cell>
          <cell r="I1061">
            <v>31278724</v>
          </cell>
          <cell r="J1061">
            <v>841.5</v>
          </cell>
          <cell r="K1061">
            <v>13932606</v>
          </cell>
          <cell r="L1061">
            <v>1044</v>
          </cell>
          <cell r="M1061">
            <v>45316419</v>
          </cell>
          <cell r="N1061">
            <v>1167</v>
          </cell>
          <cell r="O1061">
            <v>10012724</v>
          </cell>
          <cell r="P1061">
            <v>597</v>
          </cell>
          <cell r="Q1061">
            <v>5586381</v>
          </cell>
          <cell r="R1061">
            <v>782</v>
          </cell>
          <cell r="S1061">
            <v>2754459</v>
          </cell>
          <cell r="T1061">
            <v>5491.5</v>
          </cell>
          <cell r="U1061">
            <v>678</v>
          </cell>
        </row>
        <row r="1062">
          <cell r="A1062">
            <v>800177119</v>
          </cell>
          <cell r="B1062" t="str">
            <v xml:space="preserve">ESPUMADOS DEL LITORAL S.A.                                            </v>
          </cell>
          <cell r="C1062" t="str">
            <v xml:space="preserve">BARRANQUILLA              </v>
          </cell>
          <cell r="D1062" t="str">
            <v xml:space="preserve">ATLANTICO                 </v>
          </cell>
          <cell r="E1062" t="str">
            <v>VIGILANCIA</v>
          </cell>
          <cell r="F1062" t="str">
            <v>ACTIVA</v>
          </cell>
          <cell r="G1062" t="str">
            <v xml:space="preserve">OTRAS INDUSTRIAS MANUFACTURERAS              </v>
          </cell>
          <cell r="H1062">
            <v>1061</v>
          </cell>
          <cell r="I1062">
            <v>31277360</v>
          </cell>
          <cell r="J1062">
            <v>536.5</v>
          </cell>
          <cell r="K1062">
            <v>24873362</v>
          </cell>
          <cell r="L1062">
            <v>1576</v>
          </cell>
          <cell r="M1062">
            <v>29870624</v>
          </cell>
          <cell r="N1062">
            <v>1397</v>
          </cell>
          <cell r="O1062">
            <v>8403559</v>
          </cell>
          <cell r="P1062">
            <v>758</v>
          </cell>
          <cell r="Q1062">
            <v>4230537</v>
          </cell>
          <cell r="R1062">
            <v>907</v>
          </cell>
          <cell r="S1062">
            <v>2269221</v>
          </cell>
          <cell r="T1062">
            <v>6235.5</v>
          </cell>
          <cell r="U1062">
            <v>755</v>
          </cell>
        </row>
        <row r="1063">
          <cell r="A1063">
            <v>830020767</v>
          </cell>
          <cell r="B1063" t="str">
            <v xml:space="preserve">AUTOMARKET LIMITET                                                    </v>
          </cell>
          <cell r="C1063" t="str">
            <v xml:space="preserve">BOGOTA D.C.               </v>
          </cell>
          <cell r="D1063" t="str">
            <v xml:space="preserve">BOGOTA D.C.               </v>
          </cell>
          <cell r="E1063" t="str">
            <v>VIGILANCIA</v>
          </cell>
          <cell r="F1063" t="str">
            <v>ACTIVA</v>
          </cell>
          <cell r="G1063" t="str">
            <v xml:space="preserve">COMERCIO DE COMBUSTIBLES Y LUBRICANTES       </v>
          </cell>
          <cell r="H1063">
            <v>1062</v>
          </cell>
          <cell r="I1063">
            <v>31240830</v>
          </cell>
          <cell r="J1063">
            <v>1244</v>
          </cell>
          <cell r="K1063">
            <v>8315661</v>
          </cell>
          <cell r="L1063">
            <v>142</v>
          </cell>
          <cell r="M1063">
            <v>290557424</v>
          </cell>
          <cell r="N1063">
            <v>564</v>
          </cell>
          <cell r="O1063">
            <v>22540193</v>
          </cell>
          <cell r="P1063">
            <v>7806</v>
          </cell>
          <cell r="Q1063">
            <v>166206</v>
          </cell>
          <cell r="R1063">
            <v>1851</v>
          </cell>
          <cell r="S1063">
            <v>891534</v>
          </cell>
          <cell r="T1063">
            <v>12669</v>
          </cell>
          <cell r="U1063">
            <v>1569</v>
          </cell>
        </row>
        <row r="1064">
          <cell r="A1064">
            <v>890110050</v>
          </cell>
          <cell r="B1064" t="str">
            <v xml:space="preserve">INDUSTRIAS PLASTICAS DEL CARIBE S. A.                                 </v>
          </cell>
          <cell r="C1064" t="str">
            <v xml:space="preserve">BARRANQUILLA              </v>
          </cell>
          <cell r="D1064" t="str">
            <v xml:space="preserve">ATLANTICO                 </v>
          </cell>
          <cell r="E1064" t="str">
            <v>VIGILANCIA</v>
          </cell>
          <cell r="F1064" t="str">
            <v>ACTIVA</v>
          </cell>
          <cell r="G1064" t="str">
            <v xml:space="preserve">PRODUCTOS DE PLASTICO                        </v>
          </cell>
          <cell r="H1064">
            <v>1063</v>
          </cell>
          <cell r="I1064">
            <v>31235056</v>
          </cell>
          <cell r="J1064">
            <v>779.5</v>
          </cell>
          <cell r="K1064">
            <v>15349158</v>
          </cell>
          <cell r="L1064">
            <v>1620</v>
          </cell>
          <cell r="M1064">
            <v>28604885</v>
          </cell>
          <cell r="N1064">
            <v>2624</v>
          </cell>
          <cell r="O1064">
            <v>4217857</v>
          </cell>
          <cell r="P1064">
            <v>2079</v>
          </cell>
          <cell r="Q1064">
            <v>1279418</v>
          </cell>
          <cell r="R1064">
            <v>3810</v>
          </cell>
          <cell r="S1064">
            <v>320525</v>
          </cell>
          <cell r="T1064">
            <v>11975.5</v>
          </cell>
          <cell r="U1064">
            <v>1473</v>
          </cell>
        </row>
        <row r="1065">
          <cell r="A1065">
            <v>890801451</v>
          </cell>
          <cell r="B1065" t="str">
            <v xml:space="preserve">RIDUCO S.A.                                                           </v>
          </cell>
          <cell r="C1065" t="str">
            <v xml:space="preserve">MANIZALES                 </v>
          </cell>
          <cell r="D1065" t="str">
            <v xml:space="preserve">CALDAS                    </v>
          </cell>
          <cell r="E1065" t="str">
            <v>VIGILANCIA</v>
          </cell>
          <cell r="F1065" t="str">
            <v>ACTIVA</v>
          </cell>
          <cell r="G1065" t="str">
            <v xml:space="preserve">PRODUCTOS DE PLASTICO                        </v>
          </cell>
          <cell r="H1065">
            <v>1064</v>
          </cell>
          <cell r="I1065">
            <v>31234145</v>
          </cell>
          <cell r="J1065">
            <v>1251</v>
          </cell>
          <cell r="K1065">
            <v>8237894</v>
          </cell>
          <cell r="L1065">
            <v>1684</v>
          </cell>
          <cell r="M1065">
            <v>27399801</v>
          </cell>
          <cell r="N1065">
            <v>3331</v>
          </cell>
          <cell r="O1065">
            <v>3131651</v>
          </cell>
          <cell r="P1065">
            <v>1686</v>
          </cell>
          <cell r="Q1065">
            <v>1624898</v>
          </cell>
          <cell r="R1065">
            <v>2290</v>
          </cell>
          <cell r="S1065">
            <v>657069</v>
          </cell>
          <cell r="T1065">
            <v>11306</v>
          </cell>
          <cell r="U1065">
            <v>1383</v>
          </cell>
        </row>
        <row r="1066">
          <cell r="A1066">
            <v>860006765</v>
          </cell>
          <cell r="B1066" t="str">
            <v xml:space="preserve">CI.TRANSPORTADORA.S.A.                                                </v>
          </cell>
          <cell r="C1066" t="str">
            <v xml:space="preserve">BOGOTA D.C.               </v>
          </cell>
          <cell r="D1066" t="str">
            <v xml:space="preserve">BOGOTA D.C.               </v>
          </cell>
          <cell r="E1066" t="str">
            <v>VIGILANCIA</v>
          </cell>
          <cell r="F1066" t="str">
            <v>ACTIVA</v>
          </cell>
          <cell r="G1066" t="str">
            <v>ALMACENAMIENTO Y OTRAS ACTIVIDADES RELACIONAD</v>
          </cell>
          <cell r="H1066">
            <v>1065</v>
          </cell>
          <cell r="I1066">
            <v>31073516</v>
          </cell>
          <cell r="J1066">
            <v>578.5</v>
          </cell>
          <cell r="K1066">
            <v>22638345</v>
          </cell>
          <cell r="L1066">
            <v>8420</v>
          </cell>
          <cell r="M1066">
            <v>3182875</v>
          </cell>
          <cell r="N1066">
            <v>3285</v>
          </cell>
          <cell r="O1066">
            <v>3182875</v>
          </cell>
          <cell r="P1066">
            <v>4350</v>
          </cell>
          <cell r="Q1066">
            <v>463013</v>
          </cell>
          <cell r="R1066">
            <v>720</v>
          </cell>
          <cell r="S1066">
            <v>3164460</v>
          </cell>
          <cell r="T1066">
            <v>18418.5</v>
          </cell>
          <cell r="U1066">
            <v>2317</v>
          </cell>
        </row>
        <row r="1067">
          <cell r="A1067">
            <v>860004655</v>
          </cell>
          <cell r="B1067" t="str">
            <v xml:space="preserve">COLOMBIANA DE FRENOS S A COFRE                                        </v>
          </cell>
          <cell r="C1067" t="str">
            <v xml:space="preserve">BOGOTA D.C.               </v>
          </cell>
          <cell r="D1067" t="str">
            <v xml:space="preserve">BOGOTA D.C.               </v>
          </cell>
          <cell r="E1067" t="str">
            <v>VIGILANCIA</v>
          </cell>
          <cell r="F1067" t="str">
            <v>ACTIVA</v>
          </cell>
          <cell r="G1067" t="str">
            <v>FABRICACION DE VEHICULOS AUTOMOTORES Y SUS PA</v>
          </cell>
          <cell r="H1067">
            <v>1066</v>
          </cell>
          <cell r="I1067">
            <v>31073357</v>
          </cell>
          <cell r="J1067">
            <v>589.5</v>
          </cell>
          <cell r="K1067">
            <v>22090482</v>
          </cell>
          <cell r="L1067">
            <v>1018</v>
          </cell>
          <cell r="M1067">
            <v>46772734</v>
          </cell>
          <cell r="N1067">
            <v>1214</v>
          </cell>
          <cell r="O1067">
            <v>9583611</v>
          </cell>
          <cell r="P1067">
            <v>2678</v>
          </cell>
          <cell r="Q1067">
            <v>909431</v>
          </cell>
          <cell r="R1067">
            <v>1894</v>
          </cell>
          <cell r="S1067">
            <v>866411</v>
          </cell>
          <cell r="T1067">
            <v>8459.5</v>
          </cell>
          <cell r="U1067">
            <v>1019</v>
          </cell>
        </row>
        <row r="1068">
          <cell r="A1068">
            <v>800225401</v>
          </cell>
          <cell r="B1068" t="str">
            <v xml:space="preserve">HILOS DE MOSQUERA S A                                                 </v>
          </cell>
          <cell r="C1068" t="str">
            <v xml:space="preserve">MOSQUERA                  </v>
          </cell>
          <cell r="D1068" t="str">
            <v xml:space="preserve">CUNDINAMARCA              </v>
          </cell>
          <cell r="E1068" t="str">
            <v>VIGILANCIA</v>
          </cell>
          <cell r="F1068" t="str">
            <v>ACTIVA</v>
          </cell>
          <cell r="G1068" t="str">
            <v>FABRICACION DE TELAS Y ACTIVIDADES RELACIONAD</v>
          </cell>
          <cell r="H1068">
            <v>1067</v>
          </cell>
          <cell r="I1068">
            <v>31045793</v>
          </cell>
          <cell r="J1068">
            <v>1057.5</v>
          </cell>
          <cell r="K1068">
            <v>10448706</v>
          </cell>
          <cell r="L1068">
            <v>1596</v>
          </cell>
          <cell r="M1068">
            <v>29180123</v>
          </cell>
          <cell r="N1068">
            <v>3005</v>
          </cell>
          <cell r="O1068">
            <v>3558836</v>
          </cell>
          <cell r="P1068">
            <v>1569</v>
          </cell>
          <cell r="Q1068">
            <v>1778276</v>
          </cell>
          <cell r="R1068">
            <v>6358</v>
          </cell>
          <cell r="S1068">
            <v>138026</v>
          </cell>
          <cell r="T1068">
            <v>14652.5</v>
          </cell>
          <cell r="U1068">
            <v>1828</v>
          </cell>
        </row>
        <row r="1069">
          <cell r="A1069">
            <v>830039568</v>
          </cell>
          <cell r="B1069" t="str">
            <v xml:space="preserve">ASTRAZENECA COLOMBIA S A                                              </v>
          </cell>
          <cell r="C1069" t="str">
            <v xml:space="preserve">BOGOTA D.C.               </v>
          </cell>
          <cell r="D1069" t="str">
            <v xml:space="preserve">BOGOTA D.C.               </v>
          </cell>
          <cell r="E1069" t="str">
            <v>VIGILANCIA</v>
          </cell>
          <cell r="F1069" t="str">
            <v>ACTIVA</v>
          </cell>
          <cell r="G1069" t="str">
            <v xml:space="preserve">COMERCIO AL POR MAYOR                        </v>
          </cell>
          <cell r="H1069">
            <v>1068</v>
          </cell>
          <cell r="I1069">
            <v>31029732</v>
          </cell>
          <cell r="J1069">
            <v>627.5</v>
          </cell>
          <cell r="K1069">
            <v>20544602</v>
          </cell>
          <cell r="L1069">
            <v>600</v>
          </cell>
          <cell r="M1069">
            <v>79222052</v>
          </cell>
          <cell r="N1069">
            <v>214</v>
          </cell>
          <cell r="O1069">
            <v>56173242</v>
          </cell>
          <cell r="P1069">
            <v>247</v>
          </cell>
          <cell r="Q1069">
            <v>15781841</v>
          </cell>
          <cell r="R1069">
            <v>346</v>
          </cell>
          <cell r="S1069">
            <v>8244004</v>
          </cell>
          <cell r="T1069">
            <v>3102.5</v>
          </cell>
          <cell r="U1069">
            <v>409</v>
          </cell>
        </row>
        <row r="1070">
          <cell r="A1070">
            <v>830124924</v>
          </cell>
          <cell r="B1070" t="str">
            <v xml:space="preserve">MAZAL GROUP S.A.                                                      </v>
          </cell>
          <cell r="C1070" t="str">
            <v xml:space="preserve">BOGOTA D.C.               </v>
          </cell>
          <cell r="D1070" t="str">
            <v xml:space="preserve">BOGOTA D.C.               </v>
          </cell>
          <cell r="E1070" t="str">
            <v>VIGILANCIA</v>
          </cell>
          <cell r="F1070" t="str">
            <v>ACTIVA</v>
          </cell>
          <cell r="G1070" t="str">
            <v xml:space="preserve">COMERCIO AL POR MAYOR                        </v>
          </cell>
          <cell r="H1070">
            <v>1069</v>
          </cell>
          <cell r="I1070">
            <v>31025714</v>
          </cell>
          <cell r="J1070">
            <v>1230.5</v>
          </cell>
          <cell r="K1070">
            <v>8438217</v>
          </cell>
          <cell r="L1070">
            <v>1230</v>
          </cell>
          <cell r="M1070">
            <v>38568420</v>
          </cell>
          <cell r="N1070">
            <v>1635</v>
          </cell>
          <cell r="O1070">
            <v>7241818</v>
          </cell>
          <cell r="P1070">
            <v>969</v>
          </cell>
          <cell r="Q1070">
            <v>3136632</v>
          </cell>
          <cell r="R1070">
            <v>2011</v>
          </cell>
          <cell r="S1070">
            <v>798056</v>
          </cell>
          <cell r="T1070">
            <v>8144.5</v>
          </cell>
          <cell r="U1070">
            <v>984</v>
          </cell>
        </row>
        <row r="1071">
          <cell r="A1071">
            <v>860001978</v>
          </cell>
          <cell r="B1071" t="str">
            <v xml:space="preserve">INDUSTRIA QUIMICA ANDINA Y CIA.S.A.                                   </v>
          </cell>
          <cell r="C1071" t="str">
            <v xml:space="preserve">BOGOTA D.C.               </v>
          </cell>
          <cell r="D1071" t="str">
            <v xml:space="preserve">BOGOTA D.C.               </v>
          </cell>
          <cell r="E1071" t="str">
            <v>VIGILANCIA</v>
          </cell>
          <cell r="F1071" t="str">
            <v>ACTIVA</v>
          </cell>
          <cell r="G1071" t="str">
            <v xml:space="preserve">PRODUCTOS QUIMICOS                           </v>
          </cell>
          <cell r="H1071">
            <v>1070</v>
          </cell>
          <cell r="I1071">
            <v>31023124</v>
          </cell>
          <cell r="J1071">
            <v>536</v>
          </cell>
          <cell r="K1071">
            <v>24920420</v>
          </cell>
          <cell r="L1071">
            <v>2625</v>
          </cell>
          <cell r="M1071">
            <v>16619401</v>
          </cell>
          <cell r="N1071">
            <v>3288</v>
          </cell>
          <cell r="O1071">
            <v>3180576</v>
          </cell>
          <cell r="P1071">
            <v>1979</v>
          </cell>
          <cell r="Q1071">
            <v>1355920</v>
          </cell>
          <cell r="R1071">
            <v>2039</v>
          </cell>
          <cell r="S1071">
            <v>784265</v>
          </cell>
          <cell r="T1071">
            <v>11537</v>
          </cell>
          <cell r="U1071">
            <v>1414</v>
          </cell>
        </row>
        <row r="1072">
          <cell r="A1072">
            <v>891304849</v>
          </cell>
          <cell r="B1072" t="str">
            <v xml:space="preserve">IMPLEMENTOS,MAQUINARIA Y EQUIPOS DE COLOMBIA SOCIEDAD ANONIMA         </v>
          </cell>
          <cell r="C1072" t="str">
            <v xml:space="preserve">CALI                      </v>
          </cell>
          <cell r="D1072" t="str">
            <v xml:space="preserve">VALLE                     </v>
          </cell>
          <cell r="E1072" t="str">
            <v>VIGILANCIA</v>
          </cell>
          <cell r="F1072" t="str">
            <v>ACTIVA</v>
          </cell>
          <cell r="G1072" t="str">
            <v xml:space="preserve">TRANSPORTE TERRESTRE DE CARGA                </v>
          </cell>
          <cell r="H1072">
            <v>1071</v>
          </cell>
          <cell r="I1072">
            <v>31015472</v>
          </cell>
          <cell r="J1072">
            <v>933</v>
          </cell>
          <cell r="K1072">
            <v>12274583</v>
          </cell>
          <cell r="L1072">
            <v>906</v>
          </cell>
          <cell r="M1072">
            <v>53450023</v>
          </cell>
          <cell r="N1072">
            <v>1891</v>
          </cell>
          <cell r="O1072">
            <v>6178680</v>
          </cell>
          <cell r="P1072">
            <v>857</v>
          </cell>
          <cell r="Q1072">
            <v>3625604</v>
          </cell>
          <cell r="R1072">
            <v>1252</v>
          </cell>
          <cell r="S1072">
            <v>1496127</v>
          </cell>
          <cell r="T1072">
            <v>6910</v>
          </cell>
          <cell r="U1072">
            <v>834</v>
          </cell>
        </row>
        <row r="1073">
          <cell r="A1073">
            <v>890924840</v>
          </cell>
          <cell r="B1073" t="str">
            <v xml:space="preserve">INVERSIONES FERBIENES S.A.                                            </v>
          </cell>
          <cell r="C1073" t="str">
            <v xml:space="preserve">SABANETA                  </v>
          </cell>
          <cell r="D1073" t="str">
            <v xml:space="preserve">ANTIOQUIA                 </v>
          </cell>
          <cell r="E1073" t="str">
            <v>VIGILANCIA</v>
          </cell>
          <cell r="F1073" t="str">
            <v>ACTIVA</v>
          </cell>
          <cell r="G1073" t="str">
            <v xml:space="preserve">ACTIVIDADES INMOBILIARIAS                    </v>
          </cell>
          <cell r="H1073">
            <v>1072</v>
          </cell>
          <cell r="I1073">
            <v>31007526</v>
          </cell>
          <cell r="J1073">
            <v>482.5</v>
          </cell>
          <cell r="K1073">
            <v>28169872</v>
          </cell>
          <cell r="L1073">
            <v>7249</v>
          </cell>
          <cell r="M1073">
            <v>4144420</v>
          </cell>
          <cell r="N1073">
            <v>2654</v>
          </cell>
          <cell r="O1073">
            <v>4144420</v>
          </cell>
          <cell r="P1073">
            <v>3362</v>
          </cell>
          <cell r="Q1073">
            <v>666231</v>
          </cell>
          <cell r="R1073">
            <v>2311</v>
          </cell>
          <cell r="S1073">
            <v>649198</v>
          </cell>
          <cell r="T1073">
            <v>17130.5</v>
          </cell>
          <cell r="U1073">
            <v>2138</v>
          </cell>
        </row>
        <row r="1074">
          <cell r="A1074">
            <v>860049042</v>
          </cell>
          <cell r="B1074" t="str">
            <v xml:space="preserve">COMESTIBLES ITALO S.A.                                                </v>
          </cell>
          <cell r="C1074" t="str">
            <v xml:space="preserve">BOGOTA D.C.               </v>
          </cell>
          <cell r="D1074" t="str">
            <v xml:space="preserve">BOGOTA D.C.               </v>
          </cell>
          <cell r="E1074" t="str">
            <v>VIGILANCIA</v>
          </cell>
          <cell r="F1074" t="str">
            <v>ACTIVA</v>
          </cell>
          <cell r="G1074" t="str">
            <v xml:space="preserve">PRODUCTOS ALIMENTICIOS                       </v>
          </cell>
          <cell r="H1074">
            <v>1073</v>
          </cell>
          <cell r="I1074">
            <v>31007373</v>
          </cell>
          <cell r="J1074">
            <v>916.5</v>
          </cell>
          <cell r="K1074">
            <v>12519275</v>
          </cell>
          <cell r="L1074">
            <v>924</v>
          </cell>
          <cell r="M1074">
            <v>52118355</v>
          </cell>
          <cell r="N1074">
            <v>722</v>
          </cell>
          <cell r="O1074">
            <v>16707292</v>
          </cell>
          <cell r="P1074">
            <v>1408</v>
          </cell>
          <cell r="Q1074">
            <v>2006962</v>
          </cell>
          <cell r="R1074">
            <v>1639</v>
          </cell>
          <cell r="S1074">
            <v>1047183</v>
          </cell>
          <cell r="T1074">
            <v>6682.5</v>
          </cell>
          <cell r="U1074">
            <v>812</v>
          </cell>
        </row>
        <row r="1075">
          <cell r="A1075">
            <v>860045838</v>
          </cell>
          <cell r="B1075" t="str">
            <v xml:space="preserve">TINTORERIA ASITEX LTDA                                                </v>
          </cell>
          <cell r="C1075" t="str">
            <v xml:space="preserve">BOGOTA D.C.               </v>
          </cell>
          <cell r="D1075" t="str">
            <v xml:space="preserve">BOGOTA D.C.               </v>
          </cell>
          <cell r="E1075" t="str">
            <v>VIGILANCIA</v>
          </cell>
          <cell r="F1075" t="str">
            <v>ACTIVA</v>
          </cell>
          <cell r="G1075" t="str">
            <v>FABRICACION DE TELAS Y ACTIVIDADES RELACIONAD</v>
          </cell>
          <cell r="H1075">
            <v>1074</v>
          </cell>
          <cell r="I1075">
            <v>30945696</v>
          </cell>
          <cell r="J1075">
            <v>814.5</v>
          </cell>
          <cell r="K1075">
            <v>14532034</v>
          </cell>
          <cell r="L1075">
            <v>1980</v>
          </cell>
          <cell r="M1075">
            <v>23003085</v>
          </cell>
          <cell r="N1075">
            <v>2416</v>
          </cell>
          <cell r="O1075">
            <v>4644418</v>
          </cell>
          <cell r="P1075">
            <v>913</v>
          </cell>
          <cell r="Q1075">
            <v>3369291</v>
          </cell>
          <cell r="R1075">
            <v>1265</v>
          </cell>
          <cell r="S1075">
            <v>1480490</v>
          </cell>
          <cell r="T1075">
            <v>8462.5</v>
          </cell>
          <cell r="U1075">
            <v>1022</v>
          </cell>
        </row>
        <row r="1076">
          <cell r="A1076">
            <v>860046192</v>
          </cell>
          <cell r="B1076" t="str">
            <v xml:space="preserve">HOTELES BOGOTA PLAZA S.A.                                             </v>
          </cell>
          <cell r="C1076" t="str">
            <v xml:space="preserve">BOGOTA D.C.               </v>
          </cell>
          <cell r="D1076" t="str">
            <v xml:space="preserve">BOGOTA D.C.               </v>
          </cell>
          <cell r="E1076" t="str">
            <v>VIGILANCIA</v>
          </cell>
          <cell r="F1076" t="str">
            <v>ACTIVA</v>
          </cell>
          <cell r="G1076" t="str">
            <v xml:space="preserve">ALOJAMIENTO                                  </v>
          </cell>
          <cell r="H1076">
            <v>1075</v>
          </cell>
          <cell r="I1076">
            <v>30921419</v>
          </cell>
          <cell r="J1076">
            <v>501</v>
          </cell>
          <cell r="K1076">
            <v>26860734</v>
          </cell>
          <cell r="L1076">
            <v>2755</v>
          </cell>
          <cell r="M1076">
            <v>15640528</v>
          </cell>
          <cell r="N1076">
            <v>1229</v>
          </cell>
          <cell r="O1076">
            <v>9498969</v>
          </cell>
          <cell r="P1076">
            <v>964</v>
          </cell>
          <cell r="Q1076">
            <v>3148944</v>
          </cell>
          <cell r="R1076">
            <v>820</v>
          </cell>
          <cell r="S1076">
            <v>2587783</v>
          </cell>
          <cell r="T1076">
            <v>7344</v>
          </cell>
          <cell r="U1076">
            <v>888</v>
          </cell>
        </row>
        <row r="1077">
          <cell r="A1077">
            <v>860046927</v>
          </cell>
          <cell r="B1077" t="str">
            <v xml:space="preserve">TIPIEL S.A.                                                           </v>
          </cell>
          <cell r="C1077" t="str">
            <v xml:space="preserve">BOGOTA D.C.               </v>
          </cell>
          <cell r="D1077" t="str">
            <v xml:space="preserve">BOGOTA D.C.               </v>
          </cell>
          <cell r="E1077" t="str">
            <v>VIGILANCIA</v>
          </cell>
          <cell r="F1077" t="str">
            <v>ACTIVA</v>
          </cell>
          <cell r="G1077" t="str">
            <v xml:space="preserve">CONSTRUCCION DE OBRAS CIVILES                </v>
          </cell>
          <cell r="H1077">
            <v>1076</v>
          </cell>
          <cell r="I1077">
            <v>30907641</v>
          </cell>
          <cell r="J1077">
            <v>539</v>
          </cell>
          <cell r="K1077">
            <v>24655969</v>
          </cell>
          <cell r="L1077">
            <v>1398</v>
          </cell>
          <cell r="M1077">
            <v>33910555</v>
          </cell>
          <cell r="N1077">
            <v>370</v>
          </cell>
          <cell r="O1077">
            <v>33910555</v>
          </cell>
          <cell r="P1077">
            <v>1288</v>
          </cell>
          <cell r="Q1077">
            <v>2226572</v>
          </cell>
          <cell r="R1077">
            <v>1238</v>
          </cell>
          <cell r="S1077">
            <v>1517775</v>
          </cell>
          <cell r="T1077">
            <v>5909</v>
          </cell>
          <cell r="U1077">
            <v>722</v>
          </cell>
        </row>
        <row r="1078">
          <cell r="A1078">
            <v>860006271</v>
          </cell>
          <cell r="B1078" t="str">
            <v xml:space="preserve">GRUNENTHAL COLOMBIANA S A                                             </v>
          </cell>
          <cell r="C1078" t="str">
            <v xml:space="preserve">BOGOTA D.C.               </v>
          </cell>
          <cell r="D1078" t="str">
            <v xml:space="preserve">BOGOTA D.C.               </v>
          </cell>
          <cell r="E1078" t="str">
            <v>VIGILANCIA</v>
          </cell>
          <cell r="F1078" t="str">
            <v>ACTIVA</v>
          </cell>
          <cell r="G1078" t="str">
            <v xml:space="preserve">COMERCIO AL POR MAYOR                        </v>
          </cell>
          <cell r="H1078">
            <v>1077</v>
          </cell>
          <cell r="I1078">
            <v>30893675</v>
          </cell>
          <cell r="J1078">
            <v>507</v>
          </cell>
          <cell r="K1078">
            <v>26462450</v>
          </cell>
          <cell r="L1078">
            <v>1078</v>
          </cell>
          <cell r="M1078">
            <v>44108420</v>
          </cell>
          <cell r="N1078">
            <v>402</v>
          </cell>
          <cell r="O1078">
            <v>31233602</v>
          </cell>
          <cell r="P1078">
            <v>386</v>
          </cell>
          <cell r="Q1078">
            <v>9554615</v>
          </cell>
          <cell r="R1078">
            <v>421</v>
          </cell>
          <cell r="S1078">
            <v>6312645</v>
          </cell>
          <cell r="T1078">
            <v>3871</v>
          </cell>
          <cell r="U1078">
            <v>504</v>
          </cell>
        </row>
        <row r="1079">
          <cell r="A1079">
            <v>890930847</v>
          </cell>
          <cell r="B1079" t="str">
            <v xml:space="preserve">INVERSIONES BALSORA S. A.                                             </v>
          </cell>
          <cell r="C1079" t="str">
            <v xml:space="preserve">MEDELLIN                  </v>
          </cell>
          <cell r="D1079" t="str">
            <v xml:space="preserve">ANTIOQUIA                 </v>
          </cell>
          <cell r="E1079" t="str">
            <v>VIGILANCIA</v>
          </cell>
          <cell r="F1079" t="str">
            <v>ACTIVA</v>
          </cell>
          <cell r="G1079" t="str">
            <v xml:space="preserve">AGRICOLA CON PREDOMINIO EXPORTADOR           </v>
          </cell>
          <cell r="H1079">
            <v>1078</v>
          </cell>
          <cell r="I1079">
            <v>30860186</v>
          </cell>
          <cell r="J1079">
            <v>682.5</v>
          </cell>
          <cell r="K1079">
            <v>18311066</v>
          </cell>
          <cell r="L1079">
            <v>1540</v>
          </cell>
          <cell r="M1079">
            <v>30657685</v>
          </cell>
          <cell r="N1079">
            <v>7074</v>
          </cell>
          <cell r="O1079">
            <v>1185087</v>
          </cell>
          <cell r="P1079">
            <v>3810</v>
          </cell>
          <cell r="Q1079">
            <v>562693</v>
          </cell>
          <cell r="R1079">
            <v>861</v>
          </cell>
          <cell r="S1079">
            <v>2453720</v>
          </cell>
          <cell r="T1079">
            <v>15045.5</v>
          </cell>
          <cell r="U1079">
            <v>1876</v>
          </cell>
        </row>
        <row r="1080">
          <cell r="A1080">
            <v>830511701</v>
          </cell>
          <cell r="B1080" t="str">
            <v xml:space="preserve">VALORES MANUELITA  E U                                                </v>
          </cell>
          <cell r="C1080" t="str">
            <v xml:space="preserve">PALMIRA                   </v>
          </cell>
          <cell r="D1080" t="str">
            <v xml:space="preserve">VALLE                     </v>
          </cell>
          <cell r="E1080" t="str">
            <v>VIGILANCIA</v>
          </cell>
          <cell r="F1080" t="str">
            <v>ACTIVA</v>
          </cell>
          <cell r="G1080" t="str">
            <v>ACTIVIDADES DIVERSAS DE INVERSION Y SERVICIOS</v>
          </cell>
          <cell r="H1080">
            <v>1079</v>
          </cell>
          <cell r="I1080">
            <v>30814608</v>
          </cell>
          <cell r="J1080">
            <v>461</v>
          </cell>
          <cell r="K1080">
            <v>30243767</v>
          </cell>
          <cell r="L1080">
            <v>8276</v>
          </cell>
          <cell r="M1080">
            <v>3291631</v>
          </cell>
          <cell r="N1080">
            <v>3209</v>
          </cell>
          <cell r="O1080">
            <v>3291631</v>
          </cell>
          <cell r="P1080">
            <v>1037</v>
          </cell>
          <cell r="Q1080">
            <v>2871420</v>
          </cell>
          <cell r="R1080">
            <v>768</v>
          </cell>
          <cell r="S1080">
            <v>2869278</v>
          </cell>
          <cell r="T1080">
            <v>14830</v>
          </cell>
          <cell r="U1080">
            <v>1853</v>
          </cell>
        </row>
        <row r="1081">
          <cell r="A1081">
            <v>800170523</v>
          </cell>
          <cell r="B1081" t="str">
            <v xml:space="preserve">CORPORACION DE TAXIS DE COLOMBIA S.A. CORPOTAXIS D.C. S.A.            </v>
          </cell>
          <cell r="C1081" t="str">
            <v xml:space="preserve">BOGOTA D.C.               </v>
          </cell>
          <cell r="D1081" t="str">
            <v xml:space="preserve">BOGOTA D.C.               </v>
          </cell>
          <cell r="E1081" t="str">
            <v>VIGILANCIA</v>
          </cell>
          <cell r="F1081" t="str">
            <v>ACTIVA</v>
          </cell>
          <cell r="G1081" t="str">
            <v xml:space="preserve">COMERCIO DE VEHICULOS Y ACTIVIDADES CONEXAS  </v>
          </cell>
          <cell r="H1081">
            <v>1080</v>
          </cell>
          <cell r="I1081">
            <v>30806758</v>
          </cell>
          <cell r="J1081">
            <v>709.5</v>
          </cell>
          <cell r="K1081">
            <v>17467293</v>
          </cell>
          <cell r="L1081">
            <v>2187</v>
          </cell>
          <cell r="M1081">
            <v>20293987</v>
          </cell>
          <cell r="N1081">
            <v>1969</v>
          </cell>
          <cell r="O1081">
            <v>5914658</v>
          </cell>
          <cell r="P1081">
            <v>4244</v>
          </cell>
          <cell r="Q1081">
            <v>480959</v>
          </cell>
          <cell r="R1081">
            <v>3138</v>
          </cell>
          <cell r="S1081">
            <v>430414</v>
          </cell>
          <cell r="T1081">
            <v>13327.5</v>
          </cell>
          <cell r="U1081">
            <v>1637</v>
          </cell>
        </row>
        <row r="1082">
          <cell r="A1082">
            <v>830009573</v>
          </cell>
          <cell r="B1082" t="str">
            <v xml:space="preserve">COLOMBIANA DE NO TEJIDOS Y ACOLCHADOS S.A.                            </v>
          </cell>
          <cell r="C1082" t="str">
            <v xml:space="preserve">SOACHA                    </v>
          </cell>
          <cell r="D1082" t="str">
            <v xml:space="preserve">CUNDINAMARCA              </v>
          </cell>
          <cell r="E1082" t="str">
            <v>VIGILANCIA</v>
          </cell>
          <cell r="F1082" t="str">
            <v>ACTIVA</v>
          </cell>
          <cell r="G1082" t="str">
            <v xml:space="preserve">COMERCIO AL POR MAYOR                        </v>
          </cell>
          <cell r="H1082">
            <v>1081</v>
          </cell>
          <cell r="I1082">
            <v>30763065</v>
          </cell>
          <cell r="J1082">
            <v>1180.5</v>
          </cell>
          <cell r="K1082">
            <v>8987210</v>
          </cell>
          <cell r="L1082">
            <v>1622</v>
          </cell>
          <cell r="M1082">
            <v>28539049</v>
          </cell>
          <cell r="N1082">
            <v>2068</v>
          </cell>
          <cell r="O1082">
            <v>5550543</v>
          </cell>
          <cell r="P1082">
            <v>1701</v>
          </cell>
          <cell r="Q1082">
            <v>1610573</v>
          </cell>
          <cell r="R1082">
            <v>4669</v>
          </cell>
          <cell r="S1082">
            <v>233363</v>
          </cell>
          <cell r="T1082">
            <v>12321.5</v>
          </cell>
          <cell r="U1082">
            <v>1525</v>
          </cell>
        </row>
        <row r="1083">
          <cell r="A1083">
            <v>890301951</v>
          </cell>
          <cell r="B1083" t="str">
            <v xml:space="preserve">LIBRERIA NACIONAL S A                                                 </v>
          </cell>
          <cell r="C1083" t="str">
            <v xml:space="preserve">CALI                      </v>
          </cell>
          <cell r="D1083" t="str">
            <v xml:space="preserve">VALLE                     </v>
          </cell>
          <cell r="E1083" t="str">
            <v>VIGILANCIA</v>
          </cell>
          <cell r="F1083" t="str">
            <v>ACTIVA</v>
          </cell>
          <cell r="G1083" t="str">
            <v xml:space="preserve">COMERCIO AL POR MENOR                        </v>
          </cell>
          <cell r="H1083">
            <v>1082</v>
          </cell>
          <cell r="I1083">
            <v>30745691</v>
          </cell>
          <cell r="J1083">
            <v>725</v>
          </cell>
          <cell r="K1083">
            <v>17021856</v>
          </cell>
          <cell r="L1083">
            <v>1288</v>
          </cell>
          <cell r="M1083">
            <v>36554009</v>
          </cell>
          <cell r="N1083">
            <v>895</v>
          </cell>
          <cell r="O1083">
            <v>13214525</v>
          </cell>
          <cell r="P1083">
            <v>1399</v>
          </cell>
          <cell r="Q1083">
            <v>2029202</v>
          </cell>
          <cell r="R1083">
            <v>1269</v>
          </cell>
          <cell r="S1083">
            <v>1478325</v>
          </cell>
          <cell r="T1083">
            <v>6658</v>
          </cell>
          <cell r="U1083">
            <v>810</v>
          </cell>
        </row>
        <row r="1084">
          <cell r="A1084">
            <v>830017197</v>
          </cell>
          <cell r="B1084" t="str">
            <v xml:space="preserve">GEOFISICA SISTEMAS Y SOLUCIONES LTDA                                  </v>
          </cell>
          <cell r="C1084" t="str">
            <v xml:space="preserve">BOGOTA D.C.               </v>
          </cell>
          <cell r="D1084" t="str">
            <v xml:space="preserve">BOGOTA D.C.               </v>
          </cell>
          <cell r="E1084" t="str">
            <v>VIGILANCIA</v>
          </cell>
          <cell r="F1084" t="str">
            <v>ACTIVA</v>
          </cell>
          <cell r="G1084" t="str">
            <v xml:space="preserve">OTRAS ACTIVIDADES EMPRESARIALES              </v>
          </cell>
          <cell r="H1084">
            <v>1083</v>
          </cell>
          <cell r="I1084">
            <v>30728913</v>
          </cell>
          <cell r="J1084">
            <v>659</v>
          </cell>
          <cell r="K1084">
            <v>19282911</v>
          </cell>
          <cell r="L1084">
            <v>852</v>
          </cell>
          <cell r="M1084">
            <v>56843177</v>
          </cell>
          <cell r="N1084">
            <v>934</v>
          </cell>
          <cell r="O1084">
            <v>12712676</v>
          </cell>
          <cell r="P1084">
            <v>432</v>
          </cell>
          <cell r="Q1084">
            <v>8349242</v>
          </cell>
          <cell r="R1084">
            <v>394</v>
          </cell>
          <cell r="S1084">
            <v>6711635</v>
          </cell>
          <cell r="T1084">
            <v>4354</v>
          </cell>
          <cell r="U1084">
            <v>566</v>
          </cell>
        </row>
        <row r="1085">
          <cell r="A1085">
            <v>800166974</v>
          </cell>
          <cell r="B1085" t="str">
            <v xml:space="preserve">TECNICAS AMERICANAS DE ESTUDIO PARA COLOMBIA S.A                      </v>
          </cell>
          <cell r="C1085" t="str">
            <v xml:space="preserve">BOGOTA D.C.               </v>
          </cell>
          <cell r="D1085" t="str">
            <v xml:space="preserve">BOGOTA D.C.               </v>
          </cell>
          <cell r="E1085" t="str">
            <v>VIGILANCIA</v>
          </cell>
          <cell r="F1085" t="str">
            <v>ACTIVA</v>
          </cell>
          <cell r="G1085" t="str">
            <v>EDITORIAL E IMPRESION (SIN INCLUIR PUBLICACIO</v>
          </cell>
          <cell r="H1085">
            <v>1084</v>
          </cell>
          <cell r="I1085">
            <v>30676900</v>
          </cell>
          <cell r="J1085">
            <v>505.5</v>
          </cell>
          <cell r="K1085">
            <v>26554381</v>
          </cell>
          <cell r="L1085">
            <v>1816</v>
          </cell>
          <cell r="M1085">
            <v>25195884</v>
          </cell>
          <cell r="N1085">
            <v>578</v>
          </cell>
          <cell r="O1085">
            <v>21942529</v>
          </cell>
          <cell r="P1085">
            <v>584</v>
          </cell>
          <cell r="Q1085">
            <v>5669523</v>
          </cell>
          <cell r="R1085">
            <v>678</v>
          </cell>
          <cell r="S1085">
            <v>3345204</v>
          </cell>
          <cell r="T1085">
            <v>5245.5</v>
          </cell>
          <cell r="U1085">
            <v>655</v>
          </cell>
        </row>
        <row r="1086">
          <cell r="A1086">
            <v>830126395</v>
          </cell>
          <cell r="B1086" t="str">
            <v xml:space="preserve">CONTAC CENTER AMERICAS S. A.                                          </v>
          </cell>
          <cell r="C1086" t="str">
            <v xml:space="preserve">BOGOTA D.C.               </v>
          </cell>
          <cell r="D1086" t="str">
            <v xml:space="preserve">BOGOTA D.C.               </v>
          </cell>
          <cell r="E1086" t="str">
            <v>VIGILANCIA</v>
          </cell>
          <cell r="F1086" t="str">
            <v>ACTIVA</v>
          </cell>
          <cell r="G1086" t="str">
            <v xml:space="preserve">TELEFONIA Y REDES                            </v>
          </cell>
          <cell r="H1086">
            <v>1085</v>
          </cell>
          <cell r="I1086">
            <v>30659287</v>
          </cell>
          <cell r="J1086">
            <v>1041.5</v>
          </cell>
          <cell r="K1086">
            <v>10673617</v>
          </cell>
          <cell r="L1086">
            <v>652</v>
          </cell>
          <cell r="M1086">
            <v>73471177</v>
          </cell>
          <cell r="N1086">
            <v>909</v>
          </cell>
          <cell r="O1086">
            <v>13003334</v>
          </cell>
          <cell r="P1086">
            <v>678</v>
          </cell>
          <cell r="Q1086">
            <v>4790301</v>
          </cell>
          <cell r="R1086">
            <v>1119</v>
          </cell>
          <cell r="S1086">
            <v>1703520</v>
          </cell>
          <cell r="T1086">
            <v>5484.5</v>
          </cell>
          <cell r="U1086">
            <v>679</v>
          </cell>
        </row>
        <row r="1087">
          <cell r="A1087">
            <v>860022207</v>
          </cell>
          <cell r="B1087" t="str">
            <v xml:space="preserve">ARYSTA LIFESCIENCE COLOMBIA S A                                       </v>
          </cell>
          <cell r="C1087" t="str">
            <v xml:space="preserve">BOGOTA D.C.               </v>
          </cell>
          <cell r="D1087" t="str">
            <v xml:space="preserve">BOGOTA D.C.               </v>
          </cell>
          <cell r="E1087" t="str">
            <v>VIGILANCIA</v>
          </cell>
          <cell r="F1087" t="str">
            <v>ACTIVA</v>
          </cell>
          <cell r="G1087" t="str">
            <v xml:space="preserve">PRODUCTOS QUIMICOS                           </v>
          </cell>
          <cell r="H1087">
            <v>1086</v>
          </cell>
          <cell r="I1087">
            <v>30652227</v>
          </cell>
          <cell r="J1087">
            <v>702</v>
          </cell>
          <cell r="K1087">
            <v>17656941</v>
          </cell>
          <cell r="L1087">
            <v>1177</v>
          </cell>
          <cell r="M1087">
            <v>40667727</v>
          </cell>
          <cell r="N1087">
            <v>854</v>
          </cell>
          <cell r="O1087">
            <v>13907671</v>
          </cell>
          <cell r="P1087">
            <v>513</v>
          </cell>
          <cell r="Q1087">
            <v>6634737</v>
          </cell>
          <cell r="R1087">
            <v>728</v>
          </cell>
          <cell r="S1087">
            <v>3124513</v>
          </cell>
          <cell r="T1087">
            <v>5060</v>
          </cell>
          <cell r="U1087">
            <v>642</v>
          </cell>
        </row>
        <row r="1088">
          <cell r="A1088">
            <v>860013711</v>
          </cell>
          <cell r="B1088" t="str">
            <v xml:space="preserve">DANARANJO S A EN ACUERDO DE REESTRUCTURACION                          </v>
          </cell>
          <cell r="C1088" t="str">
            <v xml:space="preserve">BOGOTA D.C.               </v>
          </cell>
          <cell r="D1088" t="str">
            <v xml:space="preserve">BOGOTA D.C.               </v>
          </cell>
          <cell r="E1088" t="str">
            <v>VIGILANCIA</v>
          </cell>
          <cell r="F1088" t="str">
            <v>ACUERDO DE REESTRUCTURACION</v>
          </cell>
          <cell r="G1088" t="str">
            <v>EDITORIAL E IMPRESION (SIN INCLUIR PUBLICACIO</v>
          </cell>
          <cell r="H1088">
            <v>1087</v>
          </cell>
          <cell r="I1088">
            <v>30605769</v>
          </cell>
          <cell r="J1088">
            <v>692</v>
          </cell>
          <cell r="K1088">
            <v>17930553</v>
          </cell>
          <cell r="L1088">
            <v>1825</v>
          </cell>
          <cell r="M1088">
            <v>25090532</v>
          </cell>
          <cell r="N1088">
            <v>930</v>
          </cell>
          <cell r="O1088">
            <v>12848047</v>
          </cell>
          <cell r="P1088">
            <v>1134</v>
          </cell>
          <cell r="Q1088">
            <v>2609767</v>
          </cell>
          <cell r="R1088">
            <v>1251</v>
          </cell>
          <cell r="S1088">
            <v>1496438</v>
          </cell>
          <cell r="T1088">
            <v>6919</v>
          </cell>
          <cell r="U1088">
            <v>838</v>
          </cell>
        </row>
        <row r="1089">
          <cell r="A1089">
            <v>800022558</v>
          </cell>
          <cell r="B1089" t="str">
            <v xml:space="preserve">BATERIAS WILLARD S.A.                                                 </v>
          </cell>
          <cell r="C1089" t="str">
            <v xml:space="preserve">BARRANQUILLA              </v>
          </cell>
          <cell r="D1089" t="str">
            <v xml:space="preserve">ATLANTICO                 </v>
          </cell>
          <cell r="E1089" t="str">
            <v>VIGILANCIA</v>
          </cell>
          <cell r="F1089" t="str">
            <v>ACTIVA</v>
          </cell>
          <cell r="G1089" t="str">
            <v xml:space="preserve">FABRICACION DE MAQUINARIA Y EQUIPO           </v>
          </cell>
          <cell r="H1089">
            <v>1088</v>
          </cell>
          <cell r="I1089">
            <v>30551902</v>
          </cell>
          <cell r="J1089">
            <v>834</v>
          </cell>
          <cell r="K1089">
            <v>14117424</v>
          </cell>
          <cell r="L1089">
            <v>1149</v>
          </cell>
          <cell r="M1089">
            <v>41532109</v>
          </cell>
          <cell r="N1089">
            <v>1055</v>
          </cell>
          <cell r="O1089">
            <v>11125300</v>
          </cell>
          <cell r="P1089">
            <v>1440</v>
          </cell>
          <cell r="Q1089">
            <v>1961621</v>
          </cell>
          <cell r="R1089">
            <v>1800</v>
          </cell>
          <cell r="S1089">
            <v>924813</v>
          </cell>
          <cell r="T1089">
            <v>7366</v>
          </cell>
          <cell r="U1089">
            <v>894</v>
          </cell>
        </row>
        <row r="1090">
          <cell r="A1090">
            <v>800108935</v>
          </cell>
          <cell r="B1090" t="str">
            <v xml:space="preserve">EKRO DISTRIBUCIONES S A                                               </v>
          </cell>
          <cell r="C1090" t="str">
            <v xml:space="preserve">BOGOTA D.C.               </v>
          </cell>
          <cell r="D1090" t="str">
            <v xml:space="preserve">BOGOTA D.C.               </v>
          </cell>
          <cell r="E1090" t="str">
            <v>VIGILANCIA</v>
          </cell>
          <cell r="F1090" t="str">
            <v>ACTIVA</v>
          </cell>
          <cell r="G1090" t="str">
            <v xml:space="preserve">COMERCIO AL POR MENOR                        </v>
          </cell>
          <cell r="H1090">
            <v>1089</v>
          </cell>
          <cell r="I1090">
            <v>30503585</v>
          </cell>
          <cell r="J1090">
            <v>956.5</v>
          </cell>
          <cell r="K1090">
            <v>11868553</v>
          </cell>
          <cell r="L1090">
            <v>828</v>
          </cell>
          <cell r="M1090">
            <v>57985260</v>
          </cell>
          <cell r="N1090">
            <v>808</v>
          </cell>
          <cell r="O1090">
            <v>14722457</v>
          </cell>
          <cell r="P1090">
            <v>1474</v>
          </cell>
          <cell r="Q1090">
            <v>1913517</v>
          </cell>
          <cell r="R1090">
            <v>1011</v>
          </cell>
          <cell r="S1090">
            <v>1929134</v>
          </cell>
          <cell r="T1090">
            <v>6166.5</v>
          </cell>
          <cell r="U1090">
            <v>748</v>
          </cell>
        </row>
        <row r="1091">
          <cell r="A1091">
            <v>800186960</v>
          </cell>
          <cell r="B1091" t="str">
            <v xml:space="preserve">ALTIPAL BOGOTA LTDA                                                   </v>
          </cell>
          <cell r="C1091" t="str">
            <v xml:space="preserve">BOGOTA D.C.               </v>
          </cell>
          <cell r="D1091" t="str">
            <v xml:space="preserve">BOGOTA D.C.               </v>
          </cell>
          <cell r="E1091" t="str">
            <v>VIGILANCIA</v>
          </cell>
          <cell r="F1091" t="str">
            <v>ACTIVA</v>
          </cell>
          <cell r="G1091" t="str">
            <v xml:space="preserve">COMERCIO AL POR MAYOR                        </v>
          </cell>
          <cell r="H1091">
            <v>1090</v>
          </cell>
          <cell r="I1091">
            <v>30484280</v>
          </cell>
          <cell r="J1091">
            <v>1237.5</v>
          </cell>
          <cell r="K1091">
            <v>8368828</v>
          </cell>
          <cell r="L1091">
            <v>388</v>
          </cell>
          <cell r="M1091">
            <v>115904955</v>
          </cell>
          <cell r="N1091">
            <v>1095</v>
          </cell>
          <cell r="O1091">
            <v>10739461</v>
          </cell>
          <cell r="P1091">
            <v>9587</v>
          </cell>
          <cell r="Q1091">
            <v>100053</v>
          </cell>
          <cell r="R1091">
            <v>1035</v>
          </cell>
          <cell r="S1091">
            <v>1877161</v>
          </cell>
          <cell r="T1091">
            <v>14432.5</v>
          </cell>
          <cell r="U1091">
            <v>1795</v>
          </cell>
        </row>
        <row r="1092">
          <cell r="A1092">
            <v>800022450</v>
          </cell>
          <cell r="B1092" t="str">
            <v xml:space="preserve">CENTRAL DE HIERROS LTDA                                               </v>
          </cell>
          <cell r="C1092" t="str">
            <v xml:space="preserve">BARRANQUILLA              </v>
          </cell>
          <cell r="D1092" t="str">
            <v xml:space="preserve">ATLANTICO                 </v>
          </cell>
          <cell r="E1092" t="str">
            <v>VIGILANCIA</v>
          </cell>
          <cell r="F1092" t="str">
            <v>ACTIVA</v>
          </cell>
          <cell r="G1092" t="str">
            <v xml:space="preserve">COMERCIO AL POR MAYOR                        </v>
          </cell>
          <cell r="H1092">
            <v>1091</v>
          </cell>
          <cell r="I1092">
            <v>30407586</v>
          </cell>
          <cell r="J1092">
            <v>828.5</v>
          </cell>
          <cell r="K1092">
            <v>14234745</v>
          </cell>
          <cell r="L1092">
            <v>711</v>
          </cell>
          <cell r="M1092">
            <v>68190325</v>
          </cell>
          <cell r="N1092">
            <v>1614</v>
          </cell>
          <cell r="O1092">
            <v>7327031</v>
          </cell>
          <cell r="P1092">
            <v>862</v>
          </cell>
          <cell r="Q1092">
            <v>3598582</v>
          </cell>
          <cell r="R1092">
            <v>848</v>
          </cell>
          <cell r="S1092">
            <v>2491261</v>
          </cell>
          <cell r="T1092">
            <v>5954.5</v>
          </cell>
          <cell r="U1092">
            <v>730</v>
          </cell>
        </row>
        <row r="1093">
          <cell r="A1093">
            <v>860028238</v>
          </cell>
          <cell r="B1093" t="str">
            <v xml:space="preserve">FABRICA DE ESPECIAS Y PRODUCTOS EL REY S.A.                           </v>
          </cell>
          <cell r="C1093" t="str">
            <v xml:space="preserve">BOGOTA D.C.               </v>
          </cell>
          <cell r="D1093" t="str">
            <v xml:space="preserve">BOGOTA D.C.               </v>
          </cell>
          <cell r="E1093" t="str">
            <v>VIGILANCIA</v>
          </cell>
          <cell r="F1093" t="str">
            <v>ACTIVA</v>
          </cell>
          <cell r="G1093" t="str">
            <v xml:space="preserve">PRODUCTOS ALIMENTICIOS                       </v>
          </cell>
          <cell r="H1093">
            <v>1092</v>
          </cell>
          <cell r="I1093">
            <v>30398656</v>
          </cell>
          <cell r="J1093">
            <v>685.5</v>
          </cell>
          <cell r="K1093">
            <v>18134033</v>
          </cell>
          <cell r="L1093">
            <v>1597</v>
          </cell>
          <cell r="M1093">
            <v>29084295</v>
          </cell>
          <cell r="N1093">
            <v>807</v>
          </cell>
          <cell r="O1093">
            <v>14740880</v>
          </cell>
          <cell r="P1093">
            <v>920</v>
          </cell>
          <cell r="Q1093">
            <v>3319235</v>
          </cell>
          <cell r="R1093">
            <v>1132</v>
          </cell>
          <cell r="S1093">
            <v>1670822</v>
          </cell>
          <cell r="T1093">
            <v>6233.5</v>
          </cell>
          <cell r="U1093">
            <v>757</v>
          </cell>
        </row>
        <row r="1094">
          <cell r="A1094">
            <v>860070078</v>
          </cell>
          <cell r="B1094" t="str">
            <v xml:space="preserve">IMCOLMEDICA S. A.                                                     </v>
          </cell>
          <cell r="C1094" t="str">
            <v xml:space="preserve">BOGOTA D.C.               </v>
          </cell>
          <cell r="D1094" t="str">
            <v xml:space="preserve">BOGOTA D.C.               </v>
          </cell>
          <cell r="E1094" t="str">
            <v>VIGILANCIA</v>
          </cell>
          <cell r="F1094" t="str">
            <v>ACTIVA</v>
          </cell>
          <cell r="G1094" t="str">
            <v xml:space="preserve">COMERCIO AL POR MAYOR                        </v>
          </cell>
          <cell r="H1094">
            <v>1093</v>
          </cell>
          <cell r="I1094">
            <v>30275745</v>
          </cell>
          <cell r="J1094">
            <v>603</v>
          </cell>
          <cell r="K1094">
            <v>21428242</v>
          </cell>
          <cell r="L1094">
            <v>1041</v>
          </cell>
          <cell r="M1094">
            <v>45425011</v>
          </cell>
          <cell r="N1094">
            <v>1270</v>
          </cell>
          <cell r="O1094">
            <v>9261181</v>
          </cell>
          <cell r="P1094">
            <v>662</v>
          </cell>
          <cell r="Q1094">
            <v>4988810</v>
          </cell>
          <cell r="R1094">
            <v>773</v>
          </cell>
          <cell r="S1094">
            <v>2809510</v>
          </cell>
          <cell r="T1094">
            <v>5442</v>
          </cell>
          <cell r="U1094">
            <v>672</v>
          </cell>
        </row>
        <row r="1095">
          <cell r="A1095">
            <v>817000837</v>
          </cell>
          <cell r="B1095" t="str">
            <v xml:space="preserve">TAMBORES DE COLOMBIA S.A.                                             </v>
          </cell>
          <cell r="C1095" t="str">
            <v xml:space="preserve">BOGOTA D.C.               </v>
          </cell>
          <cell r="D1095" t="str">
            <v xml:space="preserve">BOGOTA D.C.               </v>
          </cell>
          <cell r="E1095" t="str">
            <v>VIGILANCIA</v>
          </cell>
          <cell r="F1095" t="str">
            <v>ACTIVA</v>
          </cell>
          <cell r="G1095" t="str">
            <v xml:space="preserve">INDUSTRIA METALMECANICA DERIVADA             </v>
          </cell>
          <cell r="H1095">
            <v>1094</v>
          </cell>
          <cell r="I1095">
            <v>30264690</v>
          </cell>
          <cell r="J1095">
            <v>674.5</v>
          </cell>
          <cell r="K1095">
            <v>18529916</v>
          </cell>
          <cell r="L1095">
            <v>1741</v>
          </cell>
          <cell r="M1095">
            <v>26350092</v>
          </cell>
          <cell r="N1095">
            <v>2356</v>
          </cell>
          <cell r="O1095">
            <v>4765888</v>
          </cell>
          <cell r="P1095">
            <v>1359</v>
          </cell>
          <cell r="Q1095">
            <v>2079506</v>
          </cell>
          <cell r="R1095">
            <v>1526</v>
          </cell>
          <cell r="S1095">
            <v>1158594</v>
          </cell>
          <cell r="T1095">
            <v>8750.5</v>
          </cell>
          <cell r="U1095">
            <v>1063</v>
          </cell>
        </row>
        <row r="1096">
          <cell r="A1096">
            <v>890911878</v>
          </cell>
          <cell r="B1096" t="str">
            <v xml:space="preserve">CARIBE MOTOR DE MEDELLIN S.A.                                         </v>
          </cell>
          <cell r="C1096" t="str">
            <v xml:space="preserve">MEDELLIN                  </v>
          </cell>
          <cell r="D1096" t="str">
            <v xml:space="preserve">ANTIOQUIA                 </v>
          </cell>
          <cell r="E1096" t="str">
            <v>VIGILANCIA</v>
          </cell>
          <cell r="F1096" t="str">
            <v>ACTIVA</v>
          </cell>
          <cell r="G1096" t="str">
            <v xml:space="preserve">COMERCIO DE VEHICULOS Y ACTIVIDADES CONEXAS  </v>
          </cell>
          <cell r="H1096">
            <v>1095</v>
          </cell>
          <cell r="I1096">
            <v>30260183</v>
          </cell>
          <cell r="J1096">
            <v>839</v>
          </cell>
          <cell r="K1096">
            <v>13987310</v>
          </cell>
          <cell r="L1096">
            <v>629</v>
          </cell>
          <cell r="M1096">
            <v>75631810</v>
          </cell>
          <cell r="N1096">
            <v>1496</v>
          </cell>
          <cell r="O1096">
            <v>7883622</v>
          </cell>
          <cell r="P1096">
            <v>1108</v>
          </cell>
          <cell r="Q1096">
            <v>2675365</v>
          </cell>
          <cell r="R1096">
            <v>1484</v>
          </cell>
          <cell r="S1096">
            <v>1192557</v>
          </cell>
          <cell r="T1096">
            <v>6651</v>
          </cell>
          <cell r="U1096">
            <v>809</v>
          </cell>
        </row>
        <row r="1097">
          <cell r="A1097">
            <v>800237815</v>
          </cell>
          <cell r="B1097" t="str">
            <v xml:space="preserve">AGROPECUARIA DE COMERCIO LTDA                                         </v>
          </cell>
          <cell r="C1097" t="str">
            <v xml:space="preserve">VILLAVICENCIO             </v>
          </cell>
          <cell r="D1097" t="str">
            <v xml:space="preserve">META                      </v>
          </cell>
          <cell r="E1097" t="str">
            <v>VIGILANCIA</v>
          </cell>
          <cell r="F1097" t="str">
            <v>ACTIVA</v>
          </cell>
          <cell r="G1097" t="str">
            <v xml:space="preserve">PRODUCTOS ALIMENTICIOS                       </v>
          </cell>
          <cell r="H1097">
            <v>1096</v>
          </cell>
          <cell r="I1097">
            <v>30160943</v>
          </cell>
          <cell r="J1097">
            <v>1781.5</v>
          </cell>
          <cell r="K1097">
            <v>5145850</v>
          </cell>
          <cell r="L1097">
            <v>1438</v>
          </cell>
          <cell r="M1097">
            <v>32936439</v>
          </cell>
          <cell r="N1097">
            <v>1546</v>
          </cell>
          <cell r="O1097">
            <v>7690319</v>
          </cell>
          <cell r="P1097">
            <v>1324</v>
          </cell>
          <cell r="Q1097">
            <v>2160778</v>
          </cell>
          <cell r="R1097">
            <v>2723</v>
          </cell>
          <cell r="S1097">
            <v>521345</v>
          </cell>
          <cell r="T1097">
            <v>9908.5</v>
          </cell>
          <cell r="U1097">
            <v>1215</v>
          </cell>
        </row>
        <row r="1098">
          <cell r="A1098">
            <v>890307172</v>
          </cell>
          <cell r="B1098" t="str">
            <v xml:space="preserve">GENERAL METALICA S.A.                                                 </v>
          </cell>
          <cell r="C1098" t="str">
            <v xml:space="preserve">YUMBO                     </v>
          </cell>
          <cell r="D1098" t="str">
            <v xml:space="preserve">VALLE                     </v>
          </cell>
          <cell r="E1098" t="str">
            <v>VIGILANCIA</v>
          </cell>
          <cell r="F1098" t="str">
            <v>ACTIVA</v>
          </cell>
          <cell r="G1098" t="str">
            <v xml:space="preserve">INDUSTRIA METALMECANICA DERIVADA             </v>
          </cell>
          <cell r="H1098">
            <v>1097</v>
          </cell>
          <cell r="I1098">
            <v>30112658</v>
          </cell>
          <cell r="J1098">
            <v>722.5</v>
          </cell>
          <cell r="K1098">
            <v>17074301</v>
          </cell>
          <cell r="L1098">
            <v>1510</v>
          </cell>
          <cell r="M1098">
            <v>31143340</v>
          </cell>
          <cell r="N1098">
            <v>1239</v>
          </cell>
          <cell r="O1098">
            <v>9437415</v>
          </cell>
          <cell r="P1098">
            <v>1641</v>
          </cell>
          <cell r="Q1098">
            <v>1685084</v>
          </cell>
          <cell r="R1098">
            <v>13520</v>
          </cell>
          <cell r="S1098">
            <v>19388</v>
          </cell>
          <cell r="T1098">
            <v>19729.5</v>
          </cell>
          <cell r="U1098">
            <v>2488</v>
          </cell>
        </row>
        <row r="1099">
          <cell r="A1099">
            <v>890113508</v>
          </cell>
          <cell r="B1099" t="str">
            <v xml:space="preserve">FINOTEX S.A                                                           </v>
          </cell>
          <cell r="C1099" t="str">
            <v xml:space="preserve">BARRANQUILLA              </v>
          </cell>
          <cell r="D1099" t="str">
            <v xml:space="preserve">ATLANTICO                 </v>
          </cell>
          <cell r="E1099" t="str">
            <v>VIGILANCIA</v>
          </cell>
          <cell r="F1099" t="str">
            <v>ACTIVA</v>
          </cell>
          <cell r="G1099" t="str">
            <v>FABRICACION DE OTROS PRODUCTOS CON MATERIALES</v>
          </cell>
          <cell r="H1099">
            <v>1098</v>
          </cell>
          <cell r="I1099">
            <v>30110072</v>
          </cell>
          <cell r="J1099">
            <v>896</v>
          </cell>
          <cell r="K1099">
            <v>12857087</v>
          </cell>
          <cell r="L1099">
            <v>1800</v>
          </cell>
          <cell r="M1099">
            <v>25447572</v>
          </cell>
          <cell r="N1099">
            <v>1204</v>
          </cell>
          <cell r="O1099">
            <v>9705336</v>
          </cell>
          <cell r="P1099">
            <v>1186</v>
          </cell>
          <cell r="Q1099">
            <v>2445502</v>
          </cell>
          <cell r="R1099">
            <v>5631</v>
          </cell>
          <cell r="S1099">
            <v>173366</v>
          </cell>
          <cell r="T1099">
            <v>11815</v>
          </cell>
          <cell r="U1099">
            <v>1447</v>
          </cell>
        </row>
        <row r="1100">
          <cell r="A1100">
            <v>830515183</v>
          </cell>
          <cell r="B1100" t="str">
            <v xml:space="preserve">FRUTALES LAS LAJAS S.A.                                               </v>
          </cell>
          <cell r="C1100" t="str">
            <v xml:space="preserve">PEREIRA                   </v>
          </cell>
          <cell r="D1100" t="str">
            <v xml:space="preserve">RISARALDA                 </v>
          </cell>
          <cell r="E1100" t="str">
            <v>VIGILANCIA</v>
          </cell>
          <cell r="F1100" t="str">
            <v>ACTIVA</v>
          </cell>
          <cell r="G1100" t="str">
            <v xml:space="preserve">OTROS SECTORES AGRICOLAS                     </v>
          </cell>
          <cell r="H1100">
            <v>1099</v>
          </cell>
          <cell r="I1100">
            <v>30097849</v>
          </cell>
          <cell r="J1100">
            <v>665.5</v>
          </cell>
          <cell r="K1100">
            <v>18914573</v>
          </cell>
          <cell r="L1100">
            <v>5108</v>
          </cell>
          <cell r="M1100">
            <v>7251484</v>
          </cell>
          <cell r="N1100">
            <v>3146</v>
          </cell>
          <cell r="O1100">
            <v>3365552</v>
          </cell>
          <cell r="P1100">
            <v>2912</v>
          </cell>
          <cell r="Q1100">
            <v>816153</v>
          </cell>
          <cell r="R1100">
            <v>4521</v>
          </cell>
          <cell r="S1100">
            <v>246736</v>
          </cell>
          <cell r="T1100">
            <v>17451.5</v>
          </cell>
          <cell r="U1100">
            <v>2185</v>
          </cell>
        </row>
        <row r="1101">
          <cell r="A1101">
            <v>830076882</v>
          </cell>
          <cell r="B1101" t="str">
            <v xml:space="preserve">HP FINANCIAL SERVICES COLOMBIA LLC                                    </v>
          </cell>
          <cell r="C1101" t="str">
            <v xml:space="preserve">BOGOTA D.C.               </v>
          </cell>
          <cell r="D1101" t="str">
            <v xml:space="preserve">BOGOTA D.C.               </v>
          </cell>
          <cell r="E1101" t="str">
            <v>VIGILANCIA</v>
          </cell>
          <cell r="F1101" t="str">
            <v>ACTIVA</v>
          </cell>
          <cell r="G1101" t="str">
            <v xml:space="preserve">ACTIVIDADES INMOBILIARIAS                    </v>
          </cell>
          <cell r="H1101">
            <v>1100</v>
          </cell>
          <cell r="I1101">
            <v>30065577</v>
          </cell>
          <cell r="J1101">
            <v>1174</v>
          </cell>
          <cell r="K1101">
            <v>9045150</v>
          </cell>
          <cell r="L1101">
            <v>2580</v>
          </cell>
          <cell r="M1101">
            <v>16936034</v>
          </cell>
          <cell r="N1101">
            <v>2676</v>
          </cell>
          <cell r="O1101">
            <v>4117613</v>
          </cell>
          <cell r="P1101">
            <v>1541</v>
          </cell>
          <cell r="Q1101">
            <v>1809479</v>
          </cell>
          <cell r="R1101">
            <v>6336</v>
          </cell>
          <cell r="S1101">
            <v>138676</v>
          </cell>
          <cell r="T1101">
            <v>15407</v>
          </cell>
          <cell r="U1101">
            <v>1923</v>
          </cell>
        </row>
        <row r="1102">
          <cell r="A1102">
            <v>860007229</v>
          </cell>
          <cell r="B1102" t="str">
            <v xml:space="preserve">UNIMAQ S A                                                            </v>
          </cell>
          <cell r="C1102" t="str">
            <v xml:space="preserve">BOGOTA D.C.               </v>
          </cell>
          <cell r="D1102" t="str">
            <v xml:space="preserve">BOGOTA D.C.               </v>
          </cell>
          <cell r="E1102" t="str">
            <v>VIGILANCIA</v>
          </cell>
          <cell r="F1102" t="str">
            <v>ACTIVA</v>
          </cell>
          <cell r="G1102" t="str">
            <v xml:space="preserve">COMERCIO AL POR MAYOR                        </v>
          </cell>
          <cell r="H1102">
            <v>1101</v>
          </cell>
          <cell r="I1102">
            <v>30051266</v>
          </cell>
          <cell r="J1102">
            <v>980</v>
          </cell>
          <cell r="K1102">
            <v>11534461</v>
          </cell>
          <cell r="L1102">
            <v>1607</v>
          </cell>
          <cell r="M1102">
            <v>28954455</v>
          </cell>
          <cell r="N1102">
            <v>1114</v>
          </cell>
          <cell r="O1102">
            <v>10542344</v>
          </cell>
          <cell r="P1102">
            <v>2535</v>
          </cell>
          <cell r="Q1102">
            <v>984119</v>
          </cell>
          <cell r="R1102">
            <v>1900</v>
          </cell>
          <cell r="S1102">
            <v>863983</v>
          </cell>
          <cell r="T1102">
            <v>9237</v>
          </cell>
          <cell r="U1102">
            <v>1124</v>
          </cell>
        </row>
        <row r="1103">
          <cell r="A1103">
            <v>806008737</v>
          </cell>
          <cell r="B1103" t="str">
            <v xml:space="preserve">PROMOTORA MONTECARLO VIAS S.A.                                        </v>
          </cell>
          <cell r="C1103" t="str">
            <v xml:space="preserve">CARTAGENA                 </v>
          </cell>
          <cell r="D1103" t="str">
            <v xml:space="preserve">BOLIVAR                   </v>
          </cell>
          <cell r="E1103" t="str">
            <v>VIGILANCIA</v>
          </cell>
          <cell r="F1103" t="str">
            <v>ACTIVA</v>
          </cell>
          <cell r="G1103" t="str">
            <v xml:space="preserve">CONSTRUCCION DE OBRAS RESIDENCIALES          </v>
          </cell>
          <cell r="H1103">
            <v>1102</v>
          </cell>
          <cell r="I1103">
            <v>29998604</v>
          </cell>
          <cell r="J1103">
            <v>2044</v>
          </cell>
          <cell r="K1103">
            <v>4178354</v>
          </cell>
          <cell r="L1103">
            <v>1396</v>
          </cell>
          <cell r="M1103">
            <v>33941735</v>
          </cell>
          <cell r="N1103">
            <v>1389</v>
          </cell>
          <cell r="O1103">
            <v>8429140</v>
          </cell>
          <cell r="P1103">
            <v>1751</v>
          </cell>
          <cell r="Q1103">
            <v>1565052</v>
          </cell>
          <cell r="R1103">
            <v>2012</v>
          </cell>
          <cell r="S1103">
            <v>796218</v>
          </cell>
          <cell r="T1103">
            <v>9694</v>
          </cell>
          <cell r="U1103">
            <v>1188</v>
          </cell>
        </row>
        <row r="1104">
          <cell r="A1104">
            <v>800156354</v>
          </cell>
          <cell r="B1104" t="str">
            <v xml:space="preserve">TUBOSCOPE BRANDT DE COLOMBIA                                          </v>
          </cell>
          <cell r="C1104" t="str">
            <v xml:space="preserve">BOGOTA D.C.               </v>
          </cell>
          <cell r="D1104" t="str">
            <v xml:space="preserve">BOGOTA D.C.               </v>
          </cell>
          <cell r="E1104" t="str">
            <v>VIGILANCIA</v>
          </cell>
          <cell r="F1104" t="str">
            <v>ACTIVA</v>
          </cell>
          <cell r="G1104" t="str">
            <v xml:space="preserve">DERIVADOS DEL PETROLEO Y GAS                 </v>
          </cell>
          <cell r="H1104">
            <v>1103</v>
          </cell>
          <cell r="I1104">
            <v>29982639</v>
          </cell>
          <cell r="J1104">
            <v>546.5</v>
          </cell>
          <cell r="K1104">
            <v>24343592</v>
          </cell>
          <cell r="L1104">
            <v>1719</v>
          </cell>
          <cell r="M1104">
            <v>26815140</v>
          </cell>
          <cell r="N1104">
            <v>477</v>
          </cell>
          <cell r="O1104">
            <v>26266755</v>
          </cell>
          <cell r="P1104">
            <v>1349</v>
          </cell>
          <cell r="Q1104">
            <v>2092689</v>
          </cell>
          <cell r="R1104">
            <v>1192</v>
          </cell>
          <cell r="S1104">
            <v>1578557</v>
          </cell>
          <cell r="T1104">
            <v>6386.5</v>
          </cell>
          <cell r="U1104">
            <v>772</v>
          </cell>
        </row>
        <row r="1105">
          <cell r="A1105">
            <v>890902595</v>
          </cell>
          <cell r="B1105" t="str">
            <v xml:space="preserve">DISTRIBUIDORA DE CONFITES S.A.                                        </v>
          </cell>
          <cell r="C1105" t="str">
            <v xml:space="preserve">SABANETA                  </v>
          </cell>
          <cell r="D1105" t="str">
            <v xml:space="preserve">ANTIOQUIA                 </v>
          </cell>
          <cell r="E1105" t="str">
            <v>VIGILANCIA</v>
          </cell>
          <cell r="F1105" t="str">
            <v>ACTIVA</v>
          </cell>
          <cell r="G1105" t="str">
            <v xml:space="preserve">COMERCIO AL POR MAYOR                        </v>
          </cell>
          <cell r="H1105">
            <v>1104</v>
          </cell>
          <cell r="I1105">
            <v>29918981</v>
          </cell>
          <cell r="J1105">
            <v>987.5</v>
          </cell>
          <cell r="K1105">
            <v>11408013</v>
          </cell>
          <cell r="L1105">
            <v>665</v>
          </cell>
          <cell r="M1105">
            <v>72375496</v>
          </cell>
          <cell r="N1105">
            <v>814</v>
          </cell>
          <cell r="O1105">
            <v>14660413</v>
          </cell>
          <cell r="P1105">
            <v>1016</v>
          </cell>
          <cell r="Q1105">
            <v>2966991</v>
          </cell>
          <cell r="R1105">
            <v>1344</v>
          </cell>
          <cell r="S1105">
            <v>1365563</v>
          </cell>
          <cell r="T1105">
            <v>5930.5</v>
          </cell>
          <cell r="U1105">
            <v>726</v>
          </cell>
        </row>
        <row r="1106">
          <cell r="A1106">
            <v>860066342</v>
          </cell>
          <cell r="B1106" t="str">
            <v xml:space="preserve">HILAT S.A.                                                            </v>
          </cell>
          <cell r="C1106" t="str">
            <v xml:space="preserve">BOGOTA D.C.               </v>
          </cell>
          <cell r="D1106" t="str">
            <v xml:space="preserve">BOGOTA D.C.               </v>
          </cell>
          <cell r="E1106" t="str">
            <v>VIGILANCIA</v>
          </cell>
          <cell r="F1106" t="str">
            <v>ACTIVA</v>
          </cell>
          <cell r="G1106" t="str">
            <v>FABRICACION DE TELAS Y ACTIVIDADES RELACIONAD</v>
          </cell>
          <cell r="H1106">
            <v>1105</v>
          </cell>
          <cell r="I1106">
            <v>29888292</v>
          </cell>
          <cell r="J1106">
            <v>728.5</v>
          </cell>
          <cell r="K1106">
            <v>16887957</v>
          </cell>
          <cell r="L1106">
            <v>1462</v>
          </cell>
          <cell r="M1106">
            <v>32251597</v>
          </cell>
          <cell r="N1106">
            <v>1861</v>
          </cell>
          <cell r="O1106">
            <v>6299300</v>
          </cell>
          <cell r="P1106">
            <v>1695</v>
          </cell>
          <cell r="Q1106">
            <v>1613511</v>
          </cell>
          <cell r="R1106">
            <v>3320</v>
          </cell>
          <cell r="S1106">
            <v>393640</v>
          </cell>
          <cell r="T1106">
            <v>10171.5</v>
          </cell>
          <cell r="U1106">
            <v>1249</v>
          </cell>
        </row>
        <row r="1107">
          <cell r="A1107">
            <v>890110964</v>
          </cell>
          <cell r="B1107" t="str">
            <v xml:space="preserve">ALIMENTOS DEL VALLE S A                                               </v>
          </cell>
          <cell r="C1107" t="str">
            <v xml:space="preserve">CALI                      </v>
          </cell>
          <cell r="D1107" t="str">
            <v xml:space="preserve">VALLE                     </v>
          </cell>
          <cell r="E1107" t="str">
            <v>VIGILANCIA</v>
          </cell>
          <cell r="F1107" t="str">
            <v>ACTIVA</v>
          </cell>
          <cell r="G1107" t="str">
            <v xml:space="preserve">COMERCIO AL POR MENOR                        </v>
          </cell>
          <cell r="H1107">
            <v>1106</v>
          </cell>
          <cell r="I1107">
            <v>29840611</v>
          </cell>
          <cell r="J1107">
            <v>730</v>
          </cell>
          <cell r="K1107">
            <v>16777731</v>
          </cell>
          <cell r="L1107">
            <v>457</v>
          </cell>
          <cell r="M1107">
            <v>101331890</v>
          </cell>
          <cell r="N1107">
            <v>582</v>
          </cell>
          <cell r="O1107">
            <v>21731195</v>
          </cell>
          <cell r="P1107">
            <v>1998</v>
          </cell>
          <cell r="Q1107">
            <v>1343826</v>
          </cell>
          <cell r="R1107">
            <v>2141</v>
          </cell>
          <cell r="S1107">
            <v>735746</v>
          </cell>
          <cell r="T1107">
            <v>7014</v>
          </cell>
          <cell r="U1107">
            <v>852</v>
          </cell>
        </row>
        <row r="1108">
          <cell r="A1108">
            <v>800169165</v>
          </cell>
          <cell r="B1108" t="str">
            <v xml:space="preserve">IDECAMPO S.A.                                                         </v>
          </cell>
          <cell r="C1108" t="str">
            <v xml:space="preserve">MEDELLIN                  </v>
          </cell>
          <cell r="D1108" t="str">
            <v xml:space="preserve">ANTIOQUIA                 </v>
          </cell>
          <cell r="E1108" t="str">
            <v>VIGILANCIA</v>
          </cell>
          <cell r="F1108" t="str">
            <v>ACTIVA</v>
          </cell>
          <cell r="G1108" t="str">
            <v xml:space="preserve">ACTIVIDADES PECUARIAS Y DE CAZA              </v>
          </cell>
          <cell r="H1108">
            <v>1107</v>
          </cell>
          <cell r="I1108">
            <v>29800260</v>
          </cell>
          <cell r="J1108">
            <v>995</v>
          </cell>
          <cell r="K1108">
            <v>11266054</v>
          </cell>
          <cell r="L1108">
            <v>429</v>
          </cell>
          <cell r="M1108">
            <v>106402516</v>
          </cell>
          <cell r="N1108">
            <v>619</v>
          </cell>
          <cell r="O1108">
            <v>20129436</v>
          </cell>
          <cell r="P1108">
            <v>1517</v>
          </cell>
          <cell r="Q1108">
            <v>1846682</v>
          </cell>
          <cell r="R1108">
            <v>2491</v>
          </cell>
          <cell r="S1108">
            <v>591954</v>
          </cell>
          <cell r="T1108">
            <v>7158</v>
          </cell>
          <cell r="U1108">
            <v>873</v>
          </cell>
        </row>
        <row r="1109">
          <cell r="A1109">
            <v>800020220</v>
          </cell>
          <cell r="B1109" t="str">
            <v xml:space="preserve">AGROINDUSTRIAL MOLINO SONORA A.P. S.A.                                </v>
          </cell>
          <cell r="C1109" t="str">
            <v xml:space="preserve">BOGOTA D.C.               </v>
          </cell>
          <cell r="D1109" t="str">
            <v xml:space="preserve">BOGOTA D.C.               </v>
          </cell>
          <cell r="E1109" t="str">
            <v>VIGILANCIA</v>
          </cell>
          <cell r="F1109" t="str">
            <v>ACTIVA</v>
          </cell>
          <cell r="G1109" t="str">
            <v xml:space="preserve">PRODUCTOS ALIMENTICIOS                       </v>
          </cell>
          <cell r="H1109">
            <v>1108</v>
          </cell>
          <cell r="I1109">
            <v>29788315</v>
          </cell>
          <cell r="J1109">
            <v>913</v>
          </cell>
          <cell r="K1109">
            <v>12604421</v>
          </cell>
          <cell r="L1109">
            <v>1012</v>
          </cell>
          <cell r="M1109">
            <v>47037131</v>
          </cell>
          <cell r="N1109">
            <v>1575</v>
          </cell>
          <cell r="O1109">
            <v>7533343</v>
          </cell>
          <cell r="P1109">
            <v>1719</v>
          </cell>
          <cell r="Q1109">
            <v>1596983</v>
          </cell>
          <cell r="R1109">
            <v>3720</v>
          </cell>
          <cell r="S1109">
            <v>331969</v>
          </cell>
          <cell r="T1109">
            <v>10047</v>
          </cell>
          <cell r="U1109">
            <v>1237</v>
          </cell>
        </row>
        <row r="1110">
          <cell r="A1110">
            <v>800037199</v>
          </cell>
          <cell r="B1110" t="str">
            <v xml:space="preserve">PROMOTORA APOTEMA S.A.                                                </v>
          </cell>
          <cell r="C1110" t="str">
            <v xml:space="preserve">BOGOTA D.C.               </v>
          </cell>
          <cell r="D1110" t="str">
            <v xml:space="preserve">BOGOTA D.C.               </v>
          </cell>
          <cell r="E1110" t="str">
            <v>VIGILANCIA</v>
          </cell>
          <cell r="F1110" t="str">
            <v>ACTIVA</v>
          </cell>
          <cell r="G1110" t="str">
            <v xml:space="preserve">COMERCIO DE COMBUSTIBLES Y LUBRICANTES       </v>
          </cell>
          <cell r="H1110">
            <v>1109</v>
          </cell>
          <cell r="I1110">
            <v>29745554</v>
          </cell>
          <cell r="J1110">
            <v>1337.5</v>
          </cell>
          <cell r="K1110">
            <v>7579505</v>
          </cell>
          <cell r="L1110">
            <v>2727</v>
          </cell>
          <cell r="M1110">
            <v>15820039</v>
          </cell>
          <cell r="N1110">
            <v>3729</v>
          </cell>
          <cell r="O1110">
            <v>2751598</v>
          </cell>
          <cell r="P1110">
            <v>2586</v>
          </cell>
          <cell r="Q1110">
            <v>954148</v>
          </cell>
          <cell r="R1110">
            <v>2081</v>
          </cell>
          <cell r="S1110">
            <v>764173</v>
          </cell>
          <cell r="T1110">
            <v>13569.5</v>
          </cell>
          <cell r="U1110">
            <v>1667</v>
          </cell>
        </row>
        <row r="1111">
          <cell r="A1111">
            <v>830117106</v>
          </cell>
          <cell r="B1111" t="str">
            <v xml:space="preserve">DESCA COLOMBIA S. A.                                                  </v>
          </cell>
          <cell r="C1111" t="str">
            <v xml:space="preserve">BOGOTA D.C.               </v>
          </cell>
          <cell r="D1111" t="str">
            <v xml:space="preserve">BOGOTA D.C.               </v>
          </cell>
          <cell r="E1111" t="str">
            <v>VIGILANCIA</v>
          </cell>
          <cell r="F1111" t="str">
            <v>ACTIVA</v>
          </cell>
          <cell r="G1111" t="str">
            <v xml:space="preserve">COMERCIO AL POR MENOR                        </v>
          </cell>
          <cell r="H1111">
            <v>1110</v>
          </cell>
          <cell r="I1111">
            <v>29738686</v>
          </cell>
          <cell r="J1111">
            <v>2453.5</v>
          </cell>
          <cell r="K1111">
            <v>3182017</v>
          </cell>
          <cell r="L1111">
            <v>1097</v>
          </cell>
          <cell r="M1111">
            <v>43181982</v>
          </cell>
          <cell r="N1111">
            <v>1210</v>
          </cell>
          <cell r="O1111">
            <v>9638463</v>
          </cell>
          <cell r="P1111">
            <v>1276</v>
          </cell>
          <cell r="Q1111">
            <v>2248110</v>
          </cell>
          <cell r="R1111">
            <v>1722</v>
          </cell>
          <cell r="S1111">
            <v>983033</v>
          </cell>
          <cell r="T1111">
            <v>8868.5</v>
          </cell>
          <cell r="U1111">
            <v>1078</v>
          </cell>
        </row>
        <row r="1112">
          <cell r="A1112">
            <v>800215509</v>
          </cell>
          <cell r="B1112" t="str">
            <v xml:space="preserve">DISTRIBUIDORA JORGE MARIO URIBE G.  S.A.                              </v>
          </cell>
          <cell r="C1112" t="str">
            <v xml:space="preserve">MEDELLIN                  </v>
          </cell>
          <cell r="D1112" t="str">
            <v xml:space="preserve">ANTIOQUIA                 </v>
          </cell>
          <cell r="E1112" t="str">
            <v>VIGILANCIA</v>
          </cell>
          <cell r="F1112" t="str">
            <v>ACTIVA</v>
          </cell>
          <cell r="G1112" t="str">
            <v xml:space="preserve">COMERCIO AL POR MAYOR                        </v>
          </cell>
          <cell r="H1112">
            <v>1111</v>
          </cell>
          <cell r="I1112">
            <v>29731512</v>
          </cell>
          <cell r="J1112">
            <v>1613.5</v>
          </cell>
          <cell r="K1112">
            <v>5882027</v>
          </cell>
          <cell r="L1112">
            <v>1621</v>
          </cell>
          <cell r="M1112">
            <v>28576490</v>
          </cell>
          <cell r="N1112">
            <v>1939</v>
          </cell>
          <cell r="O1112">
            <v>6004421</v>
          </cell>
          <cell r="P1112">
            <v>2053</v>
          </cell>
          <cell r="Q1112">
            <v>1302212</v>
          </cell>
          <cell r="R1112">
            <v>4069</v>
          </cell>
          <cell r="S1112">
            <v>290658</v>
          </cell>
          <cell r="T1112">
            <v>12406.5</v>
          </cell>
          <cell r="U1112">
            <v>1534</v>
          </cell>
        </row>
        <row r="1113">
          <cell r="A1113">
            <v>830509703</v>
          </cell>
          <cell r="B1113" t="str">
            <v xml:space="preserve">PARQUE AGROPECUARIO DE LA SABANA S.A.                                 </v>
          </cell>
          <cell r="C1113" t="str">
            <v xml:space="preserve">BOGOTA D.C.               </v>
          </cell>
          <cell r="D1113" t="str">
            <v xml:space="preserve">BOGOTA D.C.               </v>
          </cell>
          <cell r="E1113" t="str">
            <v>VIGILANCIA</v>
          </cell>
          <cell r="F1113" t="str">
            <v>ACTIVA</v>
          </cell>
          <cell r="G1113" t="str">
            <v xml:space="preserve">OTRAS ACTIVIDADES DE SERVISIOS COMUNITARIOS, </v>
          </cell>
          <cell r="H1113">
            <v>1112</v>
          </cell>
          <cell r="I1113">
            <v>29706511</v>
          </cell>
          <cell r="J1113">
            <v>1132</v>
          </cell>
          <cell r="K1113">
            <v>9479228</v>
          </cell>
          <cell r="L1113">
            <v>6102</v>
          </cell>
          <cell r="M1113">
            <v>5518993</v>
          </cell>
          <cell r="N1113">
            <v>2149</v>
          </cell>
          <cell r="O1113">
            <v>5278845</v>
          </cell>
          <cell r="P1113">
            <v>2290</v>
          </cell>
          <cell r="Q1113">
            <v>1124673</v>
          </cell>
          <cell r="R1113">
            <v>2205</v>
          </cell>
          <cell r="S1113">
            <v>698000</v>
          </cell>
          <cell r="T1113">
            <v>14990</v>
          </cell>
          <cell r="U1113">
            <v>1870</v>
          </cell>
        </row>
        <row r="1114">
          <cell r="A1114">
            <v>890914515</v>
          </cell>
          <cell r="B1114" t="str">
            <v xml:space="preserve">SOCODA S.A.                                                           </v>
          </cell>
          <cell r="C1114" t="str">
            <v xml:space="preserve">MEDELLIN                  </v>
          </cell>
          <cell r="D1114" t="str">
            <v xml:space="preserve">ANTIOQUIA                 </v>
          </cell>
          <cell r="E1114" t="str">
            <v>VIGILANCIA</v>
          </cell>
          <cell r="F1114" t="str">
            <v>ACTIVA</v>
          </cell>
          <cell r="G1114" t="str">
            <v xml:space="preserve">OTRAS INDUSTRIAS MANUFACTURERAS              </v>
          </cell>
          <cell r="H1114">
            <v>1113</v>
          </cell>
          <cell r="I1114">
            <v>29695211</v>
          </cell>
          <cell r="J1114">
            <v>783.5</v>
          </cell>
          <cell r="K1114">
            <v>15284323</v>
          </cell>
          <cell r="L1114">
            <v>1483</v>
          </cell>
          <cell r="M1114">
            <v>31686006</v>
          </cell>
          <cell r="N1114">
            <v>1296</v>
          </cell>
          <cell r="O1114">
            <v>9064914</v>
          </cell>
          <cell r="P1114">
            <v>1114</v>
          </cell>
          <cell r="Q1114">
            <v>2664111</v>
          </cell>
          <cell r="R1114">
            <v>1557</v>
          </cell>
          <cell r="S1114">
            <v>1124945</v>
          </cell>
          <cell r="T1114">
            <v>7346.5</v>
          </cell>
          <cell r="U1114">
            <v>891</v>
          </cell>
        </row>
        <row r="1115">
          <cell r="A1115">
            <v>860531602</v>
          </cell>
          <cell r="B1115" t="str">
            <v xml:space="preserve">LABORATORIOS LEGRAND S.A                                              </v>
          </cell>
          <cell r="C1115" t="str">
            <v xml:space="preserve">BOGOTA D.C.               </v>
          </cell>
          <cell r="D1115" t="str">
            <v xml:space="preserve">BOGOTA D.C.               </v>
          </cell>
          <cell r="E1115" t="str">
            <v>VIGILANCIA</v>
          </cell>
          <cell r="F1115" t="str">
            <v>ACTIVA</v>
          </cell>
          <cell r="G1115" t="str">
            <v xml:space="preserve">PRODUCTOS QUIMICOS                           </v>
          </cell>
          <cell r="H1115">
            <v>1114</v>
          </cell>
          <cell r="I1115">
            <v>29646106</v>
          </cell>
          <cell r="J1115">
            <v>626</v>
          </cell>
          <cell r="K1115">
            <v>20600018</v>
          </cell>
          <cell r="L1115">
            <v>1460</v>
          </cell>
          <cell r="M1115">
            <v>32303274</v>
          </cell>
          <cell r="N1115">
            <v>870</v>
          </cell>
          <cell r="O1115">
            <v>13620346</v>
          </cell>
          <cell r="P1115">
            <v>811</v>
          </cell>
          <cell r="Q1115">
            <v>3919265</v>
          </cell>
          <cell r="R1115">
            <v>716</v>
          </cell>
          <cell r="S1115">
            <v>3186000</v>
          </cell>
          <cell r="T1115">
            <v>5597</v>
          </cell>
          <cell r="U1115">
            <v>697</v>
          </cell>
        </row>
        <row r="1116">
          <cell r="A1116">
            <v>860400008</v>
          </cell>
          <cell r="B1116" t="str">
            <v xml:space="preserve">MOLINO EL LOBO S.A.                                                   </v>
          </cell>
          <cell r="C1116" t="str">
            <v xml:space="preserve">BOGOTA D.C.               </v>
          </cell>
          <cell r="D1116" t="str">
            <v xml:space="preserve">BOGOTA D.C.               </v>
          </cell>
          <cell r="E1116" t="str">
            <v>VIGILANCIA</v>
          </cell>
          <cell r="F1116" t="str">
            <v>ACTIVA</v>
          </cell>
          <cell r="G1116" t="str">
            <v xml:space="preserve">PRODUCTOS ALIMENTICIOS                       </v>
          </cell>
          <cell r="H1116">
            <v>1115</v>
          </cell>
          <cell r="I1116">
            <v>29609485</v>
          </cell>
          <cell r="J1116">
            <v>611</v>
          </cell>
          <cell r="K1116">
            <v>21152953</v>
          </cell>
          <cell r="L1116">
            <v>781</v>
          </cell>
          <cell r="M1116">
            <v>61540937</v>
          </cell>
          <cell r="N1116">
            <v>1302</v>
          </cell>
          <cell r="O1116">
            <v>8998163</v>
          </cell>
          <cell r="P1116">
            <v>670</v>
          </cell>
          <cell r="Q1116">
            <v>4892865</v>
          </cell>
          <cell r="R1116">
            <v>1179</v>
          </cell>
          <cell r="S1116">
            <v>1596997</v>
          </cell>
          <cell r="T1116">
            <v>5658</v>
          </cell>
          <cell r="U1116">
            <v>701</v>
          </cell>
        </row>
        <row r="1117">
          <cell r="A1117">
            <v>891701551</v>
          </cell>
          <cell r="B1117" t="str">
            <v xml:space="preserve">PALMAS OLEAGINOSAS DEL MAGDALENA LTDA.                                </v>
          </cell>
          <cell r="C1117" t="str">
            <v xml:space="preserve">SANTA MARTA               </v>
          </cell>
          <cell r="D1117" t="str">
            <v xml:space="preserve">MAGDALENA                 </v>
          </cell>
          <cell r="E1117" t="str">
            <v>VIGILANCIA</v>
          </cell>
          <cell r="F1117" t="str">
            <v>ACTIVA</v>
          </cell>
          <cell r="G1117" t="str">
            <v xml:space="preserve">AGRICOLA CON PREDOMINIO EXPORTADOR           </v>
          </cell>
          <cell r="H1117">
            <v>1116</v>
          </cell>
          <cell r="I1117">
            <v>29536902</v>
          </cell>
          <cell r="J1117">
            <v>785.5</v>
          </cell>
          <cell r="K1117">
            <v>15231942</v>
          </cell>
          <cell r="L1117">
            <v>2907</v>
          </cell>
          <cell r="M1117">
            <v>14688339</v>
          </cell>
          <cell r="N1117">
            <v>4982</v>
          </cell>
          <cell r="O1117">
            <v>1918864</v>
          </cell>
          <cell r="P1117">
            <v>2391</v>
          </cell>
          <cell r="Q1117">
            <v>1052710</v>
          </cell>
          <cell r="R1117">
            <v>1465</v>
          </cell>
          <cell r="S1117">
            <v>1219046</v>
          </cell>
          <cell r="T1117">
            <v>13646.5</v>
          </cell>
          <cell r="U1117">
            <v>1673</v>
          </cell>
        </row>
        <row r="1118">
          <cell r="A1118">
            <v>800118334</v>
          </cell>
          <cell r="B1118" t="str">
            <v xml:space="preserve">BELLEZA EXPRESS S.A.                                                  </v>
          </cell>
          <cell r="C1118" t="str">
            <v xml:space="preserve">CALI                      </v>
          </cell>
          <cell r="D1118" t="str">
            <v xml:space="preserve">VALLE                     </v>
          </cell>
          <cell r="E1118" t="str">
            <v>VIGILANCIA</v>
          </cell>
          <cell r="F1118" t="str">
            <v>ACTIVA</v>
          </cell>
          <cell r="G1118" t="str">
            <v xml:space="preserve">PRODUCTOS QUIMICOS                           </v>
          </cell>
          <cell r="H1118">
            <v>1117</v>
          </cell>
          <cell r="I1118">
            <v>29491333</v>
          </cell>
          <cell r="J1118">
            <v>1090.5</v>
          </cell>
          <cell r="K1118">
            <v>9940653</v>
          </cell>
          <cell r="L1118">
            <v>1030</v>
          </cell>
          <cell r="M1118">
            <v>46113142</v>
          </cell>
          <cell r="N1118">
            <v>535</v>
          </cell>
          <cell r="O1118">
            <v>23537116</v>
          </cell>
          <cell r="P1118">
            <v>676</v>
          </cell>
          <cell r="Q1118">
            <v>4800520</v>
          </cell>
          <cell r="R1118">
            <v>1435</v>
          </cell>
          <cell r="S1118">
            <v>1261097</v>
          </cell>
          <cell r="T1118">
            <v>5883.5</v>
          </cell>
          <cell r="U1118">
            <v>721</v>
          </cell>
        </row>
        <row r="1119">
          <cell r="A1119">
            <v>860055557</v>
          </cell>
          <cell r="B1119" t="str">
            <v xml:space="preserve">PALMAR DEL ORIENTE S A                                                </v>
          </cell>
          <cell r="C1119" t="str">
            <v xml:space="preserve">BOGOTA D.C.               </v>
          </cell>
          <cell r="D1119" t="str">
            <v xml:space="preserve">BOGOTA D.C.               </v>
          </cell>
          <cell r="E1119" t="str">
            <v>VIGILANCIA</v>
          </cell>
          <cell r="F1119" t="str">
            <v>ACTIVA</v>
          </cell>
          <cell r="G1119" t="str">
            <v xml:space="preserve">AGRICOLA CON PREDOMINIO EXPORTADOR           </v>
          </cell>
          <cell r="H1119">
            <v>1118</v>
          </cell>
          <cell r="I1119">
            <v>29435086</v>
          </cell>
          <cell r="J1119">
            <v>496</v>
          </cell>
          <cell r="K1119">
            <v>27120585</v>
          </cell>
          <cell r="L1119">
            <v>1766</v>
          </cell>
          <cell r="M1119">
            <v>25964659</v>
          </cell>
          <cell r="N1119">
            <v>2001</v>
          </cell>
          <cell r="O1119">
            <v>5801994</v>
          </cell>
          <cell r="P1119">
            <v>1111</v>
          </cell>
          <cell r="Q1119">
            <v>2671211</v>
          </cell>
          <cell r="R1119">
            <v>1637</v>
          </cell>
          <cell r="S1119">
            <v>1051257</v>
          </cell>
          <cell r="T1119">
            <v>8129</v>
          </cell>
          <cell r="U1119">
            <v>985</v>
          </cell>
        </row>
        <row r="1120">
          <cell r="A1120">
            <v>830011068</v>
          </cell>
          <cell r="B1120" t="str">
            <v xml:space="preserve">AVAYA COMMNUNICATION DE COLOMBIA S.A.                                 </v>
          </cell>
          <cell r="C1120" t="str">
            <v xml:space="preserve">BOGOTA D.C.               </v>
          </cell>
          <cell r="D1120" t="str">
            <v xml:space="preserve">BOGOTA D.C.               </v>
          </cell>
          <cell r="E1120" t="str">
            <v>VIGILANCIA</v>
          </cell>
          <cell r="F1120" t="str">
            <v>ACTIVA</v>
          </cell>
          <cell r="G1120" t="str">
            <v xml:space="preserve">COMERCIO AL POR MAYOR                        </v>
          </cell>
          <cell r="H1120">
            <v>1119</v>
          </cell>
          <cell r="I1120">
            <v>29431405</v>
          </cell>
          <cell r="J1120">
            <v>831.5</v>
          </cell>
          <cell r="K1120">
            <v>14150551</v>
          </cell>
          <cell r="L1120">
            <v>1260</v>
          </cell>
          <cell r="M1120">
            <v>37437358</v>
          </cell>
          <cell r="N1120">
            <v>602</v>
          </cell>
          <cell r="O1120">
            <v>20747658</v>
          </cell>
          <cell r="P1120">
            <v>797</v>
          </cell>
          <cell r="Q1120">
            <v>4001821</v>
          </cell>
          <cell r="R1120">
            <v>1724</v>
          </cell>
          <cell r="S1120">
            <v>982458</v>
          </cell>
          <cell r="T1120">
            <v>6333.5</v>
          </cell>
          <cell r="U1120">
            <v>767</v>
          </cell>
        </row>
        <row r="1121">
          <cell r="A1121">
            <v>890901298</v>
          </cell>
          <cell r="B1121" t="str">
            <v xml:space="preserve">DYNA Y CIA S A                                                        </v>
          </cell>
          <cell r="C1121" t="str">
            <v xml:space="preserve">BELLO                     </v>
          </cell>
          <cell r="D1121" t="str">
            <v xml:space="preserve">ANTIOQUIA                 </v>
          </cell>
          <cell r="E1121" t="str">
            <v>VIGILANCIA</v>
          </cell>
          <cell r="F1121" t="str">
            <v>ACTIVA</v>
          </cell>
          <cell r="G1121" t="str">
            <v xml:space="preserve">COMERCIO AL POR MAYOR                        </v>
          </cell>
          <cell r="H1121">
            <v>1120</v>
          </cell>
          <cell r="I1121">
            <v>29358359</v>
          </cell>
          <cell r="J1121">
            <v>690</v>
          </cell>
          <cell r="K1121">
            <v>17961237</v>
          </cell>
          <cell r="L1121">
            <v>981</v>
          </cell>
          <cell r="M1121">
            <v>48564433</v>
          </cell>
          <cell r="N1121">
            <v>1262</v>
          </cell>
          <cell r="O1121">
            <v>9291422</v>
          </cell>
          <cell r="P1121">
            <v>5490</v>
          </cell>
          <cell r="Q1121">
            <v>319915</v>
          </cell>
          <cell r="R1121">
            <v>868</v>
          </cell>
          <cell r="S1121">
            <v>2424984</v>
          </cell>
          <cell r="T1121">
            <v>10411</v>
          </cell>
          <cell r="U1121">
            <v>1280</v>
          </cell>
        </row>
        <row r="1122">
          <cell r="A1122">
            <v>800120681</v>
          </cell>
          <cell r="B1122" t="str">
            <v xml:space="preserve">SYX FOOTWEAR S.A.                                                     </v>
          </cell>
          <cell r="C1122" t="str">
            <v xml:space="preserve">BOGOTA D.C.               </v>
          </cell>
          <cell r="D1122" t="str">
            <v xml:space="preserve">BOGOTA D.C.               </v>
          </cell>
          <cell r="E1122" t="str">
            <v>VIGILANCIA</v>
          </cell>
          <cell r="F1122" t="str">
            <v>ACTIVA</v>
          </cell>
          <cell r="G1122" t="str">
            <v>MANUFACTURA DE CALZADO Y PRODUCTOS RELACIONAD</v>
          </cell>
          <cell r="H1122">
            <v>1121</v>
          </cell>
          <cell r="I1122">
            <v>29322443</v>
          </cell>
          <cell r="J1122">
            <v>805</v>
          </cell>
          <cell r="K1122">
            <v>14757838</v>
          </cell>
          <cell r="L1122">
            <v>832</v>
          </cell>
          <cell r="M1122">
            <v>57852648</v>
          </cell>
          <cell r="N1122">
            <v>1452</v>
          </cell>
          <cell r="O1122">
            <v>8064399</v>
          </cell>
          <cell r="P1122">
            <v>1157</v>
          </cell>
          <cell r="Q1122">
            <v>2529293</v>
          </cell>
          <cell r="R1122">
            <v>3632</v>
          </cell>
          <cell r="S1122">
            <v>343149</v>
          </cell>
          <cell r="T1122">
            <v>8999</v>
          </cell>
          <cell r="U1122">
            <v>1095</v>
          </cell>
        </row>
        <row r="1123">
          <cell r="A1123">
            <v>800048191</v>
          </cell>
          <cell r="B1123" t="str">
            <v xml:space="preserve">POLYBAN INTERNACIONAL S.A.                                            </v>
          </cell>
          <cell r="C1123" t="str">
            <v xml:space="preserve">CARTAGENA                 </v>
          </cell>
          <cell r="D1123" t="str">
            <v xml:space="preserve">BOLIVAR                   </v>
          </cell>
          <cell r="E1123" t="str">
            <v>VIGILANCIA</v>
          </cell>
          <cell r="F1123" t="str">
            <v>ACTIVA</v>
          </cell>
          <cell r="G1123" t="str">
            <v xml:space="preserve">PRODUCTOS DE PLASTICO                        </v>
          </cell>
          <cell r="H1123">
            <v>1122</v>
          </cell>
          <cell r="I1123">
            <v>29287388</v>
          </cell>
          <cell r="J1123">
            <v>626.5</v>
          </cell>
          <cell r="K1123">
            <v>20555273</v>
          </cell>
          <cell r="L1123">
            <v>1480</v>
          </cell>
          <cell r="M1123">
            <v>31718716</v>
          </cell>
          <cell r="N1123">
            <v>2129</v>
          </cell>
          <cell r="O1123">
            <v>5360325</v>
          </cell>
          <cell r="P1123">
            <v>1798</v>
          </cell>
          <cell r="Q1123">
            <v>1509793</v>
          </cell>
          <cell r="R1123">
            <v>1643</v>
          </cell>
          <cell r="S1123">
            <v>1044508</v>
          </cell>
          <cell r="T1123">
            <v>8798.5</v>
          </cell>
          <cell r="U1123">
            <v>1067</v>
          </cell>
        </row>
        <row r="1124">
          <cell r="A1124">
            <v>830052054</v>
          </cell>
          <cell r="B1124" t="str">
            <v xml:space="preserve">MASISA COLOMBIA S.A.                                                  </v>
          </cell>
          <cell r="C1124" t="str">
            <v xml:space="preserve">BOGOTA D.C.               </v>
          </cell>
          <cell r="D1124" t="str">
            <v xml:space="preserve">BOGOTA D.C.               </v>
          </cell>
          <cell r="E1124" t="str">
            <v>VIGILANCIA</v>
          </cell>
          <cell r="F1124" t="str">
            <v>ACTIVA</v>
          </cell>
          <cell r="G1124" t="str">
            <v xml:space="preserve">COMERCIO AL POR MAYOR                        </v>
          </cell>
          <cell r="H1124">
            <v>1123</v>
          </cell>
          <cell r="I1124">
            <v>29283944</v>
          </cell>
          <cell r="J1124">
            <v>661</v>
          </cell>
          <cell r="K1124">
            <v>19232583</v>
          </cell>
          <cell r="L1124">
            <v>793</v>
          </cell>
          <cell r="M1124">
            <v>60928277</v>
          </cell>
          <cell r="N1124">
            <v>830</v>
          </cell>
          <cell r="O1124">
            <v>14333460</v>
          </cell>
          <cell r="P1124">
            <v>410</v>
          </cell>
          <cell r="Q1124">
            <v>8886682</v>
          </cell>
          <cell r="R1124">
            <v>499</v>
          </cell>
          <cell r="S1124">
            <v>5049239</v>
          </cell>
          <cell r="T1124">
            <v>4316</v>
          </cell>
          <cell r="U1124">
            <v>562</v>
          </cell>
        </row>
        <row r="1125">
          <cell r="A1125">
            <v>891408848</v>
          </cell>
          <cell r="B1125" t="str">
            <v xml:space="preserve">HOTEL DE PEREIRA S.A.                                                 </v>
          </cell>
          <cell r="C1125" t="str">
            <v xml:space="preserve">PEREIRA                   </v>
          </cell>
          <cell r="D1125" t="str">
            <v xml:space="preserve">RISARALDA                 </v>
          </cell>
          <cell r="E1125" t="str">
            <v>VIGILANCIA</v>
          </cell>
          <cell r="F1125" t="str">
            <v>ACTIVA</v>
          </cell>
          <cell r="G1125" t="str">
            <v xml:space="preserve">ALOJAMIENTO                                  </v>
          </cell>
          <cell r="H1125">
            <v>1124</v>
          </cell>
          <cell r="I1125">
            <v>29220690</v>
          </cell>
          <cell r="J1125">
            <v>491</v>
          </cell>
          <cell r="K1125">
            <v>27607119</v>
          </cell>
          <cell r="L1125">
            <v>5100</v>
          </cell>
          <cell r="M1125">
            <v>7267753</v>
          </cell>
          <cell r="N1125">
            <v>1794</v>
          </cell>
          <cell r="O1125">
            <v>6573252</v>
          </cell>
          <cell r="P1125">
            <v>2155</v>
          </cell>
          <cell r="Q1125">
            <v>1224583</v>
          </cell>
          <cell r="R1125">
            <v>2705</v>
          </cell>
          <cell r="S1125">
            <v>528948</v>
          </cell>
          <cell r="T1125">
            <v>13369</v>
          </cell>
          <cell r="U1125">
            <v>1643</v>
          </cell>
        </row>
        <row r="1126">
          <cell r="A1126">
            <v>830121830</v>
          </cell>
          <cell r="B1126" t="str">
            <v xml:space="preserve">INMOBILIARIA HEVIOS S.A.                                              </v>
          </cell>
          <cell r="C1126" t="str">
            <v xml:space="preserve">BOGOTA D.C.               </v>
          </cell>
          <cell r="D1126" t="str">
            <v xml:space="preserve">BOGOTA D.C.               </v>
          </cell>
          <cell r="E1126" t="str">
            <v>VIGILANCIA</v>
          </cell>
          <cell r="F1126" t="str">
            <v>ACTIVA</v>
          </cell>
          <cell r="G1126" t="str">
            <v xml:space="preserve">ACTIVIDADES INMOBILIARIAS                    </v>
          </cell>
          <cell r="H1126">
            <v>1125</v>
          </cell>
          <cell r="I1126">
            <v>29173116</v>
          </cell>
          <cell r="J1126">
            <v>1070</v>
          </cell>
          <cell r="K1126">
            <v>10270335</v>
          </cell>
          <cell r="L1126">
            <v>7234</v>
          </cell>
          <cell r="M1126">
            <v>4159285</v>
          </cell>
          <cell r="N1126">
            <v>2646</v>
          </cell>
          <cell r="O1126">
            <v>4159285</v>
          </cell>
          <cell r="P1126">
            <v>1218</v>
          </cell>
          <cell r="Q1126">
            <v>2362160</v>
          </cell>
          <cell r="R1126">
            <v>819</v>
          </cell>
          <cell r="S1126">
            <v>2588609</v>
          </cell>
          <cell r="T1126">
            <v>14112</v>
          </cell>
          <cell r="U1126">
            <v>1746</v>
          </cell>
        </row>
        <row r="1127">
          <cell r="A1127">
            <v>890211562</v>
          </cell>
          <cell r="B1127" t="str">
            <v xml:space="preserve">TEJIDOS SINTETICOS DE COLOMBIA S.A.                                   </v>
          </cell>
          <cell r="C1127" t="str">
            <v xml:space="preserve">GIRON                     </v>
          </cell>
          <cell r="D1127" t="str">
            <v xml:space="preserve">SANTANDER                 </v>
          </cell>
          <cell r="E1127" t="str">
            <v>VIGILANCIA</v>
          </cell>
          <cell r="F1127" t="str">
            <v>ACTIVA</v>
          </cell>
          <cell r="G1127" t="str">
            <v xml:space="preserve">PRODUCTOS DE PLASTICO                        </v>
          </cell>
          <cell r="H1127">
            <v>1126</v>
          </cell>
          <cell r="I1127">
            <v>29168076</v>
          </cell>
          <cell r="J1127">
            <v>654</v>
          </cell>
          <cell r="K1127">
            <v>19500787</v>
          </cell>
          <cell r="L1127">
            <v>1585</v>
          </cell>
          <cell r="M1127">
            <v>29582972</v>
          </cell>
          <cell r="N1127">
            <v>1815</v>
          </cell>
          <cell r="O1127">
            <v>6454399</v>
          </cell>
          <cell r="P1127">
            <v>1380</v>
          </cell>
          <cell r="Q1127">
            <v>2055620</v>
          </cell>
          <cell r="R1127">
            <v>2060</v>
          </cell>
          <cell r="S1127">
            <v>773185</v>
          </cell>
          <cell r="T1127">
            <v>8620</v>
          </cell>
          <cell r="U1127">
            <v>1050</v>
          </cell>
        </row>
        <row r="1128">
          <cell r="A1128">
            <v>860533413</v>
          </cell>
          <cell r="B1128" t="str">
            <v xml:space="preserve">I.R.C.C. LIMITADA INDUSTRIA DE RESTAURANTES CASUALES  LTDA            </v>
          </cell>
          <cell r="C1128" t="str">
            <v xml:space="preserve">BOGOTA D.C.               </v>
          </cell>
          <cell r="D1128" t="str">
            <v xml:space="preserve">BOGOTA D.C.               </v>
          </cell>
          <cell r="E1128" t="str">
            <v>VIGILANCIA</v>
          </cell>
          <cell r="F1128" t="str">
            <v>ACTIVA</v>
          </cell>
          <cell r="G1128" t="str">
            <v xml:space="preserve">EXPENDIO DE ALIMENTOS Y BEBIDAS              </v>
          </cell>
          <cell r="H1128">
            <v>1127</v>
          </cell>
          <cell r="I1128">
            <v>29132874</v>
          </cell>
          <cell r="J1128">
            <v>1363.5</v>
          </cell>
          <cell r="K1128">
            <v>7413676</v>
          </cell>
          <cell r="L1128">
            <v>398</v>
          </cell>
          <cell r="M1128">
            <v>113819013</v>
          </cell>
          <cell r="N1128">
            <v>203</v>
          </cell>
          <cell r="O1128">
            <v>58831123</v>
          </cell>
          <cell r="P1128">
            <v>1487</v>
          </cell>
          <cell r="Q1128">
            <v>1894440</v>
          </cell>
          <cell r="R1128">
            <v>1716</v>
          </cell>
          <cell r="S1128">
            <v>987437</v>
          </cell>
          <cell r="T1128">
            <v>6294.5</v>
          </cell>
          <cell r="U1128">
            <v>766</v>
          </cell>
        </row>
        <row r="1129">
          <cell r="A1129">
            <v>890104521</v>
          </cell>
          <cell r="B1129" t="str">
            <v xml:space="preserve">LABORATORIOS RETY DE COLOMBIA S.A.                                    </v>
          </cell>
          <cell r="C1129" t="str">
            <v xml:space="preserve">BARRANQUILLA              </v>
          </cell>
          <cell r="D1129" t="str">
            <v xml:space="preserve">ATLANTICO                 </v>
          </cell>
          <cell r="E1129" t="str">
            <v>VIGILANCIA</v>
          </cell>
          <cell r="F1129" t="str">
            <v>ACTIVA</v>
          </cell>
          <cell r="G1129" t="str">
            <v xml:space="preserve">PRODUCTOS QUIMICOS                           </v>
          </cell>
          <cell r="H1129">
            <v>1128</v>
          </cell>
          <cell r="I1129">
            <v>29119423</v>
          </cell>
          <cell r="J1129">
            <v>865.5</v>
          </cell>
          <cell r="K1129">
            <v>13492767</v>
          </cell>
          <cell r="L1129">
            <v>1361</v>
          </cell>
          <cell r="M1129">
            <v>34690448</v>
          </cell>
          <cell r="N1129">
            <v>1092</v>
          </cell>
          <cell r="O1129">
            <v>10754039</v>
          </cell>
          <cell r="P1129">
            <v>1078</v>
          </cell>
          <cell r="Q1129">
            <v>2754104</v>
          </cell>
          <cell r="R1129">
            <v>1616</v>
          </cell>
          <cell r="S1129">
            <v>1066260</v>
          </cell>
          <cell r="T1129">
            <v>7140.5</v>
          </cell>
          <cell r="U1129">
            <v>871</v>
          </cell>
        </row>
        <row r="1130">
          <cell r="A1130">
            <v>890200179</v>
          </cell>
          <cell r="B1130" t="str">
            <v xml:space="preserve">SANAUTOS S.A.                                                         </v>
          </cell>
          <cell r="C1130" t="str">
            <v xml:space="preserve">BUCARAMANGA               </v>
          </cell>
          <cell r="D1130" t="str">
            <v xml:space="preserve">SANTANDER                 </v>
          </cell>
          <cell r="E1130" t="str">
            <v>VIGILANCIA</v>
          </cell>
          <cell r="F1130" t="str">
            <v>ACTIVA</v>
          </cell>
          <cell r="G1130" t="str">
            <v xml:space="preserve">COMERCIO DE VEHICULOS Y ACTIVIDADES CONEXAS  </v>
          </cell>
          <cell r="H1130">
            <v>1129</v>
          </cell>
          <cell r="I1130">
            <v>29116420</v>
          </cell>
          <cell r="J1130">
            <v>1062.5</v>
          </cell>
          <cell r="K1130">
            <v>10387359</v>
          </cell>
          <cell r="L1130">
            <v>340</v>
          </cell>
          <cell r="M1130">
            <v>134472321</v>
          </cell>
          <cell r="N1130">
            <v>736</v>
          </cell>
          <cell r="O1130">
            <v>16305796</v>
          </cell>
          <cell r="P1130">
            <v>911</v>
          </cell>
          <cell r="Q1130">
            <v>3373109</v>
          </cell>
          <cell r="R1130">
            <v>755</v>
          </cell>
          <cell r="S1130">
            <v>2940986</v>
          </cell>
          <cell r="T1130">
            <v>4933.5</v>
          </cell>
          <cell r="U1130">
            <v>635</v>
          </cell>
        </row>
        <row r="1131">
          <cell r="A1131">
            <v>830043084</v>
          </cell>
          <cell r="B1131" t="str">
            <v xml:space="preserve">C.I. CARBOCOQUE S.A.                                                  </v>
          </cell>
          <cell r="C1131" t="str">
            <v xml:space="preserve">BOGOTA D.C.               </v>
          </cell>
          <cell r="D1131" t="str">
            <v xml:space="preserve">BOGOTA D.C.               </v>
          </cell>
          <cell r="E1131" t="str">
            <v>VIGILANCIA</v>
          </cell>
          <cell r="F1131" t="str">
            <v>ACTIVA</v>
          </cell>
          <cell r="G1131" t="str">
            <v xml:space="preserve">COMERCIO AL POR MAYOR                        </v>
          </cell>
          <cell r="H1131">
            <v>1130</v>
          </cell>
          <cell r="I1131">
            <v>29069260</v>
          </cell>
          <cell r="J1131">
            <v>1615</v>
          </cell>
          <cell r="K1131">
            <v>5875489</v>
          </cell>
          <cell r="L1131">
            <v>1015</v>
          </cell>
          <cell r="M1131">
            <v>46900652</v>
          </cell>
          <cell r="N1131">
            <v>690</v>
          </cell>
          <cell r="O1131">
            <v>17606295</v>
          </cell>
          <cell r="P1131">
            <v>1428</v>
          </cell>
          <cell r="Q1131">
            <v>1976771</v>
          </cell>
          <cell r="R1131">
            <v>2160</v>
          </cell>
          <cell r="S1131">
            <v>724956</v>
          </cell>
          <cell r="T1131">
            <v>8038</v>
          </cell>
          <cell r="U1131">
            <v>971</v>
          </cell>
        </row>
        <row r="1132">
          <cell r="A1132">
            <v>860002119</v>
          </cell>
          <cell r="B1132" t="str">
            <v xml:space="preserve">HUNTER DOUGLAS DE COLOMBIA S A                                        </v>
          </cell>
          <cell r="C1132" t="str">
            <v xml:space="preserve">BOGOTA D.C.               </v>
          </cell>
          <cell r="D1132" t="str">
            <v xml:space="preserve">BOGOTA D.C.               </v>
          </cell>
          <cell r="E1132" t="str">
            <v>VIGILANCIA</v>
          </cell>
          <cell r="F1132" t="str">
            <v>ACTIVA</v>
          </cell>
          <cell r="G1132" t="str">
            <v xml:space="preserve">INDUSTRIA METALMECANICA DERIVADA             </v>
          </cell>
          <cell r="H1132">
            <v>1131</v>
          </cell>
          <cell r="I1132">
            <v>29059755</v>
          </cell>
          <cell r="J1132">
            <v>965.5</v>
          </cell>
          <cell r="K1132">
            <v>11754354</v>
          </cell>
          <cell r="L1132">
            <v>1054</v>
          </cell>
          <cell r="M1132">
            <v>44948736</v>
          </cell>
          <cell r="N1132">
            <v>649</v>
          </cell>
          <cell r="O1132">
            <v>18801312</v>
          </cell>
          <cell r="P1132">
            <v>440</v>
          </cell>
          <cell r="Q1132">
            <v>8206788</v>
          </cell>
          <cell r="R1132">
            <v>508</v>
          </cell>
          <cell r="S1132">
            <v>4894320</v>
          </cell>
          <cell r="T1132">
            <v>4747.5</v>
          </cell>
          <cell r="U1132">
            <v>613</v>
          </cell>
        </row>
        <row r="1133">
          <cell r="A1133">
            <v>860513970</v>
          </cell>
          <cell r="B1133" t="str">
            <v xml:space="preserve">COMERCIALIZADORA INTERNACIONAL  MILPA S. A..                          </v>
          </cell>
          <cell r="C1133" t="str">
            <v xml:space="preserve">BOGOTA D.C.               </v>
          </cell>
          <cell r="D1133" t="str">
            <v xml:space="preserve">BOGOTA D.C.               </v>
          </cell>
          <cell r="E1133" t="str">
            <v>VIGILANCIA</v>
          </cell>
          <cell r="F1133" t="str">
            <v>ACTIVA</v>
          </cell>
          <cell r="G1133" t="str">
            <v xml:space="preserve">CARBON Y DERIVADOS                           </v>
          </cell>
          <cell r="H1133">
            <v>1132</v>
          </cell>
          <cell r="I1133">
            <v>29029604</v>
          </cell>
          <cell r="J1133">
            <v>1260</v>
          </cell>
          <cell r="K1133">
            <v>8165426</v>
          </cell>
          <cell r="L1133">
            <v>441</v>
          </cell>
          <cell r="M1133">
            <v>104852215</v>
          </cell>
          <cell r="N1133">
            <v>234</v>
          </cell>
          <cell r="O1133">
            <v>51707669</v>
          </cell>
          <cell r="P1133">
            <v>853</v>
          </cell>
          <cell r="Q1133">
            <v>3658620</v>
          </cell>
          <cell r="R1133">
            <v>826</v>
          </cell>
          <cell r="S1133">
            <v>2569312</v>
          </cell>
          <cell r="T1133">
            <v>4746</v>
          </cell>
          <cell r="U1133">
            <v>612</v>
          </cell>
        </row>
        <row r="1134">
          <cell r="A1134">
            <v>860503366</v>
          </cell>
          <cell r="B1134" t="str">
            <v xml:space="preserve">TRAMITES Y COBRANZAS S A                                              </v>
          </cell>
          <cell r="C1134" t="str">
            <v xml:space="preserve">BOGOTA D.C.               </v>
          </cell>
          <cell r="D1134" t="str">
            <v xml:space="preserve">BOGOTA D.C.               </v>
          </cell>
          <cell r="E1134" t="str">
            <v>VIGILANCIA</v>
          </cell>
          <cell r="F1134" t="str">
            <v>ACTIVA</v>
          </cell>
          <cell r="G1134" t="str">
            <v>ACTIVIDADES DIVERSAS DE INVERSION Y SERVICIOS</v>
          </cell>
          <cell r="H1134">
            <v>1133</v>
          </cell>
          <cell r="I1134">
            <v>29021704</v>
          </cell>
          <cell r="J1134">
            <v>558</v>
          </cell>
          <cell r="K1134">
            <v>23844154</v>
          </cell>
          <cell r="L1134">
            <v>9297</v>
          </cell>
          <cell r="M1134">
            <v>2614092</v>
          </cell>
          <cell r="N1134">
            <v>3909</v>
          </cell>
          <cell r="O1134">
            <v>2614092</v>
          </cell>
          <cell r="P1134">
            <v>1178</v>
          </cell>
          <cell r="Q1134">
            <v>2469474</v>
          </cell>
          <cell r="R1134">
            <v>827</v>
          </cell>
          <cell r="S1134">
            <v>2565626</v>
          </cell>
          <cell r="T1134">
            <v>16902</v>
          </cell>
          <cell r="U1134">
            <v>2121</v>
          </cell>
        </row>
        <row r="1135">
          <cell r="A1135">
            <v>900107634</v>
          </cell>
          <cell r="B1135" t="str">
            <v xml:space="preserve">SIEMENS ENTERPRISE COMMUNICATIONS LTDA.                               </v>
          </cell>
          <cell r="C1135" t="str">
            <v xml:space="preserve">BOGOTA D.C.               </v>
          </cell>
          <cell r="D1135" t="str">
            <v xml:space="preserve">BOGOTA D.C.               </v>
          </cell>
          <cell r="E1135" t="str">
            <v>INSPECCIÓN</v>
          </cell>
          <cell r="F1135" t="str">
            <v>ACTIVA</v>
          </cell>
          <cell r="G1135" t="str">
            <v xml:space="preserve">TELEFONIA Y REDES                            </v>
          </cell>
          <cell r="H1135">
            <v>1134</v>
          </cell>
          <cell r="I1135">
            <v>29011400</v>
          </cell>
          <cell r="J1135">
            <v>851</v>
          </cell>
          <cell r="K1135">
            <v>13752457</v>
          </cell>
          <cell r="L1135">
            <v>3167</v>
          </cell>
          <cell r="M1135">
            <v>13248117</v>
          </cell>
          <cell r="N1135">
            <v>3335</v>
          </cell>
          <cell r="O1135">
            <v>3128520</v>
          </cell>
          <cell r="P1135">
            <v>4291</v>
          </cell>
          <cell r="Q1135">
            <v>471864</v>
          </cell>
          <cell r="R1135">
            <v>3996</v>
          </cell>
          <cell r="S1135">
            <v>298449</v>
          </cell>
          <cell r="T1135">
            <v>16774</v>
          </cell>
          <cell r="U1135">
            <v>2106</v>
          </cell>
        </row>
        <row r="1136">
          <cell r="A1136">
            <v>800198591</v>
          </cell>
          <cell r="B1136" t="str">
            <v xml:space="preserve">BRANCH OF MICROSOFT COLOMBIA INC                                      </v>
          </cell>
          <cell r="C1136" t="str">
            <v xml:space="preserve">BOGOTA D.C.               </v>
          </cell>
          <cell r="D1136" t="str">
            <v xml:space="preserve">BOGOTA D.C.               </v>
          </cell>
          <cell r="E1136" t="str">
            <v>VIGILANCIA</v>
          </cell>
          <cell r="F1136" t="str">
            <v>ACTIVA</v>
          </cell>
          <cell r="G1136" t="str">
            <v xml:space="preserve">ACTIVIDADES DE INFORMATICA                   </v>
          </cell>
          <cell r="H1136">
            <v>1135</v>
          </cell>
          <cell r="I1136">
            <v>28981924</v>
          </cell>
          <cell r="J1136">
            <v>760</v>
          </cell>
          <cell r="K1136">
            <v>15932413</v>
          </cell>
          <cell r="L1136">
            <v>708</v>
          </cell>
          <cell r="M1136">
            <v>68343111</v>
          </cell>
          <cell r="N1136">
            <v>172</v>
          </cell>
          <cell r="O1136">
            <v>68298909</v>
          </cell>
          <cell r="P1136">
            <v>527</v>
          </cell>
          <cell r="Q1136">
            <v>6498012</v>
          </cell>
          <cell r="R1136">
            <v>409</v>
          </cell>
          <cell r="S1136">
            <v>6473351</v>
          </cell>
          <cell r="T1136">
            <v>3711</v>
          </cell>
          <cell r="U1136">
            <v>487</v>
          </cell>
        </row>
        <row r="1137">
          <cell r="A1137">
            <v>817002584</v>
          </cell>
          <cell r="B1137" t="str">
            <v xml:space="preserve">INVERSIONES AGA S A                                                   </v>
          </cell>
          <cell r="C1137" t="str">
            <v xml:space="preserve">PUERTO TEJADA             </v>
          </cell>
          <cell r="D1137" t="str">
            <v xml:space="preserve">CAUCA                     </v>
          </cell>
          <cell r="E1137" t="str">
            <v>VIGILANCIA</v>
          </cell>
          <cell r="F1137" t="str">
            <v>ACTIVA</v>
          </cell>
          <cell r="G1137" t="str">
            <v xml:space="preserve">PRODUCTOS QUIMICOS                           </v>
          </cell>
          <cell r="H1137">
            <v>1136</v>
          </cell>
          <cell r="I1137">
            <v>28978893</v>
          </cell>
          <cell r="J1137">
            <v>549</v>
          </cell>
          <cell r="K1137">
            <v>24236073</v>
          </cell>
          <cell r="L1137">
            <v>1774</v>
          </cell>
          <cell r="M1137">
            <v>25870157</v>
          </cell>
          <cell r="N1137">
            <v>1328</v>
          </cell>
          <cell r="O1137">
            <v>8868583</v>
          </cell>
          <cell r="P1137">
            <v>431</v>
          </cell>
          <cell r="Q1137">
            <v>8356690</v>
          </cell>
          <cell r="R1137">
            <v>340</v>
          </cell>
          <cell r="S1137">
            <v>8317954</v>
          </cell>
          <cell r="T1137">
            <v>5558</v>
          </cell>
          <cell r="U1137">
            <v>696</v>
          </cell>
        </row>
        <row r="1138">
          <cell r="A1138">
            <v>830008803</v>
          </cell>
          <cell r="B1138" t="str">
            <v xml:space="preserve">UNIKIA S. A.                                                          </v>
          </cell>
          <cell r="C1138" t="str">
            <v xml:space="preserve">BOGOTA D.C.               </v>
          </cell>
          <cell r="D1138" t="str">
            <v xml:space="preserve">BOGOTA D.C.               </v>
          </cell>
          <cell r="E1138" t="str">
            <v>VIGILANCIA</v>
          </cell>
          <cell r="F1138" t="str">
            <v>ACTIVA</v>
          </cell>
          <cell r="G1138" t="str">
            <v xml:space="preserve">COMERCIO DE VEHICULOS Y ACTIVIDADES CONEXAS  </v>
          </cell>
          <cell r="H1138">
            <v>1137</v>
          </cell>
          <cell r="I1138">
            <v>28955501</v>
          </cell>
          <cell r="J1138">
            <v>866</v>
          </cell>
          <cell r="K1138">
            <v>13477746</v>
          </cell>
          <cell r="L1138">
            <v>1593</v>
          </cell>
          <cell r="M1138">
            <v>29271126</v>
          </cell>
          <cell r="N1138">
            <v>2746</v>
          </cell>
          <cell r="O1138">
            <v>3980685</v>
          </cell>
          <cell r="P1138">
            <v>1242</v>
          </cell>
          <cell r="Q1138">
            <v>2313339</v>
          </cell>
          <cell r="R1138">
            <v>1871</v>
          </cell>
          <cell r="S1138">
            <v>880287</v>
          </cell>
          <cell r="T1138">
            <v>9455</v>
          </cell>
          <cell r="U1138">
            <v>1152</v>
          </cell>
        </row>
        <row r="1139">
          <cell r="A1139">
            <v>890907841</v>
          </cell>
          <cell r="B1139" t="str">
            <v xml:space="preserve">ALMACEN RODAMIENTOS S.A.                                              </v>
          </cell>
          <cell r="C1139" t="str">
            <v xml:space="preserve">MEDELLIN                  </v>
          </cell>
          <cell r="D1139" t="str">
            <v xml:space="preserve">ANTIOQUIA                 </v>
          </cell>
          <cell r="E1139" t="str">
            <v>VIGILANCIA</v>
          </cell>
          <cell r="F1139" t="str">
            <v>ACTIVA</v>
          </cell>
          <cell r="G1139" t="str">
            <v xml:space="preserve">COMERCIO AL POR MAYOR                        </v>
          </cell>
          <cell r="H1139">
            <v>1138</v>
          </cell>
          <cell r="I1139">
            <v>28866972</v>
          </cell>
          <cell r="J1139">
            <v>580.5</v>
          </cell>
          <cell r="K1139">
            <v>22528806</v>
          </cell>
          <cell r="L1139">
            <v>1826</v>
          </cell>
          <cell r="M1139">
            <v>25060442</v>
          </cell>
          <cell r="N1139">
            <v>1459</v>
          </cell>
          <cell r="O1139">
            <v>8017468</v>
          </cell>
          <cell r="P1139">
            <v>1402</v>
          </cell>
          <cell r="Q1139">
            <v>2018808</v>
          </cell>
          <cell r="R1139">
            <v>1865</v>
          </cell>
          <cell r="S1139">
            <v>884590</v>
          </cell>
          <cell r="T1139">
            <v>8270.5</v>
          </cell>
          <cell r="U1139">
            <v>1001</v>
          </cell>
        </row>
        <row r="1140">
          <cell r="A1140">
            <v>860528092</v>
          </cell>
          <cell r="B1140" t="str">
            <v xml:space="preserve">CONSTRUCCIONES ISARCO S.A.                                            </v>
          </cell>
          <cell r="C1140" t="str">
            <v xml:space="preserve">BOGOTA D.C.               </v>
          </cell>
          <cell r="D1140" t="str">
            <v xml:space="preserve">BOGOTA D.C.               </v>
          </cell>
          <cell r="E1140" t="str">
            <v>VIGILANCIA</v>
          </cell>
          <cell r="F1140" t="str">
            <v>ACTIVA</v>
          </cell>
          <cell r="G1140" t="str">
            <v xml:space="preserve">CONSTRUCCION DE OBRAS RESIDENCIALES          </v>
          </cell>
          <cell r="H1140">
            <v>1139</v>
          </cell>
          <cell r="I1140">
            <v>28855550</v>
          </cell>
          <cell r="J1140">
            <v>500.5</v>
          </cell>
          <cell r="K1140">
            <v>26874587</v>
          </cell>
          <cell r="L1140">
            <v>5202</v>
          </cell>
          <cell r="M1140">
            <v>7085552</v>
          </cell>
          <cell r="N1140">
            <v>4221</v>
          </cell>
          <cell r="O1140">
            <v>2362685</v>
          </cell>
          <cell r="P1140">
            <v>2162</v>
          </cell>
          <cell r="Q1140">
            <v>1219584</v>
          </cell>
          <cell r="R1140">
            <v>592</v>
          </cell>
          <cell r="S1140">
            <v>3938463</v>
          </cell>
          <cell r="T1140">
            <v>13816.5</v>
          </cell>
          <cell r="U1140">
            <v>1703</v>
          </cell>
        </row>
        <row r="1141">
          <cell r="A1141">
            <v>860054073</v>
          </cell>
          <cell r="B1141" t="str">
            <v xml:space="preserve">MEJIA Y CIA S.A.                                                      </v>
          </cell>
          <cell r="C1141" t="str">
            <v xml:space="preserve">MOSQUERA                  </v>
          </cell>
          <cell r="D1141" t="str">
            <v xml:space="preserve">CUNDINAMARCA              </v>
          </cell>
          <cell r="E1141" t="str">
            <v>VIGILANCIA</v>
          </cell>
          <cell r="F1141" t="str">
            <v>ACTIVA</v>
          </cell>
          <cell r="G1141" t="str">
            <v xml:space="preserve">PRODUCTOS ALIMENTICIOS                       </v>
          </cell>
          <cell r="H1141">
            <v>1140</v>
          </cell>
          <cell r="I1141">
            <v>28805614</v>
          </cell>
          <cell r="J1141">
            <v>703.5</v>
          </cell>
          <cell r="K1141">
            <v>17622749</v>
          </cell>
          <cell r="L1141">
            <v>875</v>
          </cell>
          <cell r="M1141">
            <v>55301615</v>
          </cell>
          <cell r="N1141">
            <v>2524</v>
          </cell>
          <cell r="O1141">
            <v>4439669</v>
          </cell>
          <cell r="P1141">
            <v>1067</v>
          </cell>
          <cell r="Q1141">
            <v>2778363</v>
          </cell>
          <cell r="R1141">
            <v>1631</v>
          </cell>
          <cell r="S1141">
            <v>1054520</v>
          </cell>
          <cell r="T1141">
            <v>7940.5</v>
          </cell>
          <cell r="U1141">
            <v>963</v>
          </cell>
        </row>
        <row r="1142">
          <cell r="A1142">
            <v>891300222</v>
          </cell>
          <cell r="B1142" t="str">
            <v xml:space="preserve">COMPAÑIA AGRICOLA CAUCANA S A                                         </v>
          </cell>
          <cell r="C1142" t="str">
            <v xml:space="preserve">PALMIRA                   </v>
          </cell>
          <cell r="D1142" t="str">
            <v xml:space="preserve">VALLE                     </v>
          </cell>
          <cell r="E1142" t="str">
            <v>VIGILANCIA</v>
          </cell>
          <cell r="F1142" t="str">
            <v>ACTIVA</v>
          </cell>
          <cell r="G1142" t="str">
            <v xml:space="preserve">AGRICOLA CON PREDOMINIO EXPORTADOR           </v>
          </cell>
          <cell r="H1142">
            <v>1141</v>
          </cell>
          <cell r="I1142">
            <v>28774789</v>
          </cell>
          <cell r="J1142">
            <v>484</v>
          </cell>
          <cell r="K1142">
            <v>28088946</v>
          </cell>
          <cell r="L1142">
            <v>6677</v>
          </cell>
          <cell r="M1142">
            <v>4785852</v>
          </cell>
          <cell r="N1142">
            <v>3271</v>
          </cell>
          <cell r="O1142">
            <v>3197954</v>
          </cell>
          <cell r="P1142">
            <v>4040</v>
          </cell>
          <cell r="Q1142">
            <v>519589</v>
          </cell>
          <cell r="R1142">
            <v>3371</v>
          </cell>
          <cell r="S1142">
            <v>382747</v>
          </cell>
          <cell r="T1142">
            <v>18984</v>
          </cell>
          <cell r="U1142">
            <v>2393</v>
          </cell>
        </row>
        <row r="1143">
          <cell r="A1143">
            <v>860007884</v>
          </cell>
          <cell r="B1143" t="str">
            <v xml:space="preserve">AUTOMOTORA NACIONAL S A                                               </v>
          </cell>
          <cell r="C1143" t="str">
            <v xml:space="preserve">BOGOTA D.C.               </v>
          </cell>
          <cell r="D1143" t="str">
            <v xml:space="preserve">BOGOTA D.C.               </v>
          </cell>
          <cell r="E1143" t="str">
            <v>VIGILANCIA</v>
          </cell>
          <cell r="F1143" t="str">
            <v>ACTIVA</v>
          </cell>
          <cell r="G1143" t="str">
            <v xml:space="preserve">COMERCIO DE VEHICULOS Y ACTIVIDADES CONEXAS  </v>
          </cell>
          <cell r="H1143">
            <v>1142</v>
          </cell>
          <cell r="I1143">
            <v>28774773</v>
          </cell>
          <cell r="J1143">
            <v>990</v>
          </cell>
          <cell r="K1143">
            <v>11364474</v>
          </cell>
          <cell r="L1143">
            <v>2337</v>
          </cell>
          <cell r="M1143">
            <v>18828828</v>
          </cell>
          <cell r="N1143">
            <v>1460</v>
          </cell>
          <cell r="O1143">
            <v>8016360</v>
          </cell>
          <cell r="P1143">
            <v>1663</v>
          </cell>
          <cell r="Q1143">
            <v>1647347</v>
          </cell>
          <cell r="R1143">
            <v>553</v>
          </cell>
          <cell r="S1143">
            <v>4374694</v>
          </cell>
          <cell r="T1143">
            <v>8145</v>
          </cell>
          <cell r="U1143">
            <v>988</v>
          </cell>
        </row>
        <row r="1144">
          <cell r="A1144">
            <v>800114766</v>
          </cell>
          <cell r="B1144" t="str">
            <v xml:space="preserve">FRESKALECHE S.A.                                                      </v>
          </cell>
          <cell r="C1144" t="str">
            <v xml:space="preserve">BUCARAMANGA               </v>
          </cell>
          <cell r="D1144" t="str">
            <v xml:space="preserve">SANTANDER                 </v>
          </cell>
          <cell r="E1144" t="str">
            <v>VIGILANCIA</v>
          </cell>
          <cell r="F1144" t="str">
            <v>ACTIVA</v>
          </cell>
          <cell r="G1144" t="str">
            <v xml:space="preserve">PRODUCTOS ALIMENTICIOS                       </v>
          </cell>
          <cell r="H1144">
            <v>1143</v>
          </cell>
          <cell r="I1144">
            <v>28724359</v>
          </cell>
          <cell r="J1144">
            <v>714.5</v>
          </cell>
          <cell r="K1144">
            <v>17315954</v>
          </cell>
          <cell r="L1144">
            <v>478</v>
          </cell>
          <cell r="M1144">
            <v>96952995</v>
          </cell>
          <cell r="N1144">
            <v>592</v>
          </cell>
          <cell r="O1144">
            <v>21211019</v>
          </cell>
          <cell r="P1144">
            <v>1047</v>
          </cell>
          <cell r="Q1144">
            <v>2830113</v>
          </cell>
          <cell r="R1144">
            <v>1517</v>
          </cell>
          <cell r="S1144">
            <v>1166906</v>
          </cell>
          <cell r="T1144">
            <v>5491.5</v>
          </cell>
          <cell r="U1144">
            <v>683</v>
          </cell>
        </row>
        <row r="1145">
          <cell r="A1145">
            <v>800048535</v>
          </cell>
          <cell r="B1145" t="str">
            <v xml:space="preserve">INDUSTRIA COLOMBIANA DE LACTEOS LIMITADA INCOLACTEOS LIMITADA         </v>
          </cell>
          <cell r="C1145" t="str">
            <v xml:space="preserve">BOGOTA D.C.               </v>
          </cell>
          <cell r="D1145" t="str">
            <v xml:space="preserve">BOGOTA D.C.               </v>
          </cell>
          <cell r="E1145" t="str">
            <v>VIGILANCIA</v>
          </cell>
          <cell r="F1145" t="str">
            <v>ACTIVA</v>
          </cell>
          <cell r="G1145" t="str">
            <v xml:space="preserve">PRODUCTOS ALIMENTICIOS                       </v>
          </cell>
          <cell r="H1145">
            <v>1144</v>
          </cell>
          <cell r="I1145">
            <v>28716346</v>
          </cell>
          <cell r="J1145">
            <v>795.5</v>
          </cell>
          <cell r="K1145">
            <v>15057958</v>
          </cell>
          <cell r="L1145">
            <v>1176</v>
          </cell>
          <cell r="M1145">
            <v>40692398</v>
          </cell>
          <cell r="N1145">
            <v>1110</v>
          </cell>
          <cell r="O1145">
            <v>10585376</v>
          </cell>
          <cell r="P1145">
            <v>2236</v>
          </cell>
          <cell r="Q1145">
            <v>1155827</v>
          </cell>
          <cell r="R1145">
            <v>3588</v>
          </cell>
          <cell r="S1145">
            <v>349376</v>
          </cell>
          <cell r="T1145">
            <v>10049.5</v>
          </cell>
          <cell r="U1145">
            <v>1239</v>
          </cell>
        </row>
        <row r="1146">
          <cell r="A1146">
            <v>860048182</v>
          </cell>
          <cell r="B1146" t="str">
            <v xml:space="preserve">INVERSIONES LIBRA S.A                                                 </v>
          </cell>
          <cell r="C1146" t="str">
            <v xml:space="preserve">BOGOTA D.C.               </v>
          </cell>
          <cell r="D1146" t="str">
            <v xml:space="preserve">BOGOTA D.C.               </v>
          </cell>
          <cell r="E1146" t="str">
            <v>VIGILANCIA</v>
          </cell>
          <cell r="F1146" t="str">
            <v>ACTIVA</v>
          </cell>
          <cell r="G1146" t="str">
            <v xml:space="preserve">ALOJAMIENTO                                  </v>
          </cell>
          <cell r="H1146">
            <v>1145</v>
          </cell>
          <cell r="I1146">
            <v>28656914</v>
          </cell>
          <cell r="J1146">
            <v>790</v>
          </cell>
          <cell r="K1146">
            <v>15141166</v>
          </cell>
          <cell r="L1146">
            <v>2515</v>
          </cell>
          <cell r="M1146">
            <v>17447568</v>
          </cell>
          <cell r="N1146">
            <v>762</v>
          </cell>
          <cell r="O1146">
            <v>15653316</v>
          </cell>
          <cell r="P1146">
            <v>687</v>
          </cell>
          <cell r="Q1146">
            <v>4720088</v>
          </cell>
          <cell r="R1146">
            <v>703</v>
          </cell>
          <cell r="S1146">
            <v>3259152</v>
          </cell>
          <cell r="T1146">
            <v>6602</v>
          </cell>
          <cell r="U1146">
            <v>805</v>
          </cell>
        </row>
        <row r="1147">
          <cell r="A1147">
            <v>860033740</v>
          </cell>
          <cell r="B1147" t="str">
            <v xml:space="preserve">MANUFACTURAS SILICEAS LTDA.                                           </v>
          </cell>
          <cell r="C1147" t="str">
            <v xml:space="preserve">MOSQUERA                  </v>
          </cell>
          <cell r="D1147" t="str">
            <v xml:space="preserve">CUNDINAMARCA              </v>
          </cell>
          <cell r="E1147" t="str">
            <v>VIGILANCIA</v>
          </cell>
          <cell r="F1147" t="str">
            <v>ACTIVA</v>
          </cell>
          <cell r="G1147" t="str">
            <v xml:space="preserve">PRODUCTOS QUIMICOS                           </v>
          </cell>
          <cell r="H1147">
            <v>1146</v>
          </cell>
          <cell r="I1147">
            <v>28631500</v>
          </cell>
          <cell r="J1147">
            <v>716</v>
          </cell>
          <cell r="K1147">
            <v>17270353</v>
          </cell>
          <cell r="L1147">
            <v>1419</v>
          </cell>
          <cell r="M1147">
            <v>33425163</v>
          </cell>
          <cell r="N1147">
            <v>1115</v>
          </cell>
          <cell r="O1147">
            <v>10530996</v>
          </cell>
          <cell r="P1147">
            <v>478</v>
          </cell>
          <cell r="Q1147">
            <v>7406223</v>
          </cell>
          <cell r="R1147">
            <v>544</v>
          </cell>
          <cell r="S1147">
            <v>4462839</v>
          </cell>
          <cell r="T1147">
            <v>5418</v>
          </cell>
          <cell r="U1147">
            <v>673</v>
          </cell>
        </row>
        <row r="1148">
          <cell r="A1148">
            <v>891409088</v>
          </cell>
          <cell r="B1148" t="str">
            <v xml:space="preserve">AYCO LTDA                                                             </v>
          </cell>
          <cell r="C1148" t="str">
            <v xml:space="preserve">PEREIRA                   </v>
          </cell>
          <cell r="D1148" t="str">
            <v xml:space="preserve">RISARALDA                 </v>
          </cell>
          <cell r="E1148" t="str">
            <v>VIGILANCIA</v>
          </cell>
          <cell r="F1148" t="str">
            <v>ACTIVA</v>
          </cell>
          <cell r="G1148" t="str">
            <v xml:space="preserve">COMERCIO DE VEHICULOS Y ACTIVIDADES CONEXAS  </v>
          </cell>
          <cell r="H1148">
            <v>1147</v>
          </cell>
          <cell r="I1148">
            <v>28572093</v>
          </cell>
          <cell r="J1148">
            <v>1108</v>
          </cell>
          <cell r="K1148">
            <v>9721492</v>
          </cell>
          <cell r="L1148">
            <v>1729</v>
          </cell>
          <cell r="M1148">
            <v>26633999</v>
          </cell>
          <cell r="N1148">
            <v>1830</v>
          </cell>
          <cell r="O1148">
            <v>6393427</v>
          </cell>
          <cell r="P1148">
            <v>1291</v>
          </cell>
          <cell r="Q1148">
            <v>2218665</v>
          </cell>
          <cell r="R1148">
            <v>1425</v>
          </cell>
          <cell r="S1148">
            <v>1271505</v>
          </cell>
          <cell r="T1148">
            <v>8530</v>
          </cell>
          <cell r="U1148">
            <v>1041</v>
          </cell>
        </row>
        <row r="1149">
          <cell r="A1149">
            <v>817000790</v>
          </cell>
          <cell r="B1149" t="str">
            <v xml:space="preserve">FORMALETAS S A                                                        </v>
          </cell>
          <cell r="C1149" t="str">
            <v xml:space="preserve">CALOTO                    </v>
          </cell>
          <cell r="D1149" t="str">
            <v xml:space="preserve">CAUCA                     </v>
          </cell>
          <cell r="E1149" t="str">
            <v>VIGILANCIA</v>
          </cell>
          <cell r="F1149" t="str">
            <v>ACTIVA</v>
          </cell>
          <cell r="G1149" t="str">
            <v xml:space="preserve">INDUSTRIA METALMECANICA DERIVADA             </v>
          </cell>
          <cell r="H1149">
            <v>1148</v>
          </cell>
          <cell r="I1149">
            <v>28531393</v>
          </cell>
          <cell r="J1149">
            <v>846.5</v>
          </cell>
          <cell r="K1149">
            <v>13875337</v>
          </cell>
          <cell r="L1149">
            <v>1385</v>
          </cell>
          <cell r="M1149">
            <v>34195078</v>
          </cell>
          <cell r="N1149">
            <v>815</v>
          </cell>
          <cell r="O1149">
            <v>14607812</v>
          </cell>
          <cell r="P1149">
            <v>773</v>
          </cell>
          <cell r="Q1149">
            <v>4144430</v>
          </cell>
          <cell r="R1149">
            <v>469</v>
          </cell>
          <cell r="S1149">
            <v>5444326</v>
          </cell>
          <cell r="T1149">
            <v>5436.5</v>
          </cell>
          <cell r="U1149">
            <v>675</v>
          </cell>
        </row>
        <row r="1150">
          <cell r="A1150">
            <v>890318329</v>
          </cell>
          <cell r="B1150" t="str">
            <v xml:space="preserve">ROMARCO S A                                                           </v>
          </cell>
          <cell r="C1150" t="str">
            <v xml:space="preserve">YUMBO                     </v>
          </cell>
          <cell r="D1150" t="str">
            <v xml:space="preserve">VALLE                     </v>
          </cell>
          <cell r="E1150" t="str">
            <v>VIGILANCIA</v>
          </cell>
          <cell r="F1150" t="str">
            <v>ACTIVA</v>
          </cell>
          <cell r="G1150" t="str">
            <v>FABRICACION DE VEHICULOS AUTOMOTORES Y SUS PA</v>
          </cell>
          <cell r="H1150">
            <v>1149</v>
          </cell>
          <cell r="I1150">
            <v>28456145</v>
          </cell>
          <cell r="J1150">
            <v>936</v>
          </cell>
          <cell r="K1150">
            <v>12199451</v>
          </cell>
          <cell r="L1150">
            <v>1714</v>
          </cell>
          <cell r="M1150">
            <v>26907348</v>
          </cell>
          <cell r="N1150">
            <v>1944</v>
          </cell>
          <cell r="O1150">
            <v>5993195</v>
          </cell>
          <cell r="P1150">
            <v>898</v>
          </cell>
          <cell r="Q1150">
            <v>3443002</v>
          </cell>
          <cell r="R1150">
            <v>895</v>
          </cell>
          <cell r="S1150">
            <v>2330099</v>
          </cell>
          <cell r="T1150">
            <v>7536</v>
          </cell>
          <cell r="U1150">
            <v>909</v>
          </cell>
        </row>
        <row r="1151">
          <cell r="A1151">
            <v>830046676</v>
          </cell>
          <cell r="B1151" t="str">
            <v xml:space="preserve">APPLICA DE COLOMBIA LTDA                                              </v>
          </cell>
          <cell r="C1151" t="str">
            <v xml:space="preserve">BOGOTA D.C.               </v>
          </cell>
          <cell r="D1151" t="str">
            <v xml:space="preserve">BOGOTA D.C.               </v>
          </cell>
          <cell r="E1151" t="str">
            <v>VIGILANCIA</v>
          </cell>
          <cell r="F1151" t="str">
            <v>ACTIVA</v>
          </cell>
          <cell r="G1151" t="str">
            <v xml:space="preserve">COMERCIO AL POR MAYOR                        </v>
          </cell>
          <cell r="H1151">
            <v>1150</v>
          </cell>
          <cell r="I1151">
            <v>28448632</v>
          </cell>
          <cell r="J1151">
            <v>1395.5</v>
          </cell>
          <cell r="K1151">
            <v>7156228</v>
          </cell>
          <cell r="L1151">
            <v>1086</v>
          </cell>
          <cell r="M1151">
            <v>43664204</v>
          </cell>
          <cell r="N1151">
            <v>751</v>
          </cell>
          <cell r="O1151">
            <v>15903190</v>
          </cell>
          <cell r="P1151">
            <v>697</v>
          </cell>
          <cell r="Q1151">
            <v>4662084</v>
          </cell>
          <cell r="R1151">
            <v>1523</v>
          </cell>
          <cell r="S1151">
            <v>1161167</v>
          </cell>
          <cell r="T1151">
            <v>6602.5</v>
          </cell>
          <cell r="U1151">
            <v>806</v>
          </cell>
        </row>
        <row r="1152">
          <cell r="A1152">
            <v>832000662</v>
          </cell>
          <cell r="B1152" t="str">
            <v xml:space="preserve">VENTAS Y MARCAS LTDA                                                  </v>
          </cell>
          <cell r="C1152" t="str">
            <v xml:space="preserve">BOGOTA D.C.               </v>
          </cell>
          <cell r="D1152" t="str">
            <v xml:space="preserve">BOGOTA D.C.               </v>
          </cell>
          <cell r="E1152" t="str">
            <v>VIGILANCIA</v>
          </cell>
          <cell r="F1152" t="str">
            <v>ACTIVA</v>
          </cell>
          <cell r="G1152" t="str">
            <v xml:space="preserve">COMERCIO AL POR MAYOR                        </v>
          </cell>
          <cell r="H1152">
            <v>1151</v>
          </cell>
          <cell r="I1152">
            <v>28433385</v>
          </cell>
          <cell r="J1152">
            <v>1152</v>
          </cell>
          <cell r="K1152">
            <v>9266186</v>
          </cell>
          <cell r="L1152">
            <v>577</v>
          </cell>
          <cell r="M1152">
            <v>83034880</v>
          </cell>
          <cell r="N1152">
            <v>1089</v>
          </cell>
          <cell r="O1152">
            <v>10785219</v>
          </cell>
          <cell r="P1152">
            <v>4880</v>
          </cell>
          <cell r="Q1152">
            <v>391871</v>
          </cell>
          <cell r="R1152">
            <v>1626</v>
          </cell>
          <cell r="S1152">
            <v>1057890</v>
          </cell>
          <cell r="T1152">
            <v>10475</v>
          </cell>
          <cell r="U1152">
            <v>1287</v>
          </cell>
        </row>
        <row r="1153">
          <cell r="A1153">
            <v>811026170</v>
          </cell>
          <cell r="B1153" t="str">
            <v xml:space="preserve">SOCIEDAD DE COMERCIALIZACION INTERNACIONAL FORMAS INTIMAS S.A.        </v>
          </cell>
          <cell r="C1153" t="str">
            <v xml:space="preserve">MEDELLIN                  </v>
          </cell>
          <cell r="D1153" t="str">
            <v xml:space="preserve">ANTIOQUIA                 </v>
          </cell>
          <cell r="E1153" t="str">
            <v>VIGILANCIA</v>
          </cell>
          <cell r="F1153" t="str">
            <v>ACTIVA</v>
          </cell>
          <cell r="G1153" t="str">
            <v xml:space="preserve">FABRICACION DE PRENDAS DE VESTIR             </v>
          </cell>
          <cell r="H1153">
            <v>1152</v>
          </cell>
          <cell r="I1153">
            <v>28390769</v>
          </cell>
          <cell r="J1153">
            <v>1544.5</v>
          </cell>
          <cell r="K1153">
            <v>6230615</v>
          </cell>
          <cell r="L1153">
            <v>1320</v>
          </cell>
          <cell r="M1153">
            <v>35794689</v>
          </cell>
          <cell r="N1153">
            <v>1748</v>
          </cell>
          <cell r="O1153">
            <v>6771335</v>
          </cell>
          <cell r="P1153">
            <v>2453</v>
          </cell>
          <cell r="Q1153">
            <v>1024910</v>
          </cell>
          <cell r="R1153">
            <v>2378</v>
          </cell>
          <cell r="S1153">
            <v>630926</v>
          </cell>
          <cell r="T1153">
            <v>10595.5</v>
          </cell>
          <cell r="U1153">
            <v>1301</v>
          </cell>
        </row>
        <row r="1154">
          <cell r="A1154">
            <v>800204226</v>
          </cell>
          <cell r="B1154" t="str">
            <v xml:space="preserve">PIC COLOMBIA S A                                                      </v>
          </cell>
          <cell r="C1154" t="str">
            <v xml:space="preserve">ENVIGADO                  </v>
          </cell>
          <cell r="D1154" t="str">
            <v xml:space="preserve">ANTIOQUIA                 </v>
          </cell>
          <cell r="E1154" t="str">
            <v>VIGILANCIA</v>
          </cell>
          <cell r="F1154" t="str">
            <v>ACTIVA</v>
          </cell>
          <cell r="G1154" t="str">
            <v xml:space="preserve">ACTIVIDADES PECUARIAS Y DE CAZA              </v>
          </cell>
          <cell r="H1154">
            <v>1153</v>
          </cell>
          <cell r="I1154">
            <v>28323623</v>
          </cell>
          <cell r="J1154">
            <v>615</v>
          </cell>
          <cell r="K1154">
            <v>20985439</v>
          </cell>
          <cell r="L1154">
            <v>1632</v>
          </cell>
          <cell r="M1154">
            <v>28395461</v>
          </cell>
          <cell r="N1154">
            <v>2231</v>
          </cell>
          <cell r="O1154">
            <v>5050665</v>
          </cell>
          <cell r="P1154">
            <v>843</v>
          </cell>
          <cell r="Q1154">
            <v>3686174</v>
          </cell>
          <cell r="R1154">
            <v>779</v>
          </cell>
          <cell r="S1154">
            <v>2783550</v>
          </cell>
          <cell r="T1154">
            <v>7253</v>
          </cell>
          <cell r="U1154">
            <v>884</v>
          </cell>
        </row>
        <row r="1155">
          <cell r="A1155">
            <v>830079832</v>
          </cell>
          <cell r="B1155" t="str">
            <v xml:space="preserve">SUBARU DE COLOMBIA S.A.                                               </v>
          </cell>
          <cell r="C1155" t="str">
            <v xml:space="preserve">BOGOTA D.C.               </v>
          </cell>
          <cell r="D1155" t="str">
            <v xml:space="preserve">BOGOTA D.C.               </v>
          </cell>
          <cell r="E1155" t="str">
            <v>VIGILANCIA</v>
          </cell>
          <cell r="F1155" t="str">
            <v>ACTIVA</v>
          </cell>
          <cell r="G1155" t="str">
            <v xml:space="preserve">COMERCIO DE VEHICULOS Y ACTIVIDADES CONEXAS  </v>
          </cell>
          <cell r="H1155">
            <v>1154</v>
          </cell>
          <cell r="I1155">
            <v>28291173</v>
          </cell>
          <cell r="J1155">
            <v>1699.5</v>
          </cell>
          <cell r="K1155">
            <v>5502964</v>
          </cell>
          <cell r="L1155">
            <v>1533</v>
          </cell>
          <cell r="M1155">
            <v>30768861</v>
          </cell>
          <cell r="N1155">
            <v>1259</v>
          </cell>
          <cell r="O1155">
            <v>9306384</v>
          </cell>
          <cell r="P1155">
            <v>1743</v>
          </cell>
          <cell r="Q1155">
            <v>1573414</v>
          </cell>
          <cell r="R1155">
            <v>2591</v>
          </cell>
          <cell r="S1155">
            <v>560149</v>
          </cell>
          <cell r="T1155">
            <v>9979.5</v>
          </cell>
          <cell r="U1155">
            <v>1228</v>
          </cell>
        </row>
        <row r="1156">
          <cell r="A1156">
            <v>890204199</v>
          </cell>
          <cell r="B1156" t="str">
            <v xml:space="preserve">AVIMOL S.A.                                                           </v>
          </cell>
          <cell r="C1156" t="str">
            <v xml:space="preserve">BUCARAMANGA               </v>
          </cell>
          <cell r="D1156" t="str">
            <v xml:space="preserve">SANTANDER                 </v>
          </cell>
          <cell r="E1156" t="str">
            <v>VIGILANCIA</v>
          </cell>
          <cell r="F1156" t="str">
            <v>ACTIVA</v>
          </cell>
          <cell r="G1156" t="str">
            <v xml:space="preserve">ACTIVIDADES PECUARIAS Y DE CAZA              </v>
          </cell>
          <cell r="H1156">
            <v>1155</v>
          </cell>
          <cell r="I1156">
            <v>28280833</v>
          </cell>
          <cell r="J1156">
            <v>638</v>
          </cell>
          <cell r="K1156">
            <v>20151808</v>
          </cell>
          <cell r="L1156">
            <v>1739</v>
          </cell>
          <cell r="M1156">
            <v>26384170</v>
          </cell>
          <cell r="N1156">
            <v>4738</v>
          </cell>
          <cell r="O1156">
            <v>2037380</v>
          </cell>
          <cell r="P1156">
            <v>3204</v>
          </cell>
          <cell r="Q1156">
            <v>709921</v>
          </cell>
          <cell r="R1156">
            <v>2480</v>
          </cell>
          <cell r="S1156">
            <v>599158</v>
          </cell>
          <cell r="T1156">
            <v>13954</v>
          </cell>
          <cell r="U1156">
            <v>1727</v>
          </cell>
        </row>
        <row r="1157">
          <cell r="A1157">
            <v>800019654</v>
          </cell>
          <cell r="B1157" t="str">
            <v xml:space="preserve">ESGAMO LTDA. INGENIEROS CONSTRUCTORES                                 </v>
          </cell>
          <cell r="C1157" t="str">
            <v xml:space="preserve">BOGOTA D.C.               </v>
          </cell>
          <cell r="D1157" t="str">
            <v xml:space="preserve">BOGOTA D.C.               </v>
          </cell>
          <cell r="E1157" t="str">
            <v>VIGILANCIA</v>
          </cell>
          <cell r="F1157" t="str">
            <v>ACTIVA</v>
          </cell>
          <cell r="G1157" t="str">
            <v xml:space="preserve">CONSTRUCCION DE OBRAS CIVILES                </v>
          </cell>
          <cell r="H1157">
            <v>1156</v>
          </cell>
          <cell r="I1157">
            <v>28215164</v>
          </cell>
          <cell r="J1157">
            <v>1229</v>
          </cell>
          <cell r="K1157">
            <v>8465541</v>
          </cell>
          <cell r="L1157">
            <v>901</v>
          </cell>
          <cell r="M1157">
            <v>53594225</v>
          </cell>
          <cell r="N1157">
            <v>2304</v>
          </cell>
          <cell r="O1157">
            <v>4896444</v>
          </cell>
          <cell r="P1157">
            <v>2366</v>
          </cell>
          <cell r="Q1157">
            <v>1071858</v>
          </cell>
          <cell r="R1157">
            <v>1998</v>
          </cell>
          <cell r="S1157">
            <v>807124</v>
          </cell>
          <cell r="T1157">
            <v>9954</v>
          </cell>
          <cell r="U1157">
            <v>1223</v>
          </cell>
        </row>
        <row r="1158">
          <cell r="A1158">
            <v>806004930</v>
          </cell>
          <cell r="B1158" t="str">
            <v xml:space="preserve">C I VANOIL S.A.                                                       </v>
          </cell>
          <cell r="C1158" t="str">
            <v xml:space="preserve">CARTAGENA                 </v>
          </cell>
          <cell r="D1158" t="str">
            <v xml:space="preserve">BOLIVAR                   </v>
          </cell>
          <cell r="E1158" t="str">
            <v>VIGILANCIA</v>
          </cell>
          <cell r="F1158" t="str">
            <v>ACTIVA</v>
          </cell>
          <cell r="G1158" t="str">
            <v xml:space="preserve">COMERCIO AL POR MAYOR                        </v>
          </cell>
          <cell r="H1158">
            <v>1157</v>
          </cell>
          <cell r="I1158">
            <v>28155207</v>
          </cell>
          <cell r="J1158">
            <v>3484.5</v>
          </cell>
          <cell r="K1158">
            <v>1920410</v>
          </cell>
          <cell r="L1158">
            <v>293</v>
          </cell>
          <cell r="M1158">
            <v>154140851</v>
          </cell>
          <cell r="N1158">
            <v>1761</v>
          </cell>
          <cell r="O1158">
            <v>6739775</v>
          </cell>
          <cell r="P1158">
            <v>4087</v>
          </cell>
          <cell r="Q1158">
            <v>509998</v>
          </cell>
          <cell r="R1158">
            <v>2342</v>
          </cell>
          <cell r="S1158">
            <v>639880</v>
          </cell>
          <cell r="T1158">
            <v>13124.5</v>
          </cell>
          <cell r="U1158">
            <v>1621</v>
          </cell>
        </row>
        <row r="1159">
          <cell r="A1159">
            <v>860023525</v>
          </cell>
          <cell r="B1159" t="str">
            <v xml:space="preserve">GREIF COLOMBIA S.A.                                                   </v>
          </cell>
          <cell r="C1159" t="str">
            <v xml:space="preserve">BOGOTA D.C.               </v>
          </cell>
          <cell r="D1159" t="str">
            <v xml:space="preserve">BOGOTA D.C.               </v>
          </cell>
          <cell r="E1159" t="str">
            <v>VIGILANCIA</v>
          </cell>
          <cell r="F1159" t="str">
            <v>ACTIVA</v>
          </cell>
          <cell r="G1159" t="str">
            <v xml:space="preserve">INDUSTRIA METALMECANICA DERIVADA             </v>
          </cell>
          <cell r="H1159">
            <v>1158</v>
          </cell>
          <cell r="I1159">
            <v>28127227</v>
          </cell>
          <cell r="J1159">
            <v>593</v>
          </cell>
          <cell r="K1159">
            <v>21886160</v>
          </cell>
          <cell r="L1159">
            <v>1394</v>
          </cell>
          <cell r="M1159">
            <v>33997081</v>
          </cell>
          <cell r="N1159">
            <v>1884</v>
          </cell>
          <cell r="O1159">
            <v>6202211</v>
          </cell>
          <cell r="P1159">
            <v>968</v>
          </cell>
          <cell r="Q1159">
            <v>3138276</v>
          </cell>
          <cell r="R1159">
            <v>958</v>
          </cell>
          <cell r="S1159">
            <v>2072784</v>
          </cell>
          <cell r="T1159">
            <v>6955</v>
          </cell>
          <cell r="U1159">
            <v>847</v>
          </cell>
        </row>
        <row r="1160">
          <cell r="A1160">
            <v>817000718</v>
          </cell>
          <cell r="B1160" t="str">
            <v xml:space="preserve">CAUCA GRANDE S.A                                                      </v>
          </cell>
          <cell r="C1160" t="str">
            <v xml:space="preserve">PUERTO TEJADA             </v>
          </cell>
          <cell r="D1160" t="str">
            <v xml:space="preserve">CAUCA                     </v>
          </cell>
          <cell r="E1160" t="str">
            <v>VIGILANCIA</v>
          </cell>
          <cell r="F1160" t="str">
            <v>ACTIVA</v>
          </cell>
          <cell r="G1160" t="str">
            <v xml:space="preserve">AGRICOLA CON PREDOMINIO EXPORTADOR           </v>
          </cell>
          <cell r="H1160">
            <v>1159</v>
          </cell>
          <cell r="I1160">
            <v>27875819</v>
          </cell>
          <cell r="J1160">
            <v>541</v>
          </cell>
          <cell r="K1160">
            <v>24532735</v>
          </cell>
          <cell r="L1160">
            <v>2320</v>
          </cell>
          <cell r="M1160">
            <v>18961119</v>
          </cell>
          <cell r="N1160">
            <v>1467</v>
          </cell>
          <cell r="O1160">
            <v>7982680</v>
          </cell>
          <cell r="P1160">
            <v>498</v>
          </cell>
          <cell r="Q1160">
            <v>6873982</v>
          </cell>
          <cell r="R1160">
            <v>386</v>
          </cell>
          <cell r="S1160">
            <v>6894006</v>
          </cell>
          <cell r="T1160">
            <v>6371</v>
          </cell>
          <cell r="U1160">
            <v>775</v>
          </cell>
        </row>
        <row r="1161">
          <cell r="A1161">
            <v>811032699</v>
          </cell>
          <cell r="B1161" t="str">
            <v xml:space="preserve">GLOBAL GARLIC S.A.                                                    </v>
          </cell>
          <cell r="C1161" t="str">
            <v xml:space="preserve">ITAGUI                    </v>
          </cell>
          <cell r="D1161" t="str">
            <v xml:space="preserve">ANTIOQUIA                 </v>
          </cell>
          <cell r="E1161" t="str">
            <v>VIGILANCIA</v>
          </cell>
          <cell r="F1161" t="str">
            <v>ACTIVA</v>
          </cell>
          <cell r="G1161" t="str">
            <v xml:space="preserve">COMERCIO AL POR MAYOR                        </v>
          </cell>
          <cell r="H1161">
            <v>1160</v>
          </cell>
          <cell r="I1161">
            <v>27822846</v>
          </cell>
          <cell r="J1161">
            <v>2218.5</v>
          </cell>
          <cell r="K1161">
            <v>3706495</v>
          </cell>
          <cell r="L1161">
            <v>1154</v>
          </cell>
          <cell r="M1161">
            <v>41343967</v>
          </cell>
          <cell r="N1161">
            <v>1340</v>
          </cell>
          <cell r="O1161">
            <v>8826433</v>
          </cell>
          <cell r="P1161">
            <v>1526</v>
          </cell>
          <cell r="Q1161">
            <v>1833163</v>
          </cell>
          <cell r="R1161">
            <v>2082</v>
          </cell>
          <cell r="S1161">
            <v>764046</v>
          </cell>
          <cell r="T1161">
            <v>9480.5</v>
          </cell>
          <cell r="U1161">
            <v>1158</v>
          </cell>
        </row>
        <row r="1162">
          <cell r="A1162">
            <v>817000499</v>
          </cell>
          <cell r="B1162" t="str">
            <v xml:space="preserve">CONVERTIDORA DE PAPEL DEL CAUCA S.A.                                  </v>
          </cell>
          <cell r="C1162" t="str">
            <v xml:space="preserve">SANTANDER DE QUILICHAO    </v>
          </cell>
          <cell r="D1162" t="str">
            <v xml:space="preserve">CAUCA                     </v>
          </cell>
          <cell r="E1162" t="str">
            <v>VIGILANCIA</v>
          </cell>
          <cell r="F1162" t="str">
            <v>ACTIVA</v>
          </cell>
          <cell r="G1162" t="str">
            <v xml:space="preserve">FABRICACION DE PAPEL, CARTON Y DERIVADOS     </v>
          </cell>
          <cell r="H1162">
            <v>1161</v>
          </cell>
          <cell r="I1162">
            <v>27814107</v>
          </cell>
          <cell r="J1162">
            <v>947.5</v>
          </cell>
          <cell r="K1162">
            <v>12022991</v>
          </cell>
          <cell r="L1162">
            <v>1602</v>
          </cell>
          <cell r="M1162">
            <v>29012141</v>
          </cell>
          <cell r="N1162">
            <v>2014</v>
          </cell>
          <cell r="O1162">
            <v>5760926</v>
          </cell>
          <cell r="P1162">
            <v>1190</v>
          </cell>
          <cell r="Q1162">
            <v>2438177</v>
          </cell>
          <cell r="R1162">
            <v>904</v>
          </cell>
          <cell r="S1162">
            <v>2295364</v>
          </cell>
          <cell r="T1162">
            <v>7818.5</v>
          </cell>
          <cell r="U1162">
            <v>949</v>
          </cell>
        </row>
        <row r="1163">
          <cell r="A1163">
            <v>890307671</v>
          </cell>
          <cell r="B1163" t="str">
            <v xml:space="preserve">RESORTES HERCULES S.A.                                                </v>
          </cell>
          <cell r="C1163" t="str">
            <v xml:space="preserve">CALI                      </v>
          </cell>
          <cell r="D1163" t="str">
            <v xml:space="preserve">VALLE                     </v>
          </cell>
          <cell r="E1163" t="str">
            <v>VIGILANCIA</v>
          </cell>
          <cell r="F1163" t="str">
            <v>ACTIVA</v>
          </cell>
          <cell r="G1163" t="str">
            <v>FABRICACION DE VEHICULOS AUTOMOTORES Y SUS PA</v>
          </cell>
          <cell r="H1163">
            <v>1162</v>
          </cell>
          <cell r="I1163">
            <v>27791223</v>
          </cell>
          <cell r="J1163">
            <v>774</v>
          </cell>
          <cell r="K1163">
            <v>15494167</v>
          </cell>
          <cell r="L1163">
            <v>1798</v>
          </cell>
          <cell r="M1163">
            <v>25505750</v>
          </cell>
          <cell r="N1163">
            <v>1143</v>
          </cell>
          <cell r="O1163">
            <v>10275144</v>
          </cell>
          <cell r="P1163">
            <v>642</v>
          </cell>
          <cell r="Q1163">
            <v>5146747</v>
          </cell>
          <cell r="R1163">
            <v>1167</v>
          </cell>
          <cell r="S1163">
            <v>1617793</v>
          </cell>
          <cell r="T1163">
            <v>6686</v>
          </cell>
          <cell r="U1163">
            <v>820</v>
          </cell>
        </row>
        <row r="1164">
          <cell r="A1164">
            <v>830037495</v>
          </cell>
          <cell r="B1164" t="str">
            <v xml:space="preserve">OBIPROSA COLOMBIA  S. A.                                              </v>
          </cell>
          <cell r="C1164" t="str">
            <v xml:space="preserve">BOGOTA D.C.               </v>
          </cell>
          <cell r="D1164" t="str">
            <v xml:space="preserve">BOGOTA D.C.               </v>
          </cell>
          <cell r="E1164" t="str">
            <v>VIGILANCIA</v>
          </cell>
          <cell r="F1164" t="str">
            <v>ACTIVA</v>
          </cell>
          <cell r="G1164" t="str">
            <v xml:space="preserve">COMERCIO AL POR MAYOR                        </v>
          </cell>
          <cell r="H1164">
            <v>1163</v>
          </cell>
          <cell r="I1164">
            <v>27787899</v>
          </cell>
          <cell r="J1164">
            <v>1152.5</v>
          </cell>
          <cell r="K1164">
            <v>9264425</v>
          </cell>
          <cell r="L1164">
            <v>1355</v>
          </cell>
          <cell r="M1164">
            <v>34764302</v>
          </cell>
          <cell r="N1164">
            <v>842</v>
          </cell>
          <cell r="O1164">
            <v>14192530</v>
          </cell>
          <cell r="P1164">
            <v>1051</v>
          </cell>
          <cell r="Q1164">
            <v>2821158</v>
          </cell>
          <cell r="R1164">
            <v>1381</v>
          </cell>
          <cell r="S1164">
            <v>1320996</v>
          </cell>
          <cell r="T1164">
            <v>6944.5</v>
          </cell>
          <cell r="U1164">
            <v>846</v>
          </cell>
        </row>
        <row r="1165">
          <cell r="A1165">
            <v>813004148</v>
          </cell>
          <cell r="B1165" t="str">
            <v xml:space="preserve">DANNY VENTA DIRECTA S A                                               </v>
          </cell>
          <cell r="C1165" t="str">
            <v xml:space="preserve">ENGATIVA                  </v>
          </cell>
          <cell r="D1165" t="str">
            <v xml:space="preserve">BOGOTA D.C.               </v>
          </cell>
          <cell r="E1165" t="str">
            <v>VIGILANCIA</v>
          </cell>
          <cell r="F1165" t="str">
            <v>ACTIVA</v>
          </cell>
          <cell r="G1165" t="str">
            <v xml:space="preserve">COMERCIO AL POR MAYOR                        </v>
          </cell>
          <cell r="H1165">
            <v>1164</v>
          </cell>
          <cell r="I1165">
            <v>27763323</v>
          </cell>
          <cell r="J1165">
            <v>1060</v>
          </cell>
          <cell r="K1165">
            <v>10417433</v>
          </cell>
          <cell r="L1165">
            <v>586</v>
          </cell>
          <cell r="M1165">
            <v>81111165</v>
          </cell>
          <cell r="N1165">
            <v>515</v>
          </cell>
          <cell r="O1165">
            <v>24308560</v>
          </cell>
          <cell r="P1165">
            <v>655</v>
          </cell>
          <cell r="Q1165">
            <v>5061868</v>
          </cell>
          <cell r="R1165">
            <v>896</v>
          </cell>
          <cell r="S1165">
            <v>2325054</v>
          </cell>
          <cell r="T1165">
            <v>4876</v>
          </cell>
          <cell r="U1165">
            <v>628</v>
          </cell>
        </row>
        <row r="1166">
          <cell r="A1166">
            <v>800030932</v>
          </cell>
          <cell r="B1166" t="str">
            <v xml:space="preserve">PROCINAL BOGOTA LIMITADA                                              </v>
          </cell>
          <cell r="C1166" t="str">
            <v xml:space="preserve">BOGOTA D.C.               </v>
          </cell>
          <cell r="D1166" t="str">
            <v xml:space="preserve">BOGOTA D.C.               </v>
          </cell>
          <cell r="E1166" t="str">
            <v>VIGILANCIA</v>
          </cell>
          <cell r="F1166" t="str">
            <v>ACTIVA</v>
          </cell>
          <cell r="G1166" t="str">
            <v xml:space="preserve">OTRAS ACTIVIDADES DE SERVISIOS COMUNITARIOS, </v>
          </cell>
          <cell r="H1166">
            <v>1165</v>
          </cell>
          <cell r="I1166">
            <v>27719297</v>
          </cell>
          <cell r="J1166">
            <v>915.5</v>
          </cell>
          <cell r="K1166">
            <v>12527994</v>
          </cell>
          <cell r="L1166">
            <v>4673</v>
          </cell>
          <cell r="M1166">
            <v>8251332</v>
          </cell>
          <cell r="N1166">
            <v>1633</v>
          </cell>
          <cell r="O1166">
            <v>7244628</v>
          </cell>
          <cell r="P1166">
            <v>2548</v>
          </cell>
          <cell r="Q1166">
            <v>975573</v>
          </cell>
          <cell r="R1166">
            <v>6220</v>
          </cell>
          <cell r="S1166">
            <v>143737</v>
          </cell>
          <cell r="T1166">
            <v>17154.5</v>
          </cell>
          <cell r="U1166">
            <v>2148</v>
          </cell>
        </row>
        <row r="1167">
          <cell r="A1167">
            <v>890311366</v>
          </cell>
          <cell r="B1167" t="str">
            <v xml:space="preserve">EMPRESA ANDINA DE HERRAMIENTAS S. A.                                  </v>
          </cell>
          <cell r="C1167" t="str">
            <v xml:space="preserve">YUMBO                     </v>
          </cell>
          <cell r="D1167" t="str">
            <v xml:space="preserve">VALLE                     </v>
          </cell>
          <cell r="E1167" t="str">
            <v>VIGILANCIA</v>
          </cell>
          <cell r="F1167" t="str">
            <v>ACTIVA</v>
          </cell>
          <cell r="G1167" t="str">
            <v xml:space="preserve">INDUSTRIA METALMECANICA DERIVADA             </v>
          </cell>
          <cell r="H1167">
            <v>1166</v>
          </cell>
          <cell r="I1167">
            <v>27680565</v>
          </cell>
          <cell r="J1167">
            <v>568.5</v>
          </cell>
          <cell r="K1167">
            <v>23136592</v>
          </cell>
          <cell r="L1167">
            <v>1050</v>
          </cell>
          <cell r="M1167">
            <v>45114194</v>
          </cell>
          <cell r="N1167">
            <v>918</v>
          </cell>
          <cell r="O1167">
            <v>12966038</v>
          </cell>
          <cell r="P1167">
            <v>501</v>
          </cell>
          <cell r="Q1167">
            <v>6815114</v>
          </cell>
          <cell r="R1167">
            <v>702</v>
          </cell>
          <cell r="S1167">
            <v>3260562</v>
          </cell>
          <cell r="T1167">
            <v>4905.5</v>
          </cell>
          <cell r="U1167">
            <v>633</v>
          </cell>
        </row>
        <row r="1168">
          <cell r="A1168">
            <v>860351235</v>
          </cell>
          <cell r="B1168" t="str">
            <v xml:space="preserve">TRANSLAGO LTDA.                                                       </v>
          </cell>
          <cell r="C1168" t="str">
            <v xml:space="preserve">BOGOTA D.C.               </v>
          </cell>
          <cell r="D1168" t="str">
            <v xml:space="preserve">BOGOTA D.C.               </v>
          </cell>
          <cell r="E1168" t="str">
            <v>VIGILANCIA</v>
          </cell>
          <cell r="F1168" t="str">
            <v>ACTIVA</v>
          </cell>
          <cell r="G1168" t="str">
            <v xml:space="preserve">TRANSPORTE AEREO                             </v>
          </cell>
          <cell r="H1168">
            <v>1167</v>
          </cell>
          <cell r="I1168">
            <v>27658768</v>
          </cell>
          <cell r="J1168">
            <v>1711.5</v>
          </cell>
          <cell r="K1168">
            <v>5432700</v>
          </cell>
          <cell r="L1168">
            <v>4227</v>
          </cell>
          <cell r="M1168">
            <v>9316700</v>
          </cell>
          <cell r="N1168">
            <v>1458</v>
          </cell>
          <cell r="O1168">
            <v>8020901</v>
          </cell>
          <cell r="P1168">
            <v>861</v>
          </cell>
          <cell r="Q1168">
            <v>3598969</v>
          </cell>
          <cell r="R1168">
            <v>1038</v>
          </cell>
          <cell r="S1168">
            <v>1874570</v>
          </cell>
          <cell r="T1168">
            <v>10462.5</v>
          </cell>
          <cell r="U1168">
            <v>1288</v>
          </cell>
        </row>
        <row r="1169">
          <cell r="A1169">
            <v>860010451</v>
          </cell>
          <cell r="B1169" t="str">
            <v xml:space="preserve">CASALIMPIA S.A.                                                       </v>
          </cell>
          <cell r="C1169" t="str">
            <v xml:space="preserve">BOGOTA D.C.               </v>
          </cell>
          <cell r="D1169" t="str">
            <v xml:space="preserve">BOGOTA D.C.               </v>
          </cell>
          <cell r="E1169" t="str">
            <v>VIGILANCIA</v>
          </cell>
          <cell r="F1169" t="str">
            <v>ACTIVA</v>
          </cell>
          <cell r="G1169" t="str">
            <v xml:space="preserve">OTRAS ACTIVIDADES EMPRESARIALES              </v>
          </cell>
          <cell r="H1169">
            <v>1168</v>
          </cell>
          <cell r="I1169">
            <v>27625309</v>
          </cell>
          <cell r="J1169">
            <v>1011.5</v>
          </cell>
          <cell r="K1169">
            <v>11064778</v>
          </cell>
          <cell r="L1169">
            <v>607</v>
          </cell>
          <cell r="M1169">
            <v>78727341</v>
          </cell>
          <cell r="N1169">
            <v>1127</v>
          </cell>
          <cell r="O1169">
            <v>10459560</v>
          </cell>
          <cell r="P1169">
            <v>869</v>
          </cell>
          <cell r="Q1169">
            <v>3572861</v>
          </cell>
          <cell r="R1169">
            <v>1248</v>
          </cell>
          <cell r="S1169">
            <v>1499301</v>
          </cell>
          <cell r="T1169">
            <v>6030.5</v>
          </cell>
          <cell r="U1169">
            <v>738</v>
          </cell>
        </row>
        <row r="1170">
          <cell r="A1170">
            <v>830113528</v>
          </cell>
          <cell r="B1170" t="str">
            <v xml:space="preserve">PLASTICOS FOREMOL S.A.                                                </v>
          </cell>
          <cell r="C1170" t="str">
            <v xml:space="preserve">BOGOTA D.C.               </v>
          </cell>
          <cell r="D1170" t="str">
            <v xml:space="preserve">BOGOTA D.C.               </v>
          </cell>
          <cell r="E1170" t="str">
            <v>VIGILANCIA</v>
          </cell>
          <cell r="F1170" t="str">
            <v>ACTIVA</v>
          </cell>
          <cell r="G1170" t="str">
            <v xml:space="preserve">ACTIVIDADES INMOBILIARIAS                    </v>
          </cell>
          <cell r="H1170">
            <v>1169</v>
          </cell>
          <cell r="I1170">
            <v>27598025</v>
          </cell>
          <cell r="J1170">
            <v>499.5</v>
          </cell>
          <cell r="K1170">
            <v>26906288</v>
          </cell>
          <cell r="L1170">
            <v>6662</v>
          </cell>
          <cell r="M1170">
            <v>4800000</v>
          </cell>
          <cell r="N1170">
            <v>4780</v>
          </cell>
          <cell r="O1170">
            <v>2020324</v>
          </cell>
          <cell r="P1170">
            <v>1445</v>
          </cell>
          <cell r="Q1170">
            <v>1951358</v>
          </cell>
          <cell r="R1170">
            <v>1736</v>
          </cell>
          <cell r="S1170">
            <v>972871</v>
          </cell>
          <cell r="T1170">
            <v>16291.5</v>
          </cell>
          <cell r="U1170">
            <v>2044</v>
          </cell>
        </row>
        <row r="1171">
          <cell r="A1171">
            <v>817001688</v>
          </cell>
          <cell r="B1171" t="str">
            <v xml:space="preserve">PLASTICOS DIENES S A                                                  </v>
          </cell>
          <cell r="C1171" t="str">
            <v xml:space="preserve">BOGOTA D.C.               </v>
          </cell>
          <cell r="D1171" t="str">
            <v xml:space="preserve">BOGOTA D.C.               </v>
          </cell>
          <cell r="E1171" t="str">
            <v>VIGILANCIA</v>
          </cell>
          <cell r="F1171" t="str">
            <v>ACTIVA</v>
          </cell>
          <cell r="G1171" t="str">
            <v xml:space="preserve">PRODUCTOS DE PLASTICO                        </v>
          </cell>
          <cell r="H1171">
            <v>1170</v>
          </cell>
          <cell r="I1171">
            <v>27590060</v>
          </cell>
          <cell r="J1171">
            <v>610.5</v>
          </cell>
          <cell r="K1171">
            <v>21166024</v>
          </cell>
          <cell r="L1171">
            <v>2487</v>
          </cell>
          <cell r="M1171">
            <v>17731113</v>
          </cell>
          <cell r="N1171">
            <v>2785</v>
          </cell>
          <cell r="O1171">
            <v>3900486</v>
          </cell>
          <cell r="P1171">
            <v>1049</v>
          </cell>
          <cell r="Q1171">
            <v>2822809</v>
          </cell>
          <cell r="R1171">
            <v>669</v>
          </cell>
          <cell r="S1171">
            <v>3421796</v>
          </cell>
          <cell r="T1171">
            <v>8770.5</v>
          </cell>
          <cell r="U1171">
            <v>1068</v>
          </cell>
        </row>
        <row r="1172">
          <cell r="A1172">
            <v>800044807</v>
          </cell>
          <cell r="B1172" t="str">
            <v xml:space="preserve">STEPAN COLOMBIANA DE QUIMICOS S.A.                                    </v>
          </cell>
          <cell r="C1172" t="str">
            <v xml:space="preserve">MANIZALES                 </v>
          </cell>
          <cell r="D1172" t="str">
            <v xml:space="preserve">CALDAS                    </v>
          </cell>
          <cell r="E1172" t="str">
            <v>VIGILANCIA</v>
          </cell>
          <cell r="F1172" t="str">
            <v>ACTIVA</v>
          </cell>
          <cell r="G1172" t="str">
            <v xml:space="preserve">PRODUCTOS QUIMICOS                           </v>
          </cell>
          <cell r="H1172">
            <v>1171</v>
          </cell>
          <cell r="I1172">
            <v>27559558</v>
          </cell>
          <cell r="J1172">
            <v>619.5</v>
          </cell>
          <cell r="K1172">
            <v>20860818</v>
          </cell>
          <cell r="L1172">
            <v>1049</v>
          </cell>
          <cell r="M1172">
            <v>45131551</v>
          </cell>
          <cell r="N1172">
            <v>1804</v>
          </cell>
          <cell r="O1172">
            <v>6520127</v>
          </cell>
          <cell r="P1172">
            <v>2186</v>
          </cell>
          <cell r="Q1172">
            <v>1203289</v>
          </cell>
          <cell r="R1172">
            <v>1946</v>
          </cell>
          <cell r="S1172">
            <v>837113</v>
          </cell>
          <cell r="T1172">
            <v>8775.5</v>
          </cell>
          <cell r="U1172">
            <v>1069</v>
          </cell>
        </row>
        <row r="1173">
          <cell r="A1173">
            <v>860077048</v>
          </cell>
          <cell r="B1173" t="str">
            <v xml:space="preserve">SUAREZ Y SILVA LTDA. INGENIEROS CONTRATISTAS                          </v>
          </cell>
          <cell r="C1173" t="str">
            <v xml:space="preserve">BOGOTA D.C.               </v>
          </cell>
          <cell r="D1173" t="str">
            <v xml:space="preserve">BOGOTA D.C.               </v>
          </cell>
          <cell r="E1173" t="str">
            <v>VIGILANCIA</v>
          </cell>
          <cell r="F1173" t="str">
            <v>ACTIVA</v>
          </cell>
          <cell r="G1173" t="str">
            <v xml:space="preserve">ADECUACION DE OBRAS DE CONSTRUCCION          </v>
          </cell>
          <cell r="H1173">
            <v>1172</v>
          </cell>
          <cell r="I1173">
            <v>27524441</v>
          </cell>
          <cell r="J1173">
            <v>695.5</v>
          </cell>
          <cell r="K1173">
            <v>17829843</v>
          </cell>
          <cell r="L1173">
            <v>2512</v>
          </cell>
          <cell r="M1173">
            <v>17495303</v>
          </cell>
          <cell r="N1173">
            <v>713</v>
          </cell>
          <cell r="O1173">
            <v>16850305</v>
          </cell>
          <cell r="P1173">
            <v>564</v>
          </cell>
          <cell r="Q1173">
            <v>5984309</v>
          </cell>
          <cell r="R1173">
            <v>458</v>
          </cell>
          <cell r="S1173">
            <v>5633326</v>
          </cell>
          <cell r="T1173">
            <v>6114.5</v>
          </cell>
          <cell r="U1173">
            <v>747</v>
          </cell>
        </row>
        <row r="1174">
          <cell r="A1174">
            <v>890329946</v>
          </cell>
          <cell r="B1174" t="str">
            <v xml:space="preserve">SISTEMAS INTEGRALES DE INFORMATICA S.A. SISA S.A.                     </v>
          </cell>
          <cell r="C1174" t="str">
            <v xml:space="preserve">BOGOTA D.C.               </v>
          </cell>
          <cell r="D1174" t="str">
            <v xml:space="preserve">BOGOTA D.C.               </v>
          </cell>
          <cell r="E1174" t="str">
            <v>VIGILANCIA</v>
          </cell>
          <cell r="F1174" t="str">
            <v>ACTIVA</v>
          </cell>
          <cell r="G1174" t="str">
            <v xml:space="preserve">COMERCIO AL POR MENOR                        </v>
          </cell>
          <cell r="H1174">
            <v>1173</v>
          </cell>
          <cell r="I1174">
            <v>27500086</v>
          </cell>
          <cell r="J1174">
            <v>817</v>
          </cell>
          <cell r="K1174">
            <v>14471944</v>
          </cell>
          <cell r="L1174">
            <v>993</v>
          </cell>
          <cell r="M1174">
            <v>47904946</v>
          </cell>
          <cell r="N1174">
            <v>664</v>
          </cell>
          <cell r="O1174">
            <v>18296693</v>
          </cell>
          <cell r="P1174">
            <v>570</v>
          </cell>
          <cell r="Q1174">
            <v>5899211</v>
          </cell>
          <cell r="R1174">
            <v>602</v>
          </cell>
          <cell r="S1174">
            <v>3842246</v>
          </cell>
          <cell r="T1174">
            <v>4819</v>
          </cell>
          <cell r="U1174">
            <v>622</v>
          </cell>
        </row>
        <row r="1175">
          <cell r="A1175">
            <v>830008804</v>
          </cell>
          <cell r="B1175" t="str">
            <v xml:space="preserve">KIA PLAZA S.A.                                                        </v>
          </cell>
          <cell r="C1175" t="str">
            <v xml:space="preserve">BOGOTA D.C.               </v>
          </cell>
          <cell r="D1175" t="str">
            <v xml:space="preserve">BOGOTA D.C.               </v>
          </cell>
          <cell r="E1175" t="str">
            <v>VIGILANCIA</v>
          </cell>
          <cell r="F1175" t="str">
            <v>ACTIVA</v>
          </cell>
          <cell r="G1175" t="str">
            <v xml:space="preserve">COMERCIO DE VEHICULOS Y ACTIVIDADES CONEXAS  </v>
          </cell>
          <cell r="H1175">
            <v>1174</v>
          </cell>
          <cell r="I1175">
            <v>27458947</v>
          </cell>
          <cell r="J1175">
            <v>1190.5</v>
          </cell>
          <cell r="K1175">
            <v>8891181</v>
          </cell>
          <cell r="L1175">
            <v>895</v>
          </cell>
          <cell r="M1175">
            <v>54053930</v>
          </cell>
          <cell r="N1175">
            <v>2561</v>
          </cell>
          <cell r="O1175">
            <v>4337592</v>
          </cell>
          <cell r="P1175">
            <v>7353</v>
          </cell>
          <cell r="Q1175">
            <v>188832</v>
          </cell>
          <cell r="R1175">
            <v>6447</v>
          </cell>
          <cell r="S1175">
            <v>134305</v>
          </cell>
          <cell r="T1175">
            <v>19620.5</v>
          </cell>
          <cell r="U1175">
            <v>2478</v>
          </cell>
        </row>
        <row r="1176">
          <cell r="A1176">
            <v>860000368</v>
          </cell>
          <cell r="B1176" t="str">
            <v xml:space="preserve">IMPORTADORA FOTOMORIZ S A                                             </v>
          </cell>
          <cell r="C1176" t="str">
            <v xml:space="preserve">BOGOTA D.C.               </v>
          </cell>
          <cell r="D1176" t="str">
            <v xml:space="preserve">BOGOTA D.C.               </v>
          </cell>
          <cell r="E1176" t="str">
            <v>VIGILANCIA</v>
          </cell>
          <cell r="F1176" t="str">
            <v>ACTIVA</v>
          </cell>
          <cell r="G1176" t="str">
            <v xml:space="preserve">COMERCIO AL POR MENOR                        </v>
          </cell>
          <cell r="H1176">
            <v>1175</v>
          </cell>
          <cell r="I1176">
            <v>27375712</v>
          </cell>
          <cell r="J1176">
            <v>1200</v>
          </cell>
          <cell r="K1176">
            <v>8765621</v>
          </cell>
          <cell r="L1176">
            <v>1633</v>
          </cell>
          <cell r="M1176">
            <v>28394219</v>
          </cell>
          <cell r="N1176">
            <v>1196</v>
          </cell>
          <cell r="O1176">
            <v>9749746</v>
          </cell>
          <cell r="P1176">
            <v>4374</v>
          </cell>
          <cell r="Q1176">
            <v>459309</v>
          </cell>
          <cell r="R1176">
            <v>7601</v>
          </cell>
          <cell r="S1176">
            <v>95367</v>
          </cell>
          <cell r="T1176">
            <v>17179</v>
          </cell>
          <cell r="U1176">
            <v>2156</v>
          </cell>
        </row>
        <row r="1177">
          <cell r="A1177">
            <v>830136865</v>
          </cell>
          <cell r="B1177" t="str">
            <v xml:space="preserve">ARENA COMUNICATIONS COLOMBIA S. A.                                    </v>
          </cell>
          <cell r="C1177" t="str">
            <v xml:space="preserve">BOGOTA D.C.               </v>
          </cell>
          <cell r="D1177" t="str">
            <v xml:space="preserve">BOGOTA D.C.               </v>
          </cell>
          <cell r="E1177" t="str">
            <v>VIGILANCIA</v>
          </cell>
          <cell r="F1177" t="str">
            <v>ACTIVA</v>
          </cell>
          <cell r="G1177" t="str">
            <v xml:space="preserve">OTRAS ACTIVIDADES EMPRESARIALES              </v>
          </cell>
          <cell r="H1177">
            <v>1176</v>
          </cell>
          <cell r="I1177">
            <v>27374578</v>
          </cell>
          <cell r="J1177">
            <v>1538.5</v>
          </cell>
          <cell r="K1177">
            <v>6288112</v>
          </cell>
          <cell r="L1177">
            <v>6341</v>
          </cell>
          <cell r="M1177">
            <v>5197936</v>
          </cell>
          <cell r="N1177">
            <v>2175</v>
          </cell>
          <cell r="O1177">
            <v>5197936</v>
          </cell>
          <cell r="P1177">
            <v>2097</v>
          </cell>
          <cell r="Q1177">
            <v>1266669</v>
          </cell>
          <cell r="R1177">
            <v>1033</v>
          </cell>
          <cell r="S1177">
            <v>1883905</v>
          </cell>
          <cell r="T1177">
            <v>14360.5</v>
          </cell>
          <cell r="U1177">
            <v>1790</v>
          </cell>
        </row>
        <row r="1178">
          <cell r="A1178">
            <v>890114642</v>
          </cell>
          <cell r="B1178" t="str">
            <v xml:space="preserve">MINEROS NACIONALES S.A.                                               </v>
          </cell>
          <cell r="C1178" t="str">
            <v xml:space="preserve">MEDELLIN                  </v>
          </cell>
          <cell r="D1178" t="str">
            <v xml:space="preserve">ANTIOQUIA                 </v>
          </cell>
          <cell r="E1178" t="str">
            <v>VIGILANCIA</v>
          </cell>
          <cell r="F1178" t="str">
            <v>ACTIVA</v>
          </cell>
          <cell r="G1178" t="str">
            <v xml:space="preserve">EXTRACCION Y EXPLOTACION DE OTROS MINERALES  </v>
          </cell>
          <cell r="H1178">
            <v>1177</v>
          </cell>
          <cell r="I1178">
            <v>27368881</v>
          </cell>
          <cell r="J1178">
            <v>627</v>
          </cell>
          <cell r="K1178">
            <v>20554720</v>
          </cell>
          <cell r="L1178">
            <v>1256</v>
          </cell>
          <cell r="M1178">
            <v>37533528</v>
          </cell>
          <cell r="N1178">
            <v>1390</v>
          </cell>
          <cell r="O1178">
            <v>8426048</v>
          </cell>
          <cell r="P1178">
            <v>477</v>
          </cell>
          <cell r="Q1178">
            <v>7418943</v>
          </cell>
          <cell r="R1178">
            <v>570</v>
          </cell>
          <cell r="S1178">
            <v>4201468</v>
          </cell>
          <cell r="T1178">
            <v>5497</v>
          </cell>
          <cell r="U1178">
            <v>687</v>
          </cell>
        </row>
        <row r="1179">
          <cell r="A1179">
            <v>830125537</v>
          </cell>
          <cell r="B1179" t="str">
            <v xml:space="preserve">GRUPO KALA S A                                                        </v>
          </cell>
          <cell r="C1179" t="str">
            <v xml:space="preserve">BOGOTA D.C.               </v>
          </cell>
          <cell r="D1179" t="str">
            <v xml:space="preserve">BOGOTA D.C.               </v>
          </cell>
          <cell r="E1179" t="str">
            <v>VIGILANCIA</v>
          </cell>
          <cell r="F1179" t="str">
            <v>ACTIVA</v>
          </cell>
          <cell r="G1179" t="str">
            <v xml:space="preserve">ACTIVIDADES INMOBILIARIAS                    </v>
          </cell>
          <cell r="H1179">
            <v>1178</v>
          </cell>
          <cell r="I1179">
            <v>27225420</v>
          </cell>
          <cell r="J1179">
            <v>944.5</v>
          </cell>
          <cell r="K1179">
            <v>12083097</v>
          </cell>
          <cell r="L1179">
            <v>5257</v>
          </cell>
          <cell r="M1179">
            <v>6975967</v>
          </cell>
          <cell r="N1179">
            <v>1700</v>
          </cell>
          <cell r="O1179">
            <v>6959217</v>
          </cell>
          <cell r="P1179">
            <v>573</v>
          </cell>
          <cell r="Q1179">
            <v>5819906</v>
          </cell>
          <cell r="R1179">
            <v>6881</v>
          </cell>
          <cell r="S1179">
            <v>117716</v>
          </cell>
          <cell r="T1179">
            <v>16533.5</v>
          </cell>
          <cell r="U1179">
            <v>2084</v>
          </cell>
        </row>
        <row r="1180">
          <cell r="A1180">
            <v>800026212</v>
          </cell>
          <cell r="B1180" t="str">
            <v xml:space="preserve">RICOH COLOMBIA S A.                                                   </v>
          </cell>
          <cell r="C1180" t="str">
            <v xml:space="preserve">BOGOTA D.C.               </v>
          </cell>
          <cell r="D1180" t="str">
            <v xml:space="preserve">BOGOTA D.C.               </v>
          </cell>
          <cell r="E1180" t="str">
            <v>VIGILANCIA</v>
          </cell>
          <cell r="F1180" t="str">
            <v>ACTIVA</v>
          </cell>
          <cell r="G1180" t="str">
            <v xml:space="preserve">COMERCIO AL POR MAYOR                        </v>
          </cell>
          <cell r="H1180">
            <v>1179</v>
          </cell>
          <cell r="I1180">
            <v>27204394</v>
          </cell>
          <cell r="J1180">
            <v>1155</v>
          </cell>
          <cell r="K1180">
            <v>9245525</v>
          </cell>
          <cell r="L1180">
            <v>1728</v>
          </cell>
          <cell r="M1180">
            <v>26692210</v>
          </cell>
          <cell r="N1180">
            <v>886</v>
          </cell>
          <cell r="O1180">
            <v>13413470</v>
          </cell>
          <cell r="P1180">
            <v>789</v>
          </cell>
          <cell r="Q1180">
            <v>4073936</v>
          </cell>
          <cell r="R1180">
            <v>805</v>
          </cell>
          <cell r="S1180">
            <v>2638974</v>
          </cell>
          <cell r="T1180">
            <v>6542</v>
          </cell>
          <cell r="U1180">
            <v>801</v>
          </cell>
        </row>
        <row r="1181">
          <cell r="A1181">
            <v>890327282</v>
          </cell>
          <cell r="B1181" t="str">
            <v xml:space="preserve">AUTOPACIFICO LTDA                                                     </v>
          </cell>
          <cell r="C1181" t="str">
            <v xml:space="preserve">CALI                      </v>
          </cell>
          <cell r="D1181" t="str">
            <v xml:space="preserve">VALLE                     </v>
          </cell>
          <cell r="E1181" t="str">
            <v>VIGILANCIA</v>
          </cell>
          <cell r="F1181" t="str">
            <v>ACTIVA</v>
          </cell>
          <cell r="G1181" t="str">
            <v xml:space="preserve">COMERCIO DE VEHICULOS Y ACTIVIDADES CONEXAS  </v>
          </cell>
          <cell r="H1181">
            <v>1180</v>
          </cell>
          <cell r="I1181">
            <v>27185274</v>
          </cell>
          <cell r="J1181">
            <v>1119.5</v>
          </cell>
          <cell r="K1181">
            <v>9619526</v>
          </cell>
          <cell r="L1181">
            <v>571</v>
          </cell>
          <cell r="M1181">
            <v>83350920</v>
          </cell>
          <cell r="N1181">
            <v>1145</v>
          </cell>
          <cell r="O1181">
            <v>10226254</v>
          </cell>
          <cell r="P1181">
            <v>3165</v>
          </cell>
          <cell r="Q1181">
            <v>720382</v>
          </cell>
          <cell r="R1181">
            <v>1060</v>
          </cell>
          <cell r="S1181">
            <v>1828085</v>
          </cell>
          <cell r="T1181">
            <v>8240.5</v>
          </cell>
          <cell r="U1181">
            <v>1000</v>
          </cell>
        </row>
        <row r="1182">
          <cell r="A1182">
            <v>800094968</v>
          </cell>
          <cell r="B1182" t="str">
            <v xml:space="preserve">JARAMILLO MORA S.A.                                                   </v>
          </cell>
          <cell r="C1182" t="str">
            <v xml:space="preserve">CALI                      </v>
          </cell>
          <cell r="D1182" t="str">
            <v xml:space="preserve">VALLE                     </v>
          </cell>
          <cell r="E1182" t="str">
            <v>VIGILANCIA</v>
          </cell>
          <cell r="F1182" t="str">
            <v>ACTIVA</v>
          </cell>
          <cell r="G1182" t="str">
            <v xml:space="preserve">CONSTRUCCION DE OBRAS CIVILES                </v>
          </cell>
          <cell r="H1182">
            <v>1181</v>
          </cell>
          <cell r="I1182">
            <v>27171322</v>
          </cell>
          <cell r="J1182">
            <v>938</v>
          </cell>
          <cell r="K1182">
            <v>12174209</v>
          </cell>
          <cell r="L1182">
            <v>1070</v>
          </cell>
          <cell r="M1182">
            <v>44506335</v>
          </cell>
          <cell r="N1182">
            <v>1513</v>
          </cell>
          <cell r="O1182">
            <v>7817111</v>
          </cell>
          <cell r="P1182">
            <v>877</v>
          </cell>
          <cell r="Q1182">
            <v>3525192</v>
          </cell>
          <cell r="R1182">
            <v>927</v>
          </cell>
          <cell r="S1182">
            <v>2188381</v>
          </cell>
          <cell r="T1182">
            <v>6506</v>
          </cell>
          <cell r="U1182">
            <v>795</v>
          </cell>
        </row>
        <row r="1183">
          <cell r="A1183">
            <v>860027917</v>
          </cell>
          <cell r="B1183" t="str">
            <v xml:space="preserve">INDUSTRIA COLOMBIANA DE TAPAS S.A. INCOLTAPAS S.A.                    </v>
          </cell>
          <cell r="C1183" t="str">
            <v xml:space="preserve">BOGOTA D.C.               </v>
          </cell>
          <cell r="D1183" t="str">
            <v xml:space="preserve">BOGOTA D.C.               </v>
          </cell>
          <cell r="E1183" t="str">
            <v>VIGILANCIA</v>
          </cell>
          <cell r="F1183" t="str">
            <v>ACTIVA</v>
          </cell>
          <cell r="G1183" t="str">
            <v xml:space="preserve">INDUSTRIA METALMECANICA DERIVADA             </v>
          </cell>
          <cell r="H1183">
            <v>1182</v>
          </cell>
          <cell r="I1183">
            <v>27166003</v>
          </cell>
          <cell r="J1183">
            <v>641.5</v>
          </cell>
          <cell r="K1183">
            <v>20011381</v>
          </cell>
          <cell r="L1183">
            <v>2002</v>
          </cell>
          <cell r="M1183">
            <v>22633475</v>
          </cell>
          <cell r="N1183">
            <v>2310</v>
          </cell>
          <cell r="O1183">
            <v>4882287</v>
          </cell>
          <cell r="P1183">
            <v>1201</v>
          </cell>
          <cell r="Q1183">
            <v>2415820</v>
          </cell>
          <cell r="R1183">
            <v>1384</v>
          </cell>
          <cell r="S1183">
            <v>1314198</v>
          </cell>
          <cell r="T1183">
            <v>8720.5</v>
          </cell>
          <cell r="U1183">
            <v>1065</v>
          </cell>
        </row>
        <row r="1184">
          <cell r="A1184">
            <v>800018332</v>
          </cell>
          <cell r="B1184" t="str">
            <v xml:space="preserve">OPEN SYSTEMS LTDA.                                                    </v>
          </cell>
          <cell r="C1184" t="str">
            <v xml:space="preserve">CALI                      </v>
          </cell>
          <cell r="D1184" t="str">
            <v xml:space="preserve">VALLE                     </v>
          </cell>
          <cell r="E1184" t="str">
            <v>VIGILANCIA</v>
          </cell>
          <cell r="F1184" t="str">
            <v>ACTIVA</v>
          </cell>
          <cell r="G1184" t="str">
            <v xml:space="preserve">ACTIVIDADES DE INFORMATICA                   </v>
          </cell>
          <cell r="H1184">
            <v>1183</v>
          </cell>
          <cell r="I1184">
            <v>27164943</v>
          </cell>
          <cell r="J1184">
            <v>560.5</v>
          </cell>
          <cell r="K1184">
            <v>23700582</v>
          </cell>
          <cell r="L1184">
            <v>3044</v>
          </cell>
          <cell r="M1184">
            <v>13914732</v>
          </cell>
          <cell r="N1184">
            <v>1545</v>
          </cell>
          <cell r="O1184">
            <v>7692548</v>
          </cell>
          <cell r="P1184">
            <v>1356</v>
          </cell>
          <cell r="Q1184">
            <v>2081458</v>
          </cell>
          <cell r="R1184">
            <v>771</v>
          </cell>
          <cell r="S1184">
            <v>2837394</v>
          </cell>
          <cell r="T1184">
            <v>8459.5</v>
          </cell>
          <cell r="U1184">
            <v>1036</v>
          </cell>
        </row>
        <row r="1185">
          <cell r="A1185">
            <v>890101176</v>
          </cell>
          <cell r="B1185" t="str">
            <v xml:space="preserve">MEICO S.A.                                                            </v>
          </cell>
          <cell r="C1185" t="str">
            <v xml:space="preserve">BARRANQUILLA              </v>
          </cell>
          <cell r="D1185" t="str">
            <v xml:space="preserve">ATLANTICO                 </v>
          </cell>
          <cell r="E1185" t="str">
            <v>VIGILANCIA</v>
          </cell>
          <cell r="F1185" t="str">
            <v>ACTIVA</v>
          </cell>
          <cell r="G1185" t="str">
            <v xml:space="preserve">COMERCIO AL POR MAYOR                        </v>
          </cell>
          <cell r="H1185">
            <v>1184</v>
          </cell>
          <cell r="I1185">
            <v>27161571</v>
          </cell>
          <cell r="J1185">
            <v>1404</v>
          </cell>
          <cell r="K1185">
            <v>7087575</v>
          </cell>
          <cell r="L1185">
            <v>635</v>
          </cell>
          <cell r="M1185">
            <v>75038724</v>
          </cell>
          <cell r="N1185">
            <v>1024</v>
          </cell>
          <cell r="O1185">
            <v>11565373</v>
          </cell>
          <cell r="P1185">
            <v>1830</v>
          </cell>
          <cell r="Q1185">
            <v>1482901</v>
          </cell>
          <cell r="R1185">
            <v>1940</v>
          </cell>
          <cell r="S1185">
            <v>841744</v>
          </cell>
          <cell r="T1185">
            <v>8017</v>
          </cell>
          <cell r="U1185">
            <v>976</v>
          </cell>
        </row>
        <row r="1186">
          <cell r="A1186">
            <v>890800307</v>
          </cell>
          <cell r="B1186" t="str">
            <v xml:space="preserve">FONDO GANADERO DEL CENTRO S.A.                                        </v>
          </cell>
          <cell r="C1186" t="str">
            <v xml:space="preserve">MANIZALES                 </v>
          </cell>
          <cell r="D1186" t="str">
            <v xml:space="preserve">CALDAS                    </v>
          </cell>
          <cell r="E1186" t="str">
            <v>VIGILANCIA</v>
          </cell>
          <cell r="F1186" t="str">
            <v>ACTIVA</v>
          </cell>
          <cell r="G1186" t="str">
            <v xml:space="preserve">ACTIVIDADES PECUARIAS Y DE CAZA              </v>
          </cell>
          <cell r="H1186">
            <v>1185</v>
          </cell>
          <cell r="I1186">
            <v>27156677</v>
          </cell>
          <cell r="J1186">
            <v>622</v>
          </cell>
          <cell r="K1186">
            <v>20774075</v>
          </cell>
          <cell r="L1186">
            <v>6994</v>
          </cell>
          <cell r="M1186">
            <v>4391258</v>
          </cell>
          <cell r="N1186">
            <v>4047</v>
          </cell>
          <cell r="O1186">
            <v>2489183</v>
          </cell>
          <cell r="P1186">
            <v>3290</v>
          </cell>
          <cell r="Q1186">
            <v>684429</v>
          </cell>
          <cell r="R1186">
            <v>4174</v>
          </cell>
          <cell r="S1186">
            <v>277847</v>
          </cell>
          <cell r="T1186">
            <v>20312</v>
          </cell>
          <cell r="U1186">
            <v>2567</v>
          </cell>
        </row>
        <row r="1187">
          <cell r="A1187">
            <v>860040040</v>
          </cell>
          <cell r="B1187" t="str">
            <v>INDUSTRIA COL. DE ELECTRONICOS Y ELECTRODOMESTICOS EN ACUERDO DE REEST</v>
          </cell>
          <cell r="C1187" t="str">
            <v xml:space="preserve">FUNZA                     </v>
          </cell>
          <cell r="D1187" t="str">
            <v xml:space="preserve">CUNDINAMARCA              </v>
          </cell>
          <cell r="E1187" t="str">
            <v>VIGILANCIA</v>
          </cell>
          <cell r="F1187" t="str">
            <v>ACUERDO DE REESTRUCTURACION</v>
          </cell>
          <cell r="G1187" t="str">
            <v xml:space="preserve">FABRICACION DE MAQUINARIA Y EQUIPO           </v>
          </cell>
          <cell r="H1187">
            <v>1186</v>
          </cell>
          <cell r="I1187">
            <v>27102834</v>
          </cell>
          <cell r="J1187">
            <v>5599</v>
          </cell>
          <cell r="K1187">
            <v>750098</v>
          </cell>
          <cell r="L1187">
            <v>1190</v>
          </cell>
          <cell r="M1187">
            <v>40061588</v>
          </cell>
          <cell r="N1187">
            <v>1484</v>
          </cell>
          <cell r="O1187">
            <v>7907380</v>
          </cell>
          <cell r="P1187">
            <v>924</v>
          </cell>
          <cell r="Q1187">
            <v>3299389</v>
          </cell>
          <cell r="R1187">
            <v>1337</v>
          </cell>
          <cell r="S1187">
            <v>1379073</v>
          </cell>
          <cell r="T1187">
            <v>11720</v>
          </cell>
          <cell r="U1187">
            <v>1440</v>
          </cell>
        </row>
        <row r="1188">
          <cell r="A1188">
            <v>800202371</v>
          </cell>
          <cell r="B1188" t="str">
            <v xml:space="preserve">PONCE DE LEON Y ASOCIADOS S.A.INGENIEROS CONSULTORES                  </v>
          </cell>
          <cell r="C1188" t="str">
            <v xml:space="preserve">BOGOTA D.C.               </v>
          </cell>
          <cell r="D1188" t="str">
            <v xml:space="preserve">BOGOTA D.C.               </v>
          </cell>
          <cell r="E1188" t="str">
            <v>VIGILANCIA</v>
          </cell>
          <cell r="F1188" t="str">
            <v>ACTIVA</v>
          </cell>
          <cell r="G1188" t="str">
            <v xml:space="preserve">OTRAS ACTIVIDADES EMPRESARIALES              </v>
          </cell>
          <cell r="H1188">
            <v>1187</v>
          </cell>
          <cell r="I1188">
            <v>27021365</v>
          </cell>
          <cell r="J1188">
            <v>999.5</v>
          </cell>
          <cell r="K1188">
            <v>11232249</v>
          </cell>
          <cell r="L1188">
            <v>2419</v>
          </cell>
          <cell r="M1188">
            <v>18232095</v>
          </cell>
          <cell r="N1188">
            <v>669</v>
          </cell>
          <cell r="O1188">
            <v>18232095</v>
          </cell>
          <cell r="P1188">
            <v>1600</v>
          </cell>
          <cell r="Q1188">
            <v>1737610</v>
          </cell>
          <cell r="R1188">
            <v>3939</v>
          </cell>
          <cell r="S1188">
            <v>304427</v>
          </cell>
          <cell r="T1188">
            <v>10813.5</v>
          </cell>
          <cell r="U1188">
            <v>1330</v>
          </cell>
        </row>
        <row r="1189">
          <cell r="A1189">
            <v>860028712</v>
          </cell>
          <cell r="B1189" t="str">
            <v xml:space="preserve">VIVIENDAS PLANIFICADAS S A                                            </v>
          </cell>
          <cell r="C1189" t="str">
            <v xml:space="preserve">BOGOTA D.C.               </v>
          </cell>
          <cell r="D1189" t="str">
            <v xml:space="preserve">BOGOTA D.C.               </v>
          </cell>
          <cell r="E1189" t="str">
            <v>VIGILANCIA</v>
          </cell>
          <cell r="F1189" t="str">
            <v>ACTIVA</v>
          </cell>
          <cell r="G1189" t="str">
            <v xml:space="preserve">ADECUACION DE OBRAS DE CONSTRUCCION          </v>
          </cell>
          <cell r="H1189">
            <v>1188</v>
          </cell>
          <cell r="I1189">
            <v>26974839</v>
          </cell>
          <cell r="J1189">
            <v>1192.5</v>
          </cell>
          <cell r="K1189">
            <v>8878451</v>
          </cell>
          <cell r="L1189">
            <v>3918</v>
          </cell>
          <cell r="M1189">
            <v>10245322</v>
          </cell>
          <cell r="N1189">
            <v>1472</v>
          </cell>
          <cell r="O1189">
            <v>7966773</v>
          </cell>
          <cell r="P1189">
            <v>2776</v>
          </cell>
          <cell r="Q1189">
            <v>872440</v>
          </cell>
          <cell r="R1189">
            <v>2101</v>
          </cell>
          <cell r="S1189">
            <v>756728</v>
          </cell>
          <cell r="T1189">
            <v>12647.5</v>
          </cell>
          <cell r="U1189">
            <v>1574</v>
          </cell>
        </row>
        <row r="1190">
          <cell r="A1190">
            <v>860027780</v>
          </cell>
          <cell r="B1190" t="str">
            <v xml:space="preserve">TURISMO HANSA S A                                                     </v>
          </cell>
          <cell r="C1190" t="str">
            <v xml:space="preserve">SAN ANDRES                </v>
          </cell>
          <cell r="D1190" t="str">
            <v xml:space="preserve">SAN ANDRES Y PROVIDENCIA  </v>
          </cell>
          <cell r="E1190" t="str">
            <v>VIGILANCIA</v>
          </cell>
          <cell r="F1190" t="str">
            <v>ACTIVA</v>
          </cell>
          <cell r="G1190" t="str">
            <v xml:space="preserve">EXPENDIO DE ALIMENTOS Y BEBIDAS              </v>
          </cell>
          <cell r="H1190">
            <v>1189</v>
          </cell>
          <cell r="I1190">
            <v>26935954</v>
          </cell>
          <cell r="J1190">
            <v>518.5</v>
          </cell>
          <cell r="K1190">
            <v>25820046</v>
          </cell>
          <cell r="L1190">
            <v>8604</v>
          </cell>
          <cell r="M1190">
            <v>3054152</v>
          </cell>
          <cell r="N1190">
            <v>3754</v>
          </cell>
          <cell r="O1190">
            <v>2739204</v>
          </cell>
          <cell r="P1190">
            <v>3870</v>
          </cell>
          <cell r="Q1190">
            <v>549508</v>
          </cell>
          <cell r="R1190">
            <v>1698</v>
          </cell>
          <cell r="S1190">
            <v>1004050</v>
          </cell>
          <cell r="T1190">
            <v>19633.5</v>
          </cell>
          <cell r="U1190">
            <v>2482</v>
          </cell>
        </row>
        <row r="1191">
          <cell r="A1191">
            <v>890205091</v>
          </cell>
          <cell r="B1191" t="str">
            <v xml:space="preserve">PRECOCIDOS DEL ORIENTE SA                                             </v>
          </cell>
          <cell r="C1191" t="str">
            <v xml:space="preserve">BUCARAMANGA               </v>
          </cell>
          <cell r="D1191" t="str">
            <v xml:space="preserve">SANTANDER                 </v>
          </cell>
          <cell r="E1191" t="str">
            <v>VIGILANCIA</v>
          </cell>
          <cell r="F1191" t="str">
            <v>ACTIVA</v>
          </cell>
          <cell r="G1191" t="str">
            <v xml:space="preserve">PRODUCTOS ALIMENTICIOS                       </v>
          </cell>
          <cell r="H1191">
            <v>1190</v>
          </cell>
          <cell r="I1191">
            <v>26893164</v>
          </cell>
          <cell r="J1191">
            <v>710</v>
          </cell>
          <cell r="K1191">
            <v>17445908</v>
          </cell>
          <cell r="L1191">
            <v>1661</v>
          </cell>
          <cell r="M1191">
            <v>27817156</v>
          </cell>
          <cell r="N1191">
            <v>1784</v>
          </cell>
          <cell r="O1191">
            <v>6627333</v>
          </cell>
          <cell r="P1191">
            <v>1119</v>
          </cell>
          <cell r="Q1191">
            <v>2654591</v>
          </cell>
          <cell r="R1191">
            <v>1972</v>
          </cell>
          <cell r="S1191">
            <v>822880</v>
          </cell>
          <cell r="T1191">
            <v>8436</v>
          </cell>
          <cell r="U1191">
            <v>1034</v>
          </cell>
        </row>
        <row r="1192">
          <cell r="A1192">
            <v>800023162</v>
          </cell>
          <cell r="B1192" t="str">
            <v xml:space="preserve">CONIX S.A.                                                            </v>
          </cell>
          <cell r="C1192" t="str">
            <v xml:space="preserve">MEDELLIN                  </v>
          </cell>
          <cell r="D1192" t="str">
            <v xml:space="preserve">ANTIOQUIA                 </v>
          </cell>
          <cell r="E1192" t="str">
            <v>VIGILANCIA</v>
          </cell>
          <cell r="F1192" t="str">
            <v>ACTIVA</v>
          </cell>
          <cell r="G1192" t="str">
            <v xml:space="preserve">OTRAS ACTIVIDADES EMPRESARIALES              </v>
          </cell>
          <cell r="H1192">
            <v>1191</v>
          </cell>
          <cell r="I1192">
            <v>26887233</v>
          </cell>
          <cell r="J1192">
            <v>3172.5</v>
          </cell>
          <cell r="K1192">
            <v>2239312</v>
          </cell>
          <cell r="L1192">
            <v>2497</v>
          </cell>
          <cell r="M1192">
            <v>17606241</v>
          </cell>
          <cell r="N1192">
            <v>857</v>
          </cell>
          <cell r="O1192">
            <v>13860414</v>
          </cell>
          <cell r="P1192">
            <v>893</v>
          </cell>
          <cell r="Q1192">
            <v>3456380</v>
          </cell>
          <cell r="R1192">
            <v>4005</v>
          </cell>
          <cell r="S1192">
            <v>296993</v>
          </cell>
          <cell r="T1192">
            <v>12615.5</v>
          </cell>
          <cell r="U1192">
            <v>1572</v>
          </cell>
        </row>
        <row r="1193">
          <cell r="A1193">
            <v>860001093</v>
          </cell>
          <cell r="B1193" t="str">
            <v xml:space="preserve">ESCOBAR Y MARTINEZ S A E &amp; M S A                                      </v>
          </cell>
          <cell r="C1193" t="str">
            <v xml:space="preserve">BOGOTA D.C.               </v>
          </cell>
          <cell r="D1193" t="str">
            <v xml:space="preserve">BOGOTA D.C.               </v>
          </cell>
          <cell r="E1193" t="str">
            <v>VIGILANCIA</v>
          </cell>
          <cell r="F1193" t="str">
            <v>ACTIVA</v>
          </cell>
          <cell r="G1193" t="str">
            <v xml:space="preserve">PRODUCTOS DE CAUCHO                          </v>
          </cell>
          <cell r="H1193">
            <v>1192</v>
          </cell>
          <cell r="I1193">
            <v>26880995</v>
          </cell>
          <cell r="J1193">
            <v>613.5</v>
          </cell>
          <cell r="K1193">
            <v>21047936</v>
          </cell>
          <cell r="L1193">
            <v>1547</v>
          </cell>
          <cell r="M1193">
            <v>30454743</v>
          </cell>
          <cell r="N1193">
            <v>1179</v>
          </cell>
          <cell r="O1193">
            <v>9908615</v>
          </cell>
          <cell r="P1193">
            <v>1615</v>
          </cell>
          <cell r="Q1193">
            <v>1717459</v>
          </cell>
          <cell r="R1193">
            <v>2040</v>
          </cell>
          <cell r="S1193">
            <v>783480</v>
          </cell>
          <cell r="T1193">
            <v>8186.5</v>
          </cell>
          <cell r="U1193">
            <v>993</v>
          </cell>
        </row>
        <row r="1194">
          <cell r="A1194">
            <v>800006583</v>
          </cell>
          <cell r="B1194" t="str">
            <v xml:space="preserve">RX S A                                                                </v>
          </cell>
          <cell r="C1194" t="str">
            <v xml:space="preserve">CALI                      </v>
          </cell>
          <cell r="D1194" t="str">
            <v xml:space="preserve">VALLE                     </v>
          </cell>
          <cell r="E1194" t="str">
            <v>VIGILANCIA</v>
          </cell>
          <cell r="F1194" t="str">
            <v>ACTIVA</v>
          </cell>
          <cell r="G1194" t="str">
            <v xml:space="preserve">COMERCIO AL POR MAYOR                        </v>
          </cell>
          <cell r="H1194">
            <v>1193</v>
          </cell>
          <cell r="I1194">
            <v>26849427</v>
          </cell>
          <cell r="J1194">
            <v>694.5</v>
          </cell>
          <cell r="K1194">
            <v>17867497</v>
          </cell>
          <cell r="L1194">
            <v>1450</v>
          </cell>
          <cell r="M1194">
            <v>32656537</v>
          </cell>
          <cell r="N1194">
            <v>851</v>
          </cell>
          <cell r="O1194">
            <v>14071537</v>
          </cell>
          <cell r="P1194">
            <v>436</v>
          </cell>
          <cell r="Q1194">
            <v>8262883</v>
          </cell>
          <cell r="R1194">
            <v>534</v>
          </cell>
          <cell r="S1194">
            <v>4585490</v>
          </cell>
          <cell r="T1194">
            <v>5158.5</v>
          </cell>
          <cell r="U1194">
            <v>654</v>
          </cell>
        </row>
        <row r="1195">
          <cell r="A1195">
            <v>860041327</v>
          </cell>
          <cell r="B1195" t="str">
            <v xml:space="preserve">INVERSIONES WALKIRIA S.A.                                             </v>
          </cell>
          <cell r="C1195" t="str">
            <v xml:space="preserve">BOGOTA D.C.               </v>
          </cell>
          <cell r="D1195" t="str">
            <v xml:space="preserve">BOGOTA D.C.               </v>
          </cell>
          <cell r="E1195" t="str">
            <v>VIGILANCIA</v>
          </cell>
          <cell r="F1195" t="str">
            <v>ACTIVA</v>
          </cell>
          <cell r="G1195" t="str">
            <v>ACTIVIDADES DIVERSAS DE INVERSION Y SERVICIOS</v>
          </cell>
          <cell r="H1195">
            <v>1194</v>
          </cell>
          <cell r="I1195">
            <v>26839953</v>
          </cell>
          <cell r="J1195">
            <v>528</v>
          </cell>
          <cell r="K1195">
            <v>25382098</v>
          </cell>
          <cell r="L1195">
            <v>6552</v>
          </cell>
          <cell r="M1195">
            <v>4951792</v>
          </cell>
          <cell r="N1195">
            <v>2272</v>
          </cell>
          <cell r="O1195">
            <v>4951792</v>
          </cell>
          <cell r="P1195">
            <v>699</v>
          </cell>
          <cell r="Q1195">
            <v>4638566</v>
          </cell>
          <cell r="R1195">
            <v>516</v>
          </cell>
          <cell r="S1195">
            <v>4783591</v>
          </cell>
          <cell r="T1195">
            <v>11761</v>
          </cell>
          <cell r="U1195">
            <v>1448</v>
          </cell>
        </row>
        <row r="1196">
          <cell r="A1196">
            <v>800233881</v>
          </cell>
          <cell r="B1196" t="str">
            <v xml:space="preserve">LATINOAMERICANA DE CONSTRUCCIONES S.A.                                </v>
          </cell>
          <cell r="C1196" t="str">
            <v xml:space="preserve">ENVIGADO                  </v>
          </cell>
          <cell r="D1196" t="str">
            <v xml:space="preserve">ANTIOQUIA                 </v>
          </cell>
          <cell r="E1196" t="str">
            <v>VIGILANCIA</v>
          </cell>
          <cell r="F1196" t="str">
            <v>ACTIVA</v>
          </cell>
          <cell r="G1196" t="str">
            <v xml:space="preserve">CONSTRUCCION DE OBRAS CIVILES                </v>
          </cell>
          <cell r="H1196">
            <v>1195</v>
          </cell>
          <cell r="I1196">
            <v>26833196</v>
          </cell>
          <cell r="J1196">
            <v>996</v>
          </cell>
          <cell r="K1196">
            <v>11249509</v>
          </cell>
          <cell r="L1196">
            <v>1262</v>
          </cell>
          <cell r="M1196">
            <v>37361621</v>
          </cell>
          <cell r="N1196">
            <v>3564</v>
          </cell>
          <cell r="O1196">
            <v>2902973</v>
          </cell>
          <cell r="P1196">
            <v>1556</v>
          </cell>
          <cell r="Q1196">
            <v>1789553</v>
          </cell>
          <cell r="R1196">
            <v>1374</v>
          </cell>
          <cell r="S1196">
            <v>1328586</v>
          </cell>
          <cell r="T1196">
            <v>9947</v>
          </cell>
          <cell r="U1196">
            <v>1227</v>
          </cell>
        </row>
        <row r="1197">
          <cell r="A1197">
            <v>891300671</v>
          </cell>
          <cell r="B1197" t="str">
            <v xml:space="preserve">ORIENTE S.A.                                                          </v>
          </cell>
          <cell r="C1197" t="str">
            <v xml:space="preserve">PALMIRA                   </v>
          </cell>
          <cell r="D1197" t="str">
            <v xml:space="preserve">VALLE                     </v>
          </cell>
          <cell r="E1197" t="str">
            <v>VIGILANCIA</v>
          </cell>
          <cell r="F1197" t="str">
            <v>ACTIVA</v>
          </cell>
          <cell r="G1197" t="str">
            <v xml:space="preserve">AGRICOLA CON PREDOMINIO EXPORTADOR           </v>
          </cell>
          <cell r="H1197">
            <v>1196</v>
          </cell>
          <cell r="I1197">
            <v>26810818</v>
          </cell>
          <cell r="J1197">
            <v>547</v>
          </cell>
          <cell r="K1197">
            <v>24329301</v>
          </cell>
          <cell r="L1197">
            <v>4199</v>
          </cell>
          <cell r="M1197">
            <v>9426661</v>
          </cell>
          <cell r="N1197">
            <v>3652</v>
          </cell>
          <cell r="O1197">
            <v>2824576</v>
          </cell>
          <cell r="P1197">
            <v>2905</v>
          </cell>
          <cell r="Q1197">
            <v>817940</v>
          </cell>
          <cell r="R1197">
            <v>2929</v>
          </cell>
          <cell r="S1197">
            <v>472753</v>
          </cell>
          <cell r="T1197">
            <v>15428</v>
          </cell>
          <cell r="U1197">
            <v>1936</v>
          </cell>
        </row>
        <row r="1198">
          <cell r="A1198">
            <v>800165377</v>
          </cell>
          <cell r="B1198" t="str">
            <v xml:space="preserve">DECORCERAMICA S.A.                                                    </v>
          </cell>
          <cell r="C1198" t="str">
            <v xml:space="preserve">CALI                      </v>
          </cell>
          <cell r="D1198" t="str">
            <v xml:space="preserve">VALLE                     </v>
          </cell>
          <cell r="E1198" t="str">
            <v>VIGILANCIA</v>
          </cell>
          <cell r="F1198" t="str">
            <v>ACTIVA</v>
          </cell>
          <cell r="G1198" t="str">
            <v xml:space="preserve">COMERCIO AL POR MAYOR                        </v>
          </cell>
          <cell r="H1198">
            <v>1197</v>
          </cell>
          <cell r="I1198">
            <v>26808795</v>
          </cell>
          <cell r="J1198">
            <v>1381.5</v>
          </cell>
          <cell r="K1198">
            <v>7295599</v>
          </cell>
          <cell r="L1198">
            <v>1124</v>
          </cell>
          <cell r="M1198">
            <v>42455958</v>
          </cell>
          <cell r="N1198">
            <v>810</v>
          </cell>
          <cell r="O1198">
            <v>14687780</v>
          </cell>
          <cell r="P1198">
            <v>1473</v>
          </cell>
          <cell r="Q1198">
            <v>1914721</v>
          </cell>
          <cell r="R1198">
            <v>2517</v>
          </cell>
          <cell r="S1198">
            <v>583667</v>
          </cell>
          <cell r="T1198">
            <v>8502.5</v>
          </cell>
          <cell r="U1198">
            <v>1043</v>
          </cell>
        </row>
        <row r="1199">
          <cell r="A1199">
            <v>800024265</v>
          </cell>
          <cell r="B1199" t="str">
            <v xml:space="preserve">SANTILLANA AGUILAR ALTEA TAURUS ALFAGUARA S A                         </v>
          </cell>
          <cell r="C1199" t="str">
            <v xml:space="preserve">BOGOTA D.C.               </v>
          </cell>
          <cell r="D1199" t="str">
            <v xml:space="preserve">BOGOTA D.C.               </v>
          </cell>
          <cell r="E1199" t="str">
            <v>VIGILANCIA</v>
          </cell>
          <cell r="F1199" t="str">
            <v>ACTIVA</v>
          </cell>
          <cell r="G1199" t="str">
            <v>EDITORIAL E IMPRESION (SIN INCLUIR PUBLICACIO</v>
          </cell>
          <cell r="H1199">
            <v>1198</v>
          </cell>
          <cell r="I1199">
            <v>26786656</v>
          </cell>
          <cell r="J1199">
            <v>635</v>
          </cell>
          <cell r="K1199">
            <v>20225217</v>
          </cell>
          <cell r="L1199">
            <v>1641</v>
          </cell>
          <cell r="M1199">
            <v>28166927</v>
          </cell>
          <cell r="N1199">
            <v>560</v>
          </cell>
          <cell r="O1199">
            <v>22599742</v>
          </cell>
          <cell r="P1199">
            <v>661</v>
          </cell>
          <cell r="Q1199">
            <v>4995757</v>
          </cell>
          <cell r="R1199">
            <v>531</v>
          </cell>
          <cell r="S1199">
            <v>4594164</v>
          </cell>
          <cell r="T1199">
            <v>5226</v>
          </cell>
          <cell r="U1199">
            <v>660</v>
          </cell>
        </row>
        <row r="1200">
          <cell r="A1200">
            <v>830058272</v>
          </cell>
          <cell r="B1200" t="str">
            <v xml:space="preserve">COMPANIA AMERICANA DE MULTISERVICIOS LTDA                             </v>
          </cell>
          <cell r="C1200" t="str">
            <v xml:space="preserve">BOGOTA D.C.               </v>
          </cell>
          <cell r="D1200" t="str">
            <v xml:space="preserve">BOGOTA D.C.               </v>
          </cell>
          <cell r="E1200" t="str">
            <v>VIGILANCIA</v>
          </cell>
          <cell r="F1200" t="str">
            <v>ACTIVA</v>
          </cell>
          <cell r="G1200" t="str">
            <v xml:space="preserve">COMERCIO AL POR MAYOR                        </v>
          </cell>
          <cell r="H1200">
            <v>1199</v>
          </cell>
          <cell r="I1200">
            <v>26785824</v>
          </cell>
          <cell r="J1200">
            <v>797.5</v>
          </cell>
          <cell r="K1200">
            <v>15011306</v>
          </cell>
          <cell r="L1200">
            <v>1039</v>
          </cell>
          <cell r="M1200">
            <v>45623267</v>
          </cell>
          <cell r="N1200">
            <v>1289</v>
          </cell>
          <cell r="O1200">
            <v>9118579</v>
          </cell>
          <cell r="P1200">
            <v>669</v>
          </cell>
          <cell r="Q1200">
            <v>4925345</v>
          </cell>
          <cell r="R1200">
            <v>760</v>
          </cell>
          <cell r="S1200">
            <v>2904749</v>
          </cell>
          <cell r="T1200">
            <v>5753.5</v>
          </cell>
          <cell r="U1200">
            <v>716</v>
          </cell>
        </row>
        <row r="1201">
          <cell r="A1201">
            <v>806015323</v>
          </cell>
          <cell r="B1201" t="str">
            <v xml:space="preserve">ROYAL ANDINA S.A.                                                     </v>
          </cell>
          <cell r="C1201" t="str">
            <v xml:space="preserve">CARTAGENA                 </v>
          </cell>
          <cell r="D1201" t="str">
            <v xml:space="preserve">BOLIVAR                   </v>
          </cell>
          <cell r="E1201" t="str">
            <v>VIGILANCIA</v>
          </cell>
          <cell r="F1201" t="str">
            <v>ACTIVA</v>
          </cell>
          <cell r="G1201" t="str">
            <v xml:space="preserve">PRODUCTOS DE PLASTICO                        </v>
          </cell>
          <cell r="H1201">
            <v>1200</v>
          </cell>
          <cell r="I1201">
            <v>26749348</v>
          </cell>
          <cell r="J1201">
            <v>1057</v>
          </cell>
          <cell r="K1201">
            <v>10450599</v>
          </cell>
          <cell r="L1201">
            <v>3006</v>
          </cell>
          <cell r="M1201">
            <v>14132623</v>
          </cell>
          <cell r="N1201">
            <v>3468</v>
          </cell>
          <cell r="O1201">
            <v>2988570</v>
          </cell>
          <cell r="P1201">
            <v>2582</v>
          </cell>
          <cell r="Q1201">
            <v>957593</v>
          </cell>
          <cell r="R1201">
            <v>4824</v>
          </cell>
          <cell r="S1201">
            <v>223012</v>
          </cell>
          <cell r="T1201">
            <v>16137</v>
          </cell>
          <cell r="U1201">
            <v>2032</v>
          </cell>
        </row>
        <row r="1202">
          <cell r="A1202">
            <v>830093262</v>
          </cell>
          <cell r="B1202" t="str">
            <v xml:space="preserve">SOUTHEAST INVESTMENT CORPORATION                                      </v>
          </cell>
          <cell r="C1202" t="str">
            <v xml:space="preserve">BOGOTA D.C.               </v>
          </cell>
          <cell r="D1202" t="str">
            <v xml:space="preserve">BOGOTA D.C.               </v>
          </cell>
          <cell r="E1202" t="str">
            <v>VIGILANCIA</v>
          </cell>
          <cell r="F1202" t="str">
            <v>ACTIVA</v>
          </cell>
          <cell r="G1202" t="str">
            <v>EXTRACCION DE PETROLEO CRUDO Y DE GAS NATURAL</v>
          </cell>
          <cell r="H1202">
            <v>1201</v>
          </cell>
          <cell r="I1202">
            <v>26748255</v>
          </cell>
          <cell r="J1202">
            <v>713</v>
          </cell>
          <cell r="K1202">
            <v>17346287</v>
          </cell>
          <cell r="L1202">
            <v>1744</v>
          </cell>
          <cell r="M1202">
            <v>26291360</v>
          </cell>
          <cell r="N1202">
            <v>1064</v>
          </cell>
          <cell r="O1202">
            <v>11022676</v>
          </cell>
          <cell r="P1202">
            <v>359</v>
          </cell>
          <cell r="Q1202">
            <v>10500128</v>
          </cell>
          <cell r="R1202">
            <v>413</v>
          </cell>
          <cell r="S1202">
            <v>6436980</v>
          </cell>
          <cell r="T1202">
            <v>5494</v>
          </cell>
          <cell r="U1202">
            <v>691</v>
          </cell>
        </row>
        <row r="1203">
          <cell r="A1203">
            <v>800186228</v>
          </cell>
          <cell r="B1203" t="str">
            <v xml:space="preserve">INGENIERIA DE VIAS S. A.                                              </v>
          </cell>
          <cell r="C1203" t="str">
            <v xml:space="preserve">BOGOTA D.C.               </v>
          </cell>
          <cell r="D1203" t="str">
            <v xml:space="preserve">BOGOTA D.C.               </v>
          </cell>
          <cell r="E1203" t="str">
            <v>VIGILANCIA</v>
          </cell>
          <cell r="F1203" t="str">
            <v>ACTIVA</v>
          </cell>
          <cell r="G1203" t="str">
            <v xml:space="preserve">CONSTRUCCION DE OBRAS CIVILES                </v>
          </cell>
          <cell r="H1203">
            <v>1202</v>
          </cell>
          <cell r="I1203">
            <v>26739438</v>
          </cell>
          <cell r="J1203">
            <v>1030</v>
          </cell>
          <cell r="K1203">
            <v>10834620</v>
          </cell>
          <cell r="L1203">
            <v>987</v>
          </cell>
          <cell r="M1203">
            <v>48209046</v>
          </cell>
          <cell r="N1203">
            <v>988</v>
          </cell>
          <cell r="O1203">
            <v>11925892</v>
          </cell>
          <cell r="P1203">
            <v>1194</v>
          </cell>
          <cell r="Q1203">
            <v>2428406</v>
          </cell>
          <cell r="R1203">
            <v>4268</v>
          </cell>
          <cell r="S1203">
            <v>269144</v>
          </cell>
          <cell r="T1203">
            <v>9669</v>
          </cell>
          <cell r="U1203">
            <v>1191</v>
          </cell>
        </row>
        <row r="1204">
          <cell r="A1204">
            <v>800207462</v>
          </cell>
          <cell r="B1204" t="str">
            <v xml:space="preserve">VALORA S.A.                                                           </v>
          </cell>
          <cell r="C1204" t="str">
            <v xml:space="preserve">CALI                      </v>
          </cell>
          <cell r="D1204" t="str">
            <v xml:space="preserve">VALLE                     </v>
          </cell>
          <cell r="E1204" t="str">
            <v>VIGILANCIA</v>
          </cell>
          <cell r="F1204" t="str">
            <v>ACTIVA</v>
          </cell>
          <cell r="G1204" t="str">
            <v xml:space="preserve">OTRAS ACTIVIDADES EMPRESARIALES              </v>
          </cell>
          <cell r="H1204">
            <v>1203</v>
          </cell>
          <cell r="I1204">
            <v>26711626</v>
          </cell>
          <cell r="J1204">
            <v>581.5</v>
          </cell>
          <cell r="K1204">
            <v>22412292</v>
          </cell>
          <cell r="L1204">
            <v>4831</v>
          </cell>
          <cell r="M1204">
            <v>7889859</v>
          </cell>
          <cell r="N1204">
            <v>1492</v>
          </cell>
          <cell r="O1204">
            <v>7889859</v>
          </cell>
          <cell r="P1204">
            <v>653</v>
          </cell>
          <cell r="Q1204">
            <v>5089141</v>
          </cell>
          <cell r="R1204">
            <v>440</v>
          </cell>
          <cell r="S1204">
            <v>6048309</v>
          </cell>
          <cell r="T1204">
            <v>9200.5</v>
          </cell>
          <cell r="U1204">
            <v>1128</v>
          </cell>
        </row>
        <row r="1205">
          <cell r="A1205">
            <v>860076820</v>
          </cell>
          <cell r="B1205" t="str">
            <v xml:space="preserve">POLLO ANDINO LIMITADA EN CONCORDATO                                   </v>
          </cell>
          <cell r="C1205" t="str">
            <v xml:space="preserve">BOGOTA D.C.               </v>
          </cell>
          <cell r="D1205" t="str">
            <v xml:space="preserve">BOGOTA D.C.               </v>
          </cell>
          <cell r="E1205" t="str">
            <v>VIGILANCIA</v>
          </cell>
          <cell r="F1205" t="str">
            <v>ACTIVA</v>
          </cell>
          <cell r="G1205" t="str">
            <v xml:space="preserve">ACTIVIDADES PECUARIAS Y DE CAZA              </v>
          </cell>
          <cell r="H1205">
            <v>1204</v>
          </cell>
          <cell r="I1205">
            <v>26661375</v>
          </cell>
          <cell r="J1205">
            <v>719</v>
          </cell>
          <cell r="K1205">
            <v>17158208</v>
          </cell>
          <cell r="L1205">
            <v>589</v>
          </cell>
          <cell r="M1205">
            <v>80642865</v>
          </cell>
          <cell r="N1205">
            <v>1078</v>
          </cell>
          <cell r="O1205">
            <v>10839959</v>
          </cell>
          <cell r="P1205">
            <v>2699</v>
          </cell>
          <cell r="Q1205">
            <v>899755</v>
          </cell>
          <cell r="R1205">
            <v>1447</v>
          </cell>
          <cell r="S1205">
            <v>1247177</v>
          </cell>
          <cell r="T1205">
            <v>7736</v>
          </cell>
          <cell r="U1205">
            <v>939</v>
          </cell>
        </row>
        <row r="1206">
          <cell r="A1206">
            <v>890900145</v>
          </cell>
          <cell r="B1206" t="str">
            <v xml:space="preserve">INDUSTRIAS METALICAS SUDAMERICANAS S.A.                               </v>
          </cell>
          <cell r="C1206" t="str">
            <v xml:space="preserve">SABANETA                  </v>
          </cell>
          <cell r="D1206" t="str">
            <v xml:space="preserve">ANTIOQUIA                 </v>
          </cell>
          <cell r="E1206" t="str">
            <v>VIGILANCIA</v>
          </cell>
          <cell r="F1206" t="str">
            <v>ACTIVA</v>
          </cell>
          <cell r="G1206" t="str">
            <v xml:space="preserve">INDUSTRIA METALMECANICA DERIVADA             </v>
          </cell>
          <cell r="H1206">
            <v>1205</v>
          </cell>
          <cell r="I1206">
            <v>26625150</v>
          </cell>
          <cell r="J1206">
            <v>604.5</v>
          </cell>
          <cell r="K1206">
            <v>21372296</v>
          </cell>
          <cell r="L1206">
            <v>1851</v>
          </cell>
          <cell r="M1206">
            <v>24710853</v>
          </cell>
          <cell r="N1206">
            <v>1790</v>
          </cell>
          <cell r="O1206">
            <v>6599144</v>
          </cell>
          <cell r="P1206">
            <v>1960</v>
          </cell>
          <cell r="Q1206">
            <v>1367905</v>
          </cell>
          <cell r="R1206">
            <v>3090</v>
          </cell>
          <cell r="S1206">
            <v>440069</v>
          </cell>
          <cell r="T1206">
            <v>10500.5</v>
          </cell>
          <cell r="U1206">
            <v>1295</v>
          </cell>
        </row>
        <row r="1207">
          <cell r="A1207">
            <v>860046378</v>
          </cell>
          <cell r="B1207" t="str">
            <v xml:space="preserve">DESARROLLOS CAMPESINOS S.A.                                           </v>
          </cell>
          <cell r="C1207" t="str">
            <v xml:space="preserve">BOGOTA D.C.               </v>
          </cell>
          <cell r="D1207" t="str">
            <v xml:space="preserve">BOGOTA D.C.               </v>
          </cell>
          <cell r="E1207" t="str">
            <v>VIGILANCIA</v>
          </cell>
          <cell r="F1207" t="str">
            <v>ACTIVA</v>
          </cell>
          <cell r="G1207" t="str">
            <v xml:space="preserve">PRODUCTOS ALIMENTICIOS                       </v>
          </cell>
          <cell r="H1207">
            <v>1206</v>
          </cell>
          <cell r="I1207">
            <v>26622537</v>
          </cell>
          <cell r="J1207">
            <v>543</v>
          </cell>
          <cell r="K1207">
            <v>24472958</v>
          </cell>
          <cell r="L1207">
            <v>5882</v>
          </cell>
          <cell r="M1207">
            <v>5873457</v>
          </cell>
          <cell r="N1207">
            <v>6583</v>
          </cell>
          <cell r="O1207">
            <v>1316088</v>
          </cell>
          <cell r="P1207">
            <v>5595</v>
          </cell>
          <cell r="Q1207">
            <v>311281</v>
          </cell>
          <cell r="R1207">
            <v>3388</v>
          </cell>
          <cell r="S1207">
            <v>380890</v>
          </cell>
          <cell r="T1207">
            <v>23197</v>
          </cell>
          <cell r="U1207">
            <v>2979</v>
          </cell>
        </row>
        <row r="1208">
          <cell r="A1208">
            <v>800034825</v>
          </cell>
          <cell r="B1208" t="str">
            <v xml:space="preserve">COMERCIALIZADORA INTERNACIONAL ANTILLANA S.A.                         </v>
          </cell>
          <cell r="C1208" t="str">
            <v xml:space="preserve">CARTAGENA                 </v>
          </cell>
          <cell r="D1208" t="str">
            <v xml:space="preserve">BOLIVAR                   </v>
          </cell>
          <cell r="E1208" t="str">
            <v>VIGILANCIA</v>
          </cell>
          <cell r="F1208" t="str">
            <v>ACTIVA</v>
          </cell>
          <cell r="G1208" t="str">
            <v xml:space="preserve">PRODUCTOS ALIMENTICIOS                       </v>
          </cell>
          <cell r="H1208">
            <v>1207</v>
          </cell>
          <cell r="I1208">
            <v>26586567</v>
          </cell>
          <cell r="J1208">
            <v>877.5</v>
          </cell>
          <cell r="K1208">
            <v>13241721</v>
          </cell>
          <cell r="L1208">
            <v>790</v>
          </cell>
          <cell r="M1208">
            <v>61092762</v>
          </cell>
          <cell r="N1208">
            <v>1373</v>
          </cell>
          <cell r="O1208">
            <v>8565800</v>
          </cell>
          <cell r="P1208">
            <v>2198</v>
          </cell>
          <cell r="Q1208">
            <v>1191538</v>
          </cell>
          <cell r="R1208">
            <v>3575</v>
          </cell>
          <cell r="S1208">
            <v>352268</v>
          </cell>
          <cell r="T1208">
            <v>10020.5</v>
          </cell>
          <cell r="U1208">
            <v>1242</v>
          </cell>
        </row>
        <row r="1209">
          <cell r="A1209">
            <v>830022462</v>
          </cell>
          <cell r="B1209" t="str">
            <v xml:space="preserve">DYNO NOBEL COLOMBIA S.A                                               </v>
          </cell>
          <cell r="C1209" t="str">
            <v xml:space="preserve">BOGOTA D.C.               </v>
          </cell>
          <cell r="D1209" t="str">
            <v xml:space="preserve">BOGOTA D.C.               </v>
          </cell>
          <cell r="E1209" t="str">
            <v>VIGILANCIA</v>
          </cell>
          <cell r="F1209" t="str">
            <v>ACTIVA</v>
          </cell>
          <cell r="G1209" t="str">
            <v xml:space="preserve">PRODUCTOS QUIMICOS                           </v>
          </cell>
          <cell r="H1209">
            <v>1208</v>
          </cell>
          <cell r="I1209">
            <v>26569550</v>
          </cell>
          <cell r="J1209">
            <v>808</v>
          </cell>
          <cell r="K1209">
            <v>14693458</v>
          </cell>
          <cell r="L1209">
            <v>663</v>
          </cell>
          <cell r="M1209">
            <v>72428707</v>
          </cell>
          <cell r="N1209">
            <v>542</v>
          </cell>
          <cell r="O1209">
            <v>23358024</v>
          </cell>
          <cell r="P1209">
            <v>333</v>
          </cell>
          <cell r="Q1209">
            <v>11657346</v>
          </cell>
          <cell r="R1209">
            <v>424</v>
          </cell>
          <cell r="S1209">
            <v>6253557</v>
          </cell>
          <cell r="T1209">
            <v>3978</v>
          </cell>
          <cell r="U1209">
            <v>527</v>
          </cell>
        </row>
        <row r="1210">
          <cell r="A1210">
            <v>830111367</v>
          </cell>
          <cell r="B1210" t="str">
            <v xml:space="preserve">SUDESPENSA DE GRANOS BARRAGAN S. A.                                   </v>
          </cell>
          <cell r="C1210" t="str">
            <v xml:space="preserve">BOGOTA D.C.               </v>
          </cell>
          <cell r="D1210" t="str">
            <v xml:space="preserve">BOGOTA D.C.               </v>
          </cell>
          <cell r="E1210" t="str">
            <v>VIGILANCIA</v>
          </cell>
          <cell r="F1210" t="str">
            <v>ACTIVA</v>
          </cell>
          <cell r="G1210" t="str">
            <v xml:space="preserve">COMERCIO AL POR MAYOR                        </v>
          </cell>
          <cell r="H1210">
            <v>1209</v>
          </cell>
          <cell r="I1210">
            <v>26556268</v>
          </cell>
          <cell r="J1210">
            <v>683.5</v>
          </cell>
          <cell r="K1210">
            <v>18211938</v>
          </cell>
          <cell r="L1210">
            <v>1578</v>
          </cell>
          <cell r="M1210">
            <v>29757720</v>
          </cell>
          <cell r="N1210">
            <v>2430</v>
          </cell>
          <cell r="O1210">
            <v>4627049</v>
          </cell>
          <cell r="P1210">
            <v>1562</v>
          </cell>
          <cell r="Q1210">
            <v>1783826</v>
          </cell>
          <cell r="R1210">
            <v>1760</v>
          </cell>
          <cell r="S1210">
            <v>955715</v>
          </cell>
          <cell r="T1210">
            <v>9222.5</v>
          </cell>
          <cell r="U1210">
            <v>1132</v>
          </cell>
        </row>
        <row r="1211">
          <cell r="A1211">
            <v>830029499</v>
          </cell>
          <cell r="B1211" t="str">
            <v xml:space="preserve">EQUIPO DE SERVICIOS PETROLEROS LTDA                                   </v>
          </cell>
          <cell r="C1211" t="str">
            <v xml:space="preserve">BOGOTA D.C.               </v>
          </cell>
          <cell r="D1211" t="str">
            <v xml:space="preserve">BOGOTA D.C.               </v>
          </cell>
          <cell r="E1211" t="str">
            <v>VIGILANCIA</v>
          </cell>
          <cell r="F1211" t="str">
            <v>ACTIVA</v>
          </cell>
          <cell r="G1211" t="str">
            <v xml:space="preserve">DERIVADOS DEL PETROLEO Y GAS                 </v>
          </cell>
          <cell r="H1211">
            <v>1210</v>
          </cell>
          <cell r="I1211">
            <v>26495882</v>
          </cell>
          <cell r="J1211">
            <v>2192</v>
          </cell>
          <cell r="K1211">
            <v>3787003</v>
          </cell>
          <cell r="L1211">
            <v>666</v>
          </cell>
          <cell r="M1211">
            <v>72244856</v>
          </cell>
          <cell r="N1211">
            <v>585</v>
          </cell>
          <cell r="O1211">
            <v>21595696</v>
          </cell>
          <cell r="P1211">
            <v>865</v>
          </cell>
          <cell r="Q1211">
            <v>3592158</v>
          </cell>
          <cell r="R1211">
            <v>1105</v>
          </cell>
          <cell r="S1211">
            <v>1728065</v>
          </cell>
          <cell r="T1211">
            <v>6623</v>
          </cell>
          <cell r="U1211">
            <v>816</v>
          </cell>
        </row>
        <row r="1212">
          <cell r="A1212">
            <v>860022128</v>
          </cell>
          <cell r="B1212" t="str">
            <v xml:space="preserve">GRUPO OP GRAFICAS S.A.                                                </v>
          </cell>
          <cell r="C1212" t="str">
            <v xml:space="preserve">BOGOTA D.C.               </v>
          </cell>
          <cell r="D1212" t="str">
            <v xml:space="preserve">BOGOTA D.C.               </v>
          </cell>
          <cell r="E1212" t="str">
            <v>VIGILANCIA</v>
          </cell>
          <cell r="F1212" t="str">
            <v>ACTIVA</v>
          </cell>
          <cell r="G1212" t="str">
            <v>EDITORIAL E IMPRESION (SIN INCLUIR PUBLICACIO</v>
          </cell>
          <cell r="H1212">
            <v>1211</v>
          </cell>
          <cell r="I1212">
            <v>26488133</v>
          </cell>
          <cell r="J1212">
            <v>1526</v>
          </cell>
          <cell r="K1212">
            <v>6327093</v>
          </cell>
          <cell r="L1212">
            <v>1112</v>
          </cell>
          <cell r="M1212">
            <v>42742201</v>
          </cell>
          <cell r="N1212">
            <v>1627</v>
          </cell>
          <cell r="O1212">
            <v>7256112</v>
          </cell>
          <cell r="P1212">
            <v>1614</v>
          </cell>
          <cell r="Q1212">
            <v>1718002</v>
          </cell>
          <cell r="R1212">
            <v>3257</v>
          </cell>
          <cell r="S1212">
            <v>406345</v>
          </cell>
          <cell r="T1212">
            <v>10347</v>
          </cell>
          <cell r="U1212">
            <v>1278</v>
          </cell>
        </row>
        <row r="1213">
          <cell r="A1213">
            <v>860016767</v>
          </cell>
          <cell r="B1213" t="str">
            <v xml:space="preserve">ENVASES PUROS INTERNATIONAL PAPER LTDA                                </v>
          </cell>
          <cell r="C1213" t="str">
            <v xml:space="preserve">BOGOTA D.C.               </v>
          </cell>
          <cell r="D1213" t="str">
            <v xml:space="preserve">BOGOTA D.C.               </v>
          </cell>
          <cell r="E1213" t="str">
            <v>VIGILANCIA</v>
          </cell>
          <cell r="F1213" t="str">
            <v>ACTIVA</v>
          </cell>
          <cell r="G1213" t="str">
            <v xml:space="preserve">FABRICACION DE PAPEL, CARTON Y DERIVADOS     </v>
          </cell>
          <cell r="H1213">
            <v>1212</v>
          </cell>
          <cell r="I1213">
            <v>26480788</v>
          </cell>
          <cell r="J1213">
            <v>602</v>
          </cell>
          <cell r="K1213">
            <v>21498295</v>
          </cell>
          <cell r="L1213">
            <v>1970</v>
          </cell>
          <cell r="M1213">
            <v>23103704</v>
          </cell>
          <cell r="N1213">
            <v>1711</v>
          </cell>
          <cell r="O1213">
            <v>6914007</v>
          </cell>
          <cell r="P1213">
            <v>4443</v>
          </cell>
          <cell r="Q1213">
            <v>446453</v>
          </cell>
          <cell r="R1213">
            <v>4662</v>
          </cell>
          <cell r="S1213">
            <v>233770</v>
          </cell>
          <cell r="T1213">
            <v>14600</v>
          </cell>
          <cell r="U1213">
            <v>1834</v>
          </cell>
        </row>
        <row r="1214">
          <cell r="A1214">
            <v>800051319</v>
          </cell>
          <cell r="B1214" t="str">
            <v xml:space="preserve">ENERGIA Y POTENCIA SA.                                                </v>
          </cell>
          <cell r="C1214" t="str">
            <v xml:space="preserve">ITAGUI                    </v>
          </cell>
          <cell r="D1214" t="str">
            <v xml:space="preserve">ANTIOQUIA                 </v>
          </cell>
          <cell r="E1214" t="str">
            <v>VIGILANCIA</v>
          </cell>
          <cell r="F1214" t="str">
            <v>ACTIVA</v>
          </cell>
          <cell r="G1214" t="str">
            <v xml:space="preserve">COMERCIO AL POR MAYOR                        </v>
          </cell>
          <cell r="H1214">
            <v>1213</v>
          </cell>
          <cell r="I1214">
            <v>26480691</v>
          </cell>
          <cell r="J1214">
            <v>1051</v>
          </cell>
          <cell r="K1214">
            <v>10517894</v>
          </cell>
          <cell r="L1214">
            <v>1693</v>
          </cell>
          <cell r="M1214">
            <v>27321452</v>
          </cell>
          <cell r="N1214">
            <v>1280</v>
          </cell>
          <cell r="O1214">
            <v>9183766</v>
          </cell>
          <cell r="P1214">
            <v>3418</v>
          </cell>
          <cell r="Q1214">
            <v>651608</v>
          </cell>
          <cell r="R1214">
            <v>3410</v>
          </cell>
          <cell r="S1214">
            <v>377964</v>
          </cell>
          <cell r="T1214">
            <v>12065</v>
          </cell>
          <cell r="U1214">
            <v>1497</v>
          </cell>
        </row>
        <row r="1215">
          <cell r="A1215">
            <v>860403972</v>
          </cell>
          <cell r="B1215" t="str">
            <v xml:space="preserve">POLLOS SAVICOL S. A.                                                  </v>
          </cell>
          <cell r="C1215" t="str">
            <v xml:space="preserve">BOGOTA D.C.               </v>
          </cell>
          <cell r="D1215" t="str">
            <v xml:space="preserve">BOGOTA D.C.               </v>
          </cell>
          <cell r="E1215" t="str">
            <v>VIGILANCIA</v>
          </cell>
          <cell r="F1215" t="str">
            <v>ACTIVA</v>
          </cell>
          <cell r="G1215" t="str">
            <v xml:space="preserve">ACTIVIDADES PECUARIAS Y DE CAZA              </v>
          </cell>
          <cell r="H1215">
            <v>1214</v>
          </cell>
          <cell r="I1215">
            <v>26463307</v>
          </cell>
          <cell r="J1215">
            <v>671.5</v>
          </cell>
          <cell r="K1215">
            <v>18643671</v>
          </cell>
          <cell r="L1215">
            <v>661</v>
          </cell>
          <cell r="M1215">
            <v>72775916</v>
          </cell>
          <cell r="N1215">
            <v>1002</v>
          </cell>
          <cell r="O1215">
            <v>11797542</v>
          </cell>
          <cell r="P1215">
            <v>714</v>
          </cell>
          <cell r="Q1215">
            <v>4522815</v>
          </cell>
          <cell r="R1215">
            <v>680</v>
          </cell>
          <cell r="S1215">
            <v>3335909</v>
          </cell>
          <cell r="T1215">
            <v>4942.5</v>
          </cell>
          <cell r="U1215">
            <v>639</v>
          </cell>
        </row>
        <row r="1216">
          <cell r="A1216">
            <v>802005075</v>
          </cell>
          <cell r="B1216" t="str">
            <v xml:space="preserve">ACEITES S.A.                                                          </v>
          </cell>
          <cell r="C1216" t="str">
            <v xml:space="preserve">SANTA MARTA               </v>
          </cell>
          <cell r="D1216" t="str">
            <v xml:space="preserve">MAGDALENA                 </v>
          </cell>
          <cell r="E1216" t="str">
            <v>VIGILANCIA</v>
          </cell>
          <cell r="F1216" t="str">
            <v>ACTIVA</v>
          </cell>
          <cell r="G1216" t="str">
            <v xml:space="preserve">PRODUCTOS ALIMENTICIOS                       </v>
          </cell>
          <cell r="H1216">
            <v>1215</v>
          </cell>
          <cell r="I1216">
            <v>26449636</v>
          </cell>
          <cell r="J1216">
            <v>770</v>
          </cell>
          <cell r="K1216">
            <v>15704839</v>
          </cell>
          <cell r="L1216">
            <v>1146</v>
          </cell>
          <cell r="M1216">
            <v>41689322</v>
          </cell>
          <cell r="N1216">
            <v>2378</v>
          </cell>
          <cell r="O1216">
            <v>4720503</v>
          </cell>
          <cell r="P1216">
            <v>2093</v>
          </cell>
          <cell r="Q1216">
            <v>1269762</v>
          </cell>
          <cell r="R1216">
            <v>1874</v>
          </cell>
          <cell r="S1216">
            <v>877747</v>
          </cell>
          <cell r="T1216">
            <v>9476</v>
          </cell>
          <cell r="U1216">
            <v>1161</v>
          </cell>
        </row>
        <row r="1217">
          <cell r="A1217">
            <v>830038262</v>
          </cell>
          <cell r="B1217" t="str">
            <v xml:space="preserve">COLSERVICE S A                                                        </v>
          </cell>
          <cell r="C1217" t="str">
            <v xml:space="preserve">BOGOTA D.C.               </v>
          </cell>
          <cell r="D1217" t="str">
            <v xml:space="preserve">BOGOTA D.C.               </v>
          </cell>
          <cell r="E1217" t="str">
            <v>VIGILANCIA</v>
          </cell>
          <cell r="F1217" t="str">
            <v>ACTIVA</v>
          </cell>
          <cell r="G1217" t="str">
            <v xml:space="preserve">ACTIVIDADES DE INFORMATICA                   </v>
          </cell>
          <cell r="H1217">
            <v>1216</v>
          </cell>
          <cell r="I1217">
            <v>26368171</v>
          </cell>
          <cell r="J1217">
            <v>523</v>
          </cell>
          <cell r="K1217">
            <v>25626830</v>
          </cell>
          <cell r="L1217">
            <v>6365</v>
          </cell>
          <cell r="M1217">
            <v>5170190</v>
          </cell>
          <cell r="N1217">
            <v>3993</v>
          </cell>
          <cell r="O1217">
            <v>2537847</v>
          </cell>
          <cell r="P1217">
            <v>3884</v>
          </cell>
          <cell r="Q1217">
            <v>546488</v>
          </cell>
          <cell r="R1217">
            <v>2968</v>
          </cell>
          <cell r="S1217">
            <v>465446</v>
          </cell>
          <cell r="T1217">
            <v>18949</v>
          </cell>
          <cell r="U1217">
            <v>2396</v>
          </cell>
        </row>
        <row r="1218">
          <cell r="A1218">
            <v>816004998</v>
          </cell>
          <cell r="B1218" t="str">
            <v xml:space="preserve">COMERCIALIZADORA SANTANDER S A                                        </v>
          </cell>
          <cell r="C1218" t="str">
            <v xml:space="preserve">PEREIRA                   </v>
          </cell>
          <cell r="D1218" t="str">
            <v xml:space="preserve">RISARALDA                 </v>
          </cell>
          <cell r="E1218" t="str">
            <v>VIGILANCIA</v>
          </cell>
          <cell r="F1218" t="str">
            <v>ACTIVA</v>
          </cell>
          <cell r="G1218" t="str">
            <v xml:space="preserve">COMERCIO AL POR MAYOR                        </v>
          </cell>
          <cell r="H1218">
            <v>1217</v>
          </cell>
          <cell r="I1218">
            <v>26343306</v>
          </cell>
          <cell r="J1218">
            <v>1515.5</v>
          </cell>
          <cell r="K1218">
            <v>6390511</v>
          </cell>
          <cell r="L1218">
            <v>1404</v>
          </cell>
          <cell r="M1218">
            <v>33813838</v>
          </cell>
          <cell r="N1218">
            <v>1528</v>
          </cell>
          <cell r="O1218">
            <v>7760258</v>
          </cell>
          <cell r="P1218">
            <v>3001</v>
          </cell>
          <cell r="Q1218">
            <v>782895</v>
          </cell>
          <cell r="R1218">
            <v>3216</v>
          </cell>
          <cell r="S1218">
            <v>414496</v>
          </cell>
          <cell r="T1218">
            <v>11881.5</v>
          </cell>
          <cell r="U1218">
            <v>1471</v>
          </cell>
        </row>
        <row r="1219">
          <cell r="A1219">
            <v>860037740</v>
          </cell>
          <cell r="B1219" t="str">
            <v xml:space="preserve">TEXDORAL S.A.  Y/O  V&amp;B  TEXTIL S.A.                                  </v>
          </cell>
          <cell r="C1219" t="str">
            <v xml:space="preserve">BOGOTA D.C.               </v>
          </cell>
          <cell r="D1219" t="str">
            <v xml:space="preserve">BOGOTA D.C.               </v>
          </cell>
          <cell r="E1219" t="str">
            <v>VIGILANCIA</v>
          </cell>
          <cell r="F1219" t="str">
            <v>ACTIVA</v>
          </cell>
          <cell r="G1219" t="str">
            <v xml:space="preserve">COMERCIO AL POR MAYOR                        </v>
          </cell>
          <cell r="H1219">
            <v>1218</v>
          </cell>
          <cell r="I1219">
            <v>26327243</v>
          </cell>
          <cell r="J1219">
            <v>1126.5</v>
          </cell>
          <cell r="K1219">
            <v>9535045</v>
          </cell>
          <cell r="L1219">
            <v>1484</v>
          </cell>
          <cell r="M1219">
            <v>31681381</v>
          </cell>
          <cell r="N1219">
            <v>1385</v>
          </cell>
          <cell r="O1219">
            <v>8451846</v>
          </cell>
          <cell r="P1219">
            <v>1123</v>
          </cell>
          <cell r="Q1219">
            <v>2645985</v>
          </cell>
          <cell r="R1219">
            <v>1429</v>
          </cell>
          <cell r="S1219">
            <v>1266418</v>
          </cell>
          <cell r="T1219">
            <v>7765.5</v>
          </cell>
          <cell r="U1219">
            <v>945</v>
          </cell>
        </row>
        <row r="1220">
          <cell r="A1220">
            <v>860028171</v>
          </cell>
          <cell r="B1220" t="str">
            <v xml:space="preserve">TRIMCO S.A.                                                           </v>
          </cell>
          <cell r="C1220" t="str">
            <v xml:space="preserve">BOGOTA D.C.               </v>
          </cell>
          <cell r="D1220" t="str">
            <v xml:space="preserve">BOGOTA D.C.               </v>
          </cell>
          <cell r="E1220" t="str">
            <v>VIGILANCIA</v>
          </cell>
          <cell r="F1220" t="str">
            <v>ACTIVA</v>
          </cell>
          <cell r="G1220" t="str">
            <v>FABRICACION DE VEHICULOS AUTOMOTORES Y SUS PA</v>
          </cell>
          <cell r="H1220">
            <v>1219</v>
          </cell>
          <cell r="I1220">
            <v>26321100</v>
          </cell>
          <cell r="J1220">
            <v>945.5</v>
          </cell>
          <cell r="K1220">
            <v>12071276</v>
          </cell>
          <cell r="L1220">
            <v>686</v>
          </cell>
          <cell r="M1220">
            <v>70246023</v>
          </cell>
          <cell r="N1220">
            <v>985</v>
          </cell>
          <cell r="O1220">
            <v>11991550</v>
          </cell>
          <cell r="P1220">
            <v>563</v>
          </cell>
          <cell r="Q1220">
            <v>6000216</v>
          </cell>
          <cell r="R1220">
            <v>612</v>
          </cell>
          <cell r="S1220">
            <v>3771057</v>
          </cell>
          <cell r="T1220">
            <v>5010.5</v>
          </cell>
          <cell r="U1220">
            <v>643</v>
          </cell>
        </row>
        <row r="1221">
          <cell r="A1221">
            <v>800150267</v>
          </cell>
          <cell r="B1221" t="str">
            <v xml:space="preserve">COMERCIALIZADORA LLANTAS UNIDAS S A                                   </v>
          </cell>
          <cell r="C1221" t="str">
            <v xml:space="preserve">YUMBO                     </v>
          </cell>
          <cell r="D1221" t="str">
            <v xml:space="preserve">VALLE                     </v>
          </cell>
          <cell r="E1221" t="str">
            <v>VIGILANCIA</v>
          </cell>
          <cell r="F1221" t="str">
            <v>ACTIVA</v>
          </cell>
          <cell r="G1221" t="str">
            <v xml:space="preserve">COMERCIO DE VEHICULOS Y ACTIVIDADES CONEXAS  </v>
          </cell>
          <cell r="H1221">
            <v>1220</v>
          </cell>
          <cell r="I1221">
            <v>26229795</v>
          </cell>
          <cell r="J1221">
            <v>893</v>
          </cell>
          <cell r="K1221">
            <v>12879673</v>
          </cell>
          <cell r="L1221">
            <v>1630</v>
          </cell>
          <cell r="M1221">
            <v>28418254</v>
          </cell>
          <cell r="N1221">
            <v>1583</v>
          </cell>
          <cell r="O1221">
            <v>7474808</v>
          </cell>
          <cell r="P1221">
            <v>1188</v>
          </cell>
          <cell r="Q1221">
            <v>2439100</v>
          </cell>
          <cell r="R1221">
            <v>2272</v>
          </cell>
          <cell r="S1221">
            <v>664216</v>
          </cell>
          <cell r="T1221">
            <v>8786</v>
          </cell>
          <cell r="U1221">
            <v>1074</v>
          </cell>
        </row>
        <row r="1222">
          <cell r="A1222">
            <v>860401746</v>
          </cell>
          <cell r="B1222" t="str">
            <v xml:space="preserve">TEXTURA S. A.                                                         </v>
          </cell>
          <cell r="C1222" t="str">
            <v xml:space="preserve">BOGOTA D.C.               </v>
          </cell>
          <cell r="D1222" t="str">
            <v xml:space="preserve">BOGOTA D.C.               </v>
          </cell>
          <cell r="E1222" t="str">
            <v>VIGILANCIA</v>
          </cell>
          <cell r="F1222" t="str">
            <v>ACTIVA</v>
          </cell>
          <cell r="G1222" t="str">
            <v>FABRICACION DE TELAS Y ACTIVIDADES RELACIONAD</v>
          </cell>
          <cell r="H1222">
            <v>1221</v>
          </cell>
          <cell r="I1222">
            <v>26192276</v>
          </cell>
          <cell r="J1222">
            <v>816</v>
          </cell>
          <cell r="K1222">
            <v>14476079</v>
          </cell>
          <cell r="L1222">
            <v>1626</v>
          </cell>
          <cell r="M1222">
            <v>28472726</v>
          </cell>
          <cell r="N1222">
            <v>2861</v>
          </cell>
          <cell r="O1222">
            <v>3769225</v>
          </cell>
          <cell r="P1222">
            <v>1975</v>
          </cell>
          <cell r="Q1222">
            <v>1356538</v>
          </cell>
          <cell r="R1222">
            <v>3372</v>
          </cell>
          <cell r="S1222">
            <v>382727</v>
          </cell>
          <cell r="T1222">
            <v>11871</v>
          </cell>
          <cell r="U1222">
            <v>1469</v>
          </cell>
        </row>
        <row r="1223">
          <cell r="A1223">
            <v>890212985</v>
          </cell>
          <cell r="B1223" t="str">
            <v xml:space="preserve">POLLOSAN S.A                                                          </v>
          </cell>
          <cell r="C1223" t="str">
            <v xml:space="preserve">BOGOTA D.C.               </v>
          </cell>
          <cell r="D1223" t="str">
            <v xml:space="preserve">BOGOTA D.C.               </v>
          </cell>
          <cell r="E1223" t="str">
            <v>VIGILANCIA</v>
          </cell>
          <cell r="F1223" t="str">
            <v>ACTIVA</v>
          </cell>
          <cell r="G1223" t="str">
            <v xml:space="preserve">ACTIVIDADES PECUARIAS Y DE CAZA              </v>
          </cell>
          <cell r="H1223">
            <v>1222</v>
          </cell>
          <cell r="I1223">
            <v>26176728</v>
          </cell>
          <cell r="J1223">
            <v>1103</v>
          </cell>
          <cell r="K1223">
            <v>9763653</v>
          </cell>
          <cell r="L1223">
            <v>671</v>
          </cell>
          <cell r="M1223">
            <v>71912422</v>
          </cell>
          <cell r="N1223">
            <v>1197</v>
          </cell>
          <cell r="O1223">
            <v>9737803</v>
          </cell>
          <cell r="P1223">
            <v>9341</v>
          </cell>
          <cell r="Q1223">
            <v>107576</v>
          </cell>
          <cell r="R1223">
            <v>2206</v>
          </cell>
          <cell r="S1223">
            <v>697910</v>
          </cell>
          <cell r="T1223">
            <v>15740</v>
          </cell>
          <cell r="U1223">
            <v>1982</v>
          </cell>
        </row>
        <row r="1224">
          <cell r="A1224">
            <v>860001300</v>
          </cell>
          <cell r="B1224" t="str">
            <v xml:space="preserve">IGNACIO GOMEZ Y CIA IHM S.A.-IGNACIO GOMEZ IHM S.A.                   </v>
          </cell>
          <cell r="C1224" t="str">
            <v xml:space="preserve">BOGOTA D.C.               </v>
          </cell>
          <cell r="D1224" t="str">
            <v xml:space="preserve">BOGOTA D.C.               </v>
          </cell>
          <cell r="E1224" t="str">
            <v>VIGILANCIA</v>
          </cell>
          <cell r="F1224" t="str">
            <v>ACTIVA</v>
          </cell>
          <cell r="G1224" t="str">
            <v xml:space="preserve">FABRICACION DE MAQUINARIA Y EQUIPO           </v>
          </cell>
          <cell r="H1224">
            <v>1223</v>
          </cell>
          <cell r="I1224">
            <v>26110109</v>
          </cell>
          <cell r="J1224">
            <v>762</v>
          </cell>
          <cell r="K1224">
            <v>15885652</v>
          </cell>
          <cell r="L1224">
            <v>1544</v>
          </cell>
          <cell r="M1224">
            <v>30526763</v>
          </cell>
          <cell r="N1224">
            <v>1015</v>
          </cell>
          <cell r="O1224">
            <v>11674922</v>
          </cell>
          <cell r="P1224">
            <v>972</v>
          </cell>
          <cell r="Q1224">
            <v>3122409</v>
          </cell>
          <cell r="R1224">
            <v>810</v>
          </cell>
          <cell r="S1224">
            <v>2625372</v>
          </cell>
          <cell r="T1224">
            <v>6326</v>
          </cell>
          <cell r="U1224">
            <v>774</v>
          </cell>
        </row>
        <row r="1225">
          <cell r="A1225">
            <v>819001667</v>
          </cell>
          <cell r="B1225" t="str">
            <v xml:space="preserve">PETROLEOS DEL MILENIO C I S A                                         </v>
          </cell>
          <cell r="C1225" t="str">
            <v xml:space="preserve">CARTAGENA                 </v>
          </cell>
          <cell r="D1225" t="str">
            <v xml:space="preserve">BOLIVAR                   </v>
          </cell>
          <cell r="E1225" t="str">
            <v>VIGILANCIA</v>
          </cell>
          <cell r="F1225" t="str">
            <v>ACTIVA</v>
          </cell>
          <cell r="G1225" t="str">
            <v xml:space="preserve">COMERCIO AL POR MAYOR                        </v>
          </cell>
          <cell r="H1225">
            <v>1224</v>
          </cell>
          <cell r="I1225">
            <v>25986842</v>
          </cell>
          <cell r="J1225">
            <v>1456.5</v>
          </cell>
          <cell r="K1225">
            <v>6762656</v>
          </cell>
          <cell r="L1225">
            <v>249</v>
          </cell>
          <cell r="M1225">
            <v>171306944</v>
          </cell>
          <cell r="N1225">
            <v>1699</v>
          </cell>
          <cell r="O1225">
            <v>6968359</v>
          </cell>
          <cell r="P1225">
            <v>1161</v>
          </cell>
          <cell r="Q1225">
            <v>2520982</v>
          </cell>
          <cell r="R1225">
            <v>1641</v>
          </cell>
          <cell r="S1225">
            <v>1046214</v>
          </cell>
          <cell r="T1225">
            <v>7430.5</v>
          </cell>
          <cell r="U1225">
            <v>904</v>
          </cell>
        </row>
        <row r="1226">
          <cell r="A1226">
            <v>800134371</v>
          </cell>
          <cell r="B1226" t="str">
            <v xml:space="preserve">CORTEACEROS S.A                                                       </v>
          </cell>
          <cell r="C1226" t="str">
            <v xml:space="preserve">ITAGUI                    </v>
          </cell>
          <cell r="D1226" t="str">
            <v xml:space="preserve">ANTIOQUIA                 </v>
          </cell>
          <cell r="E1226" t="str">
            <v>VIGILANCIA</v>
          </cell>
          <cell r="F1226" t="str">
            <v>ACTIVA</v>
          </cell>
          <cell r="G1226" t="str">
            <v xml:space="preserve">COMERCIO AL POR MAYOR                        </v>
          </cell>
          <cell r="H1226">
            <v>1225</v>
          </cell>
          <cell r="I1226">
            <v>25933073</v>
          </cell>
          <cell r="J1226">
            <v>1457.5</v>
          </cell>
          <cell r="K1226">
            <v>6755992</v>
          </cell>
          <cell r="L1226">
            <v>1064</v>
          </cell>
          <cell r="M1226">
            <v>44682778</v>
          </cell>
          <cell r="N1226">
            <v>1264</v>
          </cell>
          <cell r="O1226">
            <v>9285593</v>
          </cell>
          <cell r="P1226">
            <v>571</v>
          </cell>
          <cell r="Q1226">
            <v>5895380</v>
          </cell>
          <cell r="R1226">
            <v>727</v>
          </cell>
          <cell r="S1226">
            <v>3129177</v>
          </cell>
          <cell r="T1226">
            <v>6308.5</v>
          </cell>
          <cell r="U1226">
            <v>771</v>
          </cell>
        </row>
        <row r="1227">
          <cell r="A1227">
            <v>800021013</v>
          </cell>
          <cell r="B1227" t="str">
            <v xml:space="preserve">CENTRO ACEROS S.A.                                                    </v>
          </cell>
          <cell r="C1227" t="str">
            <v xml:space="preserve">SABANETA                  </v>
          </cell>
          <cell r="D1227" t="str">
            <v xml:space="preserve">ANTIOQUIA                 </v>
          </cell>
          <cell r="E1227" t="str">
            <v>VIGILANCIA</v>
          </cell>
          <cell r="F1227" t="str">
            <v>ACTIVA</v>
          </cell>
          <cell r="G1227" t="str">
            <v xml:space="preserve">INDUSTRIA METALMECANICA DERIVADA             </v>
          </cell>
          <cell r="H1227">
            <v>1226</v>
          </cell>
          <cell r="I1227">
            <v>25856135</v>
          </cell>
          <cell r="J1227">
            <v>1223</v>
          </cell>
          <cell r="K1227">
            <v>8537280</v>
          </cell>
          <cell r="L1227">
            <v>1491</v>
          </cell>
          <cell r="M1227">
            <v>31560227</v>
          </cell>
          <cell r="N1227">
            <v>1597</v>
          </cell>
          <cell r="O1227">
            <v>7408174</v>
          </cell>
          <cell r="P1227">
            <v>1345</v>
          </cell>
          <cell r="Q1227">
            <v>2117434</v>
          </cell>
          <cell r="R1227">
            <v>3534</v>
          </cell>
          <cell r="S1227">
            <v>357921</v>
          </cell>
          <cell r="T1227">
            <v>10416</v>
          </cell>
          <cell r="U1227">
            <v>1285</v>
          </cell>
        </row>
        <row r="1228">
          <cell r="A1228">
            <v>890304140</v>
          </cell>
          <cell r="B1228" t="str">
            <v xml:space="preserve">IMPORTADORA CALI LTDA                                                 </v>
          </cell>
          <cell r="C1228" t="str">
            <v xml:space="preserve">CALI                      </v>
          </cell>
          <cell r="D1228" t="str">
            <v xml:space="preserve">VALLE                     </v>
          </cell>
          <cell r="E1228" t="str">
            <v>VIGILANCIA</v>
          </cell>
          <cell r="F1228" t="str">
            <v>ACTIVA</v>
          </cell>
          <cell r="G1228" t="str">
            <v xml:space="preserve">COMERCIO DE VEHICULOS Y ACTIVIDADES CONEXAS  </v>
          </cell>
          <cell r="H1228">
            <v>1227</v>
          </cell>
          <cell r="I1228">
            <v>25794500</v>
          </cell>
          <cell r="J1228">
            <v>558.5</v>
          </cell>
          <cell r="K1228">
            <v>23769105</v>
          </cell>
          <cell r="L1228">
            <v>1192</v>
          </cell>
          <cell r="M1228">
            <v>40023133</v>
          </cell>
          <cell r="N1228">
            <v>1184</v>
          </cell>
          <cell r="O1228">
            <v>9886929</v>
          </cell>
          <cell r="P1228">
            <v>818</v>
          </cell>
          <cell r="Q1228">
            <v>3866983</v>
          </cell>
          <cell r="R1228">
            <v>1044</v>
          </cell>
          <cell r="S1228">
            <v>1863117</v>
          </cell>
          <cell r="T1228">
            <v>6023.5</v>
          </cell>
          <cell r="U1228">
            <v>740</v>
          </cell>
        </row>
        <row r="1229">
          <cell r="A1229">
            <v>805017200</v>
          </cell>
          <cell r="B1229" t="str">
            <v xml:space="preserve">MIRACANA INMOBILIARIA QUILICHAO S A &amp; CIA S C A                       </v>
          </cell>
          <cell r="C1229" t="str">
            <v xml:space="preserve">CALI                      </v>
          </cell>
          <cell r="D1229" t="str">
            <v xml:space="preserve">VALLE                     </v>
          </cell>
          <cell r="E1229" t="str">
            <v>VIGILANCIA</v>
          </cell>
          <cell r="F1229" t="str">
            <v>ACTIVA</v>
          </cell>
          <cell r="G1229" t="str">
            <v xml:space="preserve">AGRICOLA CON PREDOMINIO EXPORTADOR           </v>
          </cell>
          <cell r="H1229">
            <v>1228</v>
          </cell>
          <cell r="I1229">
            <v>25777522</v>
          </cell>
          <cell r="J1229">
            <v>737.5</v>
          </cell>
          <cell r="K1229">
            <v>16532949</v>
          </cell>
          <cell r="L1229">
            <v>4649</v>
          </cell>
          <cell r="M1229">
            <v>8317590</v>
          </cell>
          <cell r="N1229">
            <v>4013</v>
          </cell>
          <cell r="O1229">
            <v>2516478</v>
          </cell>
          <cell r="P1229">
            <v>2207</v>
          </cell>
          <cell r="Q1229">
            <v>1181679</v>
          </cell>
          <cell r="R1229">
            <v>2691</v>
          </cell>
          <cell r="S1229">
            <v>531939</v>
          </cell>
          <cell r="T1229">
            <v>15525.5</v>
          </cell>
          <cell r="U1229">
            <v>1947</v>
          </cell>
        </row>
        <row r="1230">
          <cell r="A1230">
            <v>830055643</v>
          </cell>
          <cell r="B1230" t="str">
            <v xml:space="preserve">CINEMARK COLOMBIA S A                                                 </v>
          </cell>
          <cell r="C1230" t="str">
            <v xml:space="preserve">BOGOTA D.C.               </v>
          </cell>
          <cell r="D1230" t="str">
            <v xml:space="preserve">BOGOTA D.C.               </v>
          </cell>
          <cell r="E1230" t="str">
            <v>VIGILANCIA</v>
          </cell>
          <cell r="F1230" t="str">
            <v>ACTIVA</v>
          </cell>
          <cell r="G1230" t="str">
            <v xml:space="preserve">OTRAS ACTIVIDADES DE SERVISIOS COMUNITARIOS, </v>
          </cell>
          <cell r="H1230">
            <v>1229</v>
          </cell>
          <cell r="I1230">
            <v>25624063</v>
          </cell>
          <cell r="J1230">
            <v>723</v>
          </cell>
          <cell r="K1230">
            <v>17052090</v>
          </cell>
          <cell r="L1230">
            <v>2158</v>
          </cell>
          <cell r="M1230">
            <v>20618802</v>
          </cell>
          <cell r="N1230">
            <v>654</v>
          </cell>
          <cell r="O1230">
            <v>18701624</v>
          </cell>
          <cell r="P1230">
            <v>1607</v>
          </cell>
          <cell r="Q1230">
            <v>1730273</v>
          </cell>
          <cell r="R1230">
            <v>1235</v>
          </cell>
          <cell r="S1230">
            <v>1522156</v>
          </cell>
          <cell r="T1230">
            <v>7606</v>
          </cell>
          <cell r="U1230">
            <v>926</v>
          </cell>
        </row>
        <row r="1231">
          <cell r="A1231">
            <v>800082585</v>
          </cell>
          <cell r="B1231" t="str">
            <v xml:space="preserve">A. PARRA Y CIA S EN C                                                 </v>
          </cell>
          <cell r="C1231" t="str">
            <v xml:space="preserve">MEDELLIN                  </v>
          </cell>
          <cell r="D1231" t="str">
            <v xml:space="preserve">ANTIOQUIA                 </v>
          </cell>
          <cell r="E1231" t="str">
            <v>VIGILANCIA</v>
          </cell>
          <cell r="F1231" t="str">
            <v>ACTIVA</v>
          </cell>
          <cell r="G1231" t="str">
            <v xml:space="preserve">ACTIVIDADES INMOBILIARIAS                    </v>
          </cell>
          <cell r="H1231">
            <v>1230</v>
          </cell>
          <cell r="I1231">
            <v>25605441</v>
          </cell>
          <cell r="J1231">
            <v>551.5</v>
          </cell>
          <cell r="K1231">
            <v>24012017</v>
          </cell>
          <cell r="L1231">
            <v>5813</v>
          </cell>
          <cell r="M1231">
            <v>6006633</v>
          </cell>
          <cell r="N1231">
            <v>1938</v>
          </cell>
          <cell r="O1231">
            <v>6006633</v>
          </cell>
          <cell r="P1231">
            <v>1405</v>
          </cell>
          <cell r="Q1231">
            <v>2008077</v>
          </cell>
          <cell r="R1231">
            <v>1879</v>
          </cell>
          <cell r="S1231">
            <v>875491</v>
          </cell>
          <cell r="T1231">
            <v>12816.5</v>
          </cell>
          <cell r="U1231">
            <v>1593</v>
          </cell>
        </row>
        <row r="1232">
          <cell r="A1232">
            <v>860526757</v>
          </cell>
          <cell r="B1232" t="str">
            <v xml:space="preserve">INVERSIONES MORAVIA S.A                                               </v>
          </cell>
          <cell r="C1232" t="str">
            <v xml:space="preserve">BOGOTA D.C.               </v>
          </cell>
          <cell r="D1232" t="str">
            <v xml:space="preserve">BOGOTA D.C.               </v>
          </cell>
          <cell r="E1232" t="str">
            <v>VIGILANCIA</v>
          </cell>
          <cell r="F1232" t="str">
            <v>ACTIVA</v>
          </cell>
          <cell r="G1232" t="str">
            <v xml:space="preserve">ACTIVIDADES INMOBILIARIAS                    </v>
          </cell>
          <cell r="H1232">
            <v>1231</v>
          </cell>
          <cell r="I1232">
            <v>25603523</v>
          </cell>
          <cell r="J1232">
            <v>526.5</v>
          </cell>
          <cell r="K1232">
            <v>25397633</v>
          </cell>
          <cell r="L1232">
            <v>10773</v>
          </cell>
          <cell r="M1232">
            <v>1861680</v>
          </cell>
          <cell r="N1232">
            <v>5091</v>
          </cell>
          <cell r="O1232">
            <v>1861680</v>
          </cell>
          <cell r="P1232">
            <v>1984</v>
          </cell>
          <cell r="Q1232">
            <v>1353208</v>
          </cell>
          <cell r="R1232">
            <v>1632</v>
          </cell>
          <cell r="S1232">
            <v>1053899</v>
          </cell>
          <cell r="T1232">
            <v>21237.5</v>
          </cell>
          <cell r="U1232">
            <v>2697</v>
          </cell>
        </row>
        <row r="1233">
          <cell r="A1233">
            <v>860000135</v>
          </cell>
          <cell r="B1233" t="str">
            <v xml:space="preserve">AZUL K S A                                                            </v>
          </cell>
          <cell r="C1233" t="str">
            <v xml:space="preserve">BOGOTA D.C.               </v>
          </cell>
          <cell r="D1233" t="str">
            <v xml:space="preserve">BOGOTA D.C.               </v>
          </cell>
          <cell r="E1233" t="str">
            <v>VIGILANCIA</v>
          </cell>
          <cell r="F1233" t="str">
            <v>ACTIVA</v>
          </cell>
          <cell r="G1233" t="str">
            <v xml:space="preserve">PRODUCTOS QUIMICOS                           </v>
          </cell>
          <cell r="H1233">
            <v>1232</v>
          </cell>
          <cell r="I1233">
            <v>25571200</v>
          </cell>
          <cell r="J1233">
            <v>887</v>
          </cell>
          <cell r="K1233">
            <v>12976040</v>
          </cell>
          <cell r="L1233">
            <v>637</v>
          </cell>
          <cell r="M1233">
            <v>74845086</v>
          </cell>
          <cell r="N1233">
            <v>420</v>
          </cell>
          <cell r="O1233">
            <v>30002217</v>
          </cell>
          <cell r="P1233">
            <v>464</v>
          </cell>
          <cell r="Q1233">
            <v>7650367</v>
          </cell>
          <cell r="R1233">
            <v>998</v>
          </cell>
          <cell r="S1233">
            <v>1955401</v>
          </cell>
          <cell r="T1233">
            <v>4638</v>
          </cell>
          <cell r="U1233">
            <v>609</v>
          </cell>
        </row>
        <row r="1234">
          <cell r="A1234">
            <v>830016868</v>
          </cell>
          <cell r="B1234" t="str">
            <v xml:space="preserve">AGROAVICOLA SAN MARINO LTDA                                           </v>
          </cell>
          <cell r="C1234" t="str">
            <v xml:space="preserve">BOGOTA D.C.               </v>
          </cell>
          <cell r="D1234" t="str">
            <v xml:space="preserve">BOGOTA D.C.               </v>
          </cell>
          <cell r="E1234" t="str">
            <v>VIGILANCIA</v>
          </cell>
          <cell r="F1234" t="str">
            <v>ACTIVA</v>
          </cell>
          <cell r="G1234" t="str">
            <v xml:space="preserve">ACTIVIDADES PECUARIAS Y DE CAZA              </v>
          </cell>
          <cell r="H1234">
            <v>1233</v>
          </cell>
          <cell r="I1234">
            <v>25570103</v>
          </cell>
          <cell r="J1234">
            <v>793</v>
          </cell>
          <cell r="K1234">
            <v>15090194</v>
          </cell>
          <cell r="L1234">
            <v>1052</v>
          </cell>
          <cell r="M1234">
            <v>45053863</v>
          </cell>
          <cell r="N1234">
            <v>1667</v>
          </cell>
          <cell r="O1234">
            <v>7112879</v>
          </cell>
          <cell r="P1234">
            <v>1793</v>
          </cell>
          <cell r="Q1234">
            <v>1516046</v>
          </cell>
          <cell r="R1234">
            <v>1135</v>
          </cell>
          <cell r="S1234">
            <v>1665999</v>
          </cell>
          <cell r="T1234">
            <v>7673</v>
          </cell>
          <cell r="U1234">
            <v>933</v>
          </cell>
        </row>
        <row r="1235">
          <cell r="A1235">
            <v>860020308</v>
          </cell>
          <cell r="B1235" t="str">
            <v xml:space="preserve">COMESTIBLES RICOS LTDA.                                               </v>
          </cell>
          <cell r="C1235" t="str">
            <v xml:space="preserve">BOGOTA D.C.               </v>
          </cell>
          <cell r="D1235" t="str">
            <v xml:space="preserve">BOGOTA D.C.               </v>
          </cell>
          <cell r="E1235" t="str">
            <v>VIGILANCIA</v>
          </cell>
          <cell r="F1235" t="str">
            <v>ACTIVA</v>
          </cell>
          <cell r="G1235" t="str">
            <v xml:space="preserve">PRODUCTOS ALIMENTICIOS                       </v>
          </cell>
          <cell r="H1235">
            <v>1234</v>
          </cell>
          <cell r="I1235">
            <v>25550534</v>
          </cell>
          <cell r="J1235">
            <v>715.5</v>
          </cell>
          <cell r="K1235">
            <v>17275598</v>
          </cell>
          <cell r="L1235">
            <v>936</v>
          </cell>
          <cell r="M1235">
            <v>51487878</v>
          </cell>
          <cell r="N1235">
            <v>721</v>
          </cell>
          <cell r="O1235">
            <v>16743928</v>
          </cell>
          <cell r="P1235">
            <v>1628</v>
          </cell>
          <cell r="Q1235">
            <v>1704247</v>
          </cell>
          <cell r="R1235">
            <v>1581</v>
          </cell>
          <cell r="S1235">
            <v>1103385</v>
          </cell>
          <cell r="T1235">
            <v>6815.5</v>
          </cell>
          <cell r="U1235">
            <v>835</v>
          </cell>
        </row>
        <row r="1236">
          <cell r="A1236">
            <v>800239471</v>
          </cell>
          <cell r="B1236" t="str">
            <v xml:space="preserve">EPSON COLOMBIA LTDA                                                   </v>
          </cell>
          <cell r="C1236" t="str">
            <v xml:space="preserve">BOGOTA D.C.               </v>
          </cell>
          <cell r="D1236" t="str">
            <v xml:space="preserve">BOGOTA D.C.               </v>
          </cell>
          <cell r="E1236" t="str">
            <v>VIGILANCIA</v>
          </cell>
          <cell r="F1236" t="str">
            <v>ACTIVA</v>
          </cell>
          <cell r="G1236" t="str">
            <v xml:space="preserve">COMERCIO AL POR MAYOR                        </v>
          </cell>
          <cell r="H1236">
            <v>1235</v>
          </cell>
          <cell r="I1236">
            <v>25532662</v>
          </cell>
          <cell r="J1236">
            <v>1981.5</v>
          </cell>
          <cell r="K1236">
            <v>4410231</v>
          </cell>
          <cell r="L1236">
            <v>683</v>
          </cell>
          <cell r="M1236">
            <v>70463274</v>
          </cell>
          <cell r="N1236">
            <v>778</v>
          </cell>
          <cell r="O1236">
            <v>15239647</v>
          </cell>
          <cell r="P1236">
            <v>682</v>
          </cell>
          <cell r="Q1236">
            <v>4772457</v>
          </cell>
          <cell r="R1236">
            <v>1084</v>
          </cell>
          <cell r="S1236">
            <v>1773699</v>
          </cell>
          <cell r="T1236">
            <v>6443.5</v>
          </cell>
          <cell r="U1236">
            <v>793</v>
          </cell>
        </row>
        <row r="1237">
          <cell r="A1237">
            <v>890900486</v>
          </cell>
          <cell r="B1237" t="str">
            <v xml:space="preserve">LAMINACION DE COLOMBIA S.A.                                           </v>
          </cell>
          <cell r="C1237" t="str">
            <v xml:space="preserve">MEDELLIN                  </v>
          </cell>
          <cell r="D1237" t="str">
            <v xml:space="preserve">ANTIOQUIA                 </v>
          </cell>
          <cell r="E1237" t="str">
            <v>VIGILANCIA</v>
          </cell>
          <cell r="F1237" t="str">
            <v>ACTIVA</v>
          </cell>
          <cell r="G1237" t="str">
            <v xml:space="preserve">INDUSTRIAS METALICAS BASICAS                 </v>
          </cell>
          <cell r="H1237">
            <v>1236</v>
          </cell>
          <cell r="I1237">
            <v>25501376</v>
          </cell>
          <cell r="J1237">
            <v>607.5</v>
          </cell>
          <cell r="K1237">
            <v>21269899</v>
          </cell>
          <cell r="L1237">
            <v>2582</v>
          </cell>
          <cell r="M1237">
            <v>16924397</v>
          </cell>
          <cell r="N1237">
            <v>2461</v>
          </cell>
          <cell r="O1237">
            <v>4568650</v>
          </cell>
          <cell r="P1237">
            <v>1112</v>
          </cell>
          <cell r="Q1237">
            <v>2667018</v>
          </cell>
          <cell r="R1237">
            <v>1261</v>
          </cell>
          <cell r="S1237">
            <v>1483805</v>
          </cell>
          <cell r="T1237">
            <v>9259.5</v>
          </cell>
          <cell r="U1237">
            <v>1142</v>
          </cell>
        </row>
        <row r="1238">
          <cell r="A1238">
            <v>800144334</v>
          </cell>
          <cell r="B1238" t="str">
            <v xml:space="preserve">AGROPESQUERA INDUSTRIAL BAHIA CUPICA LIMITADA    C.I.                 </v>
          </cell>
          <cell r="C1238" t="str">
            <v xml:space="preserve">BUENAVENTURA              </v>
          </cell>
          <cell r="D1238" t="str">
            <v xml:space="preserve">VALLE                     </v>
          </cell>
          <cell r="E1238" t="str">
            <v>VIGILANCIA</v>
          </cell>
          <cell r="F1238" t="str">
            <v>ACTIVA</v>
          </cell>
          <cell r="G1238" t="str">
            <v>PESCA, PISICULTURA Y ACTIVIDADES RELACIONADAS</v>
          </cell>
          <cell r="H1238">
            <v>1237</v>
          </cell>
          <cell r="I1238">
            <v>25495643</v>
          </cell>
          <cell r="J1238">
            <v>827</v>
          </cell>
          <cell r="K1238">
            <v>14248328</v>
          </cell>
          <cell r="L1238">
            <v>1788</v>
          </cell>
          <cell r="M1238">
            <v>25618646</v>
          </cell>
          <cell r="N1238">
            <v>1291</v>
          </cell>
          <cell r="O1238">
            <v>9092089</v>
          </cell>
          <cell r="P1238">
            <v>1931</v>
          </cell>
          <cell r="Q1238">
            <v>1392541</v>
          </cell>
          <cell r="R1238">
            <v>4691</v>
          </cell>
          <cell r="S1238">
            <v>231753</v>
          </cell>
          <cell r="T1238">
            <v>11765</v>
          </cell>
          <cell r="U1238">
            <v>1458</v>
          </cell>
        </row>
        <row r="1239">
          <cell r="A1239">
            <v>900031253</v>
          </cell>
          <cell r="B1239" t="str">
            <v xml:space="preserve">CONSTRUCTORA CARLOS COLLINS S.A.                                      </v>
          </cell>
          <cell r="C1239" t="str">
            <v xml:space="preserve">BOGOTA D.C.               </v>
          </cell>
          <cell r="D1239" t="str">
            <v xml:space="preserve">BOGOTA D.C.               </v>
          </cell>
          <cell r="E1239" t="str">
            <v>VIGILANCIA</v>
          </cell>
          <cell r="F1239" t="str">
            <v>ACTIVA</v>
          </cell>
          <cell r="G1239" t="str">
            <v xml:space="preserve">CONSTRUCCION DE OBRAS RESIDENCIALES          </v>
          </cell>
          <cell r="H1239">
            <v>1238</v>
          </cell>
          <cell r="I1239">
            <v>25487554</v>
          </cell>
          <cell r="J1239">
            <v>1430.5</v>
          </cell>
          <cell r="K1239">
            <v>6916074</v>
          </cell>
          <cell r="L1239">
            <v>1658</v>
          </cell>
          <cell r="M1239">
            <v>27850943</v>
          </cell>
          <cell r="N1239">
            <v>2050</v>
          </cell>
          <cell r="O1239">
            <v>5636562</v>
          </cell>
          <cell r="P1239">
            <v>1244</v>
          </cell>
          <cell r="Q1239">
            <v>2312946</v>
          </cell>
          <cell r="R1239">
            <v>598</v>
          </cell>
          <cell r="S1239">
            <v>3897586</v>
          </cell>
          <cell r="T1239">
            <v>8218.5</v>
          </cell>
          <cell r="U1239">
            <v>1005</v>
          </cell>
        </row>
        <row r="1240">
          <cell r="A1240">
            <v>817000780</v>
          </cell>
          <cell r="B1240" t="str">
            <v xml:space="preserve">INDUSTRIA COLOMBIANA DE ALIMENTOS S.A.                                </v>
          </cell>
          <cell r="C1240" t="str">
            <v xml:space="preserve">CALI                      </v>
          </cell>
          <cell r="D1240" t="str">
            <v xml:space="preserve">VALLE                     </v>
          </cell>
          <cell r="E1240" t="str">
            <v>VIGILANCIA</v>
          </cell>
          <cell r="F1240" t="str">
            <v>ACTIVA</v>
          </cell>
          <cell r="G1240" t="str">
            <v xml:space="preserve">PRODUCTOS ALIMENTICIOS                       </v>
          </cell>
          <cell r="H1240">
            <v>1239</v>
          </cell>
          <cell r="I1240">
            <v>25338150</v>
          </cell>
          <cell r="J1240">
            <v>612</v>
          </cell>
          <cell r="K1240">
            <v>21137284</v>
          </cell>
          <cell r="L1240">
            <v>700</v>
          </cell>
          <cell r="M1240">
            <v>68826685</v>
          </cell>
          <cell r="N1240">
            <v>1979</v>
          </cell>
          <cell r="O1240">
            <v>5879737</v>
          </cell>
          <cell r="P1240">
            <v>941</v>
          </cell>
          <cell r="Q1240">
            <v>3209555</v>
          </cell>
          <cell r="R1240">
            <v>740</v>
          </cell>
          <cell r="S1240">
            <v>3039075</v>
          </cell>
          <cell r="T1240">
            <v>6211</v>
          </cell>
          <cell r="U1240">
            <v>764</v>
          </cell>
        </row>
        <row r="1241">
          <cell r="A1241">
            <v>805024652</v>
          </cell>
          <cell r="B1241" t="str">
            <v xml:space="preserve">AGROPECUARIA VELEZ Y CIA S.C.A.                                       </v>
          </cell>
          <cell r="C1241" t="str">
            <v xml:space="preserve">CALI                      </v>
          </cell>
          <cell r="D1241" t="str">
            <v xml:space="preserve">VALLE                     </v>
          </cell>
          <cell r="E1241" t="str">
            <v>VIGILANCIA</v>
          </cell>
          <cell r="F1241" t="str">
            <v>ACTIVA</v>
          </cell>
          <cell r="G1241" t="str">
            <v xml:space="preserve">AGRICOLA CON PREDOMINIO EXPORTADOR           </v>
          </cell>
          <cell r="H1241">
            <v>1240</v>
          </cell>
          <cell r="I1241">
            <v>25329684</v>
          </cell>
          <cell r="J1241">
            <v>652.5</v>
          </cell>
          <cell r="K1241">
            <v>19528520</v>
          </cell>
          <cell r="L1241">
            <v>6690</v>
          </cell>
          <cell r="M1241">
            <v>4767826</v>
          </cell>
          <cell r="N1241">
            <v>5861</v>
          </cell>
          <cell r="O1241">
            <v>1540411</v>
          </cell>
          <cell r="P1241">
            <v>2677</v>
          </cell>
          <cell r="Q1241">
            <v>909771</v>
          </cell>
          <cell r="R1241">
            <v>2770</v>
          </cell>
          <cell r="S1241">
            <v>510889</v>
          </cell>
          <cell r="T1241">
            <v>19890.5</v>
          </cell>
          <cell r="U1241">
            <v>2521</v>
          </cell>
        </row>
        <row r="1242">
          <cell r="A1242">
            <v>860001576</v>
          </cell>
          <cell r="B1242" t="str">
            <v xml:space="preserve">MARCALI S A                                                           </v>
          </cell>
          <cell r="C1242" t="str">
            <v xml:space="preserve">BOGOTA D.C.               </v>
          </cell>
          <cell r="D1242" t="str">
            <v xml:space="preserve">BOGOTA D.C.               </v>
          </cell>
          <cell r="E1242" t="str">
            <v>VIGILANCIA</v>
          </cell>
          <cell r="F1242" t="str">
            <v>ACTIVA</v>
          </cell>
          <cell r="G1242" t="str">
            <v xml:space="preserve">COMERCIO DE VEHICULOS Y ACTIVIDADES CONEXAS  </v>
          </cell>
          <cell r="H1242">
            <v>1241</v>
          </cell>
          <cell r="I1242">
            <v>25323980</v>
          </cell>
          <cell r="J1242">
            <v>2790</v>
          </cell>
          <cell r="K1242">
            <v>2699904</v>
          </cell>
          <cell r="L1242">
            <v>1045</v>
          </cell>
          <cell r="M1242">
            <v>45269108</v>
          </cell>
          <cell r="N1242">
            <v>1961</v>
          </cell>
          <cell r="O1242">
            <v>5934162</v>
          </cell>
          <cell r="P1242">
            <v>3658</v>
          </cell>
          <cell r="Q1242">
            <v>591736</v>
          </cell>
          <cell r="R1242">
            <v>6603</v>
          </cell>
          <cell r="S1242">
            <v>127783</v>
          </cell>
          <cell r="T1242">
            <v>17298</v>
          </cell>
          <cell r="U1242">
            <v>2174</v>
          </cell>
        </row>
        <row r="1243">
          <cell r="A1243">
            <v>830007240</v>
          </cell>
          <cell r="B1243" t="str">
            <v xml:space="preserve">ALPLA COLOMBIA LTDA                                                   </v>
          </cell>
          <cell r="C1243" t="str">
            <v xml:space="preserve">FUNZA                     </v>
          </cell>
          <cell r="D1243" t="str">
            <v xml:space="preserve">CUNDINAMARCA              </v>
          </cell>
          <cell r="E1243" t="str">
            <v>VIGILANCIA</v>
          </cell>
          <cell r="F1243" t="str">
            <v>ACTIVA</v>
          </cell>
          <cell r="G1243" t="str">
            <v xml:space="preserve">PRODUCTOS DE PLASTICO                        </v>
          </cell>
          <cell r="H1243">
            <v>1242</v>
          </cell>
          <cell r="I1243">
            <v>25296970</v>
          </cell>
          <cell r="J1243">
            <v>1155.5</v>
          </cell>
          <cell r="K1243">
            <v>9237716</v>
          </cell>
          <cell r="L1243">
            <v>1377</v>
          </cell>
          <cell r="M1243">
            <v>34361711</v>
          </cell>
          <cell r="N1243">
            <v>1921</v>
          </cell>
          <cell r="O1243">
            <v>6059047</v>
          </cell>
          <cell r="P1243">
            <v>1422</v>
          </cell>
          <cell r="Q1243">
            <v>1989728</v>
          </cell>
          <cell r="R1243">
            <v>1395</v>
          </cell>
          <cell r="S1243">
            <v>1303144</v>
          </cell>
          <cell r="T1243">
            <v>8512.5</v>
          </cell>
          <cell r="U1243">
            <v>1047</v>
          </cell>
        </row>
        <row r="1244">
          <cell r="A1244">
            <v>830113085</v>
          </cell>
          <cell r="B1244" t="str">
            <v xml:space="preserve">WINCHESTER OIL AND GAS S.A.                                           </v>
          </cell>
          <cell r="C1244" t="str">
            <v xml:space="preserve">BOGOTA D.C.               </v>
          </cell>
          <cell r="D1244" t="str">
            <v xml:space="preserve">BOGOTA D.C.               </v>
          </cell>
          <cell r="E1244" t="str">
            <v>VIGILANCIA</v>
          </cell>
          <cell r="F1244" t="str">
            <v>ACTIVA</v>
          </cell>
          <cell r="G1244" t="str">
            <v>EXTRACCION DE PETROLEO CRUDO Y DE GAS NATURAL</v>
          </cell>
          <cell r="H1244">
            <v>1243</v>
          </cell>
          <cell r="I1244">
            <v>25291323</v>
          </cell>
          <cell r="J1244">
            <v>1340.5</v>
          </cell>
          <cell r="K1244">
            <v>7566261</v>
          </cell>
          <cell r="L1244">
            <v>2298</v>
          </cell>
          <cell r="M1244">
            <v>19149911</v>
          </cell>
          <cell r="N1244">
            <v>1658</v>
          </cell>
          <cell r="O1244">
            <v>7160969</v>
          </cell>
          <cell r="P1244">
            <v>572</v>
          </cell>
          <cell r="Q1244">
            <v>5872082</v>
          </cell>
          <cell r="R1244">
            <v>477</v>
          </cell>
          <cell r="S1244">
            <v>5348922</v>
          </cell>
          <cell r="T1244">
            <v>7588.5</v>
          </cell>
          <cell r="U1244">
            <v>925</v>
          </cell>
        </row>
        <row r="1245">
          <cell r="A1245">
            <v>890907406</v>
          </cell>
          <cell r="B1245" t="str">
            <v xml:space="preserve">PLASTICOS TRUHER S.A.                                                 </v>
          </cell>
          <cell r="C1245" t="str">
            <v xml:space="preserve">SABANETA                  </v>
          </cell>
          <cell r="D1245" t="str">
            <v xml:space="preserve">ANTIOQUIA                 </v>
          </cell>
          <cell r="E1245" t="str">
            <v>VIGILANCIA</v>
          </cell>
          <cell r="F1245" t="str">
            <v>ACTIVA</v>
          </cell>
          <cell r="G1245" t="str">
            <v xml:space="preserve">PRODUCTOS DE PLASTICO                        </v>
          </cell>
          <cell r="H1245">
            <v>1244</v>
          </cell>
          <cell r="I1245">
            <v>25275111</v>
          </cell>
          <cell r="J1245">
            <v>678</v>
          </cell>
          <cell r="K1245">
            <v>18380732</v>
          </cell>
          <cell r="L1245">
            <v>1860</v>
          </cell>
          <cell r="M1245">
            <v>24582676</v>
          </cell>
          <cell r="N1245">
            <v>2170</v>
          </cell>
          <cell r="O1245">
            <v>5215844</v>
          </cell>
          <cell r="P1245">
            <v>2491</v>
          </cell>
          <cell r="Q1245">
            <v>1004113</v>
          </cell>
          <cell r="R1245">
            <v>3292</v>
          </cell>
          <cell r="S1245">
            <v>400625</v>
          </cell>
          <cell r="T1245">
            <v>11735</v>
          </cell>
          <cell r="U1245">
            <v>1455</v>
          </cell>
        </row>
        <row r="1246">
          <cell r="A1246">
            <v>860052989</v>
          </cell>
          <cell r="B1246" t="str">
            <v xml:space="preserve">SUTEX S.A.                                                            </v>
          </cell>
          <cell r="C1246" t="str">
            <v xml:space="preserve">BOGOTA D.C.               </v>
          </cell>
          <cell r="D1246" t="str">
            <v xml:space="preserve">BOGOTA D.C.               </v>
          </cell>
          <cell r="E1246" t="str">
            <v>VIGILANCIA</v>
          </cell>
          <cell r="F1246" t="str">
            <v>ACTIVA</v>
          </cell>
          <cell r="G1246" t="str">
            <v xml:space="preserve">COMERCIO AL POR MAYOR                        </v>
          </cell>
          <cell r="H1246">
            <v>1245</v>
          </cell>
          <cell r="I1246">
            <v>25259816</v>
          </cell>
          <cell r="J1246">
            <v>800</v>
          </cell>
          <cell r="K1246">
            <v>14894070</v>
          </cell>
          <cell r="L1246">
            <v>1587</v>
          </cell>
          <cell r="M1246">
            <v>29495230</v>
          </cell>
          <cell r="N1246">
            <v>1705</v>
          </cell>
          <cell r="O1246">
            <v>6939686</v>
          </cell>
          <cell r="P1246">
            <v>1908</v>
          </cell>
          <cell r="Q1246">
            <v>1408188</v>
          </cell>
          <cell r="R1246">
            <v>2822</v>
          </cell>
          <cell r="S1246">
            <v>499299</v>
          </cell>
          <cell r="T1246">
            <v>10067</v>
          </cell>
          <cell r="U1246">
            <v>1247</v>
          </cell>
        </row>
        <row r="1247">
          <cell r="A1247">
            <v>830000323</v>
          </cell>
          <cell r="B1247" t="str">
            <v xml:space="preserve">C D SYSTEMS DE COLOMBIA S A                                           </v>
          </cell>
          <cell r="C1247" t="str">
            <v xml:space="preserve">FUNZA                     </v>
          </cell>
          <cell r="D1247" t="str">
            <v xml:space="preserve">CUNDINAMARCA              </v>
          </cell>
          <cell r="E1247" t="str">
            <v>VIGILANCIA</v>
          </cell>
          <cell r="F1247" t="str">
            <v>ACTIVA</v>
          </cell>
          <cell r="G1247" t="str">
            <v xml:space="preserve">OTRAS INDUSTRIAS MANUFACTURERAS              </v>
          </cell>
          <cell r="H1247">
            <v>1246</v>
          </cell>
          <cell r="I1247">
            <v>25248853</v>
          </cell>
          <cell r="J1247">
            <v>2160</v>
          </cell>
          <cell r="K1247">
            <v>3884205</v>
          </cell>
          <cell r="L1247">
            <v>1702</v>
          </cell>
          <cell r="M1247">
            <v>27082995</v>
          </cell>
          <cell r="N1247">
            <v>1433</v>
          </cell>
          <cell r="O1247">
            <v>8147810</v>
          </cell>
          <cell r="P1247">
            <v>1597</v>
          </cell>
          <cell r="Q1247">
            <v>1740989</v>
          </cell>
          <cell r="R1247">
            <v>1390</v>
          </cell>
          <cell r="S1247">
            <v>1305396</v>
          </cell>
          <cell r="T1247">
            <v>9528</v>
          </cell>
          <cell r="U1247">
            <v>1175</v>
          </cell>
        </row>
        <row r="1248">
          <cell r="A1248">
            <v>860513568</v>
          </cell>
          <cell r="B1248" t="str">
            <v xml:space="preserve">CROMAS S.A.                                                           </v>
          </cell>
          <cell r="C1248" t="str">
            <v xml:space="preserve">BOGOTA D.C.               </v>
          </cell>
          <cell r="D1248" t="str">
            <v xml:space="preserve">BOGOTA D.C.               </v>
          </cell>
          <cell r="E1248" t="str">
            <v>VIGILANCIA</v>
          </cell>
          <cell r="F1248" t="str">
            <v>ACTIVA</v>
          </cell>
          <cell r="G1248" t="str">
            <v>ACTIVIDADES DIVERSAS DE INVERSION Y SERVICIOS</v>
          </cell>
          <cell r="H1248">
            <v>1247</v>
          </cell>
          <cell r="I1248">
            <v>25204183</v>
          </cell>
          <cell r="J1248">
            <v>584</v>
          </cell>
          <cell r="K1248">
            <v>22315391</v>
          </cell>
          <cell r="L1248">
            <v>4200</v>
          </cell>
          <cell r="M1248">
            <v>9420543</v>
          </cell>
          <cell r="N1248">
            <v>3427</v>
          </cell>
          <cell r="O1248">
            <v>3033563</v>
          </cell>
          <cell r="P1248">
            <v>1468</v>
          </cell>
          <cell r="Q1248">
            <v>1924176</v>
          </cell>
          <cell r="R1248">
            <v>1553</v>
          </cell>
          <cell r="S1248">
            <v>1128972</v>
          </cell>
          <cell r="T1248">
            <v>12479</v>
          </cell>
          <cell r="U1248">
            <v>1557</v>
          </cell>
        </row>
        <row r="1249">
          <cell r="A1249">
            <v>830034661</v>
          </cell>
          <cell r="B1249" t="str">
            <v xml:space="preserve">BBB EQUIPOS TOPOGRAFICOS LTDA.                                        </v>
          </cell>
          <cell r="C1249" t="str">
            <v xml:space="preserve">BOGOTA D.C.               </v>
          </cell>
          <cell r="D1249" t="str">
            <v xml:space="preserve">BOGOTA D.C.               </v>
          </cell>
          <cell r="E1249" t="str">
            <v>VIGILANCIA</v>
          </cell>
          <cell r="F1249" t="str">
            <v>ACTIVA</v>
          </cell>
          <cell r="G1249" t="str">
            <v xml:space="preserve">COMERCIO AL POR MAYOR                        </v>
          </cell>
          <cell r="H1249">
            <v>1248</v>
          </cell>
          <cell r="I1249">
            <v>25190273</v>
          </cell>
          <cell r="J1249">
            <v>3927</v>
          </cell>
          <cell r="K1249">
            <v>1576462</v>
          </cell>
          <cell r="L1249">
            <v>2695</v>
          </cell>
          <cell r="M1249">
            <v>16072577</v>
          </cell>
          <cell r="N1249">
            <v>2791</v>
          </cell>
          <cell r="O1249">
            <v>3895398</v>
          </cell>
          <cell r="P1249">
            <v>2358</v>
          </cell>
          <cell r="Q1249">
            <v>1074952</v>
          </cell>
          <cell r="R1249">
            <v>2563</v>
          </cell>
          <cell r="S1249">
            <v>569655</v>
          </cell>
          <cell r="T1249">
            <v>15582</v>
          </cell>
          <cell r="U1249">
            <v>1962</v>
          </cell>
        </row>
        <row r="1250">
          <cell r="A1250">
            <v>800230546</v>
          </cell>
          <cell r="B1250" t="str">
            <v xml:space="preserve">SERVINCLUIDOS LTDA                                                    </v>
          </cell>
          <cell r="C1250" t="str">
            <v xml:space="preserve">CARTAGENA                 </v>
          </cell>
          <cell r="D1250" t="str">
            <v xml:space="preserve">BOLIVAR                   </v>
          </cell>
          <cell r="E1250" t="str">
            <v>VIGILANCIA</v>
          </cell>
          <cell r="F1250" t="str">
            <v>ACTIVA</v>
          </cell>
          <cell r="G1250" t="str">
            <v xml:space="preserve">ALOJAMIENTO                                  </v>
          </cell>
          <cell r="H1250">
            <v>1249</v>
          </cell>
          <cell r="I1250">
            <v>25163478</v>
          </cell>
          <cell r="J1250">
            <v>5445.5</v>
          </cell>
          <cell r="K1250">
            <v>803760</v>
          </cell>
          <cell r="L1250">
            <v>1019</v>
          </cell>
          <cell r="M1250">
            <v>46676838</v>
          </cell>
          <cell r="N1250">
            <v>468</v>
          </cell>
          <cell r="O1250">
            <v>26923557</v>
          </cell>
          <cell r="P1250">
            <v>2241</v>
          </cell>
          <cell r="Q1250">
            <v>1153104</v>
          </cell>
          <cell r="R1250">
            <v>5640</v>
          </cell>
          <cell r="S1250">
            <v>173099</v>
          </cell>
          <cell r="T1250">
            <v>16062.5</v>
          </cell>
          <cell r="U1250">
            <v>2027</v>
          </cell>
        </row>
        <row r="1251">
          <cell r="A1251">
            <v>860048346</v>
          </cell>
          <cell r="B1251" t="str">
            <v xml:space="preserve">RONDA  S.A.                                                           </v>
          </cell>
          <cell r="C1251" t="str">
            <v xml:space="preserve">TENJO                     </v>
          </cell>
          <cell r="D1251" t="str">
            <v xml:space="preserve">CUNDINAMARCA              </v>
          </cell>
          <cell r="E1251" t="str">
            <v>VIGILANCIA</v>
          </cell>
          <cell r="F1251" t="str">
            <v>ACTIVA</v>
          </cell>
          <cell r="G1251" t="str">
            <v xml:space="preserve">OTRAS INDUSTRIAS MANUFACTURERAS              </v>
          </cell>
          <cell r="H1251">
            <v>1250</v>
          </cell>
          <cell r="I1251">
            <v>25140755</v>
          </cell>
          <cell r="J1251">
            <v>1282</v>
          </cell>
          <cell r="K1251">
            <v>8007300</v>
          </cell>
          <cell r="L1251">
            <v>1391</v>
          </cell>
          <cell r="M1251">
            <v>34108544</v>
          </cell>
          <cell r="N1251">
            <v>655</v>
          </cell>
          <cell r="O1251">
            <v>18664920</v>
          </cell>
          <cell r="P1251">
            <v>1203</v>
          </cell>
          <cell r="Q1251">
            <v>2412962</v>
          </cell>
          <cell r="R1251">
            <v>3141</v>
          </cell>
          <cell r="S1251">
            <v>430054</v>
          </cell>
          <cell r="T1251">
            <v>8922</v>
          </cell>
          <cell r="U1251">
            <v>1098</v>
          </cell>
        </row>
        <row r="1252">
          <cell r="A1252">
            <v>800253479</v>
          </cell>
          <cell r="B1252" t="str">
            <v xml:space="preserve">MEGAPROYECTOS S.A.                                                    </v>
          </cell>
          <cell r="C1252" t="str">
            <v xml:space="preserve">SABANETA                  </v>
          </cell>
          <cell r="D1252" t="str">
            <v xml:space="preserve">ANTIOQUIA                 </v>
          </cell>
          <cell r="E1252" t="str">
            <v>VIGILANCIA</v>
          </cell>
          <cell r="F1252" t="str">
            <v>ACTIVA</v>
          </cell>
          <cell r="G1252" t="str">
            <v xml:space="preserve">CONSTRUCCION DE OBRAS CIVILES                </v>
          </cell>
          <cell r="H1252">
            <v>1251</v>
          </cell>
          <cell r="I1252">
            <v>25133300</v>
          </cell>
          <cell r="J1252">
            <v>1008</v>
          </cell>
          <cell r="K1252">
            <v>11116535</v>
          </cell>
          <cell r="L1252">
            <v>2342</v>
          </cell>
          <cell r="M1252">
            <v>18783370</v>
          </cell>
          <cell r="N1252">
            <v>4968</v>
          </cell>
          <cell r="O1252">
            <v>1925293</v>
          </cell>
          <cell r="P1252">
            <v>1755</v>
          </cell>
          <cell r="Q1252">
            <v>1559354</v>
          </cell>
          <cell r="R1252">
            <v>2340</v>
          </cell>
          <cell r="S1252">
            <v>640307</v>
          </cell>
          <cell r="T1252">
            <v>13664</v>
          </cell>
          <cell r="U1252">
            <v>1688</v>
          </cell>
        </row>
        <row r="1253">
          <cell r="A1253">
            <v>860072810</v>
          </cell>
          <cell r="B1253" t="str">
            <v xml:space="preserve">CINTALAST S A                                                         </v>
          </cell>
          <cell r="C1253" t="str">
            <v xml:space="preserve">BOGOTA D.C.               </v>
          </cell>
          <cell r="D1253" t="str">
            <v xml:space="preserve">BOGOTA D.C.               </v>
          </cell>
          <cell r="E1253" t="str">
            <v>VIGILANCIA</v>
          </cell>
          <cell r="F1253" t="str">
            <v>ACTIVA</v>
          </cell>
          <cell r="G1253" t="str">
            <v>FABRICACION DE OTROS PRODUCTOS CON MATERIALES</v>
          </cell>
          <cell r="H1253">
            <v>1252</v>
          </cell>
          <cell r="I1253">
            <v>25131424</v>
          </cell>
          <cell r="J1253">
            <v>775.5</v>
          </cell>
          <cell r="K1253">
            <v>15399968</v>
          </cell>
          <cell r="L1253">
            <v>2134</v>
          </cell>
          <cell r="M1253">
            <v>20913287</v>
          </cell>
          <cell r="N1253">
            <v>2506</v>
          </cell>
          <cell r="O1253">
            <v>4468600</v>
          </cell>
          <cell r="P1253">
            <v>1566</v>
          </cell>
          <cell r="Q1253">
            <v>1780187</v>
          </cell>
          <cell r="R1253">
            <v>3049</v>
          </cell>
          <cell r="S1253">
            <v>448957</v>
          </cell>
          <cell r="T1253">
            <v>11282.5</v>
          </cell>
          <cell r="U1253">
            <v>1393</v>
          </cell>
        </row>
        <row r="1254">
          <cell r="A1254">
            <v>890270218</v>
          </cell>
          <cell r="B1254" t="str">
            <v xml:space="preserve">GASEOSAS DE BARRANCABERMEJA S.A.                                      </v>
          </cell>
          <cell r="C1254" t="str">
            <v xml:space="preserve">BARRANCABERMEJA           </v>
          </cell>
          <cell r="D1254" t="str">
            <v xml:space="preserve">SANTANDER                 </v>
          </cell>
          <cell r="E1254" t="str">
            <v>VIGILANCIA</v>
          </cell>
          <cell r="F1254" t="str">
            <v>ACTIVA</v>
          </cell>
          <cell r="G1254" t="str">
            <v xml:space="preserve">BEBIDAS                                      </v>
          </cell>
          <cell r="H1254">
            <v>1253</v>
          </cell>
          <cell r="I1254">
            <v>25114767</v>
          </cell>
          <cell r="J1254">
            <v>582.5</v>
          </cell>
          <cell r="K1254">
            <v>22331469</v>
          </cell>
          <cell r="L1254">
            <v>1725</v>
          </cell>
          <cell r="M1254">
            <v>26742506</v>
          </cell>
          <cell r="N1254">
            <v>801</v>
          </cell>
          <cell r="O1254">
            <v>14812179</v>
          </cell>
          <cell r="P1254">
            <v>1275</v>
          </cell>
          <cell r="Q1254">
            <v>2250684</v>
          </cell>
          <cell r="R1254">
            <v>1153</v>
          </cell>
          <cell r="S1254">
            <v>1636925</v>
          </cell>
          <cell r="T1254">
            <v>6789.5</v>
          </cell>
          <cell r="U1254">
            <v>832</v>
          </cell>
        </row>
        <row r="1255">
          <cell r="A1255">
            <v>800160705</v>
          </cell>
          <cell r="B1255" t="str">
            <v xml:space="preserve">CENTRO TEXTIL S.A. CENTEX                                             </v>
          </cell>
          <cell r="C1255" t="str">
            <v xml:space="preserve">BARRANQUILLA              </v>
          </cell>
          <cell r="D1255" t="str">
            <v xml:space="preserve">ATLANTICO                 </v>
          </cell>
          <cell r="E1255" t="str">
            <v>VIGILANCIA</v>
          </cell>
          <cell r="F1255" t="str">
            <v>ACTIVA</v>
          </cell>
          <cell r="G1255" t="str">
            <v xml:space="preserve">COMERCIO AL POR MENOR                        </v>
          </cell>
          <cell r="H1255">
            <v>1254</v>
          </cell>
          <cell r="I1255">
            <v>25105261</v>
          </cell>
          <cell r="J1255">
            <v>2137</v>
          </cell>
          <cell r="K1255">
            <v>3934044</v>
          </cell>
          <cell r="L1255">
            <v>2837</v>
          </cell>
          <cell r="M1255">
            <v>15090646</v>
          </cell>
          <cell r="N1255">
            <v>2329</v>
          </cell>
          <cell r="O1255">
            <v>4832447</v>
          </cell>
          <cell r="P1255">
            <v>3058</v>
          </cell>
          <cell r="Q1255">
            <v>761746</v>
          </cell>
          <cell r="R1255">
            <v>6953</v>
          </cell>
          <cell r="S1255">
            <v>115562</v>
          </cell>
          <cell r="T1255">
            <v>18568</v>
          </cell>
          <cell r="U1255">
            <v>2349</v>
          </cell>
        </row>
        <row r="1256">
          <cell r="A1256">
            <v>800189687</v>
          </cell>
          <cell r="B1256" t="str">
            <v xml:space="preserve">ACEROS CORTADOS S A                                                   </v>
          </cell>
          <cell r="C1256" t="str">
            <v xml:space="preserve">BOGOTA D.C.               </v>
          </cell>
          <cell r="D1256" t="str">
            <v xml:space="preserve">BOGOTA D.C.               </v>
          </cell>
          <cell r="E1256" t="str">
            <v>VIGILANCIA</v>
          </cell>
          <cell r="F1256" t="str">
            <v>ACTIVA</v>
          </cell>
          <cell r="G1256" t="str">
            <v xml:space="preserve">COMERCIO AL POR MAYOR                        </v>
          </cell>
          <cell r="H1256">
            <v>1255</v>
          </cell>
          <cell r="I1256">
            <v>25104148</v>
          </cell>
          <cell r="J1256">
            <v>892.5</v>
          </cell>
          <cell r="K1256">
            <v>12885639</v>
          </cell>
          <cell r="L1256">
            <v>952</v>
          </cell>
          <cell r="M1256">
            <v>50042768</v>
          </cell>
          <cell r="N1256">
            <v>1518</v>
          </cell>
          <cell r="O1256">
            <v>7800120</v>
          </cell>
          <cell r="P1256">
            <v>923</v>
          </cell>
          <cell r="Q1256">
            <v>3302394</v>
          </cell>
          <cell r="R1256">
            <v>955</v>
          </cell>
          <cell r="S1256">
            <v>2079714</v>
          </cell>
          <cell r="T1256">
            <v>6495.5</v>
          </cell>
          <cell r="U1256">
            <v>800</v>
          </cell>
        </row>
        <row r="1257">
          <cell r="A1257">
            <v>860524513</v>
          </cell>
          <cell r="B1257" t="str">
            <v xml:space="preserve">LOWE-SSPM S.A.                                                        </v>
          </cell>
          <cell r="C1257" t="str">
            <v xml:space="preserve">BOGOTA D.C.               </v>
          </cell>
          <cell r="D1257" t="str">
            <v xml:space="preserve">BOGOTA D.C.               </v>
          </cell>
          <cell r="E1257" t="str">
            <v>VIGILANCIA</v>
          </cell>
          <cell r="F1257" t="str">
            <v>ACTIVA</v>
          </cell>
          <cell r="G1257" t="str">
            <v xml:space="preserve">OTRAS ACTIVIDADES EMPRESARIALES              </v>
          </cell>
          <cell r="H1257">
            <v>1256</v>
          </cell>
          <cell r="I1257">
            <v>25087529</v>
          </cell>
          <cell r="J1257">
            <v>2725</v>
          </cell>
          <cell r="K1257">
            <v>2790460</v>
          </cell>
          <cell r="L1257">
            <v>2534</v>
          </cell>
          <cell r="M1257">
            <v>17318721</v>
          </cell>
          <cell r="N1257">
            <v>1729</v>
          </cell>
          <cell r="O1257">
            <v>6865453</v>
          </cell>
          <cell r="P1257">
            <v>3216</v>
          </cell>
          <cell r="Q1257">
            <v>706920</v>
          </cell>
          <cell r="R1257">
            <v>1341</v>
          </cell>
          <cell r="S1257">
            <v>1373230</v>
          </cell>
          <cell r="T1257">
            <v>12801</v>
          </cell>
          <cell r="U1257">
            <v>1591</v>
          </cell>
        </row>
        <row r="1258">
          <cell r="A1258">
            <v>890308729</v>
          </cell>
          <cell r="B1258" t="str">
            <v xml:space="preserve">INDUSTRIA DE ALUMINIO INDIA LTDA                                      </v>
          </cell>
          <cell r="C1258" t="str">
            <v xml:space="preserve">CALI                      </v>
          </cell>
          <cell r="D1258" t="str">
            <v xml:space="preserve">VALLE                     </v>
          </cell>
          <cell r="E1258" t="str">
            <v>VIGILANCIA</v>
          </cell>
          <cell r="F1258" t="str">
            <v>ACTIVA</v>
          </cell>
          <cell r="G1258" t="str">
            <v xml:space="preserve">INDUSTRIA METALMECANICA DERIVADA             </v>
          </cell>
          <cell r="H1258">
            <v>1257</v>
          </cell>
          <cell r="I1258">
            <v>25076145</v>
          </cell>
          <cell r="J1258">
            <v>757</v>
          </cell>
          <cell r="K1258">
            <v>16007353</v>
          </cell>
          <cell r="L1258">
            <v>2406</v>
          </cell>
          <cell r="M1258">
            <v>18291501</v>
          </cell>
          <cell r="N1258">
            <v>2252</v>
          </cell>
          <cell r="O1258">
            <v>5002518</v>
          </cell>
          <cell r="P1258">
            <v>1415</v>
          </cell>
          <cell r="Q1258">
            <v>2000346</v>
          </cell>
          <cell r="R1258">
            <v>3184</v>
          </cell>
          <cell r="S1258">
            <v>421462</v>
          </cell>
          <cell r="T1258">
            <v>11271</v>
          </cell>
          <cell r="U1258">
            <v>1388</v>
          </cell>
        </row>
        <row r="1259">
          <cell r="A1259">
            <v>890903877</v>
          </cell>
          <cell r="B1259" t="str">
            <v xml:space="preserve">PRODUCTO PARA EL HOGAR Y LA DECORACION TEXKASA LTDA.                  </v>
          </cell>
          <cell r="C1259" t="str">
            <v xml:space="preserve">ITAGUI                    </v>
          </cell>
          <cell r="D1259" t="str">
            <v xml:space="preserve">ANTIOQUIA                 </v>
          </cell>
          <cell r="E1259" t="str">
            <v>VIGILANCIA</v>
          </cell>
          <cell r="F1259" t="str">
            <v>ACTIVA</v>
          </cell>
          <cell r="G1259" t="str">
            <v xml:space="preserve">COMERCIO AL POR MAYOR                        </v>
          </cell>
          <cell r="H1259">
            <v>1258</v>
          </cell>
          <cell r="I1259">
            <v>25068749</v>
          </cell>
          <cell r="J1259">
            <v>747.5</v>
          </cell>
          <cell r="K1259">
            <v>16265918</v>
          </cell>
          <cell r="L1259">
            <v>4687</v>
          </cell>
          <cell r="M1259">
            <v>8225007</v>
          </cell>
          <cell r="N1259">
            <v>7769</v>
          </cell>
          <cell r="O1259">
            <v>1016700</v>
          </cell>
          <cell r="P1259">
            <v>3858</v>
          </cell>
          <cell r="Q1259">
            <v>553153</v>
          </cell>
          <cell r="R1259">
            <v>2554</v>
          </cell>
          <cell r="S1259">
            <v>572447</v>
          </cell>
          <cell r="T1259">
            <v>20873.5</v>
          </cell>
          <cell r="U1259">
            <v>2648</v>
          </cell>
        </row>
        <row r="1260">
          <cell r="A1260">
            <v>890101648</v>
          </cell>
          <cell r="B1260" t="str">
            <v xml:space="preserve">CONSERVAS CALIFORNIA S. A.                                            </v>
          </cell>
          <cell r="C1260" t="str">
            <v xml:space="preserve">SOLEDAD                   </v>
          </cell>
          <cell r="D1260" t="str">
            <v xml:space="preserve">ATLANTICO                 </v>
          </cell>
          <cell r="E1260" t="str">
            <v>VIGILANCIA</v>
          </cell>
          <cell r="F1260" t="str">
            <v>ACTIVA</v>
          </cell>
          <cell r="G1260" t="str">
            <v xml:space="preserve">PRODUCTOS ALIMENTICIOS                       </v>
          </cell>
          <cell r="H1260">
            <v>1259</v>
          </cell>
          <cell r="I1260">
            <v>25063242</v>
          </cell>
          <cell r="J1260">
            <v>949</v>
          </cell>
          <cell r="K1260">
            <v>11989508</v>
          </cell>
          <cell r="L1260">
            <v>1402</v>
          </cell>
          <cell r="M1260">
            <v>33876816</v>
          </cell>
          <cell r="N1260">
            <v>883</v>
          </cell>
          <cell r="O1260">
            <v>13446277</v>
          </cell>
          <cell r="P1260">
            <v>1094</v>
          </cell>
          <cell r="Q1260">
            <v>2725251</v>
          </cell>
          <cell r="R1260">
            <v>10675</v>
          </cell>
          <cell r="S1260">
            <v>43133</v>
          </cell>
          <cell r="T1260">
            <v>16262</v>
          </cell>
          <cell r="U1260">
            <v>2051</v>
          </cell>
        </row>
        <row r="1261">
          <cell r="A1261">
            <v>890905893</v>
          </cell>
          <cell r="B1261" t="str">
            <v xml:space="preserve">SULFOQUIMICA S A                                                      </v>
          </cell>
          <cell r="C1261" t="str">
            <v xml:space="preserve">ITAGUI                    </v>
          </cell>
          <cell r="D1261" t="str">
            <v xml:space="preserve">ANTIOQUIA                 </v>
          </cell>
          <cell r="E1261" t="str">
            <v>VIGILANCIA</v>
          </cell>
          <cell r="F1261" t="str">
            <v>ACTIVA</v>
          </cell>
          <cell r="G1261" t="str">
            <v xml:space="preserve">PRODUCTOS QUIMICOS                           </v>
          </cell>
          <cell r="H1261">
            <v>1260</v>
          </cell>
          <cell r="I1261">
            <v>25033548</v>
          </cell>
          <cell r="J1261">
            <v>645.5</v>
          </cell>
          <cell r="K1261">
            <v>19802517</v>
          </cell>
          <cell r="L1261">
            <v>2741</v>
          </cell>
          <cell r="M1261">
            <v>15739621</v>
          </cell>
          <cell r="N1261">
            <v>2527</v>
          </cell>
          <cell r="O1261">
            <v>4430786</v>
          </cell>
          <cell r="P1261">
            <v>3583</v>
          </cell>
          <cell r="Q1261">
            <v>605526</v>
          </cell>
          <cell r="R1261">
            <v>1554</v>
          </cell>
          <cell r="S1261">
            <v>1128698</v>
          </cell>
          <cell r="T1261">
            <v>12310.5</v>
          </cell>
          <cell r="U1261">
            <v>1533</v>
          </cell>
        </row>
        <row r="1262">
          <cell r="A1262">
            <v>860505813</v>
          </cell>
          <cell r="B1262" t="str">
            <v xml:space="preserve">SMITH INTERNATIONAL SOUTH AMERICA INC                                 </v>
          </cell>
          <cell r="C1262" t="str">
            <v xml:space="preserve">BOGOTA D.C.               </v>
          </cell>
          <cell r="D1262" t="str">
            <v xml:space="preserve">BOGOTA D.C.               </v>
          </cell>
          <cell r="E1262" t="str">
            <v>VIGILANCIA</v>
          </cell>
          <cell r="F1262" t="str">
            <v>ACTIVA</v>
          </cell>
          <cell r="G1262" t="str">
            <v xml:space="preserve">DERIVADOS DEL PETROLEO Y GAS                 </v>
          </cell>
          <cell r="H1262">
            <v>1261</v>
          </cell>
          <cell r="I1262">
            <v>25019216</v>
          </cell>
          <cell r="J1262">
            <v>704.5</v>
          </cell>
          <cell r="K1262">
            <v>17601099</v>
          </cell>
          <cell r="L1262">
            <v>1657</v>
          </cell>
          <cell r="M1262">
            <v>27853192</v>
          </cell>
          <cell r="N1262">
            <v>774</v>
          </cell>
          <cell r="O1262">
            <v>15366639</v>
          </cell>
          <cell r="P1262">
            <v>368</v>
          </cell>
          <cell r="Q1262">
            <v>10188972</v>
          </cell>
          <cell r="R1262">
            <v>460</v>
          </cell>
          <cell r="S1262">
            <v>5547911</v>
          </cell>
          <cell r="T1262">
            <v>5224.5</v>
          </cell>
          <cell r="U1262">
            <v>663</v>
          </cell>
        </row>
        <row r="1263">
          <cell r="A1263">
            <v>800156378</v>
          </cell>
          <cell r="B1263" t="str">
            <v xml:space="preserve">EXPOJOM S.A.                                                          </v>
          </cell>
          <cell r="C1263" t="str">
            <v xml:space="preserve">BOGOTA D.C.               </v>
          </cell>
          <cell r="D1263" t="str">
            <v xml:space="preserve">BOGOTA D.C.               </v>
          </cell>
          <cell r="E1263" t="str">
            <v>VIGILANCIA</v>
          </cell>
          <cell r="F1263" t="str">
            <v>ACTIVA</v>
          </cell>
          <cell r="G1263" t="str">
            <v>EDITORIAL E IMPRESION (SIN INCLUIR PUBLICACIO</v>
          </cell>
          <cell r="H1263">
            <v>1262</v>
          </cell>
          <cell r="I1263">
            <v>24992229</v>
          </cell>
          <cell r="J1263">
            <v>563</v>
          </cell>
          <cell r="K1263">
            <v>23463650</v>
          </cell>
          <cell r="L1263">
            <v>4302</v>
          </cell>
          <cell r="M1263">
            <v>9122938</v>
          </cell>
          <cell r="N1263">
            <v>1866</v>
          </cell>
          <cell r="O1263">
            <v>6269835</v>
          </cell>
          <cell r="P1263">
            <v>796</v>
          </cell>
          <cell r="Q1263">
            <v>4003725</v>
          </cell>
          <cell r="R1263">
            <v>888</v>
          </cell>
          <cell r="S1263">
            <v>2362890</v>
          </cell>
          <cell r="T1263">
            <v>9677</v>
          </cell>
          <cell r="U1263">
            <v>1199</v>
          </cell>
        </row>
        <row r="1264">
          <cell r="A1264">
            <v>830036528</v>
          </cell>
          <cell r="B1264" t="str">
            <v xml:space="preserve">GRANOS PIRAQUIVE SA                                                   </v>
          </cell>
          <cell r="C1264" t="str">
            <v xml:space="preserve">BOGOTA D.C.               </v>
          </cell>
          <cell r="D1264" t="str">
            <v xml:space="preserve">BOGOTA D.C.               </v>
          </cell>
          <cell r="E1264" t="str">
            <v>VIGILANCIA</v>
          </cell>
          <cell r="F1264" t="str">
            <v>ACTIVA</v>
          </cell>
          <cell r="G1264" t="str">
            <v xml:space="preserve">COMERCIO AL POR MAYOR                        </v>
          </cell>
          <cell r="H1264">
            <v>1263</v>
          </cell>
          <cell r="I1264">
            <v>24972352</v>
          </cell>
          <cell r="J1264">
            <v>721</v>
          </cell>
          <cell r="K1264">
            <v>17133250</v>
          </cell>
          <cell r="L1264">
            <v>1767</v>
          </cell>
          <cell r="M1264">
            <v>25927369</v>
          </cell>
          <cell r="N1264">
            <v>2340</v>
          </cell>
          <cell r="O1264">
            <v>4803801</v>
          </cell>
          <cell r="P1264">
            <v>1749</v>
          </cell>
          <cell r="Q1264">
            <v>1566521</v>
          </cell>
          <cell r="R1264">
            <v>1445</v>
          </cell>
          <cell r="S1264">
            <v>1249782</v>
          </cell>
          <cell r="T1264">
            <v>9285</v>
          </cell>
          <cell r="U1264">
            <v>1145</v>
          </cell>
        </row>
        <row r="1265">
          <cell r="A1265">
            <v>800174633</v>
          </cell>
          <cell r="B1265" t="str">
            <v xml:space="preserve">LABORATORIO INTERNACIONAL DE COLOMBIA S.A.                            </v>
          </cell>
          <cell r="C1265" t="str">
            <v xml:space="preserve">BOGOTA D.C.               </v>
          </cell>
          <cell r="D1265" t="str">
            <v xml:space="preserve">BOGOTA D.C.               </v>
          </cell>
          <cell r="E1265" t="str">
            <v>VIGILANCIA</v>
          </cell>
          <cell r="F1265" t="str">
            <v>ACTIVA</v>
          </cell>
          <cell r="G1265" t="str">
            <v xml:space="preserve">PRODUCTOS QUIMICOS                           </v>
          </cell>
          <cell r="H1265">
            <v>1264</v>
          </cell>
          <cell r="I1265">
            <v>24948970</v>
          </cell>
          <cell r="J1265">
            <v>1994</v>
          </cell>
          <cell r="K1265">
            <v>4361124</v>
          </cell>
          <cell r="L1265">
            <v>2237</v>
          </cell>
          <cell r="M1265">
            <v>19726738</v>
          </cell>
          <cell r="N1265">
            <v>1795</v>
          </cell>
          <cell r="O1265">
            <v>6560937</v>
          </cell>
          <cell r="P1265">
            <v>1081</v>
          </cell>
          <cell r="Q1265">
            <v>2749072</v>
          </cell>
          <cell r="R1265">
            <v>2207</v>
          </cell>
          <cell r="S1265">
            <v>697566</v>
          </cell>
          <cell r="T1265">
            <v>10578</v>
          </cell>
          <cell r="U1265">
            <v>1309</v>
          </cell>
        </row>
        <row r="1266">
          <cell r="A1266">
            <v>860001607</v>
          </cell>
          <cell r="B1266" t="str">
            <v xml:space="preserve">FERRETERIA REINA S.A.                                                 </v>
          </cell>
          <cell r="C1266" t="str">
            <v xml:space="preserve">BOGOTA D.C.               </v>
          </cell>
          <cell r="D1266" t="str">
            <v xml:space="preserve">BOGOTA D.C.               </v>
          </cell>
          <cell r="E1266" t="str">
            <v>VIGILANCIA</v>
          </cell>
          <cell r="F1266" t="str">
            <v>ACTIVA</v>
          </cell>
          <cell r="G1266" t="str">
            <v xml:space="preserve">COMERCIO AL POR MENOR                        </v>
          </cell>
          <cell r="H1266">
            <v>1265</v>
          </cell>
          <cell r="I1266">
            <v>24931077</v>
          </cell>
          <cell r="J1266">
            <v>624</v>
          </cell>
          <cell r="K1266">
            <v>20713866</v>
          </cell>
          <cell r="L1266">
            <v>2651</v>
          </cell>
          <cell r="M1266">
            <v>16406745</v>
          </cell>
          <cell r="N1266">
            <v>1476</v>
          </cell>
          <cell r="O1266">
            <v>7920415</v>
          </cell>
          <cell r="P1266">
            <v>1224</v>
          </cell>
          <cell r="Q1266">
            <v>2352800</v>
          </cell>
          <cell r="R1266">
            <v>1522</v>
          </cell>
          <cell r="S1266">
            <v>1161303</v>
          </cell>
          <cell r="T1266">
            <v>8762</v>
          </cell>
          <cell r="U1266">
            <v>1075</v>
          </cell>
        </row>
        <row r="1267">
          <cell r="A1267">
            <v>890505089</v>
          </cell>
          <cell r="B1267" t="str">
            <v xml:space="preserve">INTERNACIONAL DE NEGOCIOS S.A.                                        </v>
          </cell>
          <cell r="C1267" t="str">
            <v xml:space="preserve">BOGOTA D.C.               </v>
          </cell>
          <cell r="D1267" t="str">
            <v xml:space="preserve">BOGOTA D.C.               </v>
          </cell>
          <cell r="E1267" t="str">
            <v>VIGILANCIA</v>
          </cell>
          <cell r="F1267" t="str">
            <v>ACTIVA</v>
          </cell>
          <cell r="G1267" t="str">
            <v xml:space="preserve">OTRAS ACTIVIDADES EMPRESARIALES              </v>
          </cell>
          <cell r="H1267">
            <v>1266</v>
          </cell>
          <cell r="I1267">
            <v>24897278</v>
          </cell>
          <cell r="J1267">
            <v>978</v>
          </cell>
          <cell r="K1267">
            <v>11571408</v>
          </cell>
          <cell r="L1267">
            <v>1081</v>
          </cell>
          <cell r="M1267">
            <v>44019725</v>
          </cell>
          <cell r="N1267">
            <v>1618</v>
          </cell>
          <cell r="O1267">
            <v>7312616</v>
          </cell>
          <cell r="P1267">
            <v>759</v>
          </cell>
          <cell r="Q1267">
            <v>4227495</v>
          </cell>
          <cell r="R1267">
            <v>1315</v>
          </cell>
          <cell r="S1267">
            <v>1405498</v>
          </cell>
          <cell r="T1267">
            <v>7017</v>
          </cell>
          <cell r="U1267">
            <v>862</v>
          </cell>
        </row>
        <row r="1268">
          <cell r="A1268">
            <v>860002445</v>
          </cell>
          <cell r="B1268" t="str">
            <v xml:space="preserve">EXCO COLOMBIANA S A. - EN CONCORDATO                                  </v>
          </cell>
          <cell r="C1268" t="str">
            <v xml:space="preserve">PEREIRA                   </v>
          </cell>
          <cell r="D1268" t="str">
            <v xml:space="preserve">RISARALDA                 </v>
          </cell>
          <cell r="E1268" t="str">
            <v>VIGILANCIA</v>
          </cell>
          <cell r="F1268" t="str">
            <v>CONCORDATO</v>
          </cell>
          <cell r="G1268" t="str">
            <v xml:space="preserve">INDUSTRIA METALMECANICA DERIVADA             </v>
          </cell>
          <cell r="H1268">
            <v>1267</v>
          </cell>
          <cell r="I1268">
            <v>24803679</v>
          </cell>
          <cell r="J1268">
            <v>1006.5</v>
          </cell>
          <cell r="K1268">
            <v>11138761</v>
          </cell>
          <cell r="L1268">
            <v>1867</v>
          </cell>
          <cell r="M1268">
            <v>24436833</v>
          </cell>
          <cell r="N1268">
            <v>2023</v>
          </cell>
          <cell r="O1268">
            <v>5732590</v>
          </cell>
          <cell r="P1268">
            <v>1128</v>
          </cell>
          <cell r="Q1268">
            <v>2635110</v>
          </cell>
          <cell r="R1268">
            <v>1862</v>
          </cell>
          <cell r="S1268">
            <v>885313</v>
          </cell>
          <cell r="T1268">
            <v>9153.5</v>
          </cell>
          <cell r="U1268">
            <v>1126</v>
          </cell>
        </row>
        <row r="1269">
          <cell r="A1269">
            <v>800052046</v>
          </cell>
          <cell r="B1269" t="str">
            <v xml:space="preserve">FRIGORIFICO DEL SINU S.A                                              </v>
          </cell>
          <cell r="C1269" t="str">
            <v xml:space="preserve">MONTERIA                  </v>
          </cell>
          <cell r="D1269" t="str">
            <v xml:space="preserve">CORDOBA                   </v>
          </cell>
          <cell r="E1269" t="str">
            <v>VIGILANCIA</v>
          </cell>
          <cell r="F1269" t="str">
            <v>ACTIVA</v>
          </cell>
          <cell r="G1269" t="str">
            <v xml:space="preserve">COMERCIO AL POR MAYOR                        </v>
          </cell>
          <cell r="H1269">
            <v>1268</v>
          </cell>
          <cell r="I1269">
            <v>24757739</v>
          </cell>
          <cell r="J1269">
            <v>868.5</v>
          </cell>
          <cell r="K1269">
            <v>13417386</v>
          </cell>
          <cell r="L1269">
            <v>745</v>
          </cell>
          <cell r="M1269">
            <v>64905946</v>
          </cell>
          <cell r="N1269">
            <v>1533</v>
          </cell>
          <cell r="O1269">
            <v>7751159</v>
          </cell>
          <cell r="P1269">
            <v>1284</v>
          </cell>
          <cell r="Q1269">
            <v>2238880</v>
          </cell>
          <cell r="R1269">
            <v>1332</v>
          </cell>
          <cell r="S1269">
            <v>1384899</v>
          </cell>
          <cell r="T1269">
            <v>7030.5</v>
          </cell>
          <cell r="U1269">
            <v>866</v>
          </cell>
        </row>
        <row r="1270">
          <cell r="A1270">
            <v>830007710</v>
          </cell>
          <cell r="B1270" t="str">
            <v xml:space="preserve">PEARSON EDUCACION DE COLOMBIA LTDA                                    </v>
          </cell>
          <cell r="C1270" t="str">
            <v xml:space="preserve">BOGOTA D.C.               </v>
          </cell>
          <cell r="D1270" t="str">
            <v xml:space="preserve">BOGOTA D.C.               </v>
          </cell>
          <cell r="E1270" t="str">
            <v>VIGILANCIA</v>
          </cell>
          <cell r="F1270" t="str">
            <v>ACTIVA</v>
          </cell>
          <cell r="G1270" t="str">
            <v xml:space="preserve">COMERCIO AL POR MENOR                        </v>
          </cell>
          <cell r="H1270">
            <v>1269</v>
          </cell>
          <cell r="I1270">
            <v>24754472</v>
          </cell>
          <cell r="J1270">
            <v>1191.5</v>
          </cell>
          <cell r="K1270">
            <v>8887815</v>
          </cell>
          <cell r="L1270">
            <v>3059</v>
          </cell>
          <cell r="M1270">
            <v>13834385</v>
          </cell>
          <cell r="N1270">
            <v>1138</v>
          </cell>
          <cell r="O1270">
            <v>10337779</v>
          </cell>
          <cell r="P1270">
            <v>4274</v>
          </cell>
          <cell r="Q1270">
            <v>476422</v>
          </cell>
          <cell r="R1270">
            <v>488</v>
          </cell>
          <cell r="S1270">
            <v>5254176</v>
          </cell>
          <cell r="T1270">
            <v>11419.5</v>
          </cell>
          <cell r="U1270">
            <v>1413</v>
          </cell>
        </row>
        <row r="1271">
          <cell r="A1271">
            <v>890922549</v>
          </cell>
          <cell r="B1271" t="str">
            <v xml:space="preserve">PREMEX S.A.                                                           </v>
          </cell>
          <cell r="C1271" t="str">
            <v xml:space="preserve">MEDELLIN                  </v>
          </cell>
          <cell r="D1271" t="str">
            <v xml:space="preserve">ANTIOQUIA                 </v>
          </cell>
          <cell r="E1271" t="str">
            <v>VIGILANCIA</v>
          </cell>
          <cell r="F1271" t="str">
            <v>ACTIVA</v>
          </cell>
          <cell r="G1271" t="str">
            <v xml:space="preserve">PRODUCTOS ALIMENTICIOS                       </v>
          </cell>
          <cell r="H1271">
            <v>1270</v>
          </cell>
          <cell r="I1271">
            <v>24750043</v>
          </cell>
          <cell r="J1271">
            <v>1131</v>
          </cell>
          <cell r="K1271">
            <v>9484080</v>
          </cell>
          <cell r="L1271">
            <v>763</v>
          </cell>
          <cell r="M1271">
            <v>63464008</v>
          </cell>
          <cell r="N1271">
            <v>1061</v>
          </cell>
          <cell r="O1271">
            <v>11071262</v>
          </cell>
          <cell r="P1271">
            <v>1337</v>
          </cell>
          <cell r="Q1271">
            <v>2131899</v>
          </cell>
          <cell r="R1271">
            <v>924</v>
          </cell>
          <cell r="S1271">
            <v>2191695</v>
          </cell>
          <cell r="T1271">
            <v>6486</v>
          </cell>
          <cell r="U1271">
            <v>799</v>
          </cell>
        </row>
        <row r="1272">
          <cell r="A1272">
            <v>890934214</v>
          </cell>
          <cell r="B1272" t="str">
            <v xml:space="preserve">NEGOCIOS VARIOS S.A.                                                  </v>
          </cell>
          <cell r="C1272" t="str">
            <v xml:space="preserve">MEDELLIN                  </v>
          </cell>
          <cell r="D1272" t="str">
            <v xml:space="preserve">ANTIOQUIA                 </v>
          </cell>
          <cell r="E1272" t="str">
            <v>VIGILANCIA</v>
          </cell>
          <cell r="F1272" t="str">
            <v>ACTIVA</v>
          </cell>
          <cell r="G1272" t="str">
            <v>ACTIVIDADES DIVERSAS DE INVERSION Y SERVICIOS</v>
          </cell>
          <cell r="H1272">
            <v>1271</v>
          </cell>
          <cell r="I1272">
            <v>24734812</v>
          </cell>
          <cell r="J1272">
            <v>770.5</v>
          </cell>
          <cell r="K1272">
            <v>15671774</v>
          </cell>
          <cell r="L1272">
            <v>4184</v>
          </cell>
          <cell r="M1272">
            <v>9478914</v>
          </cell>
          <cell r="N1272">
            <v>1251</v>
          </cell>
          <cell r="O1272">
            <v>9359294</v>
          </cell>
          <cell r="P1272">
            <v>402</v>
          </cell>
          <cell r="Q1272">
            <v>9076778</v>
          </cell>
          <cell r="R1272">
            <v>323</v>
          </cell>
          <cell r="S1272">
            <v>8671344</v>
          </cell>
          <cell r="T1272">
            <v>8201.5</v>
          </cell>
          <cell r="U1272">
            <v>1004</v>
          </cell>
        </row>
        <row r="1273">
          <cell r="A1273">
            <v>860514604</v>
          </cell>
          <cell r="B1273" t="str">
            <v xml:space="preserve">ERAZO VALENCIA Y CIA S EN C                                           </v>
          </cell>
          <cell r="C1273" t="str">
            <v xml:space="preserve">BOGOTA D.C.               </v>
          </cell>
          <cell r="D1273" t="str">
            <v xml:space="preserve">BOGOTA D.C.               </v>
          </cell>
          <cell r="E1273" t="str">
            <v>VIGILANCIA</v>
          </cell>
          <cell r="F1273" t="str">
            <v>ACTIVA</v>
          </cell>
          <cell r="G1273" t="str">
            <v xml:space="preserve">DERIVADOS DEL PETROLEO Y GAS                 </v>
          </cell>
          <cell r="H1273">
            <v>1272</v>
          </cell>
          <cell r="I1273">
            <v>24731668</v>
          </cell>
          <cell r="J1273">
            <v>1411</v>
          </cell>
          <cell r="K1273">
            <v>7042127</v>
          </cell>
          <cell r="L1273">
            <v>1131</v>
          </cell>
          <cell r="M1273">
            <v>42264715</v>
          </cell>
          <cell r="N1273">
            <v>2691</v>
          </cell>
          <cell r="O1273">
            <v>4086452</v>
          </cell>
          <cell r="P1273">
            <v>1362</v>
          </cell>
          <cell r="Q1273">
            <v>2072393</v>
          </cell>
          <cell r="R1273">
            <v>2817</v>
          </cell>
          <cell r="S1273">
            <v>500482</v>
          </cell>
          <cell r="T1273">
            <v>10684</v>
          </cell>
          <cell r="U1273">
            <v>1321</v>
          </cell>
        </row>
        <row r="1274">
          <cell r="A1274">
            <v>817001181</v>
          </cell>
          <cell r="B1274" t="str">
            <v xml:space="preserve">INDUSTRIA DE PRODUCTOS ALIMENTICIOS DEL CAUCA S.A.                    </v>
          </cell>
          <cell r="C1274" t="str">
            <v xml:space="preserve">CALI                      </v>
          </cell>
          <cell r="D1274" t="str">
            <v xml:space="preserve">VALLE                     </v>
          </cell>
          <cell r="E1274" t="str">
            <v>VIGILANCIA</v>
          </cell>
          <cell r="F1274" t="str">
            <v>ACTIVA</v>
          </cell>
          <cell r="G1274" t="str">
            <v xml:space="preserve">PRODUCTOS ALIMENTICIOS                       </v>
          </cell>
          <cell r="H1274">
            <v>1273</v>
          </cell>
          <cell r="I1274">
            <v>24704613</v>
          </cell>
          <cell r="J1274">
            <v>687.5</v>
          </cell>
          <cell r="K1274">
            <v>18059366</v>
          </cell>
          <cell r="L1274">
            <v>4106</v>
          </cell>
          <cell r="M1274">
            <v>9679215</v>
          </cell>
          <cell r="N1274">
            <v>2542</v>
          </cell>
          <cell r="O1274">
            <v>4390023</v>
          </cell>
          <cell r="P1274">
            <v>1101</v>
          </cell>
          <cell r="Q1274">
            <v>2703047</v>
          </cell>
          <cell r="R1274">
            <v>867</v>
          </cell>
          <cell r="S1274">
            <v>2429358</v>
          </cell>
          <cell r="T1274">
            <v>10576.5</v>
          </cell>
          <cell r="U1274">
            <v>1310</v>
          </cell>
        </row>
        <row r="1275">
          <cell r="A1275">
            <v>890320240</v>
          </cell>
          <cell r="B1275" t="str">
            <v xml:space="preserve">ESPUMAS DEL VALLE LTDA                                                </v>
          </cell>
          <cell r="C1275" t="str">
            <v xml:space="preserve">CALI                      </v>
          </cell>
          <cell r="D1275" t="str">
            <v xml:space="preserve">VALLE                     </v>
          </cell>
          <cell r="E1275" t="str">
            <v>VIGILANCIA</v>
          </cell>
          <cell r="F1275" t="str">
            <v>ACTIVA</v>
          </cell>
          <cell r="G1275" t="str">
            <v xml:space="preserve">OTRAS INDUSTRIAS MANUFACTURERAS              </v>
          </cell>
          <cell r="H1275">
            <v>1274</v>
          </cell>
          <cell r="I1275">
            <v>24695083</v>
          </cell>
          <cell r="J1275">
            <v>895</v>
          </cell>
          <cell r="K1275">
            <v>12869398</v>
          </cell>
          <cell r="L1275">
            <v>1818</v>
          </cell>
          <cell r="M1275">
            <v>25131885</v>
          </cell>
          <cell r="N1275">
            <v>1669</v>
          </cell>
          <cell r="O1275">
            <v>7110081</v>
          </cell>
          <cell r="P1275">
            <v>1121</v>
          </cell>
          <cell r="Q1275">
            <v>2651244</v>
          </cell>
          <cell r="R1275">
            <v>1216</v>
          </cell>
          <cell r="S1275">
            <v>1544670</v>
          </cell>
          <cell r="T1275">
            <v>7993</v>
          </cell>
          <cell r="U1275">
            <v>979</v>
          </cell>
        </row>
        <row r="1276">
          <cell r="A1276">
            <v>811044597</v>
          </cell>
          <cell r="B1276" t="str">
            <v xml:space="preserve">INMUEBLES COMERCIALES S.A.                                            </v>
          </cell>
          <cell r="C1276" t="str">
            <v xml:space="preserve">MEDELLIN                  </v>
          </cell>
          <cell r="D1276" t="str">
            <v xml:space="preserve">ANTIOQUIA                 </v>
          </cell>
          <cell r="E1276" t="str">
            <v>VIGILANCIA</v>
          </cell>
          <cell r="F1276" t="str">
            <v>ACTIVA</v>
          </cell>
          <cell r="G1276" t="str">
            <v xml:space="preserve">CONSTRUCCION DE OBRAS RESIDENCIALES          </v>
          </cell>
          <cell r="H1276">
            <v>1275</v>
          </cell>
          <cell r="I1276">
            <v>24689915</v>
          </cell>
          <cell r="J1276">
            <v>904.5</v>
          </cell>
          <cell r="K1276">
            <v>12705513</v>
          </cell>
          <cell r="L1276">
            <v>950</v>
          </cell>
          <cell r="M1276">
            <v>50120162</v>
          </cell>
          <cell r="N1276">
            <v>1348</v>
          </cell>
          <cell r="O1276">
            <v>8769337</v>
          </cell>
          <cell r="P1276">
            <v>677</v>
          </cell>
          <cell r="Q1276">
            <v>4799574</v>
          </cell>
          <cell r="R1276">
            <v>289</v>
          </cell>
          <cell r="S1276">
            <v>10064992</v>
          </cell>
          <cell r="T1276">
            <v>5443.5</v>
          </cell>
          <cell r="U1276">
            <v>689</v>
          </cell>
        </row>
        <row r="1277">
          <cell r="A1277">
            <v>813000898</v>
          </cell>
          <cell r="B1277" t="str">
            <v xml:space="preserve">CASA MOTOR LTDA                                                       </v>
          </cell>
          <cell r="C1277" t="str">
            <v xml:space="preserve">IBAGUE                    </v>
          </cell>
          <cell r="D1277" t="str">
            <v xml:space="preserve">TOLIMA                    </v>
          </cell>
          <cell r="E1277" t="str">
            <v>VIGILANCIA</v>
          </cell>
          <cell r="F1277" t="str">
            <v>ACTIVA</v>
          </cell>
          <cell r="G1277" t="str">
            <v xml:space="preserve">COMERCIO DE COMBUSTIBLES Y LUBRICANTES       </v>
          </cell>
          <cell r="H1277">
            <v>1276</v>
          </cell>
          <cell r="I1277">
            <v>24637384</v>
          </cell>
          <cell r="J1277">
            <v>1759</v>
          </cell>
          <cell r="K1277">
            <v>5212269</v>
          </cell>
          <cell r="L1277">
            <v>860</v>
          </cell>
          <cell r="M1277">
            <v>56161547</v>
          </cell>
          <cell r="N1277">
            <v>1585</v>
          </cell>
          <cell r="O1277">
            <v>7463283</v>
          </cell>
          <cell r="P1277">
            <v>1629</v>
          </cell>
          <cell r="Q1277">
            <v>1703678</v>
          </cell>
          <cell r="R1277">
            <v>2787</v>
          </cell>
          <cell r="S1277">
            <v>507462</v>
          </cell>
          <cell r="T1277">
            <v>9896</v>
          </cell>
          <cell r="U1277">
            <v>1225</v>
          </cell>
        </row>
        <row r="1278">
          <cell r="A1278">
            <v>830033457</v>
          </cell>
          <cell r="B1278" t="str">
            <v xml:space="preserve">STEWART &amp; STEVENSON DE LAS AMERICAS COLOMBIA LTDA                     </v>
          </cell>
          <cell r="C1278" t="str">
            <v xml:space="preserve">BOGOTA D.C.               </v>
          </cell>
          <cell r="D1278" t="str">
            <v xml:space="preserve">BOGOTA D.C.               </v>
          </cell>
          <cell r="E1278" t="str">
            <v>VIGILANCIA</v>
          </cell>
          <cell r="F1278" t="str">
            <v>ACTIVA</v>
          </cell>
          <cell r="G1278" t="str">
            <v xml:space="preserve">COMERCIO AL POR MAYOR                        </v>
          </cell>
          <cell r="H1278">
            <v>1277</v>
          </cell>
          <cell r="I1278">
            <v>24624532</v>
          </cell>
          <cell r="J1278">
            <v>985</v>
          </cell>
          <cell r="K1278">
            <v>11448217</v>
          </cell>
          <cell r="L1278">
            <v>947</v>
          </cell>
          <cell r="M1278">
            <v>50362304</v>
          </cell>
          <cell r="N1278">
            <v>936</v>
          </cell>
          <cell r="O1278">
            <v>12639065</v>
          </cell>
          <cell r="P1278">
            <v>860</v>
          </cell>
          <cell r="Q1278">
            <v>3601040</v>
          </cell>
          <cell r="R1278">
            <v>1017</v>
          </cell>
          <cell r="S1278">
            <v>1918541</v>
          </cell>
          <cell r="T1278">
            <v>6022</v>
          </cell>
          <cell r="U1278">
            <v>743</v>
          </cell>
        </row>
        <row r="1279">
          <cell r="A1279">
            <v>817000425</v>
          </cell>
          <cell r="B1279" t="str">
            <v xml:space="preserve">BALANCEADOS DEL CAUCA S.A.                                            </v>
          </cell>
          <cell r="C1279" t="str">
            <v xml:space="preserve">MEDELLIN                  </v>
          </cell>
          <cell r="D1279" t="str">
            <v xml:space="preserve">ANTIOQUIA                 </v>
          </cell>
          <cell r="E1279" t="str">
            <v>VIGILANCIA</v>
          </cell>
          <cell r="F1279" t="str">
            <v>ACTIVA</v>
          </cell>
          <cell r="G1279" t="str">
            <v xml:space="preserve">OTRAS INDUSTRIAS MANUFACTURERAS              </v>
          </cell>
          <cell r="H1279">
            <v>1278</v>
          </cell>
          <cell r="I1279">
            <v>24618035</v>
          </cell>
          <cell r="J1279">
            <v>681.5</v>
          </cell>
          <cell r="K1279">
            <v>18327393</v>
          </cell>
          <cell r="L1279">
            <v>821</v>
          </cell>
          <cell r="M1279">
            <v>58420063</v>
          </cell>
          <cell r="N1279">
            <v>1201</v>
          </cell>
          <cell r="O1279">
            <v>9721321</v>
          </cell>
          <cell r="P1279">
            <v>426</v>
          </cell>
          <cell r="Q1279">
            <v>8513110</v>
          </cell>
          <cell r="R1279">
            <v>330</v>
          </cell>
          <cell r="S1279">
            <v>8538331</v>
          </cell>
          <cell r="T1279">
            <v>4737.5</v>
          </cell>
          <cell r="U1279">
            <v>619</v>
          </cell>
        </row>
        <row r="1280">
          <cell r="A1280">
            <v>830089854</v>
          </cell>
          <cell r="B1280" t="str">
            <v xml:space="preserve">C.I. EXPORTADORA INTERAMERICAN COAL COLOMBIA S.A.                     </v>
          </cell>
          <cell r="C1280" t="str">
            <v xml:space="preserve">BOGOTA D.C.               </v>
          </cell>
          <cell r="D1280" t="str">
            <v xml:space="preserve">BOGOTA D.C.               </v>
          </cell>
          <cell r="E1280" t="str">
            <v>VIGILANCIA</v>
          </cell>
          <cell r="F1280" t="str">
            <v>ACTIVA</v>
          </cell>
          <cell r="G1280" t="str">
            <v xml:space="preserve">COMERCIO AL POR MAYOR                        </v>
          </cell>
          <cell r="H1280">
            <v>1279</v>
          </cell>
          <cell r="I1280">
            <v>24596833</v>
          </cell>
          <cell r="J1280">
            <v>1926.5</v>
          </cell>
          <cell r="K1280">
            <v>4567022</v>
          </cell>
          <cell r="L1280">
            <v>658</v>
          </cell>
          <cell r="M1280">
            <v>73144874</v>
          </cell>
          <cell r="N1280">
            <v>2008</v>
          </cell>
          <cell r="O1280">
            <v>5784859</v>
          </cell>
          <cell r="P1280">
            <v>2606</v>
          </cell>
          <cell r="Q1280">
            <v>945576</v>
          </cell>
          <cell r="R1280">
            <v>2068</v>
          </cell>
          <cell r="S1280">
            <v>770134</v>
          </cell>
          <cell r="T1280">
            <v>10545.5</v>
          </cell>
          <cell r="U1280">
            <v>1306</v>
          </cell>
        </row>
        <row r="1281">
          <cell r="A1281">
            <v>890210534</v>
          </cell>
          <cell r="B1281" t="str">
            <v xml:space="preserve">CUMMINS API S.A.                                                      </v>
          </cell>
          <cell r="C1281" t="str">
            <v xml:space="preserve">GIRON                     </v>
          </cell>
          <cell r="D1281" t="str">
            <v xml:space="preserve">SANTANDER                 </v>
          </cell>
          <cell r="E1281" t="str">
            <v>VIGILANCIA</v>
          </cell>
          <cell r="F1281" t="str">
            <v>ACTIVA</v>
          </cell>
          <cell r="G1281" t="str">
            <v xml:space="preserve">COMERCIO AL POR MAYOR                        </v>
          </cell>
          <cell r="H1281">
            <v>1280</v>
          </cell>
          <cell r="I1281">
            <v>24416515</v>
          </cell>
          <cell r="J1281">
            <v>1506</v>
          </cell>
          <cell r="K1281">
            <v>6443998</v>
          </cell>
          <cell r="L1281">
            <v>868</v>
          </cell>
          <cell r="M1281">
            <v>55857138</v>
          </cell>
          <cell r="N1281">
            <v>1029</v>
          </cell>
          <cell r="O1281">
            <v>11490179</v>
          </cell>
          <cell r="P1281">
            <v>638</v>
          </cell>
          <cell r="Q1281">
            <v>5187931</v>
          </cell>
          <cell r="R1281">
            <v>824</v>
          </cell>
          <cell r="S1281">
            <v>2572924</v>
          </cell>
          <cell r="T1281">
            <v>6145</v>
          </cell>
          <cell r="U1281">
            <v>762</v>
          </cell>
        </row>
        <row r="1282">
          <cell r="A1282">
            <v>890911921</v>
          </cell>
          <cell r="B1282" t="str">
            <v xml:space="preserve">ECHAVARRIA Y COMPANIA LTDA                                            </v>
          </cell>
          <cell r="C1282" t="str">
            <v xml:space="preserve">MEDELLIN                  </v>
          </cell>
          <cell r="D1282" t="str">
            <v xml:space="preserve">ANTIOQUIA                 </v>
          </cell>
          <cell r="E1282" t="str">
            <v>VIGILANCIA</v>
          </cell>
          <cell r="F1282" t="str">
            <v>ACTIVA</v>
          </cell>
          <cell r="G1282" t="str">
            <v>ACTIVIDADES DIVERSAS DE INVERSION Y SERVICIOS</v>
          </cell>
          <cell r="H1282">
            <v>1281</v>
          </cell>
          <cell r="I1282">
            <v>24399753</v>
          </cell>
          <cell r="J1282">
            <v>550.5</v>
          </cell>
          <cell r="K1282">
            <v>24099734</v>
          </cell>
          <cell r="L1282">
            <v>6004</v>
          </cell>
          <cell r="M1282">
            <v>5700259</v>
          </cell>
          <cell r="N1282">
            <v>2035</v>
          </cell>
          <cell r="O1282">
            <v>5700259</v>
          </cell>
          <cell r="P1282">
            <v>595</v>
          </cell>
          <cell r="Q1282">
            <v>5589207</v>
          </cell>
          <cell r="R1282">
            <v>449</v>
          </cell>
          <cell r="S1282">
            <v>5830634</v>
          </cell>
          <cell r="T1282">
            <v>10914.5</v>
          </cell>
          <cell r="U1282">
            <v>1348</v>
          </cell>
        </row>
        <row r="1283">
          <cell r="A1283">
            <v>891200492</v>
          </cell>
          <cell r="B1283" t="str">
            <v xml:space="preserve">GASEOSAS  NARIÑO S.A.                                                 </v>
          </cell>
          <cell r="C1283" t="str">
            <v xml:space="preserve">PASTO                     </v>
          </cell>
          <cell r="D1283" t="str">
            <v xml:space="preserve">NARINO                    </v>
          </cell>
          <cell r="E1283" t="str">
            <v>VIGILANCIA</v>
          </cell>
          <cell r="F1283" t="str">
            <v>ACTIVA</v>
          </cell>
          <cell r="G1283" t="str">
            <v xml:space="preserve">BEBIDAS                                      </v>
          </cell>
          <cell r="H1283">
            <v>1282</v>
          </cell>
          <cell r="I1283">
            <v>24384497</v>
          </cell>
          <cell r="J1283">
            <v>583.5</v>
          </cell>
          <cell r="K1283">
            <v>22322199</v>
          </cell>
          <cell r="L1283">
            <v>2414</v>
          </cell>
          <cell r="M1283">
            <v>18258014</v>
          </cell>
          <cell r="N1283">
            <v>1305</v>
          </cell>
          <cell r="O1283">
            <v>8973322</v>
          </cell>
          <cell r="P1283">
            <v>1967</v>
          </cell>
          <cell r="Q1283">
            <v>1361519</v>
          </cell>
          <cell r="R1283">
            <v>1675</v>
          </cell>
          <cell r="S1283">
            <v>1023276</v>
          </cell>
          <cell r="T1283">
            <v>9226.5</v>
          </cell>
          <cell r="U1283">
            <v>1139</v>
          </cell>
        </row>
        <row r="1284">
          <cell r="A1284">
            <v>890917018</v>
          </cell>
          <cell r="B1284" t="str">
            <v xml:space="preserve">UNION COMERCIAL ROPTIE S A                                            </v>
          </cell>
          <cell r="C1284" t="str">
            <v xml:space="preserve">ITAGUI                    </v>
          </cell>
          <cell r="D1284" t="str">
            <v xml:space="preserve">ANTIOQUIA                 </v>
          </cell>
          <cell r="E1284" t="str">
            <v>VIGILANCIA</v>
          </cell>
          <cell r="F1284" t="str">
            <v>ACTIVA</v>
          </cell>
          <cell r="G1284" t="str">
            <v xml:space="preserve">COMERCIO AL POR MAYOR                        </v>
          </cell>
          <cell r="H1284">
            <v>1283</v>
          </cell>
          <cell r="I1284">
            <v>24359282</v>
          </cell>
          <cell r="J1284">
            <v>1374</v>
          </cell>
          <cell r="K1284">
            <v>7341114</v>
          </cell>
          <cell r="L1284">
            <v>1525</v>
          </cell>
          <cell r="M1284">
            <v>30938692</v>
          </cell>
          <cell r="N1284">
            <v>2335</v>
          </cell>
          <cell r="O1284">
            <v>4813532</v>
          </cell>
          <cell r="P1284">
            <v>2585</v>
          </cell>
          <cell r="Q1284">
            <v>955153</v>
          </cell>
          <cell r="R1284">
            <v>3222</v>
          </cell>
          <cell r="S1284">
            <v>413477</v>
          </cell>
          <cell r="T1284">
            <v>12324</v>
          </cell>
          <cell r="U1284">
            <v>1536</v>
          </cell>
        </row>
        <row r="1285">
          <cell r="A1285">
            <v>802019166</v>
          </cell>
          <cell r="B1285" t="str">
            <v xml:space="preserve">PROMOTORA HOTEL DANN CARLTON BARRANQUILLA S.A                         </v>
          </cell>
          <cell r="C1285" t="str">
            <v xml:space="preserve">BARRANQUILLA              </v>
          </cell>
          <cell r="D1285" t="str">
            <v xml:space="preserve">ATLANTICO                 </v>
          </cell>
          <cell r="E1285" t="str">
            <v>VIGILANCIA</v>
          </cell>
          <cell r="F1285" t="str">
            <v>ACTIVA</v>
          </cell>
          <cell r="G1285" t="str">
            <v xml:space="preserve">ALOJAMIENTO                                  </v>
          </cell>
          <cell r="H1285">
            <v>1284</v>
          </cell>
          <cell r="I1285">
            <v>24319079</v>
          </cell>
          <cell r="J1285">
            <v>1002</v>
          </cell>
          <cell r="K1285">
            <v>11180340</v>
          </cell>
          <cell r="L1285">
            <v>3692</v>
          </cell>
          <cell r="M1285">
            <v>11002328</v>
          </cell>
          <cell r="N1285">
            <v>1203</v>
          </cell>
          <cell r="O1285">
            <v>9710514</v>
          </cell>
          <cell r="P1285">
            <v>1290</v>
          </cell>
          <cell r="Q1285">
            <v>2218997</v>
          </cell>
          <cell r="R1285">
            <v>912</v>
          </cell>
          <cell r="S1285">
            <v>2242176</v>
          </cell>
          <cell r="T1285">
            <v>9383</v>
          </cell>
          <cell r="U1285">
            <v>1154</v>
          </cell>
        </row>
        <row r="1286">
          <cell r="A1286">
            <v>800108255</v>
          </cell>
          <cell r="B1286" t="str">
            <v xml:space="preserve">AVANCE TEXTIL AVANTEX S.A.                                            </v>
          </cell>
          <cell r="C1286" t="str">
            <v xml:space="preserve">MEDELLIN                  </v>
          </cell>
          <cell r="D1286" t="str">
            <v xml:space="preserve">ANTIOQUIA                 </v>
          </cell>
          <cell r="E1286" t="str">
            <v>VIGILANCIA</v>
          </cell>
          <cell r="F1286" t="str">
            <v>ACTIVA</v>
          </cell>
          <cell r="G1286" t="str">
            <v xml:space="preserve">COMERCIO AL POR MAYOR                        </v>
          </cell>
          <cell r="H1286">
            <v>1285</v>
          </cell>
          <cell r="I1286">
            <v>24273815</v>
          </cell>
          <cell r="J1286">
            <v>1393.5</v>
          </cell>
          <cell r="K1286">
            <v>7179759</v>
          </cell>
          <cell r="L1286">
            <v>1209</v>
          </cell>
          <cell r="M1286">
            <v>39158467</v>
          </cell>
          <cell r="N1286">
            <v>3933</v>
          </cell>
          <cell r="O1286">
            <v>2594880</v>
          </cell>
          <cell r="P1286">
            <v>3567</v>
          </cell>
          <cell r="Q1286">
            <v>610320</v>
          </cell>
          <cell r="R1286">
            <v>4192</v>
          </cell>
          <cell r="S1286">
            <v>275865</v>
          </cell>
          <cell r="T1286">
            <v>15579.5</v>
          </cell>
          <cell r="U1286">
            <v>1964</v>
          </cell>
        </row>
        <row r="1287">
          <cell r="A1287">
            <v>800136561</v>
          </cell>
          <cell r="B1287" t="str">
            <v xml:space="preserve">URBANIZADORA SANTAFE DE BOGOTA - URBANSA S.A.                         </v>
          </cell>
          <cell r="C1287" t="str">
            <v xml:space="preserve">BOGOTA D.C.               </v>
          </cell>
          <cell r="D1287" t="str">
            <v xml:space="preserve">BOGOTA D.C.               </v>
          </cell>
          <cell r="E1287" t="str">
            <v>VIGILANCIA</v>
          </cell>
          <cell r="F1287" t="str">
            <v>ACTIVA</v>
          </cell>
          <cell r="G1287" t="str">
            <v xml:space="preserve">CONSTRUCCION DE OBRAS RESIDENCIALES          </v>
          </cell>
          <cell r="H1287">
            <v>1286</v>
          </cell>
          <cell r="I1287">
            <v>24236069</v>
          </cell>
          <cell r="J1287">
            <v>1230</v>
          </cell>
          <cell r="K1287">
            <v>8438647</v>
          </cell>
          <cell r="L1287">
            <v>5187</v>
          </cell>
          <cell r="M1287">
            <v>7108633</v>
          </cell>
          <cell r="N1287">
            <v>2949</v>
          </cell>
          <cell r="O1287">
            <v>3633950</v>
          </cell>
          <cell r="P1287">
            <v>2109</v>
          </cell>
          <cell r="Q1287">
            <v>1259941</v>
          </cell>
          <cell r="R1287">
            <v>2769</v>
          </cell>
          <cell r="S1287">
            <v>511510</v>
          </cell>
          <cell r="T1287">
            <v>15530</v>
          </cell>
          <cell r="U1287">
            <v>1953</v>
          </cell>
        </row>
        <row r="1288">
          <cell r="A1288">
            <v>830037620</v>
          </cell>
          <cell r="B1288" t="str">
            <v xml:space="preserve">ESGEM WORLDWIDE CORPORATION SUCURSAL COLOMBIA                         </v>
          </cell>
          <cell r="C1288" t="str">
            <v xml:space="preserve">BOGOTA D.C.               </v>
          </cell>
          <cell r="D1288" t="str">
            <v xml:space="preserve">BOGOTA D.C.               </v>
          </cell>
          <cell r="E1288" t="str">
            <v>VIGILANCIA</v>
          </cell>
          <cell r="F1288" t="str">
            <v>ACTIVA</v>
          </cell>
          <cell r="G1288" t="str">
            <v xml:space="preserve">ADECUACION DE OBRAS DE CONSTRUCCION          </v>
          </cell>
          <cell r="H1288">
            <v>1287</v>
          </cell>
          <cell r="I1288">
            <v>24234489</v>
          </cell>
          <cell r="J1288">
            <v>1513</v>
          </cell>
          <cell r="K1288">
            <v>6404431</v>
          </cell>
          <cell r="L1288">
            <v>1408</v>
          </cell>
          <cell r="M1288">
            <v>33729109</v>
          </cell>
          <cell r="N1288">
            <v>2058</v>
          </cell>
          <cell r="O1288">
            <v>5597770</v>
          </cell>
          <cell r="P1288">
            <v>1673</v>
          </cell>
          <cell r="Q1288">
            <v>1638620</v>
          </cell>
          <cell r="R1288">
            <v>3983</v>
          </cell>
          <cell r="S1288">
            <v>299661</v>
          </cell>
          <cell r="T1288">
            <v>11922</v>
          </cell>
          <cell r="U1288">
            <v>1485</v>
          </cell>
        </row>
        <row r="1289">
          <cell r="A1289">
            <v>800245896</v>
          </cell>
          <cell r="B1289" t="str">
            <v xml:space="preserve">CIT COLOMBIANA S.A. -CITCOL                                           </v>
          </cell>
          <cell r="C1289" t="str">
            <v xml:space="preserve">BOGOTA D.C.               </v>
          </cell>
          <cell r="D1289" t="str">
            <v xml:space="preserve">BOGOTA D.C.               </v>
          </cell>
          <cell r="E1289" t="str">
            <v>VIGILANCIA</v>
          </cell>
          <cell r="F1289" t="str">
            <v>ACTIVA</v>
          </cell>
          <cell r="G1289" t="str">
            <v xml:space="preserve">EXTRACCION Y EXPLOTACION DE OTROS MINERALES  </v>
          </cell>
          <cell r="H1289">
            <v>1288</v>
          </cell>
          <cell r="I1289">
            <v>24223240</v>
          </cell>
          <cell r="J1289">
            <v>725.5</v>
          </cell>
          <cell r="K1289">
            <v>17003176</v>
          </cell>
          <cell r="L1289">
            <v>2449</v>
          </cell>
          <cell r="M1289">
            <v>17944309</v>
          </cell>
          <cell r="N1289">
            <v>675</v>
          </cell>
          <cell r="O1289">
            <v>17944309</v>
          </cell>
          <cell r="P1289">
            <v>314</v>
          </cell>
          <cell r="Q1289">
            <v>12295695</v>
          </cell>
          <cell r="R1289">
            <v>385</v>
          </cell>
          <cell r="S1289">
            <v>6912249</v>
          </cell>
          <cell r="T1289">
            <v>5836.5</v>
          </cell>
          <cell r="U1289">
            <v>728</v>
          </cell>
        </row>
        <row r="1290">
          <cell r="A1290">
            <v>890100837</v>
          </cell>
          <cell r="B1290" t="str">
            <v xml:space="preserve">LABORATORIOS INCOBRA S A                                              </v>
          </cell>
          <cell r="C1290" t="str">
            <v xml:space="preserve">BARRANQUILLA              </v>
          </cell>
          <cell r="D1290" t="str">
            <v xml:space="preserve">ATLANTICO                 </v>
          </cell>
          <cell r="E1290" t="str">
            <v>VIGILANCIA</v>
          </cell>
          <cell r="F1290" t="str">
            <v>ACTIVA</v>
          </cell>
          <cell r="G1290" t="str">
            <v xml:space="preserve">COMERCIO AL POR MAYOR                        </v>
          </cell>
          <cell r="H1290">
            <v>1289</v>
          </cell>
          <cell r="I1290">
            <v>24207095</v>
          </cell>
          <cell r="J1290">
            <v>1089.5</v>
          </cell>
          <cell r="K1290">
            <v>9947235</v>
          </cell>
          <cell r="L1290">
            <v>2614</v>
          </cell>
          <cell r="M1290">
            <v>16745188</v>
          </cell>
          <cell r="N1290">
            <v>1529</v>
          </cell>
          <cell r="O1290">
            <v>7758433</v>
          </cell>
          <cell r="P1290">
            <v>1731</v>
          </cell>
          <cell r="Q1290">
            <v>1583896</v>
          </cell>
          <cell r="R1290">
            <v>11992</v>
          </cell>
          <cell r="S1290">
            <v>29926</v>
          </cell>
          <cell r="T1290">
            <v>20244.5</v>
          </cell>
          <cell r="U1290">
            <v>2565</v>
          </cell>
        </row>
        <row r="1291">
          <cell r="A1291">
            <v>860048245</v>
          </cell>
          <cell r="B1291" t="str">
            <v xml:space="preserve">STERLING DE COLOMBIA S A                                              </v>
          </cell>
          <cell r="C1291" t="str">
            <v xml:space="preserve">BOGOTA D.C.               </v>
          </cell>
          <cell r="D1291" t="str">
            <v xml:space="preserve">BOGOTA D.C.               </v>
          </cell>
          <cell r="E1291" t="str">
            <v>VIGILANCIA</v>
          </cell>
          <cell r="F1291" t="str">
            <v>ACTIVA</v>
          </cell>
          <cell r="G1291" t="str">
            <v xml:space="preserve">OTRAS INDUSTRIAS MANUFACTURERAS              </v>
          </cell>
          <cell r="H1291">
            <v>1290</v>
          </cell>
          <cell r="I1291">
            <v>24202607</v>
          </cell>
          <cell r="J1291">
            <v>1026</v>
          </cell>
          <cell r="K1291">
            <v>10882392</v>
          </cell>
          <cell r="L1291">
            <v>2717</v>
          </cell>
          <cell r="M1291">
            <v>15873307</v>
          </cell>
          <cell r="N1291">
            <v>1595</v>
          </cell>
          <cell r="O1291">
            <v>7414832</v>
          </cell>
          <cell r="P1291">
            <v>2239</v>
          </cell>
          <cell r="Q1291">
            <v>1154673</v>
          </cell>
          <cell r="R1291">
            <v>2254</v>
          </cell>
          <cell r="S1291">
            <v>672723</v>
          </cell>
          <cell r="T1291">
            <v>11121</v>
          </cell>
          <cell r="U1291">
            <v>1374</v>
          </cell>
        </row>
        <row r="1292">
          <cell r="A1292">
            <v>807000348</v>
          </cell>
          <cell r="B1292" t="str">
            <v xml:space="preserve">C.I. BRAYTEX S.A.                                                     </v>
          </cell>
          <cell r="C1292" t="str">
            <v xml:space="preserve">CUCUTA                    </v>
          </cell>
          <cell r="D1292" t="str">
            <v xml:space="preserve">NORTE DE SANTANDER        </v>
          </cell>
          <cell r="E1292" t="str">
            <v>VIGILANCIA</v>
          </cell>
          <cell r="F1292" t="str">
            <v>ACTIVA</v>
          </cell>
          <cell r="G1292" t="str">
            <v xml:space="preserve">COMERCIO AL POR MAYOR                        </v>
          </cell>
          <cell r="H1292">
            <v>1291</v>
          </cell>
          <cell r="I1292">
            <v>24178718</v>
          </cell>
          <cell r="J1292">
            <v>4716</v>
          </cell>
          <cell r="K1292">
            <v>1114122</v>
          </cell>
          <cell r="L1292">
            <v>628</v>
          </cell>
          <cell r="M1292">
            <v>75687922</v>
          </cell>
          <cell r="N1292">
            <v>2694</v>
          </cell>
          <cell r="O1292">
            <v>4077711</v>
          </cell>
          <cell r="P1292">
            <v>1241</v>
          </cell>
          <cell r="Q1292">
            <v>2313366</v>
          </cell>
          <cell r="R1292">
            <v>3070</v>
          </cell>
          <cell r="S1292">
            <v>443601</v>
          </cell>
          <cell r="T1292">
            <v>13640</v>
          </cell>
          <cell r="U1292">
            <v>1684</v>
          </cell>
        </row>
        <row r="1293">
          <cell r="A1293">
            <v>800188004</v>
          </cell>
          <cell r="B1293" t="str">
            <v xml:space="preserve">MATERIALES DE COLOMBIA S A                                            </v>
          </cell>
          <cell r="C1293" t="str">
            <v xml:space="preserve">BOGOTA D.C.               </v>
          </cell>
          <cell r="D1293" t="str">
            <v xml:space="preserve">BOGOTA D.C.               </v>
          </cell>
          <cell r="E1293" t="str">
            <v>VIGILANCIA</v>
          </cell>
          <cell r="F1293" t="str">
            <v>ACTIVA</v>
          </cell>
          <cell r="G1293" t="str">
            <v>FABRICACION DE PRODUCTOS MINERALES NO METALIC</v>
          </cell>
          <cell r="H1293">
            <v>1292</v>
          </cell>
          <cell r="I1293">
            <v>24176636</v>
          </cell>
          <cell r="J1293">
            <v>891.5</v>
          </cell>
          <cell r="K1293">
            <v>12892502</v>
          </cell>
          <cell r="L1293">
            <v>5352</v>
          </cell>
          <cell r="M1293">
            <v>6786932</v>
          </cell>
          <cell r="N1293">
            <v>3184</v>
          </cell>
          <cell r="O1293">
            <v>3326906</v>
          </cell>
          <cell r="P1293">
            <v>9949</v>
          </cell>
          <cell r="Q1293">
            <v>90416</v>
          </cell>
          <cell r="R1293">
            <v>816</v>
          </cell>
          <cell r="S1293">
            <v>2598354</v>
          </cell>
          <cell r="T1293">
            <v>21484.5</v>
          </cell>
          <cell r="U1293">
            <v>2731</v>
          </cell>
        </row>
        <row r="1294">
          <cell r="A1294">
            <v>890919436</v>
          </cell>
          <cell r="B1294" t="str">
            <v xml:space="preserve">SOCIEDAD INDUSTRIAL METAL ELECTRICA S A                               </v>
          </cell>
          <cell r="C1294" t="str">
            <v xml:space="preserve">MEDELLIN                  </v>
          </cell>
          <cell r="D1294" t="str">
            <v xml:space="preserve">ANTIOQUIA                 </v>
          </cell>
          <cell r="E1294" t="str">
            <v>VIGILANCIA</v>
          </cell>
          <cell r="F1294" t="str">
            <v>ACTIVA</v>
          </cell>
          <cell r="G1294" t="str">
            <v xml:space="preserve">INDUSTRIA METALMECANICA DERIVADA             </v>
          </cell>
          <cell r="H1294">
            <v>1293</v>
          </cell>
          <cell r="I1294">
            <v>24151465</v>
          </cell>
          <cell r="J1294">
            <v>604</v>
          </cell>
          <cell r="K1294">
            <v>21379743</v>
          </cell>
          <cell r="L1294">
            <v>2673</v>
          </cell>
          <cell r="M1294">
            <v>16209195</v>
          </cell>
          <cell r="N1294">
            <v>1871</v>
          </cell>
          <cell r="O1294">
            <v>6245259</v>
          </cell>
          <cell r="P1294">
            <v>1132</v>
          </cell>
          <cell r="Q1294">
            <v>2613983</v>
          </cell>
          <cell r="R1294">
            <v>994</v>
          </cell>
          <cell r="S1294">
            <v>1972187</v>
          </cell>
          <cell r="T1294">
            <v>8567</v>
          </cell>
          <cell r="U1294">
            <v>1053</v>
          </cell>
        </row>
        <row r="1295">
          <cell r="A1295">
            <v>800069933</v>
          </cell>
          <cell r="B1295" t="str">
            <v xml:space="preserve">COMODIN S.A                                                           </v>
          </cell>
          <cell r="C1295" t="str">
            <v xml:space="preserve">MEDELLIN                  </v>
          </cell>
          <cell r="D1295" t="str">
            <v xml:space="preserve">ANTIOQUIA                 </v>
          </cell>
          <cell r="E1295" t="str">
            <v>VIGILANCIA</v>
          </cell>
          <cell r="F1295" t="str">
            <v>ACTIVA</v>
          </cell>
          <cell r="G1295" t="str">
            <v xml:space="preserve">FABRICACION DE PRENDAS DE VESTIR             </v>
          </cell>
          <cell r="H1295">
            <v>1294</v>
          </cell>
          <cell r="I1295">
            <v>24142238</v>
          </cell>
          <cell r="J1295">
            <v>1424</v>
          </cell>
          <cell r="K1295">
            <v>6969149</v>
          </cell>
          <cell r="L1295">
            <v>978</v>
          </cell>
          <cell r="M1295">
            <v>48853977</v>
          </cell>
          <cell r="N1295">
            <v>1186</v>
          </cell>
          <cell r="O1295">
            <v>9884600</v>
          </cell>
          <cell r="P1295">
            <v>1136</v>
          </cell>
          <cell r="Q1295">
            <v>2607673</v>
          </cell>
          <cell r="R1295">
            <v>2115</v>
          </cell>
          <cell r="S1295">
            <v>748896</v>
          </cell>
          <cell r="T1295">
            <v>8133</v>
          </cell>
          <cell r="U1295">
            <v>992</v>
          </cell>
        </row>
        <row r="1296">
          <cell r="A1296">
            <v>890900294</v>
          </cell>
          <cell r="B1296" t="str">
            <v xml:space="preserve">INDUSTRIA DE VARIEDADES TEXTILES S.A                                  </v>
          </cell>
          <cell r="C1296" t="str">
            <v xml:space="preserve">MEDELLIN                  </v>
          </cell>
          <cell r="D1296" t="str">
            <v xml:space="preserve">ANTIOQUIA                 </v>
          </cell>
          <cell r="E1296" t="str">
            <v>VIGILANCIA</v>
          </cell>
          <cell r="F1296" t="str">
            <v>ACTIVA</v>
          </cell>
          <cell r="G1296" t="str">
            <v>FABRICACION DE TELAS Y ACTIVIDADES RELACIONAD</v>
          </cell>
          <cell r="H1296">
            <v>1295</v>
          </cell>
          <cell r="I1296">
            <v>24124360</v>
          </cell>
          <cell r="J1296">
            <v>712</v>
          </cell>
          <cell r="K1296">
            <v>17365123</v>
          </cell>
          <cell r="L1296">
            <v>3360</v>
          </cell>
          <cell r="M1296">
            <v>12436689</v>
          </cell>
          <cell r="N1296">
            <v>3388</v>
          </cell>
          <cell r="O1296">
            <v>3081316</v>
          </cell>
          <cell r="P1296">
            <v>2894</v>
          </cell>
          <cell r="Q1296">
            <v>820749</v>
          </cell>
          <cell r="R1296">
            <v>2519</v>
          </cell>
          <cell r="S1296">
            <v>581588</v>
          </cell>
          <cell r="T1296">
            <v>14168</v>
          </cell>
          <cell r="U1296">
            <v>1775</v>
          </cell>
        </row>
        <row r="1297">
          <cell r="A1297">
            <v>890911585</v>
          </cell>
          <cell r="B1297" t="str">
            <v xml:space="preserve">PREVER S.A.                                                           </v>
          </cell>
          <cell r="C1297" t="str">
            <v xml:space="preserve">MEDELLIN                  </v>
          </cell>
          <cell r="D1297" t="str">
            <v xml:space="preserve">ANTIOQUIA                 </v>
          </cell>
          <cell r="E1297" t="str">
            <v>VIGILANCIA</v>
          </cell>
          <cell r="F1297" t="str">
            <v>ACTIVA</v>
          </cell>
          <cell r="G1297" t="str">
            <v xml:space="preserve">OTRAS ACTIVIDADES DE SERVISIOS COMUNITARIOS, </v>
          </cell>
          <cell r="H1297">
            <v>1296</v>
          </cell>
          <cell r="I1297">
            <v>24104134</v>
          </cell>
          <cell r="J1297">
            <v>1773.5</v>
          </cell>
          <cell r="K1297">
            <v>5163533</v>
          </cell>
          <cell r="L1297">
            <v>3746</v>
          </cell>
          <cell r="M1297">
            <v>10812622</v>
          </cell>
          <cell r="N1297">
            <v>1343</v>
          </cell>
          <cell r="O1297">
            <v>8815703</v>
          </cell>
          <cell r="P1297">
            <v>10520</v>
          </cell>
          <cell r="Q1297">
            <v>77684</v>
          </cell>
          <cell r="R1297">
            <v>3014</v>
          </cell>
          <cell r="S1297">
            <v>455776</v>
          </cell>
          <cell r="T1297">
            <v>21692.5</v>
          </cell>
          <cell r="U1297">
            <v>2756</v>
          </cell>
        </row>
        <row r="1298">
          <cell r="A1298">
            <v>860527377</v>
          </cell>
          <cell r="B1298" t="str">
            <v xml:space="preserve">GENERAL MEDICA DE COLOMBIA S. A.                                      </v>
          </cell>
          <cell r="C1298" t="str">
            <v xml:space="preserve">BOGOTA D.C.               </v>
          </cell>
          <cell r="D1298" t="str">
            <v xml:space="preserve">BOGOTA D.C.               </v>
          </cell>
          <cell r="E1298" t="str">
            <v>VIGILANCIA</v>
          </cell>
          <cell r="F1298" t="str">
            <v>ACTIVA</v>
          </cell>
          <cell r="G1298" t="str">
            <v xml:space="preserve">COMERCIO AL POR MENOR                        </v>
          </cell>
          <cell r="H1298">
            <v>1297</v>
          </cell>
          <cell r="I1298">
            <v>24049313</v>
          </cell>
          <cell r="J1298">
            <v>1354</v>
          </cell>
          <cell r="K1298">
            <v>7484941</v>
          </cell>
          <cell r="L1298">
            <v>1395</v>
          </cell>
          <cell r="M1298">
            <v>33955744</v>
          </cell>
          <cell r="N1298">
            <v>1368</v>
          </cell>
          <cell r="O1298">
            <v>8599815</v>
          </cell>
          <cell r="P1298">
            <v>2031</v>
          </cell>
          <cell r="Q1298">
            <v>1317439</v>
          </cell>
          <cell r="R1298">
            <v>1956</v>
          </cell>
          <cell r="S1298">
            <v>829969</v>
          </cell>
          <cell r="T1298">
            <v>9401</v>
          </cell>
          <cell r="U1298">
            <v>1157</v>
          </cell>
        </row>
        <row r="1299">
          <cell r="A1299">
            <v>804002981</v>
          </cell>
          <cell r="B1299" t="str">
            <v xml:space="preserve">FRIGORIFICO VIJAGUAL S.A.                                             </v>
          </cell>
          <cell r="C1299" t="str">
            <v xml:space="preserve">BUCARAMANGA               </v>
          </cell>
          <cell r="D1299" t="str">
            <v xml:space="preserve">SANTANDER                 </v>
          </cell>
          <cell r="E1299" t="str">
            <v>VIGILANCIA</v>
          </cell>
          <cell r="F1299" t="str">
            <v>ACTIVA</v>
          </cell>
          <cell r="G1299" t="str">
            <v xml:space="preserve">ACTIVIDADES PECUARIAS Y DE CAZA              </v>
          </cell>
          <cell r="H1299">
            <v>1298</v>
          </cell>
          <cell r="I1299">
            <v>24026439</v>
          </cell>
          <cell r="J1299">
            <v>592</v>
          </cell>
          <cell r="K1299">
            <v>21918513</v>
          </cell>
          <cell r="L1299">
            <v>2827</v>
          </cell>
          <cell r="M1299">
            <v>15162228</v>
          </cell>
          <cell r="N1299">
            <v>2364</v>
          </cell>
          <cell r="O1299">
            <v>4744469</v>
          </cell>
          <cell r="P1299">
            <v>1130</v>
          </cell>
          <cell r="Q1299">
            <v>2620860</v>
          </cell>
          <cell r="R1299">
            <v>1144</v>
          </cell>
          <cell r="S1299">
            <v>1648948</v>
          </cell>
          <cell r="T1299">
            <v>9355</v>
          </cell>
          <cell r="U1299">
            <v>1151</v>
          </cell>
        </row>
        <row r="1300">
          <cell r="A1300">
            <v>860002510</v>
          </cell>
          <cell r="B1300" t="str">
            <v xml:space="preserve">COMPAÑIA FOSFORERA COLOMBIANA S A                                     </v>
          </cell>
          <cell r="C1300" t="str">
            <v xml:space="preserve">MOSQUERA                  </v>
          </cell>
          <cell r="D1300" t="str">
            <v xml:space="preserve">CUNDINAMARCA              </v>
          </cell>
          <cell r="E1300" t="str">
            <v>VIGILANCIA</v>
          </cell>
          <cell r="F1300" t="str">
            <v>ACTIVA</v>
          </cell>
          <cell r="G1300" t="str">
            <v xml:space="preserve">OTRAS INDUSTRIAS MANUFACTURERAS              </v>
          </cell>
          <cell r="H1300">
            <v>1299</v>
          </cell>
          <cell r="I1300">
            <v>23924798</v>
          </cell>
          <cell r="J1300">
            <v>872.5</v>
          </cell>
          <cell r="K1300">
            <v>13354900</v>
          </cell>
          <cell r="L1300">
            <v>3881</v>
          </cell>
          <cell r="M1300">
            <v>10383104</v>
          </cell>
          <cell r="N1300">
            <v>3260</v>
          </cell>
          <cell r="O1300">
            <v>3218624</v>
          </cell>
          <cell r="P1300">
            <v>3560</v>
          </cell>
          <cell r="Q1300">
            <v>612146</v>
          </cell>
          <cell r="R1300">
            <v>3506</v>
          </cell>
          <cell r="S1300">
            <v>362699</v>
          </cell>
          <cell r="T1300">
            <v>16378.5</v>
          </cell>
          <cell r="U1300">
            <v>2073</v>
          </cell>
        </row>
        <row r="1301">
          <cell r="A1301">
            <v>830124993</v>
          </cell>
          <cell r="B1301" t="str">
            <v xml:space="preserve">CENTRO UNICO DE PROCESAMIENTO DE LA INFORMACION COMERCIAL DE ASEO SA  </v>
          </cell>
          <cell r="C1301" t="str">
            <v xml:space="preserve">BOGOTA D.C.               </v>
          </cell>
          <cell r="D1301" t="str">
            <v xml:space="preserve">BOGOTA D.C.               </v>
          </cell>
          <cell r="E1301" t="str">
            <v>VIGILANCIA</v>
          </cell>
          <cell r="F1301" t="str">
            <v>ACTIVA</v>
          </cell>
          <cell r="G1301" t="str">
            <v xml:space="preserve">ACTIVIDADES DE INFORMATICA                   </v>
          </cell>
          <cell r="H1301">
            <v>1300</v>
          </cell>
          <cell r="I1301">
            <v>23916553</v>
          </cell>
          <cell r="J1301">
            <v>6016</v>
          </cell>
          <cell r="K1301">
            <v>629644</v>
          </cell>
          <cell r="L1301">
            <v>3901</v>
          </cell>
          <cell r="M1301">
            <v>10331602</v>
          </cell>
          <cell r="N1301">
            <v>4912</v>
          </cell>
          <cell r="O1301">
            <v>1957545</v>
          </cell>
          <cell r="P1301">
            <v>1801</v>
          </cell>
          <cell r="Q1301">
            <v>1506430</v>
          </cell>
          <cell r="R1301">
            <v>2870</v>
          </cell>
          <cell r="S1301">
            <v>484965</v>
          </cell>
          <cell r="T1301">
            <v>20800</v>
          </cell>
          <cell r="U1301">
            <v>2641</v>
          </cell>
        </row>
        <row r="1302">
          <cell r="A1302">
            <v>800002942</v>
          </cell>
          <cell r="B1302" t="str">
            <v xml:space="preserve">ITELCA LTDA                                                           </v>
          </cell>
          <cell r="C1302" t="str">
            <v xml:space="preserve">BOGOTA D.C.               </v>
          </cell>
          <cell r="D1302" t="str">
            <v xml:space="preserve">BOGOTA D.C.               </v>
          </cell>
          <cell r="E1302" t="str">
            <v>VIGILANCIA</v>
          </cell>
          <cell r="F1302" t="str">
            <v>ACTIVA</v>
          </cell>
          <cell r="G1302" t="str">
            <v xml:space="preserve">COMERCIO AL POR MAYOR                        </v>
          </cell>
          <cell r="H1302">
            <v>1301</v>
          </cell>
          <cell r="I1302">
            <v>23906997</v>
          </cell>
          <cell r="J1302">
            <v>1571</v>
          </cell>
          <cell r="K1302">
            <v>6088162</v>
          </cell>
          <cell r="L1302">
            <v>1817</v>
          </cell>
          <cell r="M1302">
            <v>25132865</v>
          </cell>
          <cell r="N1302">
            <v>2094</v>
          </cell>
          <cell r="O1302">
            <v>5476029</v>
          </cell>
          <cell r="P1302">
            <v>2071</v>
          </cell>
          <cell r="Q1302">
            <v>1284863</v>
          </cell>
          <cell r="R1302">
            <v>3946</v>
          </cell>
          <cell r="S1302">
            <v>303423</v>
          </cell>
          <cell r="T1302">
            <v>12800</v>
          </cell>
          <cell r="U1302">
            <v>1596</v>
          </cell>
        </row>
        <row r="1303">
          <cell r="A1303">
            <v>890401287</v>
          </cell>
          <cell r="B1303" t="str">
            <v xml:space="preserve">KANGUROID LTDA.                                                       </v>
          </cell>
          <cell r="C1303" t="str">
            <v xml:space="preserve">CARTAGENA                 </v>
          </cell>
          <cell r="D1303" t="str">
            <v xml:space="preserve">BOLIVAR                   </v>
          </cell>
          <cell r="E1303" t="str">
            <v>VIGILANCIA</v>
          </cell>
          <cell r="F1303" t="str">
            <v>ACTIVA</v>
          </cell>
          <cell r="G1303" t="str">
            <v xml:space="preserve">COMERCIO AL POR MAYOR                        </v>
          </cell>
          <cell r="H1303">
            <v>1302</v>
          </cell>
          <cell r="I1303">
            <v>23895038</v>
          </cell>
          <cell r="J1303">
            <v>764.5</v>
          </cell>
          <cell r="K1303">
            <v>15813004</v>
          </cell>
          <cell r="L1303">
            <v>3325</v>
          </cell>
          <cell r="M1303">
            <v>12575168</v>
          </cell>
          <cell r="N1303">
            <v>2330</v>
          </cell>
          <cell r="O1303">
            <v>4831851</v>
          </cell>
          <cell r="P1303">
            <v>7383</v>
          </cell>
          <cell r="Q1303">
            <v>187000</v>
          </cell>
          <cell r="R1303">
            <v>2021</v>
          </cell>
          <cell r="S1303">
            <v>791768</v>
          </cell>
          <cell r="T1303">
            <v>17125.5</v>
          </cell>
          <cell r="U1303">
            <v>2158</v>
          </cell>
        </row>
        <row r="1304">
          <cell r="A1304">
            <v>860029997</v>
          </cell>
          <cell r="B1304" t="str">
            <v xml:space="preserve">LABORATORIOS DE COSMETICOS VOGUE S A EN ACUERDO DE REESTRUCTURACION   </v>
          </cell>
          <cell r="C1304" t="str">
            <v xml:space="preserve">BOGOTA D.C.               </v>
          </cell>
          <cell r="D1304" t="str">
            <v xml:space="preserve">BOGOTA D.C.               </v>
          </cell>
          <cell r="E1304" t="str">
            <v>VIGILANCIA</v>
          </cell>
          <cell r="F1304" t="str">
            <v>ACUERDO DE REESTRUCTURACION</v>
          </cell>
          <cell r="G1304" t="str">
            <v xml:space="preserve">PRODUCTOS QUIMICOS                           </v>
          </cell>
          <cell r="H1304">
            <v>1303</v>
          </cell>
          <cell r="I1304">
            <v>23879152</v>
          </cell>
          <cell r="J1304">
            <v>2481</v>
          </cell>
          <cell r="K1304">
            <v>3122882</v>
          </cell>
          <cell r="L1304">
            <v>1219</v>
          </cell>
          <cell r="M1304">
            <v>38878399</v>
          </cell>
          <cell r="N1304">
            <v>508</v>
          </cell>
          <cell r="O1304">
            <v>24594032</v>
          </cell>
          <cell r="P1304">
            <v>731</v>
          </cell>
          <cell r="Q1304">
            <v>4437045</v>
          </cell>
          <cell r="R1304">
            <v>600</v>
          </cell>
          <cell r="S1304">
            <v>3880328</v>
          </cell>
          <cell r="T1304">
            <v>6842</v>
          </cell>
          <cell r="U1304">
            <v>843</v>
          </cell>
        </row>
        <row r="1305">
          <cell r="A1305">
            <v>890914048</v>
          </cell>
          <cell r="B1305" t="str">
            <v xml:space="preserve">LAURA S.A                                                             </v>
          </cell>
          <cell r="C1305" t="str">
            <v xml:space="preserve">MEDELLIN                  </v>
          </cell>
          <cell r="D1305" t="str">
            <v xml:space="preserve">ANTIOQUIA                 </v>
          </cell>
          <cell r="E1305" t="str">
            <v>VIGILANCIA</v>
          </cell>
          <cell r="F1305" t="str">
            <v>ACTIVA</v>
          </cell>
          <cell r="G1305" t="str">
            <v xml:space="preserve">FABRICACION DE PRENDAS DE VESTIR             </v>
          </cell>
          <cell r="H1305">
            <v>1304</v>
          </cell>
          <cell r="I1305">
            <v>23874276</v>
          </cell>
          <cell r="J1305">
            <v>648.5</v>
          </cell>
          <cell r="K1305">
            <v>19649782</v>
          </cell>
          <cell r="L1305">
            <v>2358</v>
          </cell>
          <cell r="M1305">
            <v>18683260</v>
          </cell>
          <cell r="N1305">
            <v>1312</v>
          </cell>
          <cell r="O1305">
            <v>8937437</v>
          </cell>
          <cell r="P1305">
            <v>921</v>
          </cell>
          <cell r="Q1305">
            <v>3310737</v>
          </cell>
          <cell r="R1305">
            <v>1180</v>
          </cell>
          <cell r="S1305">
            <v>1596720</v>
          </cell>
          <cell r="T1305">
            <v>7723.5</v>
          </cell>
          <cell r="U1305">
            <v>947</v>
          </cell>
        </row>
        <row r="1306">
          <cell r="A1306">
            <v>800249704</v>
          </cell>
          <cell r="B1306" t="str">
            <v xml:space="preserve">COL  WAGEN S.A                                                        </v>
          </cell>
          <cell r="C1306" t="str">
            <v xml:space="preserve">BOGOTA D.C.               </v>
          </cell>
          <cell r="D1306" t="str">
            <v xml:space="preserve">BOGOTA D.C.               </v>
          </cell>
          <cell r="E1306" t="str">
            <v>VIGILANCIA</v>
          </cell>
          <cell r="F1306" t="str">
            <v>ACTIVA</v>
          </cell>
          <cell r="G1306" t="str">
            <v xml:space="preserve">COMERCIO DE VEHICULOS Y ACTIVIDADES CONEXAS  </v>
          </cell>
          <cell r="H1306">
            <v>1305</v>
          </cell>
          <cell r="I1306">
            <v>23831740</v>
          </cell>
          <cell r="J1306">
            <v>1116</v>
          </cell>
          <cell r="K1306">
            <v>9679713</v>
          </cell>
          <cell r="L1306">
            <v>533</v>
          </cell>
          <cell r="M1306">
            <v>88761302</v>
          </cell>
          <cell r="N1306">
            <v>1017</v>
          </cell>
          <cell r="O1306">
            <v>11649454</v>
          </cell>
          <cell r="P1306">
            <v>8238</v>
          </cell>
          <cell r="Q1306">
            <v>147024</v>
          </cell>
          <cell r="R1306">
            <v>10747</v>
          </cell>
          <cell r="S1306">
            <v>42285</v>
          </cell>
          <cell r="T1306">
            <v>22956</v>
          </cell>
          <cell r="U1306">
            <v>2950</v>
          </cell>
        </row>
        <row r="1307">
          <cell r="A1307">
            <v>800136505</v>
          </cell>
          <cell r="B1307" t="str">
            <v xml:space="preserve">DATECSA S.A.                                                          </v>
          </cell>
          <cell r="C1307" t="str">
            <v xml:space="preserve">YUMBO                     </v>
          </cell>
          <cell r="D1307" t="str">
            <v xml:space="preserve">VALLE                     </v>
          </cell>
          <cell r="E1307" t="str">
            <v>VIGILANCIA</v>
          </cell>
          <cell r="F1307" t="str">
            <v>ACTIVA</v>
          </cell>
          <cell r="G1307" t="str">
            <v xml:space="preserve">COMERCIO AL POR MAYOR                        </v>
          </cell>
          <cell r="H1307">
            <v>1306</v>
          </cell>
          <cell r="I1307">
            <v>23804986</v>
          </cell>
          <cell r="J1307">
            <v>1227</v>
          </cell>
          <cell r="K1307">
            <v>8504052</v>
          </cell>
          <cell r="L1307">
            <v>1087</v>
          </cell>
          <cell r="M1307">
            <v>43534627</v>
          </cell>
          <cell r="N1307">
            <v>947</v>
          </cell>
          <cell r="O1307">
            <v>12548936</v>
          </cell>
          <cell r="P1307">
            <v>2500</v>
          </cell>
          <cell r="Q1307">
            <v>1000502</v>
          </cell>
          <cell r="R1307">
            <v>6778</v>
          </cell>
          <cell r="S1307">
            <v>121032</v>
          </cell>
          <cell r="T1307">
            <v>13845</v>
          </cell>
          <cell r="U1307">
            <v>1722</v>
          </cell>
        </row>
        <row r="1308">
          <cell r="A1308">
            <v>811022981</v>
          </cell>
          <cell r="B1308" t="str">
            <v xml:space="preserve">SOBERANA S.A.                                                         </v>
          </cell>
          <cell r="C1308" t="str">
            <v xml:space="preserve">ITAGUI                    </v>
          </cell>
          <cell r="D1308" t="str">
            <v xml:space="preserve">ANTIOQUIA                 </v>
          </cell>
          <cell r="E1308" t="str">
            <v>INSPECCIÓN</v>
          </cell>
          <cell r="F1308" t="str">
            <v>ACTIVA</v>
          </cell>
          <cell r="G1308" t="str">
            <v xml:space="preserve">COMERCIO AL POR MAYOR                        </v>
          </cell>
          <cell r="H1308">
            <v>1307</v>
          </cell>
          <cell r="I1308">
            <v>23693283</v>
          </cell>
          <cell r="J1308">
            <v>2486.5</v>
          </cell>
          <cell r="K1308">
            <v>3111814</v>
          </cell>
          <cell r="L1308">
            <v>927</v>
          </cell>
          <cell r="M1308">
            <v>51851666</v>
          </cell>
          <cell r="N1308">
            <v>1626</v>
          </cell>
          <cell r="O1308">
            <v>7259104</v>
          </cell>
          <cell r="P1308">
            <v>1504</v>
          </cell>
          <cell r="Q1308">
            <v>1862207</v>
          </cell>
          <cell r="R1308">
            <v>2809</v>
          </cell>
          <cell r="S1308">
            <v>501450</v>
          </cell>
          <cell r="T1308">
            <v>10659.5</v>
          </cell>
          <cell r="U1308">
            <v>1320</v>
          </cell>
        </row>
        <row r="1309">
          <cell r="A1309">
            <v>800181098</v>
          </cell>
          <cell r="B1309" t="str">
            <v xml:space="preserve">ALFONSO PALACIO ARIZTIZABAL Y CIA S EN C                              </v>
          </cell>
          <cell r="C1309" t="str">
            <v xml:space="preserve">BOGOTA D.C.               </v>
          </cell>
          <cell r="D1309" t="str">
            <v xml:space="preserve">BOGOTA D.C.               </v>
          </cell>
          <cell r="E1309" t="str">
            <v>VIGILANCIA</v>
          </cell>
          <cell r="F1309" t="str">
            <v>ACTIVA</v>
          </cell>
          <cell r="G1309" t="str">
            <v>ACTIVIDADES DIVERSAS DE INVERSION Y SERVICIOS</v>
          </cell>
          <cell r="H1309">
            <v>1308</v>
          </cell>
          <cell r="I1309">
            <v>23689464</v>
          </cell>
          <cell r="J1309">
            <v>574</v>
          </cell>
          <cell r="K1309">
            <v>22804907</v>
          </cell>
          <cell r="L1309">
            <v>6700</v>
          </cell>
          <cell r="M1309">
            <v>4755586</v>
          </cell>
          <cell r="N1309">
            <v>2906</v>
          </cell>
          <cell r="O1309">
            <v>3706353</v>
          </cell>
          <cell r="P1309">
            <v>1165</v>
          </cell>
          <cell r="Q1309">
            <v>2506993</v>
          </cell>
          <cell r="R1309">
            <v>674</v>
          </cell>
          <cell r="S1309">
            <v>3384992</v>
          </cell>
          <cell r="T1309">
            <v>13327</v>
          </cell>
          <cell r="U1309">
            <v>1648</v>
          </cell>
        </row>
        <row r="1310">
          <cell r="A1310">
            <v>860072279</v>
          </cell>
          <cell r="B1310" t="str">
            <v xml:space="preserve">DOBLE A INGENIERIA  S. A.                                             </v>
          </cell>
          <cell r="C1310" t="str">
            <v xml:space="preserve">BOGOTA D.C.               </v>
          </cell>
          <cell r="D1310" t="str">
            <v xml:space="preserve">BOGOTA D.C.               </v>
          </cell>
          <cell r="E1310" t="str">
            <v>VIGILANCIA</v>
          </cell>
          <cell r="F1310" t="str">
            <v>ACTIVA</v>
          </cell>
          <cell r="G1310" t="str">
            <v xml:space="preserve">CONSTRUCCION DE OBRAS CIVILES                </v>
          </cell>
          <cell r="H1310">
            <v>1309</v>
          </cell>
          <cell r="I1310">
            <v>23681010</v>
          </cell>
          <cell r="J1310">
            <v>1033.5</v>
          </cell>
          <cell r="K1310">
            <v>10789667</v>
          </cell>
          <cell r="L1310">
            <v>1919</v>
          </cell>
          <cell r="M1310">
            <v>23770435</v>
          </cell>
          <cell r="N1310">
            <v>3305</v>
          </cell>
          <cell r="O1310">
            <v>3151476</v>
          </cell>
          <cell r="P1310">
            <v>1669</v>
          </cell>
          <cell r="Q1310">
            <v>1641629</v>
          </cell>
          <cell r="R1310">
            <v>1578</v>
          </cell>
          <cell r="S1310">
            <v>1103634</v>
          </cell>
          <cell r="T1310">
            <v>10813.5</v>
          </cell>
          <cell r="U1310">
            <v>1338</v>
          </cell>
        </row>
        <row r="1311">
          <cell r="A1311">
            <v>860068101</v>
          </cell>
          <cell r="B1311" t="str">
            <v xml:space="preserve">TANN COLOMBIANA S.A.                                                  </v>
          </cell>
          <cell r="C1311" t="str">
            <v xml:space="preserve">MEDELLIN                  </v>
          </cell>
          <cell r="D1311" t="str">
            <v xml:space="preserve">ANTIOQUIA                 </v>
          </cell>
          <cell r="E1311" t="str">
            <v>VIGILANCIA</v>
          </cell>
          <cell r="F1311" t="str">
            <v>ACTIVA</v>
          </cell>
          <cell r="G1311" t="str">
            <v xml:space="preserve">FABRICACION DE PAPEL, CARTON Y DERIVADOS     </v>
          </cell>
          <cell r="H1311">
            <v>1310</v>
          </cell>
          <cell r="I1311">
            <v>23659303</v>
          </cell>
          <cell r="J1311">
            <v>595.5</v>
          </cell>
          <cell r="K1311">
            <v>21787626</v>
          </cell>
          <cell r="L1311">
            <v>1892</v>
          </cell>
          <cell r="M1311">
            <v>24109222</v>
          </cell>
          <cell r="N1311">
            <v>1462</v>
          </cell>
          <cell r="O1311">
            <v>8008925</v>
          </cell>
          <cell r="P1311">
            <v>761</v>
          </cell>
          <cell r="Q1311">
            <v>4215452</v>
          </cell>
          <cell r="R1311">
            <v>812</v>
          </cell>
          <cell r="S1311">
            <v>2616862</v>
          </cell>
          <cell r="T1311">
            <v>6832.5</v>
          </cell>
          <cell r="U1311">
            <v>842</v>
          </cell>
        </row>
        <row r="1312">
          <cell r="A1312">
            <v>890914804</v>
          </cell>
          <cell r="B1312" t="str">
            <v xml:space="preserve">MERCANTIL DE BELLEZA S.A.                                             </v>
          </cell>
          <cell r="C1312" t="str">
            <v xml:space="preserve">MEDELLIN                  </v>
          </cell>
          <cell r="D1312" t="str">
            <v xml:space="preserve">ANTIOQUIA                 </v>
          </cell>
          <cell r="E1312" t="str">
            <v>VIGILANCIA</v>
          </cell>
          <cell r="F1312" t="str">
            <v>ACTIVA</v>
          </cell>
          <cell r="G1312" t="str">
            <v xml:space="preserve">PRODUCTOS QUIMICOS                           </v>
          </cell>
          <cell r="H1312">
            <v>1311</v>
          </cell>
          <cell r="I1312">
            <v>23607640</v>
          </cell>
          <cell r="J1312">
            <v>784.5</v>
          </cell>
          <cell r="K1312">
            <v>15269163</v>
          </cell>
          <cell r="L1312">
            <v>2591</v>
          </cell>
          <cell r="M1312">
            <v>16864887</v>
          </cell>
          <cell r="N1312">
            <v>1337</v>
          </cell>
          <cell r="O1312">
            <v>8827953</v>
          </cell>
          <cell r="P1312">
            <v>1301</v>
          </cell>
          <cell r="Q1312">
            <v>2196794</v>
          </cell>
          <cell r="R1312">
            <v>7594</v>
          </cell>
          <cell r="S1312">
            <v>95628</v>
          </cell>
          <cell r="T1312">
            <v>14918.5</v>
          </cell>
          <cell r="U1312">
            <v>1877</v>
          </cell>
        </row>
        <row r="1313">
          <cell r="A1313">
            <v>890901218</v>
          </cell>
          <cell r="B1313" t="str">
            <v xml:space="preserve">TANIA S.A                                                             </v>
          </cell>
          <cell r="C1313" t="str">
            <v xml:space="preserve">MEDELLIN                  </v>
          </cell>
          <cell r="D1313" t="str">
            <v xml:space="preserve">ANTIOQUIA                 </v>
          </cell>
          <cell r="E1313" t="str">
            <v>VIGILANCIA</v>
          </cell>
          <cell r="F1313" t="str">
            <v>ACTIVA</v>
          </cell>
          <cell r="G1313" t="str">
            <v xml:space="preserve">COMERCIO AL POR MENOR                        </v>
          </cell>
          <cell r="H1313">
            <v>1312</v>
          </cell>
          <cell r="I1313">
            <v>23601078</v>
          </cell>
          <cell r="J1313">
            <v>865</v>
          </cell>
          <cell r="K1313">
            <v>13508572</v>
          </cell>
          <cell r="L1313">
            <v>1021</v>
          </cell>
          <cell r="M1313">
            <v>46417402</v>
          </cell>
          <cell r="N1313">
            <v>692</v>
          </cell>
          <cell r="O1313">
            <v>17585356</v>
          </cell>
          <cell r="P1313">
            <v>3119</v>
          </cell>
          <cell r="Q1313">
            <v>739436</v>
          </cell>
          <cell r="R1313">
            <v>1228</v>
          </cell>
          <cell r="S1313">
            <v>1532794</v>
          </cell>
          <cell r="T1313">
            <v>8237</v>
          </cell>
          <cell r="U1313">
            <v>1011</v>
          </cell>
        </row>
        <row r="1314">
          <cell r="A1314">
            <v>830002287</v>
          </cell>
          <cell r="B1314" t="str">
            <v xml:space="preserve">PANAMERICANA EDITORIAL LIMITADA                                       </v>
          </cell>
          <cell r="C1314" t="str">
            <v xml:space="preserve">BOGOTA D.C.               </v>
          </cell>
          <cell r="D1314" t="str">
            <v xml:space="preserve">BOGOTA D.C.               </v>
          </cell>
          <cell r="E1314" t="str">
            <v>VIGILANCIA</v>
          </cell>
          <cell r="F1314" t="str">
            <v>ACTIVA</v>
          </cell>
          <cell r="G1314" t="str">
            <v>EDITORIAL E IMPRESION (SIN INCLUIR PUBLICACIO</v>
          </cell>
          <cell r="H1314">
            <v>1313</v>
          </cell>
          <cell r="I1314">
            <v>23563553</v>
          </cell>
          <cell r="J1314">
            <v>614.5</v>
          </cell>
          <cell r="K1314">
            <v>20989374</v>
          </cell>
          <cell r="L1314">
            <v>4287</v>
          </cell>
          <cell r="M1314">
            <v>9158071</v>
          </cell>
          <cell r="N1314">
            <v>2253</v>
          </cell>
          <cell r="O1314">
            <v>5001744</v>
          </cell>
          <cell r="P1314">
            <v>1339</v>
          </cell>
          <cell r="Q1314">
            <v>2127615</v>
          </cell>
          <cell r="R1314">
            <v>830</v>
          </cell>
          <cell r="S1314">
            <v>2550574</v>
          </cell>
          <cell r="T1314">
            <v>10636.5</v>
          </cell>
          <cell r="U1314">
            <v>1318</v>
          </cell>
        </row>
        <row r="1315">
          <cell r="A1315">
            <v>805000085</v>
          </cell>
          <cell r="B1315" t="str">
            <v xml:space="preserve">METROVIA S.A.                                                         </v>
          </cell>
          <cell r="C1315" t="str">
            <v xml:space="preserve">YUMBO                     </v>
          </cell>
          <cell r="D1315" t="str">
            <v xml:space="preserve">VALLE                     </v>
          </cell>
          <cell r="E1315" t="str">
            <v>VIGILANCIA</v>
          </cell>
          <cell r="F1315" t="str">
            <v>ACTIVA</v>
          </cell>
          <cell r="G1315" t="str">
            <v xml:space="preserve">OTRAS ACTIVIDADES EMPRESARIALES              </v>
          </cell>
          <cell r="H1315">
            <v>1314</v>
          </cell>
          <cell r="I1315">
            <v>23497519</v>
          </cell>
          <cell r="J1315">
            <v>871</v>
          </cell>
          <cell r="K1315">
            <v>13378543</v>
          </cell>
          <cell r="L1315">
            <v>4411</v>
          </cell>
          <cell r="M1315">
            <v>8889352</v>
          </cell>
          <cell r="N1315">
            <v>2569</v>
          </cell>
          <cell r="O1315">
            <v>4319374</v>
          </cell>
          <cell r="P1315">
            <v>1805</v>
          </cell>
          <cell r="Q1315">
            <v>1501750</v>
          </cell>
          <cell r="R1315">
            <v>6985</v>
          </cell>
          <cell r="S1315">
            <v>114566</v>
          </cell>
          <cell r="T1315">
            <v>17955</v>
          </cell>
          <cell r="U1315">
            <v>2270</v>
          </cell>
        </row>
        <row r="1316">
          <cell r="A1316">
            <v>890113551</v>
          </cell>
          <cell r="B1316" t="str">
            <v xml:space="preserve">PAVIMENTOS UNIVERSAL S. A.                                            </v>
          </cell>
          <cell r="C1316" t="str">
            <v xml:space="preserve">BARRANQUILLA              </v>
          </cell>
          <cell r="D1316" t="str">
            <v xml:space="preserve">ATLANTICO                 </v>
          </cell>
          <cell r="E1316" t="str">
            <v>VIGILANCIA</v>
          </cell>
          <cell r="F1316" t="str">
            <v>ACTIVA</v>
          </cell>
          <cell r="G1316" t="str">
            <v xml:space="preserve">CONSTRUCCION DE OBRAS CIVILES                </v>
          </cell>
          <cell r="H1316">
            <v>1315</v>
          </cell>
          <cell r="I1316">
            <v>23487657</v>
          </cell>
          <cell r="J1316">
            <v>1552</v>
          </cell>
          <cell r="K1316">
            <v>6186337</v>
          </cell>
          <cell r="L1316">
            <v>2029</v>
          </cell>
          <cell r="M1316">
            <v>22271222</v>
          </cell>
          <cell r="N1316">
            <v>1435</v>
          </cell>
          <cell r="O1316">
            <v>8142821</v>
          </cell>
          <cell r="P1316">
            <v>1887</v>
          </cell>
          <cell r="Q1316">
            <v>1424838</v>
          </cell>
          <cell r="R1316">
            <v>3122</v>
          </cell>
          <cell r="S1316">
            <v>434011</v>
          </cell>
          <cell r="T1316">
            <v>11340</v>
          </cell>
          <cell r="U1316">
            <v>1408</v>
          </cell>
        </row>
        <row r="1317">
          <cell r="A1317">
            <v>860029445</v>
          </cell>
          <cell r="B1317" t="str">
            <v xml:space="preserve">SANTA REYES S.A                                                       </v>
          </cell>
          <cell r="C1317" t="str">
            <v xml:space="preserve">BOGOTA D.C.               </v>
          </cell>
          <cell r="D1317" t="str">
            <v xml:space="preserve">BOGOTA D.C.               </v>
          </cell>
          <cell r="E1317" t="str">
            <v>VIGILANCIA</v>
          </cell>
          <cell r="F1317" t="str">
            <v>ACTIVA</v>
          </cell>
          <cell r="G1317" t="str">
            <v xml:space="preserve">ACTIVIDADES PECUARIAS Y DE CAZA              </v>
          </cell>
          <cell r="H1317">
            <v>1316</v>
          </cell>
          <cell r="I1317">
            <v>23465358</v>
          </cell>
          <cell r="J1317">
            <v>888</v>
          </cell>
          <cell r="K1317">
            <v>12971445</v>
          </cell>
          <cell r="L1317">
            <v>1785</v>
          </cell>
          <cell r="M1317">
            <v>25648504</v>
          </cell>
          <cell r="N1317">
            <v>2233</v>
          </cell>
          <cell r="O1317">
            <v>5048856</v>
          </cell>
          <cell r="P1317">
            <v>4552</v>
          </cell>
          <cell r="Q1317">
            <v>430384</v>
          </cell>
          <cell r="R1317">
            <v>3276</v>
          </cell>
          <cell r="S1317">
            <v>402601</v>
          </cell>
          <cell r="T1317">
            <v>14050</v>
          </cell>
          <cell r="U1317">
            <v>1760</v>
          </cell>
        </row>
        <row r="1318">
          <cell r="A1318">
            <v>810006398</v>
          </cell>
          <cell r="B1318" t="str">
            <v xml:space="preserve">COMPAÑIA PROMOTORA DE INVERSIONES DEL CAFE S.A.                       </v>
          </cell>
          <cell r="C1318" t="str">
            <v xml:space="preserve">MANIZALES                 </v>
          </cell>
          <cell r="D1318" t="str">
            <v xml:space="preserve">CALDAS                    </v>
          </cell>
          <cell r="E1318" t="str">
            <v>VIGILANCIA</v>
          </cell>
          <cell r="F1318" t="str">
            <v>ACTIVA</v>
          </cell>
          <cell r="G1318" t="str">
            <v>ACTIVIDADES DIVERSAS DE INVERSION Y SERVICIOS</v>
          </cell>
          <cell r="H1318">
            <v>1317</v>
          </cell>
          <cell r="I1318">
            <v>23458205</v>
          </cell>
          <cell r="J1318">
            <v>573</v>
          </cell>
          <cell r="K1318">
            <v>22846275</v>
          </cell>
          <cell r="L1318">
            <v>10063</v>
          </cell>
          <cell r="M1318">
            <v>2205021</v>
          </cell>
          <cell r="N1318">
            <v>5611</v>
          </cell>
          <cell r="O1318">
            <v>1631757</v>
          </cell>
          <cell r="P1318">
            <v>4475</v>
          </cell>
          <cell r="Q1318">
            <v>442331</v>
          </cell>
          <cell r="R1318">
            <v>942</v>
          </cell>
          <cell r="S1318">
            <v>2134032</v>
          </cell>
          <cell r="T1318">
            <v>22981</v>
          </cell>
          <cell r="U1318">
            <v>2953</v>
          </cell>
        </row>
        <row r="1319">
          <cell r="A1319">
            <v>800221724</v>
          </cell>
          <cell r="B1319" t="str">
            <v xml:space="preserve">PRODUCTORA DE INSUMOS AGROPECUARIOS SOMEX S.A.                        </v>
          </cell>
          <cell r="C1319" t="str">
            <v xml:space="preserve">MEDELLIN                  </v>
          </cell>
          <cell r="D1319" t="str">
            <v xml:space="preserve">ANTIOQUIA                 </v>
          </cell>
          <cell r="E1319" t="str">
            <v>VIGILANCIA</v>
          </cell>
          <cell r="F1319" t="str">
            <v>ACTIVA</v>
          </cell>
          <cell r="G1319" t="str">
            <v xml:space="preserve">PRODUCTOS ALIMENTICIOS                       </v>
          </cell>
          <cell r="H1319">
            <v>1318</v>
          </cell>
          <cell r="I1319">
            <v>23379843</v>
          </cell>
          <cell r="J1319">
            <v>1316.5</v>
          </cell>
          <cell r="K1319">
            <v>7745123</v>
          </cell>
          <cell r="L1319">
            <v>1007</v>
          </cell>
          <cell r="M1319">
            <v>47200732</v>
          </cell>
          <cell r="N1319">
            <v>958</v>
          </cell>
          <cell r="O1319">
            <v>12400439</v>
          </cell>
          <cell r="P1319">
            <v>657</v>
          </cell>
          <cell r="Q1319">
            <v>5041541</v>
          </cell>
          <cell r="R1319">
            <v>2252</v>
          </cell>
          <cell r="S1319">
            <v>673802</v>
          </cell>
          <cell r="T1319">
            <v>7508.5</v>
          </cell>
          <cell r="U1319">
            <v>920</v>
          </cell>
        </row>
        <row r="1320">
          <cell r="A1320">
            <v>891500270</v>
          </cell>
          <cell r="B1320" t="str">
            <v xml:space="preserve">RESFORESTADORA DEL CAUCA S.A.                                         </v>
          </cell>
          <cell r="C1320" t="str">
            <v xml:space="preserve">POPAYAN                   </v>
          </cell>
          <cell r="D1320" t="str">
            <v xml:space="preserve">CAUCA                     </v>
          </cell>
          <cell r="E1320" t="str">
            <v>VIGILANCIA</v>
          </cell>
          <cell r="F1320" t="str">
            <v>ACTIVA</v>
          </cell>
          <cell r="G1320" t="str">
            <v xml:space="preserve">SILVICULTURA Y ACTIVIDADES RELACIONADAS      </v>
          </cell>
          <cell r="H1320">
            <v>1319</v>
          </cell>
          <cell r="I1320">
            <v>23362987</v>
          </cell>
          <cell r="J1320">
            <v>566</v>
          </cell>
          <cell r="K1320">
            <v>23206598</v>
          </cell>
          <cell r="L1320">
            <v>9921</v>
          </cell>
          <cell r="M1320">
            <v>2279968</v>
          </cell>
          <cell r="N1320">
            <v>5168</v>
          </cell>
          <cell r="O1320">
            <v>1825422</v>
          </cell>
          <cell r="P1320">
            <v>1533</v>
          </cell>
          <cell r="Q1320">
            <v>1825422</v>
          </cell>
          <cell r="R1320">
            <v>906</v>
          </cell>
          <cell r="S1320">
            <v>2289644</v>
          </cell>
          <cell r="T1320">
            <v>19413</v>
          </cell>
          <cell r="U1320">
            <v>2460</v>
          </cell>
        </row>
        <row r="1321">
          <cell r="A1321">
            <v>890942914</v>
          </cell>
          <cell r="B1321" t="str">
            <v xml:space="preserve">QUIRURGIL  S. A.                                                      </v>
          </cell>
          <cell r="C1321" t="str">
            <v xml:space="preserve">MEDELLIN                  </v>
          </cell>
          <cell r="D1321" t="str">
            <v xml:space="preserve">ANTIOQUIA                 </v>
          </cell>
          <cell r="E1321" t="str">
            <v>VIGILANCIA</v>
          </cell>
          <cell r="F1321" t="str">
            <v>ACTIVA</v>
          </cell>
          <cell r="G1321" t="str">
            <v xml:space="preserve">COMERCIO AL POR MAYOR                        </v>
          </cell>
          <cell r="H1321">
            <v>1320</v>
          </cell>
          <cell r="I1321">
            <v>23359110</v>
          </cell>
          <cell r="J1321">
            <v>791.5</v>
          </cell>
          <cell r="K1321">
            <v>15130215</v>
          </cell>
          <cell r="L1321">
            <v>2306</v>
          </cell>
          <cell r="M1321">
            <v>19076725</v>
          </cell>
          <cell r="N1321">
            <v>1439</v>
          </cell>
          <cell r="O1321">
            <v>8121518</v>
          </cell>
          <cell r="P1321">
            <v>1893</v>
          </cell>
          <cell r="Q1321">
            <v>1420644</v>
          </cell>
          <cell r="R1321">
            <v>1896</v>
          </cell>
          <cell r="S1321">
            <v>865080</v>
          </cell>
          <cell r="T1321">
            <v>9645.5</v>
          </cell>
          <cell r="U1321">
            <v>1198</v>
          </cell>
        </row>
        <row r="1322">
          <cell r="A1322">
            <v>817000865</v>
          </cell>
          <cell r="B1322" t="str">
            <v xml:space="preserve">METALMECANICAS DEL SUR S.A.                                           </v>
          </cell>
          <cell r="C1322" t="str">
            <v xml:space="preserve">CALOTO                    </v>
          </cell>
          <cell r="D1322" t="str">
            <v xml:space="preserve">CAUCA                     </v>
          </cell>
          <cell r="E1322" t="str">
            <v>VIGILANCIA</v>
          </cell>
          <cell r="F1322" t="str">
            <v>ACTIVA</v>
          </cell>
          <cell r="G1322" t="str">
            <v xml:space="preserve">INDUSTRIA METALMECANICA DERIVADA             </v>
          </cell>
          <cell r="H1322">
            <v>1321</v>
          </cell>
          <cell r="I1322">
            <v>23331607</v>
          </cell>
          <cell r="J1322">
            <v>583</v>
          </cell>
          <cell r="K1322">
            <v>22325079</v>
          </cell>
          <cell r="L1322">
            <v>3061</v>
          </cell>
          <cell r="M1322">
            <v>13826289</v>
          </cell>
          <cell r="N1322">
            <v>1683</v>
          </cell>
          <cell r="O1322">
            <v>7037714</v>
          </cell>
          <cell r="P1322">
            <v>528</v>
          </cell>
          <cell r="Q1322">
            <v>6484822</v>
          </cell>
          <cell r="R1322">
            <v>408</v>
          </cell>
          <cell r="S1322">
            <v>6474828</v>
          </cell>
          <cell r="T1322">
            <v>7584</v>
          </cell>
          <cell r="U1322">
            <v>928</v>
          </cell>
        </row>
        <row r="1323">
          <cell r="A1323">
            <v>832010819</v>
          </cell>
          <cell r="B1323" t="str">
            <v xml:space="preserve">MEXICHER COLOMBIA S. A.                                               </v>
          </cell>
          <cell r="C1323" t="str">
            <v xml:space="preserve">BOGOTA D.C.               </v>
          </cell>
          <cell r="D1323" t="str">
            <v xml:space="preserve">BOGOTA D.C.               </v>
          </cell>
          <cell r="E1323" t="str">
            <v>VIGILANCIA</v>
          </cell>
          <cell r="F1323" t="str">
            <v>ACTIVA</v>
          </cell>
          <cell r="G1323" t="str">
            <v xml:space="preserve">PRODUCTOS QUIMICOS                           </v>
          </cell>
          <cell r="H1323">
            <v>1322</v>
          </cell>
          <cell r="I1323">
            <v>23320818</v>
          </cell>
          <cell r="J1323">
            <v>935</v>
          </cell>
          <cell r="K1323">
            <v>12221542</v>
          </cell>
          <cell r="L1323">
            <v>1920</v>
          </cell>
          <cell r="M1323">
            <v>23760369</v>
          </cell>
          <cell r="N1323">
            <v>2137</v>
          </cell>
          <cell r="O1323">
            <v>5316604</v>
          </cell>
          <cell r="P1323">
            <v>1039</v>
          </cell>
          <cell r="Q1323">
            <v>2858601</v>
          </cell>
          <cell r="R1323">
            <v>1205</v>
          </cell>
          <cell r="S1323">
            <v>1557231</v>
          </cell>
          <cell r="T1323">
            <v>8558</v>
          </cell>
          <cell r="U1323">
            <v>1055</v>
          </cell>
        </row>
        <row r="1324">
          <cell r="A1324">
            <v>860005101</v>
          </cell>
          <cell r="B1324" t="str">
            <v xml:space="preserve">EDUARDO L. GERLEIN S.A.                                               </v>
          </cell>
          <cell r="C1324" t="str">
            <v xml:space="preserve">BOGOTA D.C.               </v>
          </cell>
          <cell r="D1324" t="str">
            <v xml:space="preserve">BOGOTA D.C.               </v>
          </cell>
          <cell r="E1324" t="str">
            <v>VIGILANCIA</v>
          </cell>
          <cell r="F1324" t="str">
            <v>ACTIVA</v>
          </cell>
          <cell r="G1324" t="str">
            <v>ALMACENAMIENTO Y OTRAS ACTIVIDADES RELACIONAD</v>
          </cell>
          <cell r="H1324">
            <v>1323</v>
          </cell>
          <cell r="I1324">
            <v>23264158</v>
          </cell>
          <cell r="J1324">
            <v>961</v>
          </cell>
          <cell r="K1324">
            <v>11839416</v>
          </cell>
          <cell r="L1324">
            <v>3431</v>
          </cell>
          <cell r="M1324">
            <v>12121840</v>
          </cell>
          <cell r="N1324">
            <v>978</v>
          </cell>
          <cell r="O1324">
            <v>12121840</v>
          </cell>
          <cell r="P1324">
            <v>1970</v>
          </cell>
          <cell r="Q1324">
            <v>1360181</v>
          </cell>
          <cell r="R1324">
            <v>902</v>
          </cell>
          <cell r="S1324">
            <v>2303610</v>
          </cell>
          <cell r="T1324">
            <v>9565</v>
          </cell>
          <cell r="U1324">
            <v>1190</v>
          </cell>
        </row>
        <row r="1325">
          <cell r="A1325">
            <v>800022371</v>
          </cell>
          <cell r="B1325" t="str">
            <v xml:space="preserve">COLOMBIANA DE EXTRUSION S.A.                                          </v>
          </cell>
          <cell r="C1325" t="str">
            <v xml:space="preserve">BUCARAMANGA               </v>
          </cell>
          <cell r="D1325" t="str">
            <v xml:space="preserve">SANTANDER                 </v>
          </cell>
          <cell r="E1325" t="str">
            <v>VIGILANCIA</v>
          </cell>
          <cell r="F1325" t="str">
            <v>ACTIVA</v>
          </cell>
          <cell r="G1325" t="str">
            <v xml:space="preserve">PRODUCTOS DE PLASTICO                        </v>
          </cell>
          <cell r="H1325">
            <v>1324</v>
          </cell>
          <cell r="I1325">
            <v>23218907</v>
          </cell>
          <cell r="J1325">
            <v>677.5</v>
          </cell>
          <cell r="K1325">
            <v>18410768</v>
          </cell>
          <cell r="L1325">
            <v>2009</v>
          </cell>
          <cell r="M1325">
            <v>22501977</v>
          </cell>
          <cell r="N1325">
            <v>1590</v>
          </cell>
          <cell r="O1325">
            <v>7429437</v>
          </cell>
          <cell r="P1325">
            <v>630</v>
          </cell>
          <cell r="Q1325">
            <v>5259943</v>
          </cell>
          <cell r="R1325">
            <v>646</v>
          </cell>
          <cell r="S1325">
            <v>3523495</v>
          </cell>
          <cell r="T1325">
            <v>6876.5</v>
          </cell>
          <cell r="U1325">
            <v>850</v>
          </cell>
        </row>
        <row r="1326">
          <cell r="A1326">
            <v>811018771</v>
          </cell>
          <cell r="B1326" t="str">
            <v xml:space="preserve">MARKETING PERSONAL S.A                                                </v>
          </cell>
          <cell r="C1326" t="str">
            <v xml:space="preserve">MEDELLIN                  </v>
          </cell>
          <cell r="D1326" t="str">
            <v xml:space="preserve">ANTIOQUIA                 </v>
          </cell>
          <cell r="E1326" t="str">
            <v>VIGILANCIA</v>
          </cell>
          <cell r="F1326" t="str">
            <v>ACTIVA</v>
          </cell>
          <cell r="G1326" t="str">
            <v xml:space="preserve">COMERCIO AL POR MENOR                        </v>
          </cell>
          <cell r="H1326">
            <v>1325</v>
          </cell>
          <cell r="I1326">
            <v>23218356</v>
          </cell>
          <cell r="J1326">
            <v>1293.5</v>
          </cell>
          <cell r="K1326">
            <v>7920388</v>
          </cell>
          <cell r="L1326">
            <v>592</v>
          </cell>
          <cell r="M1326">
            <v>80331699</v>
          </cell>
          <cell r="N1326">
            <v>326</v>
          </cell>
          <cell r="O1326">
            <v>38390067</v>
          </cell>
          <cell r="P1326">
            <v>1314</v>
          </cell>
          <cell r="Q1326">
            <v>2177526</v>
          </cell>
          <cell r="R1326">
            <v>1827</v>
          </cell>
          <cell r="S1326">
            <v>905865</v>
          </cell>
          <cell r="T1326">
            <v>6677.5</v>
          </cell>
          <cell r="U1326">
            <v>826</v>
          </cell>
        </row>
        <row r="1327">
          <cell r="A1327">
            <v>890900003</v>
          </cell>
          <cell r="B1327" t="str">
            <v xml:space="preserve">INDUSTRIAS DE COBRE Y ALUMINIO S.A                                    </v>
          </cell>
          <cell r="C1327" t="str">
            <v xml:space="preserve">MEDELLIN                  </v>
          </cell>
          <cell r="D1327" t="str">
            <v xml:space="preserve">ANTIOQUIA                 </v>
          </cell>
          <cell r="E1327" t="str">
            <v>VIGILANCIA</v>
          </cell>
          <cell r="F1327" t="str">
            <v>ACTIVA</v>
          </cell>
          <cell r="G1327" t="str">
            <v xml:space="preserve">INDUSTRIAS METALICAS BASICAS                 </v>
          </cell>
          <cell r="H1327">
            <v>1326</v>
          </cell>
          <cell r="I1327">
            <v>23130845</v>
          </cell>
          <cell r="J1327">
            <v>940.5</v>
          </cell>
          <cell r="K1327">
            <v>12158700</v>
          </cell>
          <cell r="L1327">
            <v>1580</v>
          </cell>
          <cell r="M1327">
            <v>29744692</v>
          </cell>
          <cell r="N1327">
            <v>2020</v>
          </cell>
          <cell r="O1327">
            <v>5738689</v>
          </cell>
          <cell r="P1327">
            <v>976</v>
          </cell>
          <cell r="Q1327">
            <v>3094023</v>
          </cell>
          <cell r="R1327">
            <v>1130</v>
          </cell>
          <cell r="S1327">
            <v>1673021</v>
          </cell>
          <cell r="T1327">
            <v>7972.5</v>
          </cell>
          <cell r="U1327">
            <v>980</v>
          </cell>
        </row>
        <row r="1328">
          <cell r="A1328">
            <v>860037067</v>
          </cell>
          <cell r="B1328" t="str">
            <v xml:space="preserve">RASCHELTEX LTDA                                                       </v>
          </cell>
          <cell r="C1328" t="str">
            <v xml:space="preserve">BOGOTA D.C.               </v>
          </cell>
          <cell r="D1328" t="str">
            <v xml:space="preserve">BOGOTA D.C.               </v>
          </cell>
          <cell r="E1328" t="str">
            <v>VIGILANCIA</v>
          </cell>
          <cell r="F1328" t="str">
            <v>ACTIVA</v>
          </cell>
          <cell r="G1328" t="str">
            <v>FABRICACION DE OTROS PRODUCTOS CON MATERIALES</v>
          </cell>
          <cell r="H1328">
            <v>1327</v>
          </cell>
          <cell r="I1328">
            <v>23077639</v>
          </cell>
          <cell r="J1328">
            <v>806.5</v>
          </cell>
          <cell r="K1328">
            <v>14730764</v>
          </cell>
          <cell r="L1328">
            <v>3368</v>
          </cell>
          <cell r="M1328">
            <v>12399332</v>
          </cell>
          <cell r="N1328">
            <v>2820</v>
          </cell>
          <cell r="O1328">
            <v>3843793</v>
          </cell>
          <cell r="P1328">
            <v>2233</v>
          </cell>
          <cell r="Q1328">
            <v>1161890</v>
          </cell>
          <cell r="R1328">
            <v>7044</v>
          </cell>
          <cell r="S1328">
            <v>112335</v>
          </cell>
          <cell r="T1328">
            <v>17598.5</v>
          </cell>
          <cell r="U1328">
            <v>2232</v>
          </cell>
        </row>
        <row r="1329">
          <cell r="A1329">
            <v>805030399</v>
          </cell>
          <cell r="B1329" t="str">
            <v xml:space="preserve">OSTER DE COLOMBIA LTDA                                                </v>
          </cell>
          <cell r="C1329" t="str">
            <v xml:space="preserve">CALI                      </v>
          </cell>
          <cell r="D1329" t="str">
            <v xml:space="preserve">VALLE                     </v>
          </cell>
          <cell r="E1329" t="str">
            <v>VIGILANCIA</v>
          </cell>
          <cell r="F1329" t="str">
            <v>ACTIVA</v>
          </cell>
          <cell r="G1329" t="str">
            <v xml:space="preserve">COMERCIO AL POR MAYOR                        </v>
          </cell>
          <cell r="H1329">
            <v>1328</v>
          </cell>
          <cell r="I1329">
            <v>23035093</v>
          </cell>
          <cell r="J1329">
            <v>899.5</v>
          </cell>
          <cell r="K1329">
            <v>12771523</v>
          </cell>
          <cell r="L1329">
            <v>1296</v>
          </cell>
          <cell r="M1329">
            <v>36377076</v>
          </cell>
          <cell r="N1329">
            <v>643</v>
          </cell>
          <cell r="O1329">
            <v>18962477</v>
          </cell>
          <cell r="P1329">
            <v>403</v>
          </cell>
          <cell r="Q1329">
            <v>9076528</v>
          </cell>
          <cell r="R1329">
            <v>418</v>
          </cell>
          <cell r="S1329">
            <v>6375930</v>
          </cell>
          <cell r="T1329">
            <v>4987.5</v>
          </cell>
          <cell r="U1329">
            <v>648</v>
          </cell>
        </row>
        <row r="1330">
          <cell r="A1330">
            <v>830103515</v>
          </cell>
          <cell r="B1330" t="str">
            <v xml:space="preserve">GRUPO C B C  S A                                                      </v>
          </cell>
          <cell r="C1330" t="str">
            <v xml:space="preserve">BOGOTA D.C.               </v>
          </cell>
          <cell r="D1330" t="str">
            <v xml:space="preserve">BOGOTA D.C.               </v>
          </cell>
          <cell r="E1330" t="str">
            <v>VIGILANCIA</v>
          </cell>
          <cell r="F1330" t="str">
            <v>ACTIVA</v>
          </cell>
          <cell r="G1330" t="str">
            <v xml:space="preserve">EXPENDIO DE ALIMENTOS Y BEBIDAS              </v>
          </cell>
          <cell r="H1330">
            <v>1329</v>
          </cell>
          <cell r="I1330">
            <v>22972006</v>
          </cell>
          <cell r="J1330">
            <v>798.5</v>
          </cell>
          <cell r="K1330">
            <v>14993853</v>
          </cell>
          <cell r="L1330">
            <v>864</v>
          </cell>
          <cell r="M1330">
            <v>56041350</v>
          </cell>
          <cell r="N1330">
            <v>399</v>
          </cell>
          <cell r="O1330">
            <v>31386643</v>
          </cell>
          <cell r="P1330">
            <v>2033</v>
          </cell>
          <cell r="Q1330">
            <v>1316621</v>
          </cell>
          <cell r="R1330">
            <v>1223</v>
          </cell>
          <cell r="S1330">
            <v>1536452</v>
          </cell>
          <cell r="T1330">
            <v>6646.5</v>
          </cell>
          <cell r="U1330">
            <v>824</v>
          </cell>
        </row>
        <row r="1331">
          <cell r="A1331">
            <v>890902168</v>
          </cell>
          <cell r="B1331" t="str">
            <v xml:space="preserve">LABORATORIOS ECAR S.A.                                                </v>
          </cell>
          <cell r="C1331" t="str">
            <v xml:space="preserve">MEDELLIN                  </v>
          </cell>
          <cell r="D1331" t="str">
            <v xml:space="preserve">ANTIOQUIA                 </v>
          </cell>
          <cell r="E1331" t="str">
            <v>VIGILANCIA</v>
          </cell>
          <cell r="F1331" t="str">
            <v>ACTIVA</v>
          </cell>
          <cell r="G1331" t="str">
            <v xml:space="preserve">PRODUCTOS QUIMICOS                           </v>
          </cell>
          <cell r="H1331">
            <v>1330</v>
          </cell>
          <cell r="I1331">
            <v>22971843</v>
          </cell>
          <cell r="J1331">
            <v>1028</v>
          </cell>
          <cell r="K1331">
            <v>10843974</v>
          </cell>
          <cell r="L1331">
            <v>2248</v>
          </cell>
          <cell r="M1331">
            <v>19632418</v>
          </cell>
          <cell r="N1331">
            <v>1437</v>
          </cell>
          <cell r="O1331">
            <v>8126302</v>
          </cell>
          <cell r="P1331">
            <v>1655</v>
          </cell>
          <cell r="Q1331">
            <v>1661017</v>
          </cell>
          <cell r="R1331">
            <v>6321</v>
          </cell>
          <cell r="S1331">
            <v>139276</v>
          </cell>
          <cell r="T1331">
            <v>14019</v>
          </cell>
          <cell r="U1331">
            <v>1754</v>
          </cell>
        </row>
        <row r="1332">
          <cell r="A1332">
            <v>890317923</v>
          </cell>
          <cell r="B1332" t="str">
            <v xml:space="preserve">ASIC S.A                                                              </v>
          </cell>
          <cell r="C1332" t="str">
            <v xml:space="preserve">BOGOTA D.C.               </v>
          </cell>
          <cell r="D1332" t="str">
            <v xml:space="preserve">BOGOTA D.C.               </v>
          </cell>
          <cell r="E1332" t="str">
            <v>VIGILANCIA</v>
          </cell>
          <cell r="F1332" t="str">
            <v>ACTIVA</v>
          </cell>
          <cell r="G1332" t="str">
            <v xml:space="preserve">COMERCIO AL POR MENOR                        </v>
          </cell>
          <cell r="H1332">
            <v>1331</v>
          </cell>
          <cell r="I1332">
            <v>22888180</v>
          </cell>
          <cell r="J1332">
            <v>2266.5</v>
          </cell>
          <cell r="K1332">
            <v>3587776</v>
          </cell>
          <cell r="L1332">
            <v>1359</v>
          </cell>
          <cell r="M1332">
            <v>34714631</v>
          </cell>
          <cell r="N1332">
            <v>1341</v>
          </cell>
          <cell r="O1332">
            <v>8816921</v>
          </cell>
          <cell r="P1332">
            <v>2394</v>
          </cell>
          <cell r="Q1332">
            <v>1049197</v>
          </cell>
          <cell r="R1332">
            <v>3745</v>
          </cell>
          <cell r="S1332">
            <v>328955</v>
          </cell>
          <cell r="T1332">
            <v>12436.5</v>
          </cell>
          <cell r="U1332">
            <v>1561</v>
          </cell>
        </row>
        <row r="1333">
          <cell r="A1333">
            <v>800250947</v>
          </cell>
          <cell r="B1333" t="str">
            <v xml:space="preserve">SURTIOFICINAS LIMITADA                                                </v>
          </cell>
          <cell r="C1333" t="str">
            <v xml:space="preserve">BARRANQUILLA              </v>
          </cell>
          <cell r="D1333" t="str">
            <v xml:space="preserve">ATLANTICO                 </v>
          </cell>
          <cell r="E1333" t="str">
            <v>VIGILANCIA</v>
          </cell>
          <cell r="F1333" t="str">
            <v>ACTIVA</v>
          </cell>
          <cell r="G1333" t="str">
            <v xml:space="preserve">COMERCIO AL POR MENOR                        </v>
          </cell>
          <cell r="H1333">
            <v>1332</v>
          </cell>
          <cell r="I1333">
            <v>22859017</v>
          </cell>
          <cell r="J1333">
            <v>2241</v>
          </cell>
          <cell r="K1333">
            <v>3643652</v>
          </cell>
          <cell r="L1333">
            <v>1736</v>
          </cell>
          <cell r="M1333">
            <v>26479276</v>
          </cell>
          <cell r="N1333">
            <v>1509</v>
          </cell>
          <cell r="O1333">
            <v>7825693</v>
          </cell>
          <cell r="P1333">
            <v>1552</v>
          </cell>
          <cell r="Q1333">
            <v>1791575</v>
          </cell>
          <cell r="R1333">
            <v>2639</v>
          </cell>
          <cell r="S1333">
            <v>546177</v>
          </cell>
          <cell r="T1333">
            <v>11009</v>
          </cell>
          <cell r="U1333">
            <v>1368</v>
          </cell>
        </row>
        <row r="1334">
          <cell r="A1334">
            <v>830054730</v>
          </cell>
          <cell r="B1334" t="str">
            <v xml:space="preserve">SYNAPSIS COLOMBIA LTDA                                                </v>
          </cell>
          <cell r="C1334" t="str">
            <v xml:space="preserve">BOGOTA D.C.               </v>
          </cell>
          <cell r="D1334" t="str">
            <v xml:space="preserve">BOGOTA D.C.               </v>
          </cell>
          <cell r="E1334" t="str">
            <v>VIGILANCIA</v>
          </cell>
          <cell r="F1334" t="str">
            <v>ACTIVA</v>
          </cell>
          <cell r="G1334" t="str">
            <v xml:space="preserve">ACTIVIDADES DE INFORMATICA                   </v>
          </cell>
          <cell r="H1334">
            <v>1333</v>
          </cell>
          <cell r="I1334">
            <v>22850841</v>
          </cell>
          <cell r="J1334">
            <v>1035</v>
          </cell>
          <cell r="K1334">
            <v>10764795</v>
          </cell>
          <cell r="L1334">
            <v>1008</v>
          </cell>
          <cell r="M1334">
            <v>47142472</v>
          </cell>
          <cell r="N1334">
            <v>737</v>
          </cell>
          <cell r="O1334">
            <v>16241824</v>
          </cell>
          <cell r="P1334">
            <v>421</v>
          </cell>
          <cell r="Q1334">
            <v>8600597</v>
          </cell>
          <cell r="R1334">
            <v>513</v>
          </cell>
          <cell r="S1334">
            <v>4846004</v>
          </cell>
          <cell r="T1334">
            <v>5047</v>
          </cell>
          <cell r="U1334">
            <v>653</v>
          </cell>
        </row>
        <row r="1335">
          <cell r="A1335">
            <v>804000752</v>
          </cell>
          <cell r="B1335" t="str">
            <v xml:space="preserve">CONSTRUVIAS DE COLOMBIA S.A.                                          </v>
          </cell>
          <cell r="C1335" t="str">
            <v xml:space="preserve">GIRON                     </v>
          </cell>
          <cell r="D1335" t="str">
            <v xml:space="preserve">SANTANDER                 </v>
          </cell>
          <cell r="E1335" t="str">
            <v>VIGILANCIA</v>
          </cell>
          <cell r="F1335" t="str">
            <v>ACTIVA</v>
          </cell>
          <cell r="G1335" t="str">
            <v xml:space="preserve">CONSTRUCCION DE OBRAS RESIDENCIALES          </v>
          </cell>
          <cell r="H1335">
            <v>1334</v>
          </cell>
          <cell r="I1335">
            <v>22848347</v>
          </cell>
          <cell r="J1335">
            <v>1364</v>
          </cell>
          <cell r="K1335">
            <v>7413178</v>
          </cell>
          <cell r="L1335">
            <v>1080</v>
          </cell>
          <cell r="M1335">
            <v>44037445</v>
          </cell>
          <cell r="N1335">
            <v>818</v>
          </cell>
          <cell r="O1335">
            <v>14581289</v>
          </cell>
          <cell r="P1335">
            <v>1588</v>
          </cell>
          <cell r="Q1335">
            <v>1754944</v>
          </cell>
          <cell r="R1335">
            <v>2008</v>
          </cell>
          <cell r="S1335">
            <v>799977</v>
          </cell>
          <cell r="T1335">
            <v>8192</v>
          </cell>
          <cell r="U1335">
            <v>1008</v>
          </cell>
        </row>
        <row r="1336">
          <cell r="A1336">
            <v>806006339</v>
          </cell>
          <cell r="B1336" t="str">
            <v xml:space="preserve">CONCESION VIAL DE CARTAGENA S.A.                                      </v>
          </cell>
          <cell r="C1336" t="str">
            <v xml:space="preserve">CARTAGENA                 </v>
          </cell>
          <cell r="D1336" t="str">
            <v xml:space="preserve">BOLIVAR                   </v>
          </cell>
          <cell r="E1336" t="str">
            <v>VIGILANCIA</v>
          </cell>
          <cell r="F1336" t="str">
            <v>ACTIVA</v>
          </cell>
          <cell r="G1336" t="str">
            <v xml:space="preserve">CONSTRUCCION DE OBRAS CIVILES                </v>
          </cell>
          <cell r="H1336">
            <v>1335</v>
          </cell>
          <cell r="I1336">
            <v>22816541</v>
          </cell>
          <cell r="J1336">
            <v>579.5</v>
          </cell>
          <cell r="K1336">
            <v>22578693</v>
          </cell>
          <cell r="L1336">
            <v>6398</v>
          </cell>
          <cell r="M1336">
            <v>5124856</v>
          </cell>
          <cell r="N1336">
            <v>3596</v>
          </cell>
          <cell r="O1336">
            <v>2873725</v>
          </cell>
          <cell r="P1336">
            <v>1033</v>
          </cell>
          <cell r="Q1336">
            <v>2873725</v>
          </cell>
          <cell r="R1336">
            <v>2050</v>
          </cell>
          <cell r="S1336">
            <v>778640</v>
          </cell>
          <cell r="T1336">
            <v>14991.5</v>
          </cell>
          <cell r="U1336">
            <v>1888</v>
          </cell>
        </row>
        <row r="1337">
          <cell r="A1337">
            <v>800005492</v>
          </cell>
          <cell r="B1337" t="str">
            <v xml:space="preserve">EDITORIAL TELEVISA COLOMBIA S A                                       </v>
          </cell>
          <cell r="C1337" t="str">
            <v xml:space="preserve">BOGOTA D.C.               </v>
          </cell>
          <cell r="D1337" t="str">
            <v xml:space="preserve">BOGOTA D.C.               </v>
          </cell>
          <cell r="E1337" t="str">
            <v>VIGILANCIA</v>
          </cell>
          <cell r="F1337" t="str">
            <v>ACTIVA</v>
          </cell>
          <cell r="G1337" t="str">
            <v xml:space="preserve">COMERCIO AL POR MAYOR                        </v>
          </cell>
          <cell r="H1337">
            <v>1336</v>
          </cell>
          <cell r="I1337">
            <v>22810392</v>
          </cell>
          <cell r="J1337">
            <v>1846.5</v>
          </cell>
          <cell r="K1337">
            <v>4917742</v>
          </cell>
          <cell r="L1337">
            <v>1906</v>
          </cell>
          <cell r="M1337">
            <v>23950778</v>
          </cell>
          <cell r="N1337">
            <v>1076</v>
          </cell>
          <cell r="O1337">
            <v>10849415</v>
          </cell>
          <cell r="P1337">
            <v>935</v>
          </cell>
          <cell r="Q1337">
            <v>3243601</v>
          </cell>
          <cell r="R1337">
            <v>2302</v>
          </cell>
          <cell r="S1337">
            <v>651759</v>
          </cell>
          <cell r="T1337">
            <v>9401.5</v>
          </cell>
          <cell r="U1337">
            <v>1162</v>
          </cell>
        </row>
        <row r="1338">
          <cell r="A1338">
            <v>817002926</v>
          </cell>
          <cell r="B1338" t="str">
            <v xml:space="preserve">PERFILAMOS DEL CAUCA S A                                              </v>
          </cell>
          <cell r="C1338" t="str">
            <v xml:space="preserve">PUERTO TEJADA             </v>
          </cell>
          <cell r="D1338" t="str">
            <v xml:space="preserve">CAUCA                     </v>
          </cell>
          <cell r="E1338" t="str">
            <v>VIGILANCIA</v>
          </cell>
          <cell r="F1338" t="str">
            <v>ACTIVA</v>
          </cell>
          <cell r="G1338" t="str">
            <v xml:space="preserve">INDUSTRIA METALMECANICA DERIVADA             </v>
          </cell>
          <cell r="H1338">
            <v>1337</v>
          </cell>
          <cell r="I1338">
            <v>22735440</v>
          </cell>
          <cell r="J1338">
            <v>1120</v>
          </cell>
          <cell r="K1338">
            <v>9605424</v>
          </cell>
          <cell r="L1338">
            <v>1062</v>
          </cell>
          <cell r="M1338">
            <v>44763834</v>
          </cell>
          <cell r="N1338">
            <v>2021</v>
          </cell>
          <cell r="O1338">
            <v>5735980</v>
          </cell>
          <cell r="P1338">
            <v>1110</v>
          </cell>
          <cell r="Q1338">
            <v>2671712</v>
          </cell>
          <cell r="R1338">
            <v>863</v>
          </cell>
          <cell r="S1338">
            <v>2451660</v>
          </cell>
          <cell r="T1338">
            <v>7513</v>
          </cell>
          <cell r="U1338">
            <v>923</v>
          </cell>
        </row>
        <row r="1339">
          <cell r="A1339">
            <v>800004599</v>
          </cell>
          <cell r="B1339" t="str">
            <v xml:space="preserve">COMERCIALIZADORA MARDEN LTDA                                          </v>
          </cell>
          <cell r="C1339" t="str">
            <v xml:space="preserve">PALMIRA                   </v>
          </cell>
          <cell r="D1339" t="str">
            <v xml:space="preserve">VALLE                     </v>
          </cell>
          <cell r="E1339" t="str">
            <v>VIGILANCIA</v>
          </cell>
          <cell r="F1339" t="str">
            <v>ACTIVA</v>
          </cell>
          <cell r="G1339" t="str">
            <v xml:space="preserve">COMERCIO AL POR MENOR                        </v>
          </cell>
          <cell r="H1339">
            <v>1338</v>
          </cell>
          <cell r="I1339">
            <v>22725202</v>
          </cell>
          <cell r="J1339">
            <v>1985.5</v>
          </cell>
          <cell r="K1339">
            <v>4396716</v>
          </cell>
          <cell r="L1339">
            <v>650</v>
          </cell>
          <cell r="M1339">
            <v>73610119</v>
          </cell>
          <cell r="N1339">
            <v>1100</v>
          </cell>
          <cell r="O1339">
            <v>10702594</v>
          </cell>
          <cell r="P1339">
            <v>3994</v>
          </cell>
          <cell r="Q1339">
            <v>527293</v>
          </cell>
          <cell r="R1339">
            <v>2268</v>
          </cell>
          <cell r="S1339">
            <v>666553</v>
          </cell>
          <cell r="T1339">
            <v>11335.5</v>
          </cell>
          <cell r="U1339">
            <v>1410</v>
          </cell>
        </row>
        <row r="1340">
          <cell r="A1340">
            <v>811021649</v>
          </cell>
          <cell r="B1340" t="str">
            <v xml:space="preserve">COMERCIALIZADORA DE CONFECCIONES Y TEXTILES S.A.                      </v>
          </cell>
          <cell r="C1340" t="str">
            <v xml:space="preserve">MEDELLIN                  </v>
          </cell>
          <cell r="D1340" t="str">
            <v xml:space="preserve">ANTIOQUIA                 </v>
          </cell>
          <cell r="E1340" t="str">
            <v>VIGILANCIA</v>
          </cell>
          <cell r="F1340" t="str">
            <v>ACTIVA</v>
          </cell>
          <cell r="G1340" t="str">
            <v xml:space="preserve">COMERCIO AL POR MAYOR                        </v>
          </cell>
          <cell r="H1340">
            <v>1339</v>
          </cell>
          <cell r="I1340">
            <v>22711014</v>
          </cell>
          <cell r="J1340">
            <v>1779.5</v>
          </cell>
          <cell r="K1340">
            <v>5149955</v>
          </cell>
          <cell r="L1340">
            <v>1381</v>
          </cell>
          <cell r="M1340">
            <v>34273485</v>
          </cell>
          <cell r="N1340">
            <v>770</v>
          </cell>
          <cell r="O1340">
            <v>15480995</v>
          </cell>
          <cell r="P1340">
            <v>871</v>
          </cell>
          <cell r="Q1340">
            <v>3565131</v>
          </cell>
          <cell r="R1340">
            <v>1954</v>
          </cell>
          <cell r="S1340">
            <v>830641</v>
          </cell>
          <cell r="T1340">
            <v>8094.5</v>
          </cell>
          <cell r="U1340">
            <v>994</v>
          </cell>
        </row>
        <row r="1341">
          <cell r="A1341">
            <v>800156889</v>
          </cell>
          <cell r="B1341" t="str">
            <v xml:space="preserve">DISTRIBUIDORA  KIRAMAR S.A.                                           </v>
          </cell>
          <cell r="C1341" t="str">
            <v xml:space="preserve">MEDELLIN                  </v>
          </cell>
          <cell r="D1341" t="str">
            <v xml:space="preserve">ANTIOQUIA                 </v>
          </cell>
          <cell r="E1341" t="str">
            <v>VIGILANCIA</v>
          </cell>
          <cell r="F1341" t="str">
            <v>ACTIVA</v>
          </cell>
          <cell r="G1341" t="str">
            <v xml:space="preserve">COMERCIO AL POR MAYOR                        </v>
          </cell>
          <cell r="H1341">
            <v>1340</v>
          </cell>
          <cell r="I1341">
            <v>22690150</v>
          </cell>
          <cell r="J1341">
            <v>1185</v>
          </cell>
          <cell r="K1341">
            <v>8936802</v>
          </cell>
          <cell r="L1341">
            <v>948</v>
          </cell>
          <cell r="M1341">
            <v>50336695</v>
          </cell>
          <cell r="N1341">
            <v>1383</v>
          </cell>
          <cell r="O1341">
            <v>8463371</v>
          </cell>
          <cell r="P1341">
            <v>2715</v>
          </cell>
          <cell r="Q1341">
            <v>893658</v>
          </cell>
          <cell r="R1341">
            <v>2895</v>
          </cell>
          <cell r="S1341">
            <v>479442</v>
          </cell>
          <cell r="T1341">
            <v>10466</v>
          </cell>
          <cell r="U1341">
            <v>1300</v>
          </cell>
        </row>
        <row r="1342">
          <cell r="A1342">
            <v>815003461</v>
          </cell>
          <cell r="B1342" t="str">
            <v xml:space="preserve">TRIADA EMA S.A. SUCURSAL COLOMBIA                                     </v>
          </cell>
          <cell r="C1342" t="str">
            <v xml:space="preserve">PALMIRA                   </v>
          </cell>
          <cell r="D1342" t="str">
            <v xml:space="preserve">VALLE                     </v>
          </cell>
          <cell r="E1342" t="str">
            <v>VIGILANCIA</v>
          </cell>
          <cell r="F1342" t="str">
            <v>ACTIVA</v>
          </cell>
          <cell r="G1342" t="str">
            <v xml:space="preserve">PRODUCTOS QUIMICOS                           </v>
          </cell>
          <cell r="H1342">
            <v>1341</v>
          </cell>
          <cell r="I1342">
            <v>22686662</v>
          </cell>
          <cell r="J1342">
            <v>755.5</v>
          </cell>
          <cell r="K1342">
            <v>16022816</v>
          </cell>
          <cell r="L1342">
            <v>1997</v>
          </cell>
          <cell r="M1342">
            <v>22693107</v>
          </cell>
          <cell r="N1342">
            <v>898</v>
          </cell>
          <cell r="O1342">
            <v>13170087</v>
          </cell>
          <cell r="P1342">
            <v>767</v>
          </cell>
          <cell r="Q1342">
            <v>4156677</v>
          </cell>
          <cell r="R1342">
            <v>794</v>
          </cell>
          <cell r="S1342">
            <v>2700096</v>
          </cell>
          <cell r="T1342">
            <v>6552.5</v>
          </cell>
          <cell r="U1342">
            <v>817</v>
          </cell>
        </row>
        <row r="1343">
          <cell r="A1343">
            <v>860533955</v>
          </cell>
          <cell r="B1343" t="str">
            <v xml:space="preserve">TEXTRON S.A.                                                          </v>
          </cell>
          <cell r="C1343" t="str">
            <v xml:space="preserve">BOGOTA D.C.               </v>
          </cell>
          <cell r="D1343" t="str">
            <v xml:space="preserve">BOGOTA D.C.               </v>
          </cell>
          <cell r="E1343" t="str">
            <v>VIGILANCIA</v>
          </cell>
          <cell r="F1343" t="str">
            <v>ACTIVA</v>
          </cell>
          <cell r="G1343" t="str">
            <v xml:space="preserve">FABRICACION DE PRENDAS DE VESTIR             </v>
          </cell>
          <cell r="H1343">
            <v>1342</v>
          </cell>
          <cell r="I1343">
            <v>22659291</v>
          </cell>
          <cell r="J1343">
            <v>1079</v>
          </cell>
          <cell r="K1343">
            <v>10107702</v>
          </cell>
          <cell r="L1343">
            <v>2137</v>
          </cell>
          <cell r="M1343">
            <v>20881152</v>
          </cell>
          <cell r="N1343">
            <v>1047</v>
          </cell>
          <cell r="O1343">
            <v>11235873</v>
          </cell>
          <cell r="P1343">
            <v>1721</v>
          </cell>
          <cell r="Q1343">
            <v>1595004</v>
          </cell>
          <cell r="R1343">
            <v>2280</v>
          </cell>
          <cell r="S1343">
            <v>661724</v>
          </cell>
          <cell r="T1343">
            <v>9606</v>
          </cell>
          <cell r="U1343">
            <v>1196</v>
          </cell>
        </row>
        <row r="1344">
          <cell r="A1344">
            <v>800083475</v>
          </cell>
          <cell r="B1344" t="str">
            <v xml:space="preserve">LEDAKON S.A.                                                          </v>
          </cell>
          <cell r="C1344" t="str">
            <v xml:space="preserve">BOGOTA D.C.               </v>
          </cell>
          <cell r="D1344" t="str">
            <v xml:space="preserve">BOGOTA D.C.               </v>
          </cell>
          <cell r="E1344" t="str">
            <v>VIGILANCIA</v>
          </cell>
          <cell r="F1344" t="str">
            <v>ACTIVA</v>
          </cell>
          <cell r="G1344" t="str">
            <v xml:space="preserve">COMERCIO AL POR MAYOR                        </v>
          </cell>
          <cell r="H1344">
            <v>1343</v>
          </cell>
          <cell r="I1344">
            <v>22639024</v>
          </cell>
          <cell r="J1344">
            <v>2170.5</v>
          </cell>
          <cell r="K1344">
            <v>3847309</v>
          </cell>
          <cell r="L1344">
            <v>995</v>
          </cell>
          <cell r="M1344">
            <v>47829533</v>
          </cell>
          <cell r="N1344">
            <v>1604</v>
          </cell>
          <cell r="O1344">
            <v>7355267</v>
          </cell>
          <cell r="P1344">
            <v>1102</v>
          </cell>
          <cell r="Q1344">
            <v>2702947</v>
          </cell>
          <cell r="R1344">
            <v>4593</v>
          </cell>
          <cell r="S1344">
            <v>239856</v>
          </cell>
          <cell r="T1344">
            <v>11807.5</v>
          </cell>
          <cell r="U1344">
            <v>1474</v>
          </cell>
        </row>
        <row r="1345">
          <cell r="A1345">
            <v>890939776</v>
          </cell>
          <cell r="B1345" t="str">
            <v xml:space="preserve">INDUPOLLO S. A.                                                       </v>
          </cell>
          <cell r="C1345" t="str">
            <v xml:space="preserve">CARTAGENA                 </v>
          </cell>
          <cell r="D1345" t="str">
            <v xml:space="preserve">BOLIVAR                   </v>
          </cell>
          <cell r="E1345" t="str">
            <v>VIGILANCIA</v>
          </cell>
          <cell r="F1345" t="str">
            <v>ACTIVA</v>
          </cell>
          <cell r="G1345" t="str">
            <v xml:space="preserve">PRODUCTOS ALIMENTICIOS                       </v>
          </cell>
          <cell r="H1345">
            <v>1344</v>
          </cell>
          <cell r="I1345">
            <v>22632581</v>
          </cell>
          <cell r="J1345">
            <v>803</v>
          </cell>
          <cell r="K1345">
            <v>14799703</v>
          </cell>
          <cell r="L1345">
            <v>1005</v>
          </cell>
          <cell r="M1345">
            <v>47231451</v>
          </cell>
          <cell r="N1345">
            <v>1164</v>
          </cell>
          <cell r="O1345">
            <v>10034719</v>
          </cell>
          <cell r="P1345">
            <v>2592</v>
          </cell>
          <cell r="Q1345">
            <v>949977</v>
          </cell>
          <cell r="R1345">
            <v>2086</v>
          </cell>
          <cell r="S1345">
            <v>762564</v>
          </cell>
          <cell r="T1345">
            <v>8994</v>
          </cell>
          <cell r="U1345">
            <v>1112</v>
          </cell>
        </row>
        <row r="1346">
          <cell r="A1346">
            <v>890314942</v>
          </cell>
          <cell r="B1346" t="str">
            <v xml:space="preserve">CREDIGANE ELECTRODOMESTICOS S.A                                       </v>
          </cell>
          <cell r="C1346" t="str">
            <v xml:space="preserve">CALI                      </v>
          </cell>
          <cell r="D1346" t="str">
            <v xml:space="preserve">VALLE                     </v>
          </cell>
          <cell r="E1346" t="str">
            <v>VIGILANCIA</v>
          </cell>
          <cell r="F1346" t="str">
            <v>ACTIVA</v>
          </cell>
          <cell r="G1346" t="str">
            <v xml:space="preserve">COMERCIO AL POR MENOR                        </v>
          </cell>
          <cell r="H1346">
            <v>1345</v>
          </cell>
          <cell r="I1346">
            <v>22602715</v>
          </cell>
          <cell r="J1346">
            <v>1292</v>
          </cell>
          <cell r="K1346">
            <v>7926451</v>
          </cell>
          <cell r="L1346">
            <v>1290</v>
          </cell>
          <cell r="M1346">
            <v>36461688</v>
          </cell>
          <cell r="N1346">
            <v>2004</v>
          </cell>
          <cell r="O1346">
            <v>5796863</v>
          </cell>
          <cell r="P1346">
            <v>3300</v>
          </cell>
          <cell r="Q1346">
            <v>683286</v>
          </cell>
          <cell r="R1346">
            <v>1483</v>
          </cell>
          <cell r="S1346">
            <v>1192695</v>
          </cell>
          <cell r="T1346">
            <v>10714</v>
          </cell>
          <cell r="U1346">
            <v>1329</v>
          </cell>
        </row>
        <row r="1347">
          <cell r="A1347">
            <v>800108983</v>
          </cell>
          <cell r="B1347" t="str">
            <v xml:space="preserve">MERCALLANTAS S.A                                                      </v>
          </cell>
          <cell r="C1347" t="str">
            <v xml:space="preserve">MEDELLIN                  </v>
          </cell>
          <cell r="D1347" t="str">
            <v xml:space="preserve">ANTIOQUIA                 </v>
          </cell>
          <cell r="E1347" t="str">
            <v>VIGILANCIA</v>
          </cell>
          <cell r="F1347" t="str">
            <v>ACTIVA</v>
          </cell>
          <cell r="G1347" t="str">
            <v xml:space="preserve">COMERCIO DE VEHICULOS Y ACTIVIDADES CONEXAS  </v>
          </cell>
          <cell r="H1347">
            <v>1346</v>
          </cell>
          <cell r="I1347">
            <v>22580401</v>
          </cell>
          <cell r="J1347">
            <v>2626.5</v>
          </cell>
          <cell r="K1347">
            <v>2916301</v>
          </cell>
          <cell r="L1347">
            <v>1071</v>
          </cell>
          <cell r="M1347">
            <v>44499312</v>
          </cell>
          <cell r="N1347">
            <v>1222</v>
          </cell>
          <cell r="O1347">
            <v>9533099</v>
          </cell>
          <cell r="P1347">
            <v>1680</v>
          </cell>
          <cell r="Q1347">
            <v>1630666</v>
          </cell>
          <cell r="R1347">
            <v>2176</v>
          </cell>
          <cell r="S1347">
            <v>713906</v>
          </cell>
          <cell r="T1347">
            <v>10121.5</v>
          </cell>
          <cell r="U1347">
            <v>1258</v>
          </cell>
        </row>
        <row r="1348">
          <cell r="A1348">
            <v>890101553</v>
          </cell>
          <cell r="B1348" t="str">
            <v xml:space="preserve">JANSSEN CILAG S.A.                                                    </v>
          </cell>
          <cell r="C1348" t="str">
            <v xml:space="preserve">BOGOTA D.C.               </v>
          </cell>
          <cell r="D1348" t="str">
            <v xml:space="preserve">BOGOTA D.C.               </v>
          </cell>
          <cell r="E1348" t="str">
            <v>VIGILANCIA</v>
          </cell>
          <cell r="F1348" t="str">
            <v>ACTIVA</v>
          </cell>
          <cell r="G1348" t="str">
            <v xml:space="preserve">COMERCIO AL POR MAYOR                        </v>
          </cell>
          <cell r="H1348">
            <v>1347</v>
          </cell>
          <cell r="I1348">
            <v>22569636</v>
          </cell>
          <cell r="J1348">
            <v>785</v>
          </cell>
          <cell r="K1348">
            <v>15241068</v>
          </cell>
          <cell r="L1348">
            <v>1004</v>
          </cell>
          <cell r="M1348">
            <v>47349602</v>
          </cell>
          <cell r="N1348">
            <v>451</v>
          </cell>
          <cell r="O1348">
            <v>27794043</v>
          </cell>
          <cell r="P1348">
            <v>647</v>
          </cell>
          <cell r="Q1348">
            <v>5120226</v>
          </cell>
          <cell r="R1348">
            <v>1563</v>
          </cell>
          <cell r="S1348">
            <v>1119741</v>
          </cell>
          <cell r="T1348">
            <v>5797</v>
          </cell>
          <cell r="U1348">
            <v>729</v>
          </cell>
        </row>
        <row r="1349">
          <cell r="A1349">
            <v>890114489</v>
          </cell>
          <cell r="B1349" t="str">
            <v xml:space="preserve">ZAFARCO INDUSTRIAL S A                                                </v>
          </cell>
          <cell r="C1349" t="str">
            <v xml:space="preserve">BARRANQUILLA              </v>
          </cell>
          <cell r="D1349" t="str">
            <v xml:space="preserve">ATLANTICO                 </v>
          </cell>
          <cell r="E1349" t="str">
            <v>VIGILANCIA</v>
          </cell>
          <cell r="F1349" t="str">
            <v>ACTIVA</v>
          </cell>
          <cell r="G1349" t="str">
            <v xml:space="preserve">COMERCIO AL POR MAYOR                        </v>
          </cell>
          <cell r="H1349">
            <v>1348</v>
          </cell>
          <cell r="I1349">
            <v>22566339</v>
          </cell>
          <cell r="J1349">
            <v>711</v>
          </cell>
          <cell r="K1349">
            <v>17414101</v>
          </cell>
          <cell r="L1349">
            <v>2601</v>
          </cell>
          <cell r="M1349">
            <v>16810887</v>
          </cell>
          <cell r="N1349">
            <v>3354</v>
          </cell>
          <cell r="O1349">
            <v>3109960</v>
          </cell>
          <cell r="P1349">
            <v>1409</v>
          </cell>
          <cell r="Q1349">
            <v>2003849</v>
          </cell>
          <cell r="R1349">
            <v>2194</v>
          </cell>
          <cell r="S1349">
            <v>704315</v>
          </cell>
          <cell r="T1349">
            <v>11617</v>
          </cell>
          <cell r="U1349">
            <v>1439</v>
          </cell>
        </row>
        <row r="1350">
          <cell r="A1350">
            <v>800147745</v>
          </cell>
          <cell r="B1350" t="str">
            <v xml:space="preserve">FLORA S.A                                                             </v>
          </cell>
          <cell r="C1350" t="str">
            <v xml:space="preserve">MEDELLIN                  </v>
          </cell>
          <cell r="D1350" t="str">
            <v xml:space="preserve">ANTIOQUIA                 </v>
          </cell>
          <cell r="E1350" t="str">
            <v>VIGILANCIA</v>
          </cell>
          <cell r="F1350" t="str">
            <v>ACTIVA</v>
          </cell>
          <cell r="G1350" t="str">
            <v xml:space="preserve">COMERCIO AL POR MAYOR                        </v>
          </cell>
          <cell r="H1350">
            <v>1349</v>
          </cell>
          <cell r="I1350">
            <v>22474323</v>
          </cell>
          <cell r="J1350">
            <v>2676</v>
          </cell>
          <cell r="K1350">
            <v>2857359</v>
          </cell>
          <cell r="L1350">
            <v>1063</v>
          </cell>
          <cell r="M1350">
            <v>44738657</v>
          </cell>
          <cell r="N1350">
            <v>3840</v>
          </cell>
          <cell r="O1350">
            <v>2672767</v>
          </cell>
          <cell r="P1350">
            <v>1871</v>
          </cell>
          <cell r="Q1350">
            <v>1440494</v>
          </cell>
          <cell r="R1350">
            <v>6563</v>
          </cell>
          <cell r="S1350">
            <v>129329</v>
          </cell>
          <cell r="T1350">
            <v>17362</v>
          </cell>
          <cell r="U1350">
            <v>2197</v>
          </cell>
        </row>
        <row r="1351">
          <cell r="A1351">
            <v>800165262</v>
          </cell>
          <cell r="B1351" t="str">
            <v xml:space="preserve">DROSAN LIMITADA                                                       </v>
          </cell>
          <cell r="C1351" t="str">
            <v xml:space="preserve">BUCARAMANGA               </v>
          </cell>
          <cell r="D1351" t="str">
            <v xml:space="preserve">SANTANDER                 </v>
          </cell>
          <cell r="E1351" t="str">
            <v>VIGILANCIA</v>
          </cell>
          <cell r="F1351" t="str">
            <v>ACTIVA</v>
          </cell>
          <cell r="G1351" t="str">
            <v xml:space="preserve">COMERCIO AL POR MAYOR                        </v>
          </cell>
          <cell r="H1351">
            <v>1350</v>
          </cell>
          <cell r="I1351">
            <v>22467160</v>
          </cell>
          <cell r="J1351">
            <v>726</v>
          </cell>
          <cell r="K1351">
            <v>16983682</v>
          </cell>
          <cell r="L1351">
            <v>1202</v>
          </cell>
          <cell r="M1351">
            <v>39471234</v>
          </cell>
          <cell r="N1351">
            <v>1930</v>
          </cell>
          <cell r="O1351">
            <v>6028794</v>
          </cell>
          <cell r="P1351">
            <v>880</v>
          </cell>
          <cell r="Q1351">
            <v>3514314</v>
          </cell>
          <cell r="R1351">
            <v>1368</v>
          </cell>
          <cell r="S1351">
            <v>1341432</v>
          </cell>
          <cell r="T1351">
            <v>7456</v>
          </cell>
          <cell r="U1351">
            <v>917</v>
          </cell>
        </row>
        <row r="1352">
          <cell r="A1352">
            <v>830060529</v>
          </cell>
          <cell r="B1352" t="str">
            <v xml:space="preserve">MEDIAEDGE CIA LTDA                                                    </v>
          </cell>
          <cell r="C1352" t="str">
            <v xml:space="preserve">BOGOTA D.C.               </v>
          </cell>
          <cell r="D1352" t="str">
            <v xml:space="preserve">BOGOTA D.C.               </v>
          </cell>
          <cell r="E1352" t="str">
            <v>VIGILANCIA</v>
          </cell>
          <cell r="F1352" t="str">
            <v>ACTIVA</v>
          </cell>
          <cell r="G1352" t="str">
            <v xml:space="preserve">OTRAS ACTIVIDADES EMPRESARIALES              </v>
          </cell>
          <cell r="H1352">
            <v>1351</v>
          </cell>
          <cell r="I1352">
            <v>22465931</v>
          </cell>
          <cell r="J1352">
            <v>1693</v>
          </cell>
          <cell r="K1352">
            <v>5527863</v>
          </cell>
          <cell r="L1352">
            <v>3120</v>
          </cell>
          <cell r="M1352">
            <v>13480153</v>
          </cell>
          <cell r="N1352">
            <v>1366</v>
          </cell>
          <cell r="O1352">
            <v>8614782</v>
          </cell>
          <cell r="P1352">
            <v>1129</v>
          </cell>
          <cell r="Q1352">
            <v>2628134</v>
          </cell>
          <cell r="R1352">
            <v>996</v>
          </cell>
          <cell r="S1352">
            <v>1967329</v>
          </cell>
          <cell r="T1352">
            <v>9655</v>
          </cell>
          <cell r="U1352">
            <v>1202</v>
          </cell>
        </row>
        <row r="1353">
          <cell r="A1353">
            <v>811004786</v>
          </cell>
          <cell r="B1353" t="str">
            <v xml:space="preserve">MICRODENIER S.A.                                                      </v>
          </cell>
          <cell r="C1353" t="str">
            <v xml:space="preserve">ITAGUI                    </v>
          </cell>
          <cell r="D1353" t="str">
            <v xml:space="preserve">ANTIOQUIA                 </v>
          </cell>
          <cell r="E1353" t="str">
            <v>VIGILANCIA</v>
          </cell>
          <cell r="F1353" t="str">
            <v>ACTIVA</v>
          </cell>
          <cell r="G1353" t="str">
            <v xml:space="preserve">COMERCIO AL POR MAYOR                        </v>
          </cell>
          <cell r="H1353">
            <v>1352</v>
          </cell>
          <cell r="I1353">
            <v>22459016</v>
          </cell>
          <cell r="J1353">
            <v>1373</v>
          </cell>
          <cell r="K1353">
            <v>7353359</v>
          </cell>
          <cell r="L1353">
            <v>1353</v>
          </cell>
          <cell r="M1353">
            <v>34816460</v>
          </cell>
          <cell r="N1353">
            <v>2063</v>
          </cell>
          <cell r="O1353">
            <v>5569059</v>
          </cell>
          <cell r="P1353">
            <v>975</v>
          </cell>
          <cell r="Q1353">
            <v>3103640</v>
          </cell>
          <cell r="R1353">
            <v>2293</v>
          </cell>
          <cell r="S1353">
            <v>656199</v>
          </cell>
          <cell r="T1353">
            <v>9409</v>
          </cell>
          <cell r="U1353">
            <v>1165</v>
          </cell>
        </row>
        <row r="1354">
          <cell r="A1354">
            <v>860517030</v>
          </cell>
          <cell r="B1354" t="str">
            <v xml:space="preserve">SOCIEDAD HOTELERA CIEN INTERNACIONAL S A                              </v>
          </cell>
          <cell r="C1354" t="str">
            <v xml:space="preserve">BOGOTA D.C.               </v>
          </cell>
          <cell r="D1354" t="str">
            <v xml:space="preserve">BOGOTA D.C.               </v>
          </cell>
          <cell r="E1354" t="str">
            <v>VIGILANCIA</v>
          </cell>
          <cell r="F1354" t="str">
            <v>ACTIVA</v>
          </cell>
          <cell r="G1354" t="str">
            <v xml:space="preserve">ALOJAMIENTO                                  </v>
          </cell>
          <cell r="H1354">
            <v>1353</v>
          </cell>
          <cell r="I1354">
            <v>22432156</v>
          </cell>
          <cell r="J1354">
            <v>673</v>
          </cell>
          <cell r="K1354">
            <v>18583999</v>
          </cell>
          <cell r="L1354">
            <v>3136</v>
          </cell>
          <cell r="M1354">
            <v>13360760</v>
          </cell>
          <cell r="N1354">
            <v>1330</v>
          </cell>
          <cell r="O1354">
            <v>8859101</v>
          </cell>
          <cell r="P1354">
            <v>2126</v>
          </cell>
          <cell r="Q1354">
            <v>1249347</v>
          </cell>
          <cell r="R1354">
            <v>1877</v>
          </cell>
          <cell r="S1354">
            <v>876201</v>
          </cell>
          <cell r="T1354">
            <v>10495</v>
          </cell>
          <cell r="U1354">
            <v>1307</v>
          </cell>
        </row>
        <row r="1355">
          <cell r="A1355">
            <v>800110980</v>
          </cell>
          <cell r="B1355" t="str">
            <v xml:space="preserve">ACCENTURE LIMITADA                                                    </v>
          </cell>
          <cell r="C1355" t="str">
            <v xml:space="preserve">BOGOTA D.C.               </v>
          </cell>
          <cell r="D1355" t="str">
            <v xml:space="preserve">BOGOTA D.C.               </v>
          </cell>
          <cell r="E1355" t="str">
            <v>VIGILANCIA</v>
          </cell>
          <cell r="F1355" t="str">
            <v>ACTIVA</v>
          </cell>
          <cell r="G1355" t="str">
            <v xml:space="preserve">OTRAS ACTIVIDADES EMPRESARIALES              </v>
          </cell>
          <cell r="H1355">
            <v>1354</v>
          </cell>
          <cell r="I1355">
            <v>22413487</v>
          </cell>
          <cell r="J1355">
            <v>964</v>
          </cell>
          <cell r="K1355">
            <v>11775694</v>
          </cell>
          <cell r="L1355">
            <v>1371</v>
          </cell>
          <cell r="M1355">
            <v>34462507</v>
          </cell>
          <cell r="N1355">
            <v>362</v>
          </cell>
          <cell r="O1355">
            <v>34462507</v>
          </cell>
          <cell r="P1355">
            <v>418</v>
          </cell>
          <cell r="Q1355">
            <v>8784361</v>
          </cell>
          <cell r="R1355">
            <v>457</v>
          </cell>
          <cell r="S1355">
            <v>5633599</v>
          </cell>
          <cell r="T1355">
            <v>4926</v>
          </cell>
          <cell r="U1355">
            <v>644</v>
          </cell>
        </row>
        <row r="1356">
          <cell r="A1356">
            <v>860009826</v>
          </cell>
          <cell r="B1356" t="str">
            <v xml:space="preserve">CERRADURAS DE COLOMBIA S.A.                                           </v>
          </cell>
          <cell r="C1356" t="str">
            <v xml:space="preserve">BOGOTA D.C.               </v>
          </cell>
          <cell r="D1356" t="str">
            <v xml:space="preserve">BOGOTA D.C.               </v>
          </cell>
          <cell r="E1356" t="str">
            <v>VIGILANCIA</v>
          </cell>
          <cell r="F1356" t="str">
            <v>ACTIVA</v>
          </cell>
          <cell r="G1356" t="str">
            <v xml:space="preserve">INDUSTRIA METALMECANICA DERIVADA             </v>
          </cell>
          <cell r="H1356">
            <v>1355</v>
          </cell>
          <cell r="I1356">
            <v>22378924</v>
          </cell>
          <cell r="J1356">
            <v>806</v>
          </cell>
          <cell r="K1356">
            <v>14740988</v>
          </cell>
          <cell r="L1356">
            <v>2577</v>
          </cell>
          <cell r="M1356">
            <v>16957075</v>
          </cell>
          <cell r="N1356">
            <v>2025</v>
          </cell>
          <cell r="O1356">
            <v>5731131</v>
          </cell>
          <cell r="P1356">
            <v>958</v>
          </cell>
          <cell r="Q1356">
            <v>3167376</v>
          </cell>
          <cell r="R1356">
            <v>1047</v>
          </cell>
          <cell r="S1356">
            <v>1854937</v>
          </cell>
          <cell r="T1356">
            <v>8768</v>
          </cell>
          <cell r="U1356">
            <v>1086</v>
          </cell>
        </row>
        <row r="1357">
          <cell r="A1357">
            <v>830504068</v>
          </cell>
          <cell r="B1357" t="str">
            <v xml:space="preserve">INDAC COLOMBIA LTDA                                                   </v>
          </cell>
          <cell r="C1357" t="str">
            <v xml:space="preserve">BOGOTA D.C.               </v>
          </cell>
          <cell r="D1357" t="str">
            <v xml:space="preserve">BOGOTA D.C.               </v>
          </cell>
          <cell r="E1357" t="str">
            <v>VIGILANCIA</v>
          </cell>
          <cell r="F1357" t="str">
            <v>ACTIVA</v>
          </cell>
          <cell r="G1357" t="str">
            <v>ACTIVIDADES DIVERSAS DE INVERSION Y SERVICIOS</v>
          </cell>
          <cell r="H1357">
            <v>1356</v>
          </cell>
          <cell r="I1357">
            <v>22359365</v>
          </cell>
          <cell r="J1357">
            <v>587.5</v>
          </cell>
          <cell r="K1357">
            <v>22221336</v>
          </cell>
          <cell r="L1357">
            <v>4170</v>
          </cell>
          <cell r="M1357">
            <v>9517183</v>
          </cell>
          <cell r="N1357">
            <v>1294</v>
          </cell>
          <cell r="O1357">
            <v>9072611</v>
          </cell>
          <cell r="P1357">
            <v>424</v>
          </cell>
          <cell r="Q1357">
            <v>8563103</v>
          </cell>
          <cell r="R1357">
            <v>334</v>
          </cell>
          <cell r="S1357">
            <v>8413721</v>
          </cell>
          <cell r="T1357">
            <v>8165.5</v>
          </cell>
          <cell r="U1357">
            <v>1006</v>
          </cell>
        </row>
        <row r="1358">
          <cell r="A1358">
            <v>890117030</v>
          </cell>
          <cell r="B1358" t="str">
            <v xml:space="preserve">CONCENTRADOS DEL NORTE S.A                                            </v>
          </cell>
          <cell r="C1358" t="str">
            <v xml:space="preserve">BARRANQUILLA              </v>
          </cell>
          <cell r="D1358" t="str">
            <v xml:space="preserve">ATLANTICO                 </v>
          </cell>
          <cell r="E1358" t="str">
            <v>VIGILANCIA</v>
          </cell>
          <cell r="F1358" t="str">
            <v>ACTIVA</v>
          </cell>
          <cell r="G1358" t="str">
            <v xml:space="preserve">PRODUCTOS ALIMENTICIOS                       </v>
          </cell>
          <cell r="H1358">
            <v>1357</v>
          </cell>
          <cell r="I1358">
            <v>22358459</v>
          </cell>
          <cell r="J1358">
            <v>1299.5</v>
          </cell>
          <cell r="K1358">
            <v>7861297</v>
          </cell>
          <cell r="L1358">
            <v>1472</v>
          </cell>
          <cell r="M1358">
            <v>31913724</v>
          </cell>
          <cell r="N1358">
            <v>3968</v>
          </cell>
          <cell r="O1358">
            <v>2561489</v>
          </cell>
          <cell r="P1358">
            <v>3271</v>
          </cell>
          <cell r="Q1358">
            <v>691229</v>
          </cell>
          <cell r="R1358">
            <v>6506</v>
          </cell>
          <cell r="S1358">
            <v>131446</v>
          </cell>
          <cell r="T1358">
            <v>17873.5</v>
          </cell>
          <cell r="U1358">
            <v>2267</v>
          </cell>
        </row>
        <row r="1359">
          <cell r="A1359">
            <v>890921665</v>
          </cell>
          <cell r="B1359" t="str">
            <v xml:space="preserve">ESPUMAS MEDELLIN S.A.                                                 </v>
          </cell>
          <cell r="C1359" t="str">
            <v xml:space="preserve">ITAGUI                    </v>
          </cell>
          <cell r="D1359" t="str">
            <v xml:space="preserve">ANTIOQUIA                 </v>
          </cell>
          <cell r="E1359" t="str">
            <v>VIGILANCIA</v>
          </cell>
          <cell r="F1359" t="str">
            <v>ACTIVA</v>
          </cell>
          <cell r="G1359" t="str">
            <v xml:space="preserve">OTRAS INDUSTRIAS MANUFACTURERAS              </v>
          </cell>
          <cell r="H1359">
            <v>1358</v>
          </cell>
          <cell r="I1359">
            <v>22345626</v>
          </cell>
          <cell r="J1359">
            <v>713.5</v>
          </cell>
          <cell r="K1359">
            <v>17330387</v>
          </cell>
          <cell r="L1359">
            <v>2674</v>
          </cell>
          <cell r="M1359">
            <v>16200020</v>
          </cell>
          <cell r="N1359">
            <v>2135</v>
          </cell>
          <cell r="O1359">
            <v>5332310</v>
          </cell>
          <cell r="P1359">
            <v>1262</v>
          </cell>
          <cell r="Q1359">
            <v>2280686</v>
          </cell>
          <cell r="R1359">
            <v>620</v>
          </cell>
          <cell r="S1359">
            <v>3727294</v>
          </cell>
          <cell r="T1359">
            <v>8762.5</v>
          </cell>
          <cell r="U1359">
            <v>1085</v>
          </cell>
        </row>
        <row r="1360">
          <cell r="A1360">
            <v>890903397</v>
          </cell>
          <cell r="B1360" t="str">
            <v xml:space="preserve">COMPAÑIA DEL HOTEL NUTIBARA S A EN ACUERDO DE REESTRUCTURACION        </v>
          </cell>
          <cell r="C1360" t="str">
            <v xml:space="preserve">MEDELLIN                  </v>
          </cell>
          <cell r="D1360" t="str">
            <v xml:space="preserve">ANTIOQUIA                 </v>
          </cell>
          <cell r="E1360" t="str">
            <v>VIGILANCIA</v>
          </cell>
          <cell r="F1360" t="str">
            <v>ACUERDO DE REESTRUCTURACION</v>
          </cell>
          <cell r="G1360" t="str">
            <v xml:space="preserve">ALOJAMIENTO                                  </v>
          </cell>
          <cell r="H1360">
            <v>1359</v>
          </cell>
          <cell r="I1360">
            <v>22295793</v>
          </cell>
          <cell r="J1360">
            <v>689</v>
          </cell>
          <cell r="K1360">
            <v>17978827</v>
          </cell>
          <cell r="L1360">
            <v>6062</v>
          </cell>
          <cell r="M1360">
            <v>5603453</v>
          </cell>
          <cell r="N1360">
            <v>2447</v>
          </cell>
          <cell r="O1360">
            <v>4596984</v>
          </cell>
          <cell r="P1360">
            <v>3712</v>
          </cell>
          <cell r="Q1360">
            <v>582282</v>
          </cell>
          <cell r="R1360">
            <v>3492</v>
          </cell>
          <cell r="S1360">
            <v>365125</v>
          </cell>
          <cell r="T1360">
            <v>17761</v>
          </cell>
          <cell r="U1360">
            <v>2251</v>
          </cell>
        </row>
        <row r="1361">
          <cell r="A1361">
            <v>890306231</v>
          </cell>
          <cell r="B1361" t="str">
            <v xml:space="preserve">SEMILLAS VALLE S.A                                                    </v>
          </cell>
          <cell r="C1361" t="str">
            <v xml:space="preserve">YUMBO                     </v>
          </cell>
          <cell r="D1361" t="str">
            <v xml:space="preserve">VALLE                     </v>
          </cell>
          <cell r="E1361" t="str">
            <v>VIGILANCIA</v>
          </cell>
          <cell r="F1361" t="str">
            <v>ACTIVA</v>
          </cell>
          <cell r="G1361" t="str">
            <v xml:space="preserve">OTROS SECTORES AGRICOLAS                     </v>
          </cell>
          <cell r="H1361">
            <v>1360</v>
          </cell>
          <cell r="I1361">
            <v>22284665</v>
          </cell>
          <cell r="J1361">
            <v>614</v>
          </cell>
          <cell r="K1361">
            <v>21000556</v>
          </cell>
          <cell r="L1361">
            <v>2520</v>
          </cell>
          <cell r="M1361">
            <v>17405722</v>
          </cell>
          <cell r="N1361">
            <v>2110</v>
          </cell>
          <cell r="O1361">
            <v>5419391</v>
          </cell>
          <cell r="P1361">
            <v>1466</v>
          </cell>
          <cell r="Q1361">
            <v>1926624</v>
          </cell>
          <cell r="R1361">
            <v>1306</v>
          </cell>
          <cell r="S1361">
            <v>1416295</v>
          </cell>
          <cell r="T1361">
            <v>9376</v>
          </cell>
          <cell r="U1361">
            <v>1159</v>
          </cell>
        </row>
        <row r="1362">
          <cell r="A1362">
            <v>800015615</v>
          </cell>
          <cell r="B1362" t="str">
            <v xml:space="preserve">MARPICO S A                                                           </v>
          </cell>
          <cell r="C1362" t="str">
            <v xml:space="preserve">BUCARAMANGA               </v>
          </cell>
          <cell r="D1362" t="str">
            <v xml:space="preserve">SANTANDER                 </v>
          </cell>
          <cell r="E1362" t="str">
            <v>VIGILANCIA</v>
          </cell>
          <cell r="F1362" t="str">
            <v>ACTIVA</v>
          </cell>
          <cell r="G1362" t="str">
            <v xml:space="preserve">COMERCIO AL POR MAYOR                        </v>
          </cell>
          <cell r="H1362">
            <v>1361</v>
          </cell>
          <cell r="I1362">
            <v>22281324</v>
          </cell>
          <cell r="J1362">
            <v>1301.5</v>
          </cell>
          <cell r="K1362">
            <v>7855487</v>
          </cell>
          <cell r="L1362">
            <v>1304</v>
          </cell>
          <cell r="M1362">
            <v>36194179</v>
          </cell>
          <cell r="N1362">
            <v>791</v>
          </cell>
          <cell r="O1362">
            <v>14977244</v>
          </cell>
          <cell r="P1362">
            <v>729</v>
          </cell>
          <cell r="Q1362">
            <v>4443528</v>
          </cell>
          <cell r="R1362">
            <v>1028</v>
          </cell>
          <cell r="S1362">
            <v>1897578</v>
          </cell>
          <cell r="T1362">
            <v>6514.5</v>
          </cell>
          <cell r="U1362">
            <v>813</v>
          </cell>
        </row>
        <row r="1363">
          <cell r="A1363">
            <v>860404149</v>
          </cell>
          <cell r="B1363" t="str">
            <v xml:space="preserve">COMERCIALIZADORA LAS TELAS S.A.                                       </v>
          </cell>
          <cell r="C1363" t="str">
            <v xml:space="preserve">MEDELLIN                  </v>
          </cell>
          <cell r="D1363" t="str">
            <v xml:space="preserve">ANTIOQUIA                 </v>
          </cell>
          <cell r="E1363" t="str">
            <v>VIGILANCIA</v>
          </cell>
          <cell r="F1363" t="str">
            <v>ACTIVA</v>
          </cell>
          <cell r="G1363" t="str">
            <v xml:space="preserve">COMERCIO AL POR MAYOR                        </v>
          </cell>
          <cell r="H1363">
            <v>1362</v>
          </cell>
          <cell r="I1363">
            <v>22240572</v>
          </cell>
          <cell r="J1363">
            <v>1921</v>
          </cell>
          <cell r="K1363">
            <v>4579794</v>
          </cell>
          <cell r="L1363">
            <v>1529</v>
          </cell>
          <cell r="M1363">
            <v>30894257</v>
          </cell>
          <cell r="N1363">
            <v>3121</v>
          </cell>
          <cell r="O1363">
            <v>3396858</v>
          </cell>
          <cell r="P1363">
            <v>2630</v>
          </cell>
          <cell r="Q1363">
            <v>936217</v>
          </cell>
          <cell r="R1363">
            <v>5919</v>
          </cell>
          <cell r="S1363">
            <v>157630</v>
          </cell>
          <cell r="T1363">
            <v>16482</v>
          </cell>
          <cell r="U1363">
            <v>2092</v>
          </cell>
        </row>
        <row r="1364">
          <cell r="A1364">
            <v>830001114</v>
          </cell>
          <cell r="B1364" t="str">
            <v xml:space="preserve">FEPCO ZONA FRANCA S.A.                                                </v>
          </cell>
          <cell r="C1364" t="str">
            <v xml:space="preserve">BOGOTA D.C.               </v>
          </cell>
          <cell r="D1364" t="str">
            <v xml:space="preserve">BOGOTA D.C.               </v>
          </cell>
          <cell r="E1364" t="str">
            <v>VIGILANCIA</v>
          </cell>
          <cell r="F1364" t="str">
            <v>ACTIVA</v>
          </cell>
          <cell r="G1364" t="str">
            <v xml:space="preserve">FABRICACION DE MAQUINARIA Y EQUIPO           </v>
          </cell>
          <cell r="H1364">
            <v>1363</v>
          </cell>
          <cell r="I1364">
            <v>22235443</v>
          </cell>
          <cell r="J1364">
            <v>928.5</v>
          </cell>
          <cell r="K1364">
            <v>12354003</v>
          </cell>
          <cell r="L1364">
            <v>1675</v>
          </cell>
          <cell r="M1364">
            <v>27586606</v>
          </cell>
          <cell r="N1364">
            <v>1039</v>
          </cell>
          <cell r="O1364">
            <v>11355095</v>
          </cell>
          <cell r="P1364">
            <v>616</v>
          </cell>
          <cell r="Q1364">
            <v>5415350</v>
          </cell>
          <cell r="R1364">
            <v>627</v>
          </cell>
          <cell r="S1364">
            <v>3654297</v>
          </cell>
          <cell r="T1364">
            <v>6248.5</v>
          </cell>
          <cell r="U1364">
            <v>776</v>
          </cell>
        </row>
        <row r="1365">
          <cell r="A1365">
            <v>890903995</v>
          </cell>
          <cell r="B1365" t="str">
            <v xml:space="preserve">AGAVAL S.A.                                                           </v>
          </cell>
          <cell r="C1365" t="str">
            <v xml:space="preserve">MEDELLIN                  </v>
          </cell>
          <cell r="D1365" t="str">
            <v xml:space="preserve">ANTIOQUIA                 </v>
          </cell>
          <cell r="E1365" t="str">
            <v>VIGILANCIA</v>
          </cell>
          <cell r="F1365" t="str">
            <v>ACTIVA</v>
          </cell>
          <cell r="G1365" t="str">
            <v xml:space="preserve">COMERCIO AL POR MENOR                        </v>
          </cell>
          <cell r="H1365">
            <v>1364</v>
          </cell>
          <cell r="I1365">
            <v>22226767</v>
          </cell>
          <cell r="J1365">
            <v>990.5</v>
          </cell>
          <cell r="K1365">
            <v>11358083</v>
          </cell>
          <cell r="L1365">
            <v>1707</v>
          </cell>
          <cell r="M1365">
            <v>26987059</v>
          </cell>
          <cell r="N1365">
            <v>1244</v>
          </cell>
          <cell r="O1365">
            <v>9406937</v>
          </cell>
          <cell r="P1365">
            <v>1246</v>
          </cell>
          <cell r="Q1365">
            <v>2311755</v>
          </cell>
          <cell r="R1365">
            <v>2033</v>
          </cell>
          <cell r="S1365">
            <v>787787</v>
          </cell>
          <cell r="T1365">
            <v>8584.5</v>
          </cell>
          <cell r="U1365">
            <v>1062</v>
          </cell>
        </row>
        <row r="1366">
          <cell r="A1366">
            <v>860078882</v>
          </cell>
          <cell r="B1366" t="str">
            <v xml:space="preserve">REPRESENTANTES MOBILIARIOS E INMOBILIARIOS S.A.                       </v>
          </cell>
          <cell r="C1366" t="str">
            <v xml:space="preserve">BOGOTA D.C.               </v>
          </cell>
          <cell r="D1366" t="str">
            <v xml:space="preserve">BOGOTA D.C.               </v>
          </cell>
          <cell r="E1366" t="str">
            <v>VIGILANCIA</v>
          </cell>
          <cell r="F1366" t="str">
            <v>ACTIVA</v>
          </cell>
          <cell r="G1366" t="str">
            <v>ACTIVIDADES DIVERSAS DE INVERSION Y SERVICIOS</v>
          </cell>
          <cell r="H1366">
            <v>1365</v>
          </cell>
          <cell r="I1366">
            <v>22220348</v>
          </cell>
          <cell r="J1366">
            <v>668.5</v>
          </cell>
          <cell r="K1366">
            <v>18778687</v>
          </cell>
          <cell r="L1366">
            <v>7784</v>
          </cell>
          <cell r="M1366">
            <v>3682758</v>
          </cell>
          <cell r="N1366">
            <v>2916</v>
          </cell>
          <cell r="O1366">
            <v>3682758</v>
          </cell>
          <cell r="P1366">
            <v>1857</v>
          </cell>
          <cell r="Q1366">
            <v>1461321</v>
          </cell>
          <cell r="R1366">
            <v>2273</v>
          </cell>
          <cell r="S1366">
            <v>664159</v>
          </cell>
          <cell r="T1366">
            <v>16863.5</v>
          </cell>
          <cell r="U1366">
            <v>2132</v>
          </cell>
        </row>
        <row r="1367">
          <cell r="A1367">
            <v>800239064</v>
          </cell>
          <cell r="B1367" t="str">
            <v xml:space="preserve">COMERCIALIZADORA INTERNACIONAL DE LLANTAS S.A.                        </v>
          </cell>
          <cell r="C1367" t="str">
            <v xml:space="preserve">MEDELLIN                  </v>
          </cell>
          <cell r="D1367" t="str">
            <v xml:space="preserve">ANTIOQUIA                 </v>
          </cell>
          <cell r="E1367" t="str">
            <v>VIGILANCIA</v>
          </cell>
          <cell r="F1367" t="str">
            <v>ACTIVA</v>
          </cell>
          <cell r="G1367" t="str">
            <v xml:space="preserve">COMERCIO DE VEHICULOS Y ACTIVIDADES CONEXAS  </v>
          </cell>
          <cell r="H1367">
            <v>1366</v>
          </cell>
          <cell r="I1367">
            <v>22210198</v>
          </cell>
          <cell r="J1367">
            <v>930.5</v>
          </cell>
          <cell r="K1367">
            <v>12320954</v>
          </cell>
          <cell r="L1367">
            <v>1025</v>
          </cell>
          <cell r="M1367">
            <v>46321265</v>
          </cell>
          <cell r="N1367">
            <v>1212</v>
          </cell>
          <cell r="O1367">
            <v>9596131</v>
          </cell>
          <cell r="P1367">
            <v>1072</v>
          </cell>
          <cell r="Q1367">
            <v>2768404</v>
          </cell>
          <cell r="R1367">
            <v>2124</v>
          </cell>
          <cell r="S1367">
            <v>746993</v>
          </cell>
          <cell r="T1367">
            <v>7729.5</v>
          </cell>
          <cell r="U1367">
            <v>955</v>
          </cell>
        </row>
        <row r="1368">
          <cell r="A1368">
            <v>860090915</v>
          </cell>
          <cell r="B1368" t="str">
            <v xml:space="preserve">ACTIVOS S.A.                                                          </v>
          </cell>
          <cell r="C1368" t="str">
            <v xml:space="preserve">BOGOTA D.C.               </v>
          </cell>
          <cell r="D1368" t="str">
            <v xml:space="preserve">BOGOTA D.C.               </v>
          </cell>
          <cell r="E1368" t="str">
            <v>VIGILANCIA</v>
          </cell>
          <cell r="F1368" t="str">
            <v>ACTIVA</v>
          </cell>
          <cell r="G1368" t="str">
            <v xml:space="preserve">OTRAS ACTIVIDADES EMPRESARIALES              </v>
          </cell>
          <cell r="H1368">
            <v>1367</v>
          </cell>
          <cell r="I1368">
            <v>22204244</v>
          </cell>
          <cell r="J1368">
            <v>1913</v>
          </cell>
          <cell r="K1368">
            <v>4614721</v>
          </cell>
          <cell r="L1368">
            <v>256</v>
          </cell>
          <cell r="M1368">
            <v>168106186</v>
          </cell>
          <cell r="N1368">
            <v>1001</v>
          </cell>
          <cell r="O1368">
            <v>11801146</v>
          </cell>
          <cell r="P1368">
            <v>916</v>
          </cell>
          <cell r="Q1368">
            <v>3345643</v>
          </cell>
          <cell r="R1368">
            <v>3533</v>
          </cell>
          <cell r="S1368">
            <v>358436</v>
          </cell>
          <cell r="T1368">
            <v>8986</v>
          </cell>
          <cell r="U1368">
            <v>1113</v>
          </cell>
        </row>
        <row r="1369">
          <cell r="A1369">
            <v>805031628</v>
          </cell>
          <cell r="B1369" t="str">
            <v xml:space="preserve">DISTRIBUIDORA SUPER 80 S.A.                                           </v>
          </cell>
          <cell r="C1369" t="str">
            <v xml:space="preserve">CALI                      </v>
          </cell>
          <cell r="D1369" t="str">
            <v xml:space="preserve">VALLE                     </v>
          </cell>
          <cell r="E1369" t="str">
            <v>VIGILANCIA</v>
          </cell>
          <cell r="F1369" t="str">
            <v>ACTIVA</v>
          </cell>
          <cell r="G1369" t="str">
            <v xml:space="preserve">COMERCIO AL POR MAYOR                        </v>
          </cell>
          <cell r="H1369">
            <v>1368</v>
          </cell>
          <cell r="I1369">
            <v>22160042</v>
          </cell>
          <cell r="J1369">
            <v>818.5</v>
          </cell>
          <cell r="K1369">
            <v>14439457</v>
          </cell>
          <cell r="L1369">
            <v>415</v>
          </cell>
          <cell r="M1369">
            <v>109873008</v>
          </cell>
          <cell r="N1369">
            <v>1456</v>
          </cell>
          <cell r="O1369">
            <v>8034682</v>
          </cell>
          <cell r="P1369">
            <v>6561</v>
          </cell>
          <cell r="Q1369">
            <v>235236</v>
          </cell>
          <cell r="R1369">
            <v>1087</v>
          </cell>
          <cell r="S1369">
            <v>1767959</v>
          </cell>
          <cell r="T1369">
            <v>11705.5</v>
          </cell>
          <cell r="U1369">
            <v>1460</v>
          </cell>
        </row>
        <row r="1370">
          <cell r="A1370">
            <v>860002455</v>
          </cell>
          <cell r="B1370" t="str">
            <v xml:space="preserve">BARNES DE COLOMBIA S A                                                </v>
          </cell>
          <cell r="C1370" t="str">
            <v xml:space="preserve">BOGOTA D.C.               </v>
          </cell>
          <cell r="D1370" t="str">
            <v xml:space="preserve">BOGOTA D.C.               </v>
          </cell>
          <cell r="E1370" t="str">
            <v>VIGILANCIA</v>
          </cell>
          <cell r="F1370" t="str">
            <v>ACTIVA</v>
          </cell>
          <cell r="G1370" t="str">
            <v xml:space="preserve">FABRICACION DE MAQUINARIA Y EQUIPO           </v>
          </cell>
          <cell r="H1370">
            <v>1369</v>
          </cell>
          <cell r="I1370">
            <v>22126049</v>
          </cell>
          <cell r="J1370">
            <v>944</v>
          </cell>
          <cell r="K1370">
            <v>12092537</v>
          </cell>
          <cell r="L1370">
            <v>2140</v>
          </cell>
          <cell r="M1370">
            <v>20847651</v>
          </cell>
          <cell r="N1370">
            <v>1720</v>
          </cell>
          <cell r="O1370">
            <v>6892498</v>
          </cell>
          <cell r="P1370">
            <v>1053</v>
          </cell>
          <cell r="Q1370">
            <v>2814074</v>
          </cell>
          <cell r="R1370">
            <v>1029</v>
          </cell>
          <cell r="S1370">
            <v>1888544</v>
          </cell>
          <cell r="T1370">
            <v>8255</v>
          </cell>
          <cell r="U1370">
            <v>1014</v>
          </cell>
        </row>
        <row r="1371">
          <cell r="A1371">
            <v>800135342</v>
          </cell>
          <cell r="B1371" t="str">
            <v xml:space="preserve">LAGOBO DISTRIBUCIONES S.A. L.G.B. S.A.                                </v>
          </cell>
          <cell r="C1371" t="str">
            <v xml:space="preserve">PEREIRA                   </v>
          </cell>
          <cell r="D1371" t="str">
            <v xml:space="preserve">RISARALDA                 </v>
          </cell>
          <cell r="E1371" t="str">
            <v>VIGILANCIA</v>
          </cell>
          <cell r="F1371" t="str">
            <v>ACTIVA</v>
          </cell>
          <cell r="G1371" t="str">
            <v xml:space="preserve">COMERCIO AL POR MENOR                        </v>
          </cell>
          <cell r="H1371">
            <v>1370</v>
          </cell>
          <cell r="I1371">
            <v>22123321</v>
          </cell>
          <cell r="J1371">
            <v>1437</v>
          </cell>
          <cell r="K1371">
            <v>6881375</v>
          </cell>
          <cell r="L1371">
            <v>1333</v>
          </cell>
          <cell r="M1371">
            <v>35321932</v>
          </cell>
          <cell r="N1371">
            <v>1571</v>
          </cell>
          <cell r="O1371">
            <v>7555134</v>
          </cell>
          <cell r="P1371">
            <v>2859</v>
          </cell>
          <cell r="Q1371">
            <v>834307</v>
          </cell>
          <cell r="R1371">
            <v>2551</v>
          </cell>
          <cell r="S1371">
            <v>573318</v>
          </cell>
          <cell r="T1371">
            <v>11121</v>
          </cell>
          <cell r="U1371">
            <v>1384</v>
          </cell>
        </row>
        <row r="1372">
          <cell r="A1372">
            <v>800200571</v>
          </cell>
          <cell r="B1372" t="str">
            <v xml:space="preserve">CONSTRUCCIONES FUTURA 2.000 S A                                       </v>
          </cell>
          <cell r="C1372" t="str">
            <v xml:space="preserve">BOGOTA D.C.               </v>
          </cell>
          <cell r="D1372" t="str">
            <v xml:space="preserve">BOGOTA D.C.               </v>
          </cell>
          <cell r="E1372" t="str">
            <v>VIGILANCIA</v>
          </cell>
          <cell r="F1372" t="str">
            <v>ACTIVA</v>
          </cell>
          <cell r="G1372" t="str">
            <v xml:space="preserve">CONSTRUCCION DE OBRAS RESIDENCIALES          </v>
          </cell>
          <cell r="H1372">
            <v>1371</v>
          </cell>
          <cell r="I1372">
            <v>22099116</v>
          </cell>
          <cell r="J1372">
            <v>1345</v>
          </cell>
          <cell r="K1372">
            <v>7539988</v>
          </cell>
          <cell r="L1372">
            <v>2983</v>
          </cell>
          <cell r="M1372">
            <v>14262953</v>
          </cell>
          <cell r="N1372">
            <v>5851</v>
          </cell>
          <cell r="O1372">
            <v>1544053</v>
          </cell>
          <cell r="P1372">
            <v>1987</v>
          </cell>
          <cell r="Q1372">
            <v>1351721</v>
          </cell>
          <cell r="R1372">
            <v>1164</v>
          </cell>
          <cell r="S1372">
            <v>1623242</v>
          </cell>
          <cell r="T1372">
            <v>14701</v>
          </cell>
          <cell r="U1372">
            <v>1858</v>
          </cell>
        </row>
        <row r="1373">
          <cell r="A1373">
            <v>806005564</v>
          </cell>
          <cell r="B1373" t="str">
            <v xml:space="preserve">COMERCIALIZADORA INTERNACIONAL CASA IBA¥EZ S.A.                       </v>
          </cell>
          <cell r="C1373" t="str">
            <v xml:space="preserve">CARTAGENA                 </v>
          </cell>
          <cell r="D1373" t="str">
            <v xml:space="preserve">BOLIVAR                   </v>
          </cell>
          <cell r="E1373" t="str">
            <v>VIGILANCIA</v>
          </cell>
          <cell r="F1373" t="str">
            <v>ACTIVA</v>
          </cell>
          <cell r="G1373" t="str">
            <v xml:space="preserve">COMERCIO AL POR MAYOR                        </v>
          </cell>
          <cell r="H1373">
            <v>1372</v>
          </cell>
          <cell r="I1373">
            <v>22089915</v>
          </cell>
          <cell r="J1373">
            <v>1944</v>
          </cell>
          <cell r="K1373">
            <v>4514536</v>
          </cell>
          <cell r="L1373">
            <v>2400</v>
          </cell>
          <cell r="M1373">
            <v>18347580</v>
          </cell>
          <cell r="N1373">
            <v>1448</v>
          </cell>
          <cell r="O1373">
            <v>8083575</v>
          </cell>
          <cell r="P1373">
            <v>1254</v>
          </cell>
          <cell r="Q1373">
            <v>2295399</v>
          </cell>
          <cell r="R1373">
            <v>5018</v>
          </cell>
          <cell r="S1373">
            <v>209903</v>
          </cell>
          <cell r="T1373">
            <v>13436</v>
          </cell>
          <cell r="U1373">
            <v>1669</v>
          </cell>
        </row>
        <row r="1374">
          <cell r="A1374">
            <v>860530332</v>
          </cell>
          <cell r="B1374" t="str">
            <v xml:space="preserve">C I FLORES LA FRAGANCIA LTDA                                          </v>
          </cell>
          <cell r="C1374" t="str">
            <v xml:space="preserve">BOGOTA D.C.               </v>
          </cell>
          <cell r="D1374" t="str">
            <v xml:space="preserve">BOGOTA D.C.               </v>
          </cell>
          <cell r="E1374" t="str">
            <v>VIGILANCIA</v>
          </cell>
          <cell r="F1374" t="str">
            <v>ACTIVA</v>
          </cell>
          <cell r="G1374" t="str">
            <v xml:space="preserve">AGRICOLA CON PREDOMINIO EXPORTADOR           </v>
          </cell>
          <cell r="H1374">
            <v>1373</v>
          </cell>
          <cell r="I1374">
            <v>22085579</v>
          </cell>
          <cell r="J1374">
            <v>763</v>
          </cell>
          <cell r="K1374">
            <v>15880415</v>
          </cell>
          <cell r="L1374">
            <v>2131</v>
          </cell>
          <cell r="M1374">
            <v>20941556</v>
          </cell>
          <cell r="N1374">
            <v>4921</v>
          </cell>
          <cell r="O1374">
            <v>1951843</v>
          </cell>
          <cell r="P1374">
            <v>8287</v>
          </cell>
          <cell r="Q1374">
            <v>144870</v>
          </cell>
          <cell r="R1374">
            <v>3761</v>
          </cell>
          <cell r="S1374">
            <v>326896</v>
          </cell>
          <cell r="T1374">
            <v>21236</v>
          </cell>
          <cell r="U1374">
            <v>2706</v>
          </cell>
        </row>
        <row r="1375">
          <cell r="A1375">
            <v>860049890</v>
          </cell>
          <cell r="B1375" t="str">
            <v xml:space="preserve">HERNANDO HEREDIA ARQUITECTOS LTDA.                                    </v>
          </cell>
          <cell r="C1375" t="str">
            <v xml:space="preserve">BOGOTA D.C.               </v>
          </cell>
          <cell r="D1375" t="str">
            <v xml:space="preserve">BOGOTA D.C.               </v>
          </cell>
          <cell r="E1375" t="str">
            <v>VIGILANCIA</v>
          </cell>
          <cell r="F1375" t="str">
            <v>ACTIVA</v>
          </cell>
          <cell r="G1375" t="str">
            <v xml:space="preserve">CONSTRUCCION DE OBRAS RESIDENCIALES          </v>
          </cell>
          <cell r="H1375">
            <v>1374</v>
          </cell>
          <cell r="I1375">
            <v>22075324</v>
          </cell>
          <cell r="J1375">
            <v>2382</v>
          </cell>
          <cell r="K1375">
            <v>3325436</v>
          </cell>
          <cell r="L1375">
            <v>6076</v>
          </cell>
          <cell r="M1375">
            <v>5580159</v>
          </cell>
          <cell r="N1375">
            <v>4843</v>
          </cell>
          <cell r="O1375">
            <v>1986102</v>
          </cell>
          <cell r="P1375">
            <v>2193</v>
          </cell>
          <cell r="Q1375">
            <v>1199255</v>
          </cell>
          <cell r="R1375">
            <v>1239</v>
          </cell>
          <cell r="S1375">
            <v>1516371</v>
          </cell>
          <cell r="T1375">
            <v>18107</v>
          </cell>
          <cell r="U1375">
            <v>2299</v>
          </cell>
        </row>
        <row r="1376">
          <cell r="A1376">
            <v>890901866</v>
          </cell>
          <cell r="B1376" t="str">
            <v xml:space="preserve">BONEM S A                                                             </v>
          </cell>
          <cell r="C1376" t="str">
            <v xml:space="preserve">MEDELLIN                  </v>
          </cell>
          <cell r="D1376" t="str">
            <v xml:space="preserve">ANTIOQUIA                 </v>
          </cell>
          <cell r="E1376" t="str">
            <v>VIGILANCIA</v>
          </cell>
          <cell r="F1376" t="str">
            <v>ACTIVA</v>
          </cell>
          <cell r="G1376" t="str">
            <v>FABRICACION DE VEHICULOS AUTOMOTORES Y SUS PA</v>
          </cell>
          <cell r="H1376">
            <v>1375</v>
          </cell>
          <cell r="I1376">
            <v>22037742</v>
          </cell>
          <cell r="J1376">
            <v>885.5</v>
          </cell>
          <cell r="K1376">
            <v>13046466</v>
          </cell>
          <cell r="L1376">
            <v>1372</v>
          </cell>
          <cell r="M1376">
            <v>34444870</v>
          </cell>
          <cell r="N1376">
            <v>1220</v>
          </cell>
          <cell r="O1376">
            <v>9538571</v>
          </cell>
          <cell r="P1376">
            <v>906</v>
          </cell>
          <cell r="Q1376">
            <v>3398637</v>
          </cell>
          <cell r="R1376">
            <v>1308</v>
          </cell>
          <cell r="S1376">
            <v>1410746</v>
          </cell>
          <cell r="T1376">
            <v>7066.5</v>
          </cell>
          <cell r="U1376">
            <v>878</v>
          </cell>
        </row>
        <row r="1377">
          <cell r="A1377">
            <v>890203023</v>
          </cell>
          <cell r="B1377" t="str">
            <v xml:space="preserve">COMPAóIA AUTOMOTRIZ DIESEL S.A. CODIESEL S.A.                         </v>
          </cell>
          <cell r="C1377" t="str">
            <v xml:space="preserve">GIRON                     </v>
          </cell>
          <cell r="D1377" t="str">
            <v xml:space="preserve">SANTANDER                 </v>
          </cell>
          <cell r="E1377" t="str">
            <v>VIGILANCIA</v>
          </cell>
          <cell r="F1377" t="str">
            <v>ACTIVA</v>
          </cell>
          <cell r="G1377" t="str">
            <v xml:space="preserve">COMERCIO DE VEHICULOS Y ACTIVIDADES CONEXAS  </v>
          </cell>
          <cell r="H1377">
            <v>1376</v>
          </cell>
          <cell r="I1377">
            <v>22018672</v>
          </cell>
          <cell r="J1377">
            <v>1609</v>
          </cell>
          <cell r="K1377">
            <v>5904700</v>
          </cell>
          <cell r="L1377">
            <v>490</v>
          </cell>
          <cell r="M1377">
            <v>94635866</v>
          </cell>
          <cell r="N1377">
            <v>1241</v>
          </cell>
          <cell r="O1377">
            <v>9423475</v>
          </cell>
          <cell r="P1377">
            <v>5492</v>
          </cell>
          <cell r="Q1377">
            <v>319837</v>
          </cell>
          <cell r="R1377">
            <v>1477</v>
          </cell>
          <cell r="S1377">
            <v>1202859</v>
          </cell>
          <cell r="T1377">
            <v>11685</v>
          </cell>
          <cell r="U1377">
            <v>1459</v>
          </cell>
        </row>
        <row r="1378">
          <cell r="A1378">
            <v>830054123</v>
          </cell>
          <cell r="B1378" t="str">
            <v xml:space="preserve">HIERROS AUTOMAR LIMITADA                                              </v>
          </cell>
          <cell r="C1378" t="str">
            <v xml:space="preserve">BOGOTA D.C.               </v>
          </cell>
          <cell r="D1378" t="str">
            <v xml:space="preserve">BOGOTA D.C.               </v>
          </cell>
          <cell r="E1378" t="str">
            <v>VIGILANCIA</v>
          </cell>
          <cell r="F1378" t="str">
            <v>ACTIVA</v>
          </cell>
          <cell r="G1378" t="str">
            <v xml:space="preserve">COMERCIO AL POR MAYOR                        </v>
          </cell>
          <cell r="H1378">
            <v>1377</v>
          </cell>
          <cell r="I1378">
            <v>22000334</v>
          </cell>
          <cell r="J1378">
            <v>1467</v>
          </cell>
          <cell r="K1378">
            <v>6691195</v>
          </cell>
          <cell r="L1378">
            <v>1066</v>
          </cell>
          <cell r="M1378">
            <v>44615320</v>
          </cell>
          <cell r="N1378">
            <v>1656</v>
          </cell>
          <cell r="O1378">
            <v>7161962</v>
          </cell>
          <cell r="P1378">
            <v>998</v>
          </cell>
          <cell r="Q1378">
            <v>3011521</v>
          </cell>
          <cell r="R1378">
            <v>1241</v>
          </cell>
          <cell r="S1378">
            <v>1513929</v>
          </cell>
          <cell r="T1378">
            <v>7805</v>
          </cell>
          <cell r="U1378">
            <v>964</v>
          </cell>
        </row>
        <row r="1379">
          <cell r="A1379">
            <v>890300208</v>
          </cell>
          <cell r="B1379" t="str">
            <v xml:space="preserve">ARROCERA LA ESMERALDA SA                                              </v>
          </cell>
          <cell r="C1379" t="str">
            <v xml:space="preserve">JAMUNDI                   </v>
          </cell>
          <cell r="D1379" t="str">
            <v xml:space="preserve">VALLE                     </v>
          </cell>
          <cell r="E1379" t="str">
            <v>VIGILANCIA</v>
          </cell>
          <cell r="F1379" t="str">
            <v>ACTIVA</v>
          </cell>
          <cell r="G1379" t="str">
            <v xml:space="preserve">PRODUCTOS ALIMENTICIOS                       </v>
          </cell>
          <cell r="H1379">
            <v>1378</v>
          </cell>
          <cell r="I1379">
            <v>21996688</v>
          </cell>
          <cell r="J1379">
            <v>882</v>
          </cell>
          <cell r="K1379">
            <v>13106582</v>
          </cell>
          <cell r="L1379">
            <v>1079</v>
          </cell>
          <cell r="M1379">
            <v>44054078</v>
          </cell>
          <cell r="N1379">
            <v>2264</v>
          </cell>
          <cell r="O1379">
            <v>4973399</v>
          </cell>
          <cell r="P1379">
            <v>2218</v>
          </cell>
          <cell r="Q1379">
            <v>1173607</v>
          </cell>
          <cell r="R1379">
            <v>2950</v>
          </cell>
          <cell r="S1379">
            <v>468958</v>
          </cell>
          <cell r="T1379">
            <v>10771</v>
          </cell>
          <cell r="U1379">
            <v>1339</v>
          </cell>
        </row>
        <row r="1380">
          <cell r="A1380">
            <v>811021765</v>
          </cell>
          <cell r="B1380" t="str">
            <v xml:space="preserve">ST. JUDE MEDICAL COLOMBIA LTDA                                        </v>
          </cell>
          <cell r="C1380" t="str">
            <v xml:space="preserve">MEDELLIN                  </v>
          </cell>
          <cell r="D1380" t="str">
            <v xml:space="preserve">ANTIOQUIA                 </v>
          </cell>
          <cell r="E1380" t="str">
            <v>VIGILANCIA</v>
          </cell>
          <cell r="F1380" t="str">
            <v>ACTIVA</v>
          </cell>
          <cell r="G1380" t="str">
            <v xml:space="preserve">COMERCIO AL POR MAYOR                        </v>
          </cell>
          <cell r="H1380">
            <v>1379</v>
          </cell>
          <cell r="I1380">
            <v>21971715</v>
          </cell>
          <cell r="J1380">
            <v>1079.5</v>
          </cell>
          <cell r="K1380">
            <v>10104653</v>
          </cell>
          <cell r="L1380">
            <v>1619</v>
          </cell>
          <cell r="M1380">
            <v>28634218</v>
          </cell>
          <cell r="N1380">
            <v>1131</v>
          </cell>
          <cell r="O1380">
            <v>10405262</v>
          </cell>
          <cell r="P1380">
            <v>821</v>
          </cell>
          <cell r="Q1380">
            <v>3854083</v>
          </cell>
          <cell r="R1380">
            <v>1007</v>
          </cell>
          <cell r="S1380">
            <v>1934282</v>
          </cell>
          <cell r="T1380">
            <v>7036.5</v>
          </cell>
          <cell r="U1380">
            <v>876</v>
          </cell>
        </row>
        <row r="1381">
          <cell r="A1381">
            <v>800027615</v>
          </cell>
          <cell r="B1381" t="str">
            <v xml:space="preserve">PRODUSA S.A.                                                          </v>
          </cell>
          <cell r="C1381" t="str">
            <v xml:space="preserve">BELLO                     </v>
          </cell>
          <cell r="D1381" t="str">
            <v xml:space="preserve">ANTIOQUIA                 </v>
          </cell>
          <cell r="E1381" t="str">
            <v>VIGILANCIA</v>
          </cell>
          <cell r="F1381" t="str">
            <v>ACTIVA</v>
          </cell>
          <cell r="G1381" t="str">
            <v>FABRICACION DE OTROS PRODUCTOS CON MATERIALES</v>
          </cell>
          <cell r="H1381">
            <v>1380</v>
          </cell>
          <cell r="I1381">
            <v>21918195</v>
          </cell>
          <cell r="J1381">
            <v>1577.5</v>
          </cell>
          <cell r="K1381">
            <v>6052828</v>
          </cell>
          <cell r="L1381">
            <v>3479</v>
          </cell>
          <cell r="M1381">
            <v>11916041</v>
          </cell>
          <cell r="N1381">
            <v>2148</v>
          </cell>
          <cell r="O1381">
            <v>5280568</v>
          </cell>
          <cell r="P1381">
            <v>2208</v>
          </cell>
          <cell r="Q1381">
            <v>1180680</v>
          </cell>
          <cell r="R1381">
            <v>4082</v>
          </cell>
          <cell r="S1381">
            <v>289336</v>
          </cell>
          <cell r="T1381">
            <v>14874.5</v>
          </cell>
          <cell r="U1381">
            <v>1878</v>
          </cell>
        </row>
        <row r="1382">
          <cell r="A1382">
            <v>890209612</v>
          </cell>
          <cell r="B1382" t="str">
            <v xml:space="preserve">CEDSA S.A.                                                            </v>
          </cell>
          <cell r="C1382" t="str">
            <v xml:space="preserve">BUCARAMANGA               </v>
          </cell>
          <cell r="D1382" t="str">
            <v xml:space="preserve">SANTANDER                 </v>
          </cell>
          <cell r="E1382" t="str">
            <v>VIGILANCIA</v>
          </cell>
          <cell r="F1382" t="str">
            <v>ACTIVA</v>
          </cell>
          <cell r="G1382" t="str">
            <v xml:space="preserve">OTRAS INDUSTRIAS MANUFACTURERAS              </v>
          </cell>
          <cell r="H1382">
            <v>1381</v>
          </cell>
          <cell r="I1382">
            <v>21888068</v>
          </cell>
          <cell r="J1382">
            <v>1417.5</v>
          </cell>
          <cell r="K1382">
            <v>7004440</v>
          </cell>
          <cell r="L1382">
            <v>826</v>
          </cell>
          <cell r="M1382">
            <v>58226168</v>
          </cell>
          <cell r="N1382">
            <v>2681</v>
          </cell>
          <cell r="O1382">
            <v>4107070</v>
          </cell>
          <cell r="P1382">
            <v>1637</v>
          </cell>
          <cell r="Q1382">
            <v>1688772</v>
          </cell>
          <cell r="R1382">
            <v>1710</v>
          </cell>
          <cell r="S1382">
            <v>994212</v>
          </cell>
          <cell r="T1382">
            <v>9652.5</v>
          </cell>
          <cell r="U1382">
            <v>1204</v>
          </cell>
        </row>
        <row r="1383">
          <cell r="A1383">
            <v>860030839</v>
          </cell>
          <cell r="B1383" t="str">
            <v xml:space="preserve">DORFAN S A                                                            </v>
          </cell>
          <cell r="C1383" t="str">
            <v xml:space="preserve">BOGOTA D.C.               </v>
          </cell>
          <cell r="D1383" t="str">
            <v xml:space="preserve">BOGOTA D.C.               </v>
          </cell>
          <cell r="E1383" t="str">
            <v>VIGILANCIA</v>
          </cell>
          <cell r="F1383" t="str">
            <v>ACTIVA</v>
          </cell>
          <cell r="G1383" t="str">
            <v xml:space="preserve">PRODUCTOS DE PLASTICO                        </v>
          </cell>
          <cell r="H1383">
            <v>1382</v>
          </cell>
          <cell r="I1383">
            <v>21883122</v>
          </cell>
          <cell r="J1383">
            <v>751</v>
          </cell>
          <cell r="K1383">
            <v>16193487</v>
          </cell>
          <cell r="L1383">
            <v>1688</v>
          </cell>
          <cell r="M1383">
            <v>27373814</v>
          </cell>
          <cell r="N1383">
            <v>3037</v>
          </cell>
          <cell r="O1383">
            <v>3513625</v>
          </cell>
          <cell r="P1383">
            <v>2399</v>
          </cell>
          <cell r="Q1383">
            <v>1046473</v>
          </cell>
          <cell r="R1383">
            <v>3015</v>
          </cell>
          <cell r="S1383">
            <v>455761</v>
          </cell>
          <cell r="T1383">
            <v>12272</v>
          </cell>
          <cell r="U1383">
            <v>1540</v>
          </cell>
        </row>
        <row r="1384">
          <cell r="A1384">
            <v>800032484</v>
          </cell>
          <cell r="B1384" t="str">
            <v xml:space="preserve">BIOCHEM FARMACEUTICA DE COLOMBIA LTDA.                                </v>
          </cell>
          <cell r="C1384" t="str">
            <v xml:space="preserve">BOGOTA D.C.               </v>
          </cell>
          <cell r="D1384" t="str">
            <v xml:space="preserve">BOGOTA D.C.               </v>
          </cell>
          <cell r="E1384" t="str">
            <v>VIGILANCIA</v>
          </cell>
          <cell r="F1384" t="str">
            <v>ACTIVA</v>
          </cell>
          <cell r="G1384" t="str">
            <v xml:space="preserve">PRODUCTOS QUIMICOS                           </v>
          </cell>
          <cell r="H1384">
            <v>1383</v>
          </cell>
          <cell r="I1384">
            <v>21880473</v>
          </cell>
          <cell r="J1384">
            <v>1380</v>
          </cell>
          <cell r="K1384">
            <v>7306472</v>
          </cell>
          <cell r="L1384">
            <v>1380</v>
          </cell>
          <cell r="M1384">
            <v>34326072</v>
          </cell>
          <cell r="N1384">
            <v>516</v>
          </cell>
          <cell r="O1384">
            <v>24231245</v>
          </cell>
          <cell r="P1384">
            <v>523</v>
          </cell>
          <cell r="Q1384">
            <v>6541817</v>
          </cell>
          <cell r="R1384">
            <v>1493</v>
          </cell>
          <cell r="S1384">
            <v>1186240</v>
          </cell>
          <cell r="T1384">
            <v>6675</v>
          </cell>
          <cell r="U1384">
            <v>829</v>
          </cell>
        </row>
        <row r="1385">
          <cell r="A1385">
            <v>800079849</v>
          </cell>
          <cell r="B1385" t="str">
            <v xml:space="preserve">TERRAFRANCO S.A.                                                      </v>
          </cell>
          <cell r="C1385" t="str">
            <v xml:space="preserve">BOGOTA D.C.               </v>
          </cell>
          <cell r="D1385" t="str">
            <v xml:space="preserve">BOGOTA D.C.               </v>
          </cell>
          <cell r="E1385" t="str">
            <v>VIGILANCIA</v>
          </cell>
          <cell r="F1385" t="str">
            <v>ACTIVA</v>
          </cell>
          <cell r="G1385" t="str">
            <v xml:space="preserve">ACTIVIDADES INMOBILIARIAS                    </v>
          </cell>
          <cell r="H1385">
            <v>1384</v>
          </cell>
          <cell r="I1385">
            <v>21879292</v>
          </cell>
          <cell r="J1385">
            <v>1280</v>
          </cell>
          <cell r="K1385">
            <v>8012663</v>
          </cell>
          <cell r="L1385">
            <v>7605</v>
          </cell>
          <cell r="M1385">
            <v>3838314</v>
          </cell>
          <cell r="N1385">
            <v>2824</v>
          </cell>
          <cell r="O1385">
            <v>3838314</v>
          </cell>
          <cell r="P1385">
            <v>2436</v>
          </cell>
          <cell r="Q1385">
            <v>1032949</v>
          </cell>
          <cell r="R1385">
            <v>6076</v>
          </cell>
          <cell r="S1385">
            <v>150310</v>
          </cell>
          <cell r="T1385">
            <v>21605</v>
          </cell>
          <cell r="U1385">
            <v>2752</v>
          </cell>
        </row>
        <row r="1386">
          <cell r="A1386">
            <v>860509856</v>
          </cell>
          <cell r="B1386" t="str">
            <v xml:space="preserve">METALES Y OXIDOS S.A.                                                 </v>
          </cell>
          <cell r="C1386" t="str">
            <v xml:space="preserve">SOACHA                    </v>
          </cell>
          <cell r="D1386" t="str">
            <v xml:space="preserve">CUNDINAMARCA              </v>
          </cell>
          <cell r="E1386" t="str">
            <v>VIGILANCIA</v>
          </cell>
          <cell r="F1386" t="str">
            <v>ACTIVA</v>
          </cell>
          <cell r="G1386" t="str">
            <v xml:space="preserve">INDUSTRIAS METALICAS BASICAS                 </v>
          </cell>
          <cell r="H1386">
            <v>1385</v>
          </cell>
          <cell r="I1386">
            <v>21858541</v>
          </cell>
          <cell r="J1386">
            <v>1475</v>
          </cell>
          <cell r="K1386">
            <v>6627304</v>
          </cell>
          <cell r="L1386">
            <v>850</v>
          </cell>
          <cell r="M1386">
            <v>56891172</v>
          </cell>
          <cell r="N1386">
            <v>1438</v>
          </cell>
          <cell r="O1386">
            <v>8122905</v>
          </cell>
          <cell r="P1386">
            <v>723</v>
          </cell>
          <cell r="Q1386">
            <v>4475994</v>
          </cell>
          <cell r="R1386">
            <v>1208</v>
          </cell>
          <cell r="S1386">
            <v>1555579</v>
          </cell>
          <cell r="T1386">
            <v>7079</v>
          </cell>
          <cell r="U1386">
            <v>880</v>
          </cell>
        </row>
        <row r="1387">
          <cell r="A1387">
            <v>800027867</v>
          </cell>
          <cell r="B1387" t="str">
            <v xml:space="preserve">INDUSTRIAS  BASICAS DE CALDAS  S.A.                                   </v>
          </cell>
          <cell r="C1387" t="str">
            <v xml:space="preserve">MANIZALES                 </v>
          </cell>
          <cell r="D1387" t="str">
            <v xml:space="preserve">CALDAS                    </v>
          </cell>
          <cell r="E1387" t="str">
            <v>VIGILANCIA</v>
          </cell>
          <cell r="F1387" t="str">
            <v>ACTIVA</v>
          </cell>
          <cell r="G1387" t="str">
            <v xml:space="preserve">PRODUCTOS QUIMICOS                           </v>
          </cell>
          <cell r="H1387">
            <v>1386</v>
          </cell>
          <cell r="I1387">
            <v>21853818</v>
          </cell>
          <cell r="J1387">
            <v>657</v>
          </cell>
          <cell r="K1387">
            <v>19408279</v>
          </cell>
          <cell r="L1387">
            <v>4884</v>
          </cell>
          <cell r="M1387">
            <v>7736686</v>
          </cell>
          <cell r="N1387">
            <v>3935</v>
          </cell>
          <cell r="O1387">
            <v>2593627</v>
          </cell>
          <cell r="P1387">
            <v>2191</v>
          </cell>
          <cell r="Q1387">
            <v>1199805</v>
          </cell>
          <cell r="R1387">
            <v>1123</v>
          </cell>
          <cell r="S1387">
            <v>1695552</v>
          </cell>
          <cell r="T1387">
            <v>14176</v>
          </cell>
          <cell r="U1387">
            <v>1785</v>
          </cell>
        </row>
        <row r="1388">
          <cell r="A1388">
            <v>900009847</v>
          </cell>
          <cell r="B1388" t="str">
            <v xml:space="preserve">CINASCAR DE COLOMBIA S.A.                                             </v>
          </cell>
          <cell r="C1388" t="str">
            <v xml:space="preserve">BOGOTA D.C.               </v>
          </cell>
          <cell r="D1388" t="str">
            <v xml:space="preserve">BOGOTA D.C.               </v>
          </cell>
          <cell r="E1388" t="str">
            <v>VIGILANCIA</v>
          </cell>
          <cell r="F1388" t="str">
            <v>ACTIVA</v>
          </cell>
          <cell r="G1388" t="str">
            <v xml:space="preserve">COMERCIO DE VEHICULOS Y ACTIVIDADES CONEXAS  </v>
          </cell>
          <cell r="H1388">
            <v>1387</v>
          </cell>
          <cell r="I1388">
            <v>21821590</v>
          </cell>
          <cell r="J1388">
            <v>4422</v>
          </cell>
          <cell r="K1388">
            <v>1262550</v>
          </cell>
          <cell r="L1388">
            <v>2199</v>
          </cell>
          <cell r="M1388">
            <v>20206334</v>
          </cell>
          <cell r="N1388">
            <v>2677</v>
          </cell>
          <cell r="O1388">
            <v>4116434</v>
          </cell>
          <cell r="P1388">
            <v>2607</v>
          </cell>
          <cell r="Q1388">
            <v>945297</v>
          </cell>
          <cell r="R1388">
            <v>5271</v>
          </cell>
          <cell r="S1388">
            <v>193658</v>
          </cell>
          <cell r="T1388">
            <v>18563</v>
          </cell>
          <cell r="U1388">
            <v>2356</v>
          </cell>
        </row>
        <row r="1389">
          <cell r="A1389">
            <v>800247622</v>
          </cell>
          <cell r="B1389" t="str">
            <v xml:space="preserve">ORTIZ REY INGENIEROS S.A.                                             </v>
          </cell>
          <cell r="C1389" t="str">
            <v xml:space="preserve">BOGOTA D.C.               </v>
          </cell>
          <cell r="D1389" t="str">
            <v xml:space="preserve">BOGOTA D.C.               </v>
          </cell>
          <cell r="E1389" t="str">
            <v>VIGILANCIA</v>
          </cell>
          <cell r="F1389" t="str">
            <v>ACTIVA</v>
          </cell>
          <cell r="G1389" t="str">
            <v xml:space="preserve">CONSTRUCCION DE OBRAS CIVILES                </v>
          </cell>
          <cell r="H1389">
            <v>1388</v>
          </cell>
          <cell r="I1389">
            <v>21811317</v>
          </cell>
          <cell r="J1389">
            <v>1052</v>
          </cell>
          <cell r="K1389">
            <v>10503220</v>
          </cell>
          <cell r="L1389">
            <v>2001</v>
          </cell>
          <cell r="M1389">
            <v>22649640</v>
          </cell>
          <cell r="N1389">
            <v>2104</v>
          </cell>
          <cell r="O1389">
            <v>5452859</v>
          </cell>
          <cell r="P1389">
            <v>1226</v>
          </cell>
          <cell r="Q1389">
            <v>2343524</v>
          </cell>
          <cell r="R1389">
            <v>2308</v>
          </cell>
          <cell r="S1389">
            <v>650226</v>
          </cell>
          <cell r="T1389">
            <v>10079</v>
          </cell>
          <cell r="U1389">
            <v>1256</v>
          </cell>
        </row>
        <row r="1390">
          <cell r="A1390">
            <v>890317402</v>
          </cell>
          <cell r="B1390" t="str">
            <v xml:space="preserve">AGREGADOS Y MEZCLAS CACHIBI S.A                                       </v>
          </cell>
          <cell r="C1390" t="str">
            <v xml:space="preserve">YUMBO                     </v>
          </cell>
          <cell r="D1390" t="str">
            <v xml:space="preserve">VALLE                     </v>
          </cell>
          <cell r="E1390" t="str">
            <v>VIGILANCIA</v>
          </cell>
          <cell r="F1390" t="str">
            <v>ACTIVA</v>
          </cell>
          <cell r="G1390" t="str">
            <v xml:space="preserve">ADECUACION DE OBRAS DE CONSTRUCCION          </v>
          </cell>
          <cell r="H1390">
            <v>1389</v>
          </cell>
          <cell r="I1390">
            <v>21807393</v>
          </cell>
          <cell r="J1390">
            <v>766</v>
          </cell>
          <cell r="K1390">
            <v>15787189</v>
          </cell>
          <cell r="L1390">
            <v>2485</v>
          </cell>
          <cell r="M1390">
            <v>17732811</v>
          </cell>
          <cell r="N1390">
            <v>2844</v>
          </cell>
          <cell r="O1390">
            <v>3799362</v>
          </cell>
          <cell r="P1390">
            <v>1529</v>
          </cell>
          <cell r="Q1390">
            <v>1830108</v>
          </cell>
          <cell r="R1390">
            <v>1487</v>
          </cell>
          <cell r="S1390">
            <v>1191165</v>
          </cell>
          <cell r="T1390">
            <v>10500</v>
          </cell>
          <cell r="U1390">
            <v>1311</v>
          </cell>
        </row>
        <row r="1391">
          <cell r="A1391">
            <v>890300534</v>
          </cell>
          <cell r="B1391" t="str">
            <v xml:space="preserve">COMERCIALIZADORA INTERNACIONAL COBRES DE COLOMBIA LTDA                </v>
          </cell>
          <cell r="C1391" t="str">
            <v xml:space="preserve">YUMBO                     </v>
          </cell>
          <cell r="D1391" t="str">
            <v xml:space="preserve">VALLE                     </v>
          </cell>
          <cell r="E1391" t="str">
            <v>VIGILANCIA</v>
          </cell>
          <cell r="F1391" t="str">
            <v>ACTIVA</v>
          </cell>
          <cell r="G1391" t="str">
            <v xml:space="preserve">INDUSTRIAS METALICAS BASICAS                 </v>
          </cell>
          <cell r="H1391">
            <v>1390</v>
          </cell>
          <cell r="I1391">
            <v>21789589</v>
          </cell>
          <cell r="J1391">
            <v>830</v>
          </cell>
          <cell r="K1391">
            <v>14187711</v>
          </cell>
          <cell r="L1391">
            <v>1103</v>
          </cell>
          <cell r="M1391">
            <v>42865353</v>
          </cell>
          <cell r="N1391">
            <v>1450</v>
          </cell>
          <cell r="O1391">
            <v>8077123</v>
          </cell>
          <cell r="P1391">
            <v>544</v>
          </cell>
          <cell r="Q1391">
            <v>6252623</v>
          </cell>
          <cell r="R1391">
            <v>652</v>
          </cell>
          <cell r="S1391">
            <v>3470749</v>
          </cell>
          <cell r="T1391">
            <v>5969</v>
          </cell>
          <cell r="U1391">
            <v>745</v>
          </cell>
        </row>
        <row r="1392">
          <cell r="A1392">
            <v>830132604</v>
          </cell>
          <cell r="B1392" t="str">
            <v xml:space="preserve">INVERSIONES SECTOR SALUD S.A.                                         </v>
          </cell>
          <cell r="C1392" t="str">
            <v xml:space="preserve">BOGOTA D.C.               </v>
          </cell>
          <cell r="D1392" t="str">
            <v xml:space="preserve">BOGOTA D.C.               </v>
          </cell>
          <cell r="E1392" t="str">
            <v>VIGILANCIA</v>
          </cell>
          <cell r="F1392" t="str">
            <v>ACTIVA</v>
          </cell>
          <cell r="G1392" t="str">
            <v>ACTIVIDADES DIVERSAS DE INVERSION Y SERVICIOS</v>
          </cell>
          <cell r="H1392">
            <v>1391</v>
          </cell>
          <cell r="I1392">
            <v>21750494</v>
          </cell>
          <cell r="J1392">
            <v>650.5</v>
          </cell>
          <cell r="K1392">
            <v>19576569</v>
          </cell>
          <cell r="L1392">
            <v>10759</v>
          </cell>
          <cell r="M1392">
            <v>1867500</v>
          </cell>
          <cell r="N1392">
            <v>5083</v>
          </cell>
          <cell r="O1392">
            <v>1867500</v>
          </cell>
          <cell r="P1392">
            <v>1560</v>
          </cell>
          <cell r="Q1392">
            <v>1785714</v>
          </cell>
          <cell r="R1392">
            <v>1182</v>
          </cell>
          <cell r="S1392">
            <v>1593722</v>
          </cell>
          <cell r="T1392">
            <v>20625.5</v>
          </cell>
          <cell r="U1392">
            <v>2622</v>
          </cell>
        </row>
        <row r="1393">
          <cell r="A1393">
            <v>832003882</v>
          </cell>
          <cell r="B1393" t="str">
            <v xml:space="preserve">SCHOTT ENVASES FARMACEUTICOS S.A.                                     </v>
          </cell>
          <cell r="C1393" t="str">
            <v xml:space="preserve">COTA                      </v>
          </cell>
          <cell r="D1393" t="str">
            <v xml:space="preserve">CUNDINAMARCA              </v>
          </cell>
          <cell r="E1393" t="str">
            <v>VIGILANCIA</v>
          </cell>
          <cell r="F1393" t="str">
            <v>ACTIVA</v>
          </cell>
          <cell r="G1393" t="str">
            <v xml:space="preserve">FABRICACION DE VIDRIO Y PRODUCTOS DE VIDRIO  </v>
          </cell>
          <cell r="H1393">
            <v>1392</v>
          </cell>
          <cell r="I1393">
            <v>21747897</v>
          </cell>
          <cell r="J1393">
            <v>691</v>
          </cell>
          <cell r="K1393">
            <v>17941042</v>
          </cell>
          <cell r="L1393">
            <v>2610</v>
          </cell>
          <cell r="M1393">
            <v>16772963</v>
          </cell>
          <cell r="N1393">
            <v>1501</v>
          </cell>
          <cell r="O1393">
            <v>7859486</v>
          </cell>
          <cell r="P1393">
            <v>814</v>
          </cell>
          <cell r="Q1393">
            <v>3908613</v>
          </cell>
          <cell r="R1393">
            <v>712</v>
          </cell>
          <cell r="S1393">
            <v>3214945</v>
          </cell>
          <cell r="T1393">
            <v>7720</v>
          </cell>
          <cell r="U1393">
            <v>956</v>
          </cell>
        </row>
        <row r="1394">
          <cell r="A1394">
            <v>890203224</v>
          </cell>
          <cell r="B1394" t="str">
            <v xml:space="preserve">GRAPAS Y PUNTILLAS EL CABALLO LIMITADA                                </v>
          </cell>
          <cell r="C1394" t="str">
            <v xml:space="preserve">SOGAMOSO                  </v>
          </cell>
          <cell r="D1394" t="str">
            <v xml:space="preserve">BOYACA                    </v>
          </cell>
          <cell r="E1394" t="str">
            <v>VIGILANCIA</v>
          </cell>
          <cell r="F1394" t="str">
            <v>ACTIVA</v>
          </cell>
          <cell r="G1394" t="str">
            <v xml:space="preserve">INDUSTRIA METALMECANICA DERIVADA             </v>
          </cell>
          <cell r="H1394">
            <v>1393</v>
          </cell>
          <cell r="I1394">
            <v>21744279</v>
          </cell>
          <cell r="J1394">
            <v>1034</v>
          </cell>
          <cell r="K1394">
            <v>10786437</v>
          </cell>
          <cell r="L1394">
            <v>1606</v>
          </cell>
          <cell r="M1394">
            <v>29002653</v>
          </cell>
          <cell r="N1394">
            <v>2010</v>
          </cell>
          <cell r="O1394">
            <v>5772460</v>
          </cell>
          <cell r="P1394">
            <v>1251</v>
          </cell>
          <cell r="Q1394">
            <v>2300973</v>
          </cell>
          <cell r="R1394">
            <v>1924</v>
          </cell>
          <cell r="S1394">
            <v>851358</v>
          </cell>
          <cell r="T1394">
            <v>9218</v>
          </cell>
          <cell r="U1394">
            <v>1146</v>
          </cell>
        </row>
        <row r="1395">
          <cell r="A1395">
            <v>800161538</v>
          </cell>
          <cell r="B1395" t="str">
            <v xml:space="preserve">INDUSTRIA DE HARINAS TULUA LIMITADA                                   </v>
          </cell>
          <cell r="C1395" t="str">
            <v xml:space="preserve">TULUA                     </v>
          </cell>
          <cell r="D1395" t="str">
            <v xml:space="preserve">VALLE                     </v>
          </cell>
          <cell r="E1395" t="str">
            <v>VIGILANCIA</v>
          </cell>
          <cell r="F1395" t="str">
            <v>ACTIVA</v>
          </cell>
          <cell r="G1395" t="str">
            <v xml:space="preserve">PRODUCTOS ALIMENTICIOS                       </v>
          </cell>
          <cell r="H1395">
            <v>1394</v>
          </cell>
          <cell r="I1395">
            <v>21738836</v>
          </cell>
          <cell r="J1395">
            <v>826.5</v>
          </cell>
          <cell r="K1395">
            <v>14267989</v>
          </cell>
          <cell r="L1395">
            <v>2286</v>
          </cell>
          <cell r="M1395">
            <v>19285684</v>
          </cell>
          <cell r="N1395">
            <v>2230</v>
          </cell>
          <cell r="O1395">
            <v>5053285</v>
          </cell>
          <cell r="P1395">
            <v>1910</v>
          </cell>
          <cell r="Q1395">
            <v>1407304</v>
          </cell>
          <cell r="R1395">
            <v>2576</v>
          </cell>
          <cell r="S1395">
            <v>563898</v>
          </cell>
          <cell r="T1395">
            <v>11222.5</v>
          </cell>
          <cell r="U1395">
            <v>1399</v>
          </cell>
        </row>
        <row r="1396">
          <cell r="A1396">
            <v>890918272</v>
          </cell>
          <cell r="B1396" t="str">
            <v xml:space="preserve">ACEROS INDUSTRIALES S.A.                                              </v>
          </cell>
          <cell r="C1396" t="str">
            <v xml:space="preserve">ITAGUI                    </v>
          </cell>
          <cell r="D1396" t="str">
            <v xml:space="preserve">ANTIOQUIA                 </v>
          </cell>
          <cell r="E1396" t="str">
            <v>VIGILANCIA</v>
          </cell>
          <cell r="F1396" t="str">
            <v>ACTIVA</v>
          </cell>
          <cell r="G1396" t="str">
            <v xml:space="preserve">INDUSTRIA METALMECANICA DERIVADA             </v>
          </cell>
          <cell r="H1396">
            <v>1395</v>
          </cell>
          <cell r="I1396">
            <v>21685817</v>
          </cell>
          <cell r="J1396">
            <v>1323.5</v>
          </cell>
          <cell r="K1396">
            <v>7689987</v>
          </cell>
          <cell r="L1396">
            <v>1163</v>
          </cell>
          <cell r="M1396">
            <v>41084495</v>
          </cell>
          <cell r="N1396">
            <v>1169</v>
          </cell>
          <cell r="O1396">
            <v>9998281</v>
          </cell>
          <cell r="P1396">
            <v>823</v>
          </cell>
          <cell r="Q1396">
            <v>3849975</v>
          </cell>
          <cell r="R1396">
            <v>1068</v>
          </cell>
          <cell r="S1396">
            <v>1810688</v>
          </cell>
          <cell r="T1396">
            <v>6941.5</v>
          </cell>
          <cell r="U1396">
            <v>863</v>
          </cell>
        </row>
        <row r="1397">
          <cell r="A1397">
            <v>890700031</v>
          </cell>
          <cell r="B1397" t="str">
            <v xml:space="preserve">SIDA S.A.                                                             </v>
          </cell>
          <cell r="C1397" t="str">
            <v xml:space="preserve">IBAGUE                    </v>
          </cell>
          <cell r="D1397" t="str">
            <v xml:space="preserve">TOLIMA                    </v>
          </cell>
          <cell r="E1397" t="str">
            <v>VIGILANCIA</v>
          </cell>
          <cell r="F1397" t="str">
            <v>ACTIVA</v>
          </cell>
          <cell r="G1397" t="str">
            <v xml:space="preserve">COMERCIO DE VEHICULOS Y ACTIVIDADES CONEXAS  </v>
          </cell>
          <cell r="H1397">
            <v>1396</v>
          </cell>
          <cell r="I1397">
            <v>21663716</v>
          </cell>
          <cell r="J1397">
            <v>1097</v>
          </cell>
          <cell r="K1397">
            <v>9868332</v>
          </cell>
          <cell r="L1397">
            <v>836</v>
          </cell>
          <cell r="M1397">
            <v>57706657</v>
          </cell>
          <cell r="N1397">
            <v>2081</v>
          </cell>
          <cell r="O1397">
            <v>5515471</v>
          </cell>
          <cell r="P1397">
            <v>1905</v>
          </cell>
          <cell r="Q1397">
            <v>1410997</v>
          </cell>
          <cell r="R1397">
            <v>1584</v>
          </cell>
          <cell r="S1397">
            <v>1099843</v>
          </cell>
          <cell r="T1397">
            <v>8899</v>
          </cell>
          <cell r="U1397">
            <v>1104</v>
          </cell>
        </row>
        <row r="1398">
          <cell r="A1398">
            <v>800157136</v>
          </cell>
          <cell r="B1398" t="str">
            <v xml:space="preserve">COMERCIALIZADORA KAYSSER C.K. S.A.                                    </v>
          </cell>
          <cell r="C1398" t="str">
            <v xml:space="preserve">BOGOTA D.C.               </v>
          </cell>
          <cell r="D1398" t="str">
            <v xml:space="preserve">BOGOTA D.C.               </v>
          </cell>
          <cell r="E1398" t="str">
            <v>VIGILANCIA</v>
          </cell>
          <cell r="F1398" t="str">
            <v>ACTIVA</v>
          </cell>
          <cell r="G1398" t="str">
            <v xml:space="preserve">COMERCIO AL POR MENOR                        </v>
          </cell>
          <cell r="H1398">
            <v>1397</v>
          </cell>
          <cell r="I1398">
            <v>21655924</v>
          </cell>
          <cell r="J1398">
            <v>719.5</v>
          </cell>
          <cell r="K1398">
            <v>17147025</v>
          </cell>
          <cell r="L1398">
            <v>2565</v>
          </cell>
          <cell r="M1398">
            <v>17031598</v>
          </cell>
          <cell r="N1398">
            <v>2257</v>
          </cell>
          <cell r="O1398">
            <v>4990908</v>
          </cell>
          <cell r="P1398">
            <v>1840</v>
          </cell>
          <cell r="Q1398">
            <v>1476588</v>
          </cell>
          <cell r="R1398">
            <v>3163</v>
          </cell>
          <cell r="S1398">
            <v>424558</v>
          </cell>
          <cell r="T1398">
            <v>11941.5</v>
          </cell>
          <cell r="U1398">
            <v>1494</v>
          </cell>
        </row>
        <row r="1399">
          <cell r="A1399">
            <v>890907566</v>
          </cell>
          <cell r="B1399" t="str">
            <v xml:space="preserve">NOPCO COLOMBIANA S A.                                                 </v>
          </cell>
          <cell r="C1399" t="str">
            <v xml:space="preserve">BELLO                     </v>
          </cell>
          <cell r="D1399" t="str">
            <v xml:space="preserve">ANTIOQUIA                 </v>
          </cell>
          <cell r="E1399" t="str">
            <v>VIGILANCIA</v>
          </cell>
          <cell r="F1399" t="str">
            <v>ACTIVA</v>
          </cell>
          <cell r="G1399" t="str">
            <v xml:space="preserve">PRODUCTOS QUIMICOS                           </v>
          </cell>
          <cell r="H1399">
            <v>1398</v>
          </cell>
          <cell r="I1399">
            <v>21653809</v>
          </cell>
          <cell r="J1399">
            <v>964.5</v>
          </cell>
          <cell r="K1399">
            <v>11771432</v>
          </cell>
          <cell r="L1399">
            <v>2251</v>
          </cell>
          <cell r="M1399">
            <v>19587510</v>
          </cell>
          <cell r="N1399">
            <v>2201</v>
          </cell>
          <cell r="O1399">
            <v>5130949</v>
          </cell>
          <cell r="P1399">
            <v>3098</v>
          </cell>
          <cell r="Q1399">
            <v>745853</v>
          </cell>
          <cell r="R1399">
            <v>10465</v>
          </cell>
          <cell r="S1399">
            <v>45392</v>
          </cell>
          <cell r="T1399">
            <v>20377.5</v>
          </cell>
          <cell r="U1399">
            <v>2591</v>
          </cell>
        </row>
        <row r="1400">
          <cell r="A1400">
            <v>800240190</v>
          </cell>
          <cell r="B1400" t="str">
            <v xml:space="preserve">J. WALTER THOMPSON COLOMBIA LTDA.                                     </v>
          </cell>
          <cell r="C1400" t="str">
            <v xml:space="preserve">BOGOTA D.C.               </v>
          </cell>
          <cell r="D1400" t="str">
            <v xml:space="preserve">BOGOTA D.C.               </v>
          </cell>
          <cell r="E1400" t="str">
            <v>VIGILANCIA</v>
          </cell>
          <cell r="F1400" t="str">
            <v>ACTIVA</v>
          </cell>
          <cell r="G1400" t="str">
            <v xml:space="preserve">OTRAS ACTIVIDADES EMPRESARIALES              </v>
          </cell>
          <cell r="H1400">
            <v>1399</v>
          </cell>
          <cell r="I1400">
            <v>21632694</v>
          </cell>
          <cell r="J1400">
            <v>842</v>
          </cell>
          <cell r="K1400">
            <v>13929229</v>
          </cell>
          <cell r="L1400">
            <v>4074</v>
          </cell>
          <cell r="M1400">
            <v>9760756</v>
          </cell>
          <cell r="N1400">
            <v>1541</v>
          </cell>
          <cell r="O1400">
            <v>7719575</v>
          </cell>
          <cell r="P1400">
            <v>1890</v>
          </cell>
          <cell r="Q1400">
            <v>1423739</v>
          </cell>
          <cell r="R1400">
            <v>1921</v>
          </cell>
          <cell r="S1400">
            <v>851741</v>
          </cell>
          <cell r="T1400">
            <v>11667</v>
          </cell>
          <cell r="U1400">
            <v>1457</v>
          </cell>
        </row>
        <row r="1401">
          <cell r="A1401">
            <v>800196312</v>
          </cell>
          <cell r="B1401" t="str">
            <v xml:space="preserve">YOUNG &amp; RUBICAM BRANDS LTDA                                           </v>
          </cell>
          <cell r="C1401" t="str">
            <v xml:space="preserve">BOGOTA D.C.               </v>
          </cell>
          <cell r="D1401" t="str">
            <v xml:space="preserve">BOGOTA D.C.               </v>
          </cell>
          <cell r="E1401" t="str">
            <v>VIGILANCIA</v>
          </cell>
          <cell r="F1401" t="str">
            <v>ACTIVA</v>
          </cell>
          <cell r="G1401" t="str">
            <v xml:space="preserve">OTRAS ACTIVIDADES EMPRESARIALES              </v>
          </cell>
          <cell r="H1401">
            <v>1400</v>
          </cell>
          <cell r="I1401">
            <v>21592283</v>
          </cell>
          <cell r="J1401">
            <v>766.5</v>
          </cell>
          <cell r="K1401">
            <v>15785317</v>
          </cell>
          <cell r="L1401">
            <v>3000</v>
          </cell>
          <cell r="M1401">
            <v>14158436</v>
          </cell>
          <cell r="N1401">
            <v>894</v>
          </cell>
          <cell r="O1401">
            <v>13217974</v>
          </cell>
          <cell r="P1401">
            <v>2798</v>
          </cell>
          <cell r="Q1401">
            <v>862351</v>
          </cell>
          <cell r="R1401">
            <v>645</v>
          </cell>
          <cell r="S1401">
            <v>3523506</v>
          </cell>
          <cell r="T1401">
            <v>9503.5</v>
          </cell>
          <cell r="U1401">
            <v>1187</v>
          </cell>
        </row>
        <row r="1402">
          <cell r="A1402">
            <v>830057329</v>
          </cell>
          <cell r="B1402" t="str">
            <v xml:space="preserve">P D COLOMBIA S A                                                      </v>
          </cell>
          <cell r="C1402" t="str">
            <v xml:space="preserve">BOGOTA D.C.               </v>
          </cell>
          <cell r="D1402" t="str">
            <v xml:space="preserve">BOGOTA D.C.               </v>
          </cell>
          <cell r="E1402" t="str">
            <v>VIGILANCIA</v>
          </cell>
          <cell r="F1402" t="str">
            <v>ACTIVA</v>
          </cell>
          <cell r="G1402" t="str">
            <v xml:space="preserve">COMERCIO AL POR MAYOR                        </v>
          </cell>
          <cell r="H1402">
            <v>1401</v>
          </cell>
          <cell r="I1402">
            <v>21583083</v>
          </cell>
          <cell r="J1402">
            <v>2245.5</v>
          </cell>
          <cell r="K1402">
            <v>3633830</v>
          </cell>
          <cell r="L1402">
            <v>989</v>
          </cell>
          <cell r="M1402">
            <v>48067233</v>
          </cell>
          <cell r="N1402">
            <v>1994</v>
          </cell>
          <cell r="O1402">
            <v>5822700</v>
          </cell>
          <cell r="P1402">
            <v>1052</v>
          </cell>
          <cell r="Q1402">
            <v>2820853</v>
          </cell>
          <cell r="R1402">
            <v>5082</v>
          </cell>
          <cell r="S1402">
            <v>205666</v>
          </cell>
          <cell r="T1402">
            <v>12763.5</v>
          </cell>
          <cell r="U1402">
            <v>1600</v>
          </cell>
        </row>
        <row r="1403">
          <cell r="A1403">
            <v>890919078</v>
          </cell>
          <cell r="B1403" t="str">
            <v xml:space="preserve">C I FLORES LAS PALMAS LTDA                                            </v>
          </cell>
          <cell r="C1403" t="str">
            <v xml:space="preserve">BOGOTA D.C.               </v>
          </cell>
          <cell r="D1403" t="str">
            <v xml:space="preserve">BOGOTA D.C.               </v>
          </cell>
          <cell r="E1403" t="str">
            <v>VIGILANCIA</v>
          </cell>
          <cell r="F1403" t="str">
            <v>ACTIVA</v>
          </cell>
          <cell r="G1403" t="str">
            <v xml:space="preserve">AGRICOLA CON PREDOMINIO EXPORTADOR           </v>
          </cell>
          <cell r="H1403">
            <v>1402</v>
          </cell>
          <cell r="I1403">
            <v>21510404</v>
          </cell>
          <cell r="J1403">
            <v>687</v>
          </cell>
          <cell r="K1403">
            <v>18060574</v>
          </cell>
          <cell r="L1403">
            <v>2386</v>
          </cell>
          <cell r="M1403">
            <v>18431444</v>
          </cell>
          <cell r="N1403">
            <v>5561</v>
          </cell>
          <cell r="O1403">
            <v>1648196</v>
          </cell>
          <cell r="P1403">
            <v>4535</v>
          </cell>
          <cell r="Q1403">
            <v>432146</v>
          </cell>
          <cell r="R1403">
            <v>6110</v>
          </cell>
          <cell r="S1403">
            <v>149008</v>
          </cell>
          <cell r="T1403">
            <v>20681</v>
          </cell>
          <cell r="U1403">
            <v>2633</v>
          </cell>
        </row>
        <row r="1404">
          <cell r="A1404">
            <v>890106814</v>
          </cell>
          <cell r="B1404" t="str">
            <v xml:space="preserve">GRANOS Y CEREALES DE COLOMBIA S.A.                                    </v>
          </cell>
          <cell r="C1404" t="str">
            <v xml:space="preserve">SOLEDAD                   </v>
          </cell>
          <cell r="D1404" t="str">
            <v xml:space="preserve">ATLANTICO                 </v>
          </cell>
          <cell r="E1404" t="str">
            <v>VIGILANCIA</v>
          </cell>
          <cell r="F1404" t="str">
            <v>ACTIVA</v>
          </cell>
          <cell r="G1404" t="str">
            <v xml:space="preserve">PRODUCTOS ALIMENTICIOS                       </v>
          </cell>
          <cell r="H1404">
            <v>1403</v>
          </cell>
          <cell r="I1404">
            <v>21483031</v>
          </cell>
          <cell r="J1404">
            <v>1138</v>
          </cell>
          <cell r="K1404">
            <v>9428390</v>
          </cell>
          <cell r="L1404">
            <v>1406</v>
          </cell>
          <cell r="M1404">
            <v>33734096</v>
          </cell>
          <cell r="N1404">
            <v>2847</v>
          </cell>
          <cell r="O1404">
            <v>3795029</v>
          </cell>
          <cell r="P1404">
            <v>2323</v>
          </cell>
          <cell r="Q1404">
            <v>1097086</v>
          </cell>
          <cell r="R1404">
            <v>2993</v>
          </cell>
          <cell r="S1404">
            <v>459944</v>
          </cell>
          <cell r="T1404">
            <v>12110</v>
          </cell>
          <cell r="U1404">
            <v>1520</v>
          </cell>
        </row>
        <row r="1405">
          <cell r="A1405">
            <v>830095617</v>
          </cell>
          <cell r="B1405" t="str">
            <v xml:space="preserve">ENERGIZAR S.A.                                                        </v>
          </cell>
          <cell r="C1405" t="str">
            <v xml:space="preserve">BOGOTA D.C.               </v>
          </cell>
          <cell r="D1405" t="str">
            <v xml:space="preserve">BOGOTA D.C.               </v>
          </cell>
          <cell r="E1405" t="str">
            <v>VIGILANCIA</v>
          </cell>
          <cell r="F1405" t="str">
            <v>ACTIVA</v>
          </cell>
          <cell r="G1405" t="str">
            <v xml:space="preserve">COMERCIO AL POR MAYOR                        </v>
          </cell>
          <cell r="H1405">
            <v>1404</v>
          </cell>
          <cell r="I1405">
            <v>21480862</v>
          </cell>
          <cell r="J1405">
            <v>1493</v>
          </cell>
          <cell r="K1405">
            <v>6541815</v>
          </cell>
          <cell r="L1405">
            <v>619</v>
          </cell>
          <cell r="M1405">
            <v>76913685</v>
          </cell>
          <cell r="N1405">
            <v>975</v>
          </cell>
          <cell r="O1405">
            <v>12209680</v>
          </cell>
          <cell r="P1405">
            <v>934</v>
          </cell>
          <cell r="Q1405">
            <v>3252873</v>
          </cell>
          <cell r="R1405">
            <v>2477</v>
          </cell>
          <cell r="S1405">
            <v>599731</v>
          </cell>
          <cell r="T1405">
            <v>7902</v>
          </cell>
          <cell r="U1405">
            <v>977</v>
          </cell>
        </row>
        <row r="1406">
          <cell r="A1406">
            <v>891408584</v>
          </cell>
          <cell r="B1406" t="str">
            <v xml:space="preserve">FRISBY S.A.                                                           </v>
          </cell>
          <cell r="C1406" t="str">
            <v xml:space="preserve">DOS QUEBRADAS             </v>
          </cell>
          <cell r="D1406" t="str">
            <v xml:space="preserve">RISARALDA                 </v>
          </cell>
          <cell r="E1406" t="str">
            <v>VIGILANCIA</v>
          </cell>
          <cell r="F1406" t="str">
            <v>ACTIVA</v>
          </cell>
          <cell r="G1406" t="str">
            <v xml:space="preserve">EXPENDIO DE ALIMENTOS Y BEBIDAS              </v>
          </cell>
          <cell r="H1406">
            <v>1405</v>
          </cell>
          <cell r="I1406">
            <v>21474879</v>
          </cell>
          <cell r="J1406">
            <v>1237</v>
          </cell>
          <cell r="K1406">
            <v>8374674</v>
          </cell>
          <cell r="L1406">
            <v>715</v>
          </cell>
          <cell r="M1406">
            <v>67443557</v>
          </cell>
          <cell r="N1406">
            <v>319</v>
          </cell>
          <cell r="O1406">
            <v>38839039</v>
          </cell>
          <cell r="P1406">
            <v>2272</v>
          </cell>
          <cell r="Q1406">
            <v>1132989</v>
          </cell>
          <cell r="R1406">
            <v>1409</v>
          </cell>
          <cell r="S1406">
            <v>1285157</v>
          </cell>
          <cell r="T1406">
            <v>7357</v>
          </cell>
          <cell r="U1406">
            <v>907</v>
          </cell>
        </row>
        <row r="1407">
          <cell r="A1407">
            <v>860001778</v>
          </cell>
          <cell r="B1407" t="str">
            <v xml:space="preserve">INDUSTRIAS IVOR S.A. CASA INGLESA                                     </v>
          </cell>
          <cell r="C1407" t="str">
            <v xml:space="preserve">BOGOTA D.C.               </v>
          </cell>
          <cell r="D1407" t="str">
            <v xml:space="preserve">BOGOTA D.C.               </v>
          </cell>
          <cell r="E1407" t="str">
            <v>VIGILANCIA</v>
          </cell>
          <cell r="F1407" t="str">
            <v>ACTIVA</v>
          </cell>
          <cell r="G1407" t="str">
            <v xml:space="preserve">COMERCIO DE VEHICULOS Y ACTIVIDADES CONEXAS  </v>
          </cell>
          <cell r="H1407">
            <v>1406</v>
          </cell>
          <cell r="I1407">
            <v>21466978</v>
          </cell>
          <cell r="J1407">
            <v>875</v>
          </cell>
          <cell r="K1407">
            <v>13312726</v>
          </cell>
          <cell r="L1407">
            <v>857</v>
          </cell>
          <cell r="M1407">
            <v>56334740</v>
          </cell>
          <cell r="N1407">
            <v>1413</v>
          </cell>
          <cell r="O1407">
            <v>8258536</v>
          </cell>
          <cell r="P1407">
            <v>13176</v>
          </cell>
          <cell r="Q1407">
            <v>34476</v>
          </cell>
          <cell r="R1407">
            <v>925</v>
          </cell>
          <cell r="S1407">
            <v>2190922</v>
          </cell>
          <cell r="T1407">
            <v>18652</v>
          </cell>
          <cell r="U1407">
            <v>2368</v>
          </cell>
        </row>
        <row r="1408">
          <cell r="A1408">
            <v>860067998</v>
          </cell>
          <cell r="B1408" t="str">
            <v xml:space="preserve">FERRETERIA MULTIALAMBRES LTDA                                         </v>
          </cell>
          <cell r="C1408" t="str">
            <v xml:space="preserve">BOGOTA D.C.               </v>
          </cell>
          <cell r="D1408" t="str">
            <v xml:space="preserve">BOGOTA D.C.               </v>
          </cell>
          <cell r="E1408" t="str">
            <v>VIGILANCIA</v>
          </cell>
          <cell r="F1408" t="str">
            <v>ACTIVA</v>
          </cell>
          <cell r="G1408" t="str">
            <v xml:space="preserve">COMERCIO AL POR MAYOR                        </v>
          </cell>
          <cell r="H1408">
            <v>1407</v>
          </cell>
          <cell r="I1408">
            <v>21440646</v>
          </cell>
          <cell r="J1408">
            <v>1252.5</v>
          </cell>
          <cell r="K1408">
            <v>8217182</v>
          </cell>
          <cell r="L1408">
            <v>520</v>
          </cell>
          <cell r="M1408">
            <v>90319168</v>
          </cell>
          <cell r="N1408">
            <v>1188</v>
          </cell>
          <cell r="O1408">
            <v>9860853</v>
          </cell>
          <cell r="P1408">
            <v>1089</v>
          </cell>
          <cell r="Q1408">
            <v>2739359</v>
          </cell>
          <cell r="R1408">
            <v>1385</v>
          </cell>
          <cell r="S1408">
            <v>1312930</v>
          </cell>
          <cell r="T1408">
            <v>6841.5</v>
          </cell>
          <cell r="U1408">
            <v>855</v>
          </cell>
        </row>
        <row r="1409">
          <cell r="A1409">
            <v>890913902</v>
          </cell>
          <cell r="B1409" t="str">
            <v>ANTIOQUEÑA DE AUTOMOTORES Y REPUESTOS S A EN ACUERDO DE REESTRUCTURACI</v>
          </cell>
          <cell r="C1409" t="str">
            <v xml:space="preserve">MEDELLIN                  </v>
          </cell>
          <cell r="D1409" t="str">
            <v xml:space="preserve">ANTIOQUIA                 </v>
          </cell>
          <cell r="E1409" t="str">
            <v>VIGILANCIA</v>
          </cell>
          <cell r="F1409" t="str">
            <v>ACTIVA</v>
          </cell>
          <cell r="G1409" t="str">
            <v xml:space="preserve">COMERCIO DE VEHICULOS Y ACTIVIDADES CONEXAS  </v>
          </cell>
          <cell r="H1409">
            <v>1408</v>
          </cell>
          <cell r="I1409">
            <v>21434918</v>
          </cell>
          <cell r="J1409">
            <v>1304</v>
          </cell>
          <cell r="K1409">
            <v>7841848</v>
          </cell>
          <cell r="L1409">
            <v>1642</v>
          </cell>
          <cell r="M1409">
            <v>28160323</v>
          </cell>
          <cell r="N1409">
            <v>756</v>
          </cell>
          <cell r="O1409">
            <v>15776550</v>
          </cell>
          <cell r="P1409">
            <v>471</v>
          </cell>
          <cell r="Q1409">
            <v>7520308</v>
          </cell>
          <cell r="R1409">
            <v>765</v>
          </cell>
          <cell r="S1409">
            <v>2888377</v>
          </cell>
          <cell r="T1409">
            <v>6346</v>
          </cell>
          <cell r="U1409">
            <v>794</v>
          </cell>
        </row>
        <row r="1410">
          <cell r="A1410">
            <v>860500862</v>
          </cell>
          <cell r="B1410" t="str">
            <v xml:space="preserve">ROCHEM BIOCARE COLOMBIA S.A.                                          </v>
          </cell>
          <cell r="C1410" t="str">
            <v xml:space="preserve">BOGOTA D.C.               </v>
          </cell>
          <cell r="D1410" t="str">
            <v xml:space="preserve">BOGOTA D.C.               </v>
          </cell>
          <cell r="E1410" t="str">
            <v>VIGILANCIA</v>
          </cell>
          <cell r="F1410" t="str">
            <v>ACTIVA</v>
          </cell>
          <cell r="G1410" t="str">
            <v xml:space="preserve">COMERCIO AL POR MAYOR                        </v>
          </cell>
          <cell r="H1410">
            <v>1409</v>
          </cell>
          <cell r="I1410">
            <v>21409228</v>
          </cell>
          <cell r="J1410">
            <v>1917</v>
          </cell>
          <cell r="K1410">
            <v>4596955</v>
          </cell>
          <cell r="L1410">
            <v>1875</v>
          </cell>
          <cell r="M1410">
            <v>24299646</v>
          </cell>
          <cell r="N1410">
            <v>968</v>
          </cell>
          <cell r="O1410">
            <v>12277161</v>
          </cell>
          <cell r="P1410">
            <v>1581</v>
          </cell>
          <cell r="Q1410">
            <v>1767107</v>
          </cell>
          <cell r="R1410">
            <v>2270</v>
          </cell>
          <cell r="S1410">
            <v>665793</v>
          </cell>
          <cell r="T1410">
            <v>10020</v>
          </cell>
          <cell r="U1410">
            <v>1252</v>
          </cell>
        </row>
        <row r="1411">
          <cell r="A1411">
            <v>830050604</v>
          </cell>
          <cell r="B1411" t="str">
            <v xml:space="preserve">NTS NATIONAL TRUCK SERVICE S,A,                                       </v>
          </cell>
          <cell r="C1411" t="str">
            <v xml:space="preserve">BOGOTA D.C.               </v>
          </cell>
          <cell r="D1411" t="str">
            <v xml:space="preserve">BOGOTA D.C.               </v>
          </cell>
          <cell r="E1411" t="str">
            <v>VIGILANCIA</v>
          </cell>
          <cell r="F1411" t="str">
            <v>ACTIVA</v>
          </cell>
          <cell r="G1411" t="str">
            <v xml:space="preserve">COMERCIO DE VEHICULOS Y ACTIVIDADES CONEXAS  </v>
          </cell>
          <cell r="H1411">
            <v>1410</v>
          </cell>
          <cell r="I1411">
            <v>21373867</v>
          </cell>
          <cell r="J1411">
            <v>3368.5</v>
          </cell>
          <cell r="K1411">
            <v>2034000</v>
          </cell>
          <cell r="L1411">
            <v>1253</v>
          </cell>
          <cell r="M1411">
            <v>37663142</v>
          </cell>
          <cell r="N1411">
            <v>1336</v>
          </cell>
          <cell r="O1411">
            <v>8829424</v>
          </cell>
          <cell r="P1411">
            <v>3167</v>
          </cell>
          <cell r="Q1411">
            <v>719863</v>
          </cell>
          <cell r="R1411">
            <v>4924</v>
          </cell>
          <cell r="S1411">
            <v>216081</v>
          </cell>
          <cell r="T1411">
            <v>15458.5</v>
          </cell>
          <cell r="U1411">
            <v>1958</v>
          </cell>
        </row>
        <row r="1412">
          <cell r="A1412">
            <v>830057186</v>
          </cell>
          <cell r="B1412" t="str">
            <v xml:space="preserve">MUNDIAL DE TORNILLOS S. A.                                            </v>
          </cell>
          <cell r="C1412" t="str">
            <v xml:space="preserve">BOGOTA D.C.               </v>
          </cell>
          <cell r="D1412" t="str">
            <v xml:space="preserve">BOGOTA D.C.               </v>
          </cell>
          <cell r="E1412" t="str">
            <v>VIGILANCIA</v>
          </cell>
          <cell r="F1412" t="str">
            <v>ACTIVA</v>
          </cell>
          <cell r="G1412" t="str">
            <v xml:space="preserve">COMERCIO AL POR MAYOR                        </v>
          </cell>
          <cell r="H1412">
            <v>1411</v>
          </cell>
          <cell r="I1412">
            <v>21366200</v>
          </cell>
          <cell r="J1412">
            <v>979</v>
          </cell>
          <cell r="K1412">
            <v>11551656</v>
          </cell>
          <cell r="L1412">
            <v>1133</v>
          </cell>
          <cell r="M1412">
            <v>42190699</v>
          </cell>
          <cell r="N1412">
            <v>962</v>
          </cell>
          <cell r="O1412">
            <v>12335112</v>
          </cell>
          <cell r="P1412">
            <v>606</v>
          </cell>
          <cell r="Q1412">
            <v>5519032</v>
          </cell>
          <cell r="R1412">
            <v>1210</v>
          </cell>
          <cell r="S1412">
            <v>1554157</v>
          </cell>
          <cell r="T1412">
            <v>6301</v>
          </cell>
          <cell r="U1412">
            <v>788</v>
          </cell>
        </row>
        <row r="1413">
          <cell r="A1413">
            <v>800210734</v>
          </cell>
          <cell r="B1413" t="str">
            <v xml:space="preserve">INVERAGRO S.A                                                         </v>
          </cell>
          <cell r="C1413" t="str">
            <v xml:space="preserve">GIRON                     </v>
          </cell>
          <cell r="D1413" t="str">
            <v xml:space="preserve">SANTANDER                 </v>
          </cell>
          <cell r="E1413" t="str">
            <v>VIGILANCIA</v>
          </cell>
          <cell r="F1413" t="str">
            <v>ACTIVA</v>
          </cell>
          <cell r="G1413" t="str">
            <v xml:space="preserve">COMERCIO AL POR MAYOR                        </v>
          </cell>
          <cell r="H1413">
            <v>1412</v>
          </cell>
          <cell r="I1413">
            <v>21363252</v>
          </cell>
          <cell r="J1413">
            <v>1254</v>
          </cell>
          <cell r="K1413">
            <v>8212080</v>
          </cell>
          <cell r="L1413">
            <v>1487</v>
          </cell>
          <cell r="M1413">
            <v>31616025</v>
          </cell>
          <cell r="N1413">
            <v>1975</v>
          </cell>
          <cell r="O1413">
            <v>5900441</v>
          </cell>
          <cell r="P1413">
            <v>1289</v>
          </cell>
          <cell r="Q1413">
            <v>2225422</v>
          </cell>
          <cell r="R1413">
            <v>3624</v>
          </cell>
          <cell r="S1413">
            <v>344864</v>
          </cell>
          <cell r="T1413">
            <v>11041</v>
          </cell>
          <cell r="U1413">
            <v>1375</v>
          </cell>
        </row>
        <row r="1414">
          <cell r="A1414">
            <v>860065586</v>
          </cell>
          <cell r="B1414" t="str">
            <v xml:space="preserve">INDUSTRIAS SAFRA S.A.                                                 </v>
          </cell>
          <cell r="C1414" t="str">
            <v xml:space="preserve">BOGOTA D.C.               </v>
          </cell>
          <cell r="D1414" t="str">
            <v xml:space="preserve">BOGOTA D.C.               </v>
          </cell>
          <cell r="E1414" t="str">
            <v>VIGILANCIA</v>
          </cell>
          <cell r="F1414" t="str">
            <v>ACTIVA</v>
          </cell>
          <cell r="G1414" t="str">
            <v>FABRICACION DE TELAS Y ACTIVIDADES RELACIONAD</v>
          </cell>
          <cell r="H1414">
            <v>1413</v>
          </cell>
          <cell r="I1414">
            <v>21362443</v>
          </cell>
          <cell r="J1414">
            <v>1379</v>
          </cell>
          <cell r="K1414">
            <v>7310755</v>
          </cell>
          <cell r="L1414">
            <v>2543</v>
          </cell>
          <cell r="M1414">
            <v>17236751</v>
          </cell>
          <cell r="N1414">
            <v>1823</v>
          </cell>
          <cell r="O1414">
            <v>6426208</v>
          </cell>
          <cell r="P1414">
            <v>1418</v>
          </cell>
          <cell r="Q1414">
            <v>1993377</v>
          </cell>
          <cell r="R1414">
            <v>2664</v>
          </cell>
          <cell r="S1414">
            <v>540037</v>
          </cell>
          <cell r="T1414">
            <v>11240</v>
          </cell>
          <cell r="U1414">
            <v>1402</v>
          </cell>
        </row>
        <row r="1415">
          <cell r="A1415">
            <v>890200491</v>
          </cell>
          <cell r="B1415" t="str">
            <v xml:space="preserve">INDUSTRIAS PARTMO SA                                                  </v>
          </cell>
          <cell r="C1415" t="str">
            <v xml:space="preserve">BUCARAMANGA               </v>
          </cell>
          <cell r="D1415" t="str">
            <v xml:space="preserve">SANTANDER                 </v>
          </cell>
          <cell r="E1415" t="str">
            <v>VIGILANCIA</v>
          </cell>
          <cell r="F1415" t="str">
            <v>ACTIVA</v>
          </cell>
          <cell r="G1415" t="str">
            <v>FABRICACION DE VEHICULOS AUTOMOTORES Y SUS PA</v>
          </cell>
          <cell r="H1415">
            <v>1414</v>
          </cell>
          <cell r="I1415">
            <v>21313436</v>
          </cell>
          <cell r="J1415">
            <v>971.5</v>
          </cell>
          <cell r="K1415">
            <v>11669641</v>
          </cell>
          <cell r="L1415">
            <v>1670</v>
          </cell>
          <cell r="M1415">
            <v>27729354</v>
          </cell>
          <cell r="N1415">
            <v>1391</v>
          </cell>
          <cell r="O1415">
            <v>8423586</v>
          </cell>
          <cell r="P1415">
            <v>611</v>
          </cell>
          <cell r="Q1415">
            <v>5462135</v>
          </cell>
          <cell r="R1415">
            <v>564</v>
          </cell>
          <cell r="S1415">
            <v>4283866</v>
          </cell>
          <cell r="T1415">
            <v>6621.5</v>
          </cell>
          <cell r="U1415">
            <v>827</v>
          </cell>
        </row>
        <row r="1416">
          <cell r="A1416">
            <v>860000258</v>
          </cell>
          <cell r="B1416" t="str">
            <v xml:space="preserve">COMPAÑIA MANUFACTURERA DE PAN COMAPAN S A                             </v>
          </cell>
          <cell r="C1416" t="str">
            <v xml:space="preserve">BOGOTA D.C.               </v>
          </cell>
          <cell r="D1416" t="str">
            <v xml:space="preserve">BOGOTA D.C.               </v>
          </cell>
          <cell r="E1416" t="str">
            <v>VIGILANCIA</v>
          </cell>
          <cell r="F1416" t="str">
            <v>ACTIVA</v>
          </cell>
          <cell r="G1416" t="str">
            <v xml:space="preserve">PRODUCTOS ALIMENTICIOS                       </v>
          </cell>
          <cell r="H1416">
            <v>1415</v>
          </cell>
          <cell r="I1416">
            <v>21291868</v>
          </cell>
          <cell r="J1416">
            <v>733.5</v>
          </cell>
          <cell r="K1416">
            <v>16692550</v>
          </cell>
          <cell r="L1416">
            <v>1220</v>
          </cell>
          <cell r="M1416">
            <v>38863796</v>
          </cell>
          <cell r="N1416">
            <v>1176</v>
          </cell>
          <cell r="O1416">
            <v>9930696</v>
          </cell>
          <cell r="P1416">
            <v>1040</v>
          </cell>
          <cell r="Q1416">
            <v>2852313</v>
          </cell>
          <cell r="R1416">
            <v>1494</v>
          </cell>
          <cell r="S1416">
            <v>1185189</v>
          </cell>
          <cell r="T1416">
            <v>7078.5</v>
          </cell>
          <cell r="U1416">
            <v>883</v>
          </cell>
        </row>
        <row r="1417">
          <cell r="A1417">
            <v>860029488</v>
          </cell>
          <cell r="B1417" t="str">
            <v xml:space="preserve">BUNDY COLOMBIA S A                                                    </v>
          </cell>
          <cell r="C1417" t="str">
            <v xml:space="preserve">BOGOTA D.C.               </v>
          </cell>
          <cell r="D1417" t="str">
            <v xml:space="preserve">BOGOTA D.C.               </v>
          </cell>
          <cell r="E1417" t="str">
            <v>VIGILANCIA</v>
          </cell>
          <cell r="F1417" t="str">
            <v>ACTIVA</v>
          </cell>
          <cell r="G1417" t="str">
            <v xml:space="preserve">OTRAS INDUSTRIAS MANUFACTURERAS              </v>
          </cell>
          <cell r="H1417">
            <v>1416</v>
          </cell>
          <cell r="I1417">
            <v>21287495</v>
          </cell>
          <cell r="J1417">
            <v>812</v>
          </cell>
          <cell r="K1417">
            <v>14582873</v>
          </cell>
          <cell r="L1417">
            <v>1242</v>
          </cell>
          <cell r="M1417">
            <v>38059334</v>
          </cell>
          <cell r="N1417">
            <v>1661</v>
          </cell>
          <cell r="O1417">
            <v>7131995</v>
          </cell>
          <cell r="P1417">
            <v>1005</v>
          </cell>
          <cell r="Q1417">
            <v>2990943</v>
          </cell>
          <cell r="R1417">
            <v>1104</v>
          </cell>
          <cell r="S1417">
            <v>1728869</v>
          </cell>
          <cell r="T1417">
            <v>7240</v>
          </cell>
          <cell r="U1417">
            <v>899</v>
          </cell>
        </row>
        <row r="1418">
          <cell r="A1418">
            <v>830035723</v>
          </cell>
          <cell r="B1418" t="str">
            <v xml:space="preserve">PRECISION ENERGY  SERVICES COLOMBIA                                   </v>
          </cell>
          <cell r="C1418" t="str">
            <v xml:space="preserve">BOGOTA D.C.               </v>
          </cell>
          <cell r="D1418" t="str">
            <v xml:space="preserve">BOGOTA D.C.               </v>
          </cell>
          <cell r="E1418" t="str">
            <v>VIGILANCIA</v>
          </cell>
          <cell r="F1418" t="str">
            <v>ACTIVA</v>
          </cell>
          <cell r="G1418" t="str">
            <v xml:space="preserve">DERIVADOS DEL PETROLEO Y GAS                 </v>
          </cell>
          <cell r="H1418">
            <v>1417</v>
          </cell>
          <cell r="I1418">
            <v>21281289</v>
          </cell>
          <cell r="J1418">
            <v>1238</v>
          </cell>
          <cell r="K1418">
            <v>8364948</v>
          </cell>
          <cell r="L1418">
            <v>1161</v>
          </cell>
          <cell r="M1418">
            <v>41108291</v>
          </cell>
          <cell r="N1418">
            <v>1139</v>
          </cell>
          <cell r="O1418">
            <v>10331617</v>
          </cell>
          <cell r="P1418">
            <v>448</v>
          </cell>
          <cell r="Q1418">
            <v>8026973</v>
          </cell>
          <cell r="R1418">
            <v>526</v>
          </cell>
          <cell r="S1418">
            <v>4622905</v>
          </cell>
          <cell r="T1418">
            <v>5929</v>
          </cell>
          <cell r="U1418">
            <v>744</v>
          </cell>
        </row>
        <row r="1419">
          <cell r="A1419">
            <v>800221591</v>
          </cell>
          <cell r="B1419" t="str">
            <v xml:space="preserve">CENTRO ACEROS DEL CARIBE LTDA                                         </v>
          </cell>
          <cell r="C1419" t="str">
            <v xml:space="preserve">BARRANQUILLA              </v>
          </cell>
          <cell r="D1419" t="str">
            <v xml:space="preserve">ATLANTICO                 </v>
          </cell>
          <cell r="E1419" t="str">
            <v>VIGILANCIA</v>
          </cell>
          <cell r="F1419" t="str">
            <v>ACTIVA</v>
          </cell>
          <cell r="G1419" t="str">
            <v xml:space="preserve">COMERCIO AL POR MAYOR                        </v>
          </cell>
          <cell r="H1419">
            <v>1418</v>
          </cell>
          <cell r="I1419">
            <v>21232430</v>
          </cell>
          <cell r="J1419">
            <v>1385</v>
          </cell>
          <cell r="K1419">
            <v>7271806</v>
          </cell>
          <cell r="L1419">
            <v>959</v>
          </cell>
          <cell r="M1419">
            <v>49812170</v>
          </cell>
          <cell r="N1419">
            <v>1997</v>
          </cell>
          <cell r="O1419">
            <v>5812103</v>
          </cell>
          <cell r="P1419">
            <v>1068</v>
          </cell>
          <cell r="Q1419">
            <v>2777182</v>
          </cell>
          <cell r="R1419">
            <v>1207</v>
          </cell>
          <cell r="S1419">
            <v>1555902</v>
          </cell>
          <cell r="T1419">
            <v>8034</v>
          </cell>
          <cell r="U1419">
            <v>991</v>
          </cell>
        </row>
        <row r="1420">
          <cell r="A1420">
            <v>811042361</v>
          </cell>
          <cell r="B1420" t="str">
            <v xml:space="preserve">PROVECOL ANTIOQUIA S.A                                                </v>
          </cell>
          <cell r="C1420" t="str">
            <v xml:space="preserve">ITAGUI                    </v>
          </cell>
          <cell r="D1420" t="str">
            <v xml:space="preserve">ANTIOQUIA                 </v>
          </cell>
          <cell r="E1420" t="str">
            <v>VIGILANCIA</v>
          </cell>
          <cell r="F1420" t="str">
            <v>ACTIVA</v>
          </cell>
          <cell r="G1420" t="str">
            <v xml:space="preserve">COMERCIO AL POR MENOR                        </v>
          </cell>
          <cell r="H1420">
            <v>1419</v>
          </cell>
          <cell r="I1420">
            <v>21209800</v>
          </cell>
          <cell r="J1420">
            <v>1904.5</v>
          </cell>
          <cell r="K1420">
            <v>4646411</v>
          </cell>
          <cell r="L1420">
            <v>774</v>
          </cell>
          <cell r="M1420">
            <v>62141160</v>
          </cell>
          <cell r="N1420">
            <v>2097</v>
          </cell>
          <cell r="O1420">
            <v>5469417</v>
          </cell>
          <cell r="P1420">
            <v>2288</v>
          </cell>
          <cell r="Q1420">
            <v>1125869</v>
          </cell>
          <cell r="R1420">
            <v>6008</v>
          </cell>
          <cell r="S1420">
            <v>153395</v>
          </cell>
          <cell r="T1420">
            <v>14490.5</v>
          </cell>
          <cell r="U1420">
            <v>1837</v>
          </cell>
        </row>
        <row r="1421">
          <cell r="A1421">
            <v>860508679</v>
          </cell>
          <cell r="B1421" t="str">
            <v xml:space="preserve">DISTRIBUIDOR Y CONSECIONARIO DE CARROS DISTRICARS LTDA                </v>
          </cell>
          <cell r="C1421" t="str">
            <v xml:space="preserve">BOGOTA D.C.               </v>
          </cell>
          <cell r="D1421" t="str">
            <v xml:space="preserve">BOGOTA D.C.               </v>
          </cell>
          <cell r="E1421" t="str">
            <v>VIGILANCIA</v>
          </cell>
          <cell r="F1421" t="str">
            <v>ACTIVA</v>
          </cell>
          <cell r="G1421" t="str">
            <v xml:space="preserve">COMERCIO DE VEHICULOS Y ACTIVIDADES CONEXAS  </v>
          </cell>
          <cell r="H1421">
            <v>1420</v>
          </cell>
          <cell r="I1421">
            <v>21169803</v>
          </cell>
          <cell r="J1421">
            <v>1117</v>
          </cell>
          <cell r="K1421">
            <v>9671858</v>
          </cell>
          <cell r="L1421">
            <v>7440</v>
          </cell>
          <cell r="M1421">
            <v>3968725</v>
          </cell>
          <cell r="N1421">
            <v>4102</v>
          </cell>
          <cell r="O1421">
            <v>2446049</v>
          </cell>
          <cell r="P1421">
            <v>4211</v>
          </cell>
          <cell r="Q1421">
            <v>485344</v>
          </cell>
          <cell r="R1421">
            <v>4803</v>
          </cell>
          <cell r="S1421">
            <v>223665</v>
          </cell>
          <cell r="T1421">
            <v>23093</v>
          </cell>
          <cell r="U1421">
            <v>2985</v>
          </cell>
        </row>
        <row r="1422">
          <cell r="A1422">
            <v>860069553</v>
          </cell>
          <cell r="B1422" t="str">
            <v xml:space="preserve">HOMCOL CAYMAN INC                                                     </v>
          </cell>
          <cell r="C1422" t="str">
            <v xml:space="preserve">BOGOTA D.C.               </v>
          </cell>
          <cell r="D1422" t="str">
            <v xml:space="preserve">BOGOTA D.C.               </v>
          </cell>
          <cell r="E1422" t="str">
            <v>VIGILANCIA</v>
          </cell>
          <cell r="F1422" t="str">
            <v>ACTIVA</v>
          </cell>
          <cell r="G1422" t="str">
            <v>EXTRACCION DE PETROLEO CRUDO Y DE GAS NATURAL</v>
          </cell>
          <cell r="H1422">
            <v>1421</v>
          </cell>
          <cell r="I1422">
            <v>21153198</v>
          </cell>
          <cell r="J1422">
            <v>1799.5</v>
          </cell>
          <cell r="K1422">
            <v>5092585</v>
          </cell>
          <cell r="L1422">
            <v>940</v>
          </cell>
          <cell r="M1422">
            <v>51003508</v>
          </cell>
          <cell r="N1422">
            <v>310</v>
          </cell>
          <cell r="O1422">
            <v>39906236</v>
          </cell>
          <cell r="P1422">
            <v>115</v>
          </cell>
          <cell r="Q1422">
            <v>36496696</v>
          </cell>
          <cell r="R1422">
            <v>132</v>
          </cell>
          <cell r="S1422">
            <v>22476423</v>
          </cell>
          <cell r="T1422">
            <v>4717.5</v>
          </cell>
          <cell r="U1422">
            <v>629</v>
          </cell>
        </row>
        <row r="1423">
          <cell r="A1423">
            <v>890900314</v>
          </cell>
          <cell r="B1423" t="str">
            <v xml:space="preserve">MARQUILLAS S.A.                                                       </v>
          </cell>
          <cell r="C1423" t="str">
            <v xml:space="preserve">SABANETA                  </v>
          </cell>
          <cell r="D1423" t="str">
            <v xml:space="preserve">ANTIOQUIA                 </v>
          </cell>
          <cell r="E1423" t="str">
            <v>VIGILANCIA</v>
          </cell>
          <cell r="F1423" t="str">
            <v>ACTIVA</v>
          </cell>
          <cell r="G1423" t="str">
            <v>FABRICACION DE TELAS Y ACTIVIDADES RELACIONAD</v>
          </cell>
          <cell r="H1423">
            <v>1422</v>
          </cell>
          <cell r="I1423">
            <v>21142020</v>
          </cell>
          <cell r="J1423">
            <v>746.5</v>
          </cell>
          <cell r="K1423">
            <v>16279197</v>
          </cell>
          <cell r="L1423">
            <v>2664</v>
          </cell>
          <cell r="M1423">
            <v>16282467</v>
          </cell>
          <cell r="N1423">
            <v>2360</v>
          </cell>
          <cell r="O1423">
            <v>4754652</v>
          </cell>
          <cell r="P1423">
            <v>2214</v>
          </cell>
          <cell r="Q1423">
            <v>1177484</v>
          </cell>
          <cell r="R1423">
            <v>2888</v>
          </cell>
          <cell r="S1423">
            <v>481871</v>
          </cell>
          <cell r="T1423">
            <v>12294.5</v>
          </cell>
          <cell r="U1423">
            <v>1545</v>
          </cell>
        </row>
        <row r="1424">
          <cell r="A1424">
            <v>890702902</v>
          </cell>
          <cell r="B1424" t="str">
            <v xml:space="preserve">ELIAS ACOSTA Y CIA. S. EN C.                                          </v>
          </cell>
          <cell r="C1424" t="str">
            <v xml:space="preserve">IBAGUE                    </v>
          </cell>
          <cell r="D1424" t="str">
            <v xml:space="preserve">TOLIMA                    </v>
          </cell>
          <cell r="E1424" t="str">
            <v>VIGILANCIA</v>
          </cell>
          <cell r="F1424" t="str">
            <v>ACTIVA</v>
          </cell>
          <cell r="G1424" t="str">
            <v xml:space="preserve">PRODUCTOS ALIMENTICIOS                       </v>
          </cell>
          <cell r="H1424">
            <v>1423</v>
          </cell>
          <cell r="I1424">
            <v>21114471</v>
          </cell>
          <cell r="J1424">
            <v>778.5</v>
          </cell>
          <cell r="K1424">
            <v>15357349</v>
          </cell>
          <cell r="L1424">
            <v>3691</v>
          </cell>
          <cell r="M1424">
            <v>11003579</v>
          </cell>
          <cell r="N1424">
            <v>4283</v>
          </cell>
          <cell r="O1424">
            <v>2323071</v>
          </cell>
          <cell r="P1424">
            <v>4295</v>
          </cell>
          <cell r="Q1424">
            <v>470862</v>
          </cell>
          <cell r="R1424">
            <v>7522</v>
          </cell>
          <cell r="S1424">
            <v>98073</v>
          </cell>
          <cell r="T1424">
            <v>21992.5</v>
          </cell>
          <cell r="U1424">
            <v>2816</v>
          </cell>
        </row>
        <row r="1425">
          <cell r="A1425">
            <v>800209481</v>
          </cell>
          <cell r="B1425" t="str">
            <v xml:space="preserve">GUIRNALDAS S.A.                                                       </v>
          </cell>
          <cell r="C1425" t="str">
            <v xml:space="preserve">BOGOTA D.C.               </v>
          </cell>
          <cell r="D1425" t="str">
            <v xml:space="preserve">BOGOTA D.C.               </v>
          </cell>
          <cell r="E1425" t="str">
            <v>VIGILANCIA</v>
          </cell>
          <cell r="F1425" t="str">
            <v>ACTIVA</v>
          </cell>
          <cell r="G1425" t="str">
            <v xml:space="preserve">OTRAS INDUSTRIAS MANUFACTURERAS              </v>
          </cell>
          <cell r="H1425">
            <v>1424</v>
          </cell>
          <cell r="I1425">
            <v>21092802</v>
          </cell>
          <cell r="J1425">
            <v>1403.5</v>
          </cell>
          <cell r="K1425">
            <v>7089585</v>
          </cell>
          <cell r="L1425">
            <v>2931</v>
          </cell>
          <cell r="M1425">
            <v>14574530</v>
          </cell>
          <cell r="N1425">
            <v>2517</v>
          </cell>
          <cell r="O1425">
            <v>4446688</v>
          </cell>
          <cell r="P1425">
            <v>1776</v>
          </cell>
          <cell r="Q1425">
            <v>1536895</v>
          </cell>
          <cell r="R1425">
            <v>2248</v>
          </cell>
          <cell r="S1425">
            <v>674950</v>
          </cell>
          <cell r="T1425">
            <v>12299.5</v>
          </cell>
          <cell r="U1425">
            <v>1547</v>
          </cell>
        </row>
        <row r="1426">
          <cell r="A1426">
            <v>890914614</v>
          </cell>
          <cell r="B1426" t="str">
            <v xml:space="preserve">ACEROS BOEHLER DE COLOMBIA S.A.                                       </v>
          </cell>
          <cell r="C1426" t="str">
            <v xml:space="preserve">BOGOTA D.C.               </v>
          </cell>
          <cell r="D1426" t="str">
            <v xml:space="preserve">BOGOTA D.C.               </v>
          </cell>
          <cell r="E1426" t="str">
            <v>VIGILANCIA</v>
          </cell>
          <cell r="F1426" t="str">
            <v>ACTIVA</v>
          </cell>
          <cell r="G1426" t="str">
            <v xml:space="preserve">COMERCIO AL POR MAYOR                        </v>
          </cell>
          <cell r="H1426">
            <v>1425</v>
          </cell>
          <cell r="I1426">
            <v>21069082</v>
          </cell>
          <cell r="J1426">
            <v>876</v>
          </cell>
          <cell r="K1426">
            <v>13307179</v>
          </cell>
          <cell r="L1426">
            <v>1999</v>
          </cell>
          <cell r="M1426">
            <v>22678464</v>
          </cell>
          <cell r="N1426">
            <v>1329</v>
          </cell>
          <cell r="O1426">
            <v>8861418</v>
          </cell>
          <cell r="P1426">
            <v>1459</v>
          </cell>
          <cell r="Q1426">
            <v>1936394</v>
          </cell>
          <cell r="R1426">
            <v>1432</v>
          </cell>
          <cell r="S1426">
            <v>1264129</v>
          </cell>
          <cell r="T1426">
            <v>8520</v>
          </cell>
          <cell r="U1426">
            <v>1059</v>
          </cell>
        </row>
        <row r="1427">
          <cell r="A1427">
            <v>860037777</v>
          </cell>
          <cell r="B1427" t="str">
            <v xml:space="preserve">BARPEN INTERNATIONAL S.A.                                             </v>
          </cell>
          <cell r="C1427" t="str">
            <v xml:space="preserve">COTA                      </v>
          </cell>
          <cell r="D1427" t="str">
            <v xml:space="preserve">CUNDINAMARCA              </v>
          </cell>
          <cell r="E1427" t="str">
            <v>VIGILANCIA</v>
          </cell>
          <cell r="F1427" t="str">
            <v>ACTIVA</v>
          </cell>
          <cell r="G1427" t="str">
            <v xml:space="preserve">PRODUCTOS QUIMICOS                           </v>
          </cell>
          <cell r="H1427">
            <v>1426</v>
          </cell>
          <cell r="I1427">
            <v>21068354</v>
          </cell>
          <cell r="J1427">
            <v>837.5</v>
          </cell>
          <cell r="K1427">
            <v>13996147</v>
          </cell>
          <cell r="L1427">
            <v>2821</v>
          </cell>
          <cell r="M1427">
            <v>15196416</v>
          </cell>
          <cell r="N1427">
            <v>1842</v>
          </cell>
          <cell r="O1427">
            <v>6360583</v>
          </cell>
          <cell r="P1427">
            <v>1818</v>
          </cell>
          <cell r="Q1427">
            <v>1490090</v>
          </cell>
          <cell r="R1427">
            <v>4286</v>
          </cell>
          <cell r="S1427">
            <v>266948</v>
          </cell>
          <cell r="T1427">
            <v>13030.5</v>
          </cell>
          <cell r="U1427">
            <v>1629</v>
          </cell>
        </row>
        <row r="1428">
          <cell r="A1428">
            <v>890908584</v>
          </cell>
          <cell r="B1428" t="str">
            <v xml:space="preserve">SUMINISTROS INDUSTRIALES SUIN S.A.                                    </v>
          </cell>
          <cell r="C1428" t="str">
            <v xml:space="preserve">MEDELLIN                  </v>
          </cell>
          <cell r="D1428" t="str">
            <v xml:space="preserve">ANTIOQUIA                 </v>
          </cell>
          <cell r="E1428" t="str">
            <v>VIGILANCIA</v>
          </cell>
          <cell r="F1428" t="str">
            <v>ACTIVA</v>
          </cell>
          <cell r="G1428" t="str">
            <v xml:space="preserve">PRODUCTOS QUIMICOS                           </v>
          </cell>
          <cell r="H1428">
            <v>1427</v>
          </cell>
          <cell r="I1428">
            <v>21044910</v>
          </cell>
          <cell r="J1428">
            <v>1592</v>
          </cell>
          <cell r="K1428">
            <v>5982848</v>
          </cell>
          <cell r="L1428">
            <v>1577</v>
          </cell>
          <cell r="M1428">
            <v>29775890</v>
          </cell>
          <cell r="N1428">
            <v>1692</v>
          </cell>
          <cell r="O1428">
            <v>6982013</v>
          </cell>
          <cell r="P1428">
            <v>1599</v>
          </cell>
          <cell r="Q1428">
            <v>1738098</v>
          </cell>
          <cell r="R1428">
            <v>1750</v>
          </cell>
          <cell r="S1428">
            <v>967499</v>
          </cell>
          <cell r="T1428">
            <v>9637</v>
          </cell>
          <cell r="U1428">
            <v>1207</v>
          </cell>
        </row>
        <row r="1429">
          <cell r="A1429">
            <v>890211902</v>
          </cell>
          <cell r="B1429" t="str">
            <v xml:space="preserve">PALMERAS DE PUERTO WILCHES S.A                                        </v>
          </cell>
          <cell r="C1429" t="str">
            <v xml:space="preserve">BUCARAMANGA               </v>
          </cell>
          <cell r="D1429" t="str">
            <v xml:space="preserve">SANTANDER                 </v>
          </cell>
          <cell r="E1429" t="str">
            <v>VIGILANCIA</v>
          </cell>
          <cell r="F1429" t="str">
            <v>ACTIVA</v>
          </cell>
          <cell r="G1429" t="str">
            <v xml:space="preserve">PRODUCTOS ALIMENTICIOS                       </v>
          </cell>
          <cell r="H1429">
            <v>1428</v>
          </cell>
          <cell r="I1429">
            <v>20994962</v>
          </cell>
          <cell r="J1429">
            <v>854.5</v>
          </cell>
          <cell r="K1429">
            <v>13691461</v>
          </cell>
          <cell r="L1429">
            <v>1334</v>
          </cell>
          <cell r="M1429">
            <v>35270133</v>
          </cell>
          <cell r="N1429">
            <v>3389</v>
          </cell>
          <cell r="O1429">
            <v>3078107</v>
          </cell>
          <cell r="P1429">
            <v>2285</v>
          </cell>
          <cell r="Q1429">
            <v>1128244</v>
          </cell>
          <cell r="R1429">
            <v>1582</v>
          </cell>
          <cell r="S1429">
            <v>1102684</v>
          </cell>
          <cell r="T1429">
            <v>10872.5</v>
          </cell>
          <cell r="U1429">
            <v>1356</v>
          </cell>
        </row>
        <row r="1430">
          <cell r="A1430">
            <v>890403068</v>
          </cell>
          <cell r="B1430" t="str">
            <v xml:space="preserve">VEHICULOS DE LA COSTA S.A.                                            </v>
          </cell>
          <cell r="C1430" t="str">
            <v xml:space="preserve">CARTAGENA                 </v>
          </cell>
          <cell r="D1430" t="str">
            <v xml:space="preserve">BOLIVAR                   </v>
          </cell>
          <cell r="E1430" t="str">
            <v>VIGILANCIA</v>
          </cell>
          <cell r="F1430" t="str">
            <v>ACTIVA</v>
          </cell>
          <cell r="G1430" t="str">
            <v xml:space="preserve">COMERCIO DE VEHICULOS Y ACTIVIDADES CONEXAS  </v>
          </cell>
          <cell r="H1430">
            <v>1429</v>
          </cell>
          <cell r="I1430">
            <v>20974121</v>
          </cell>
          <cell r="J1430">
            <v>1259</v>
          </cell>
          <cell r="K1430">
            <v>8169575</v>
          </cell>
          <cell r="L1430">
            <v>514</v>
          </cell>
          <cell r="M1430">
            <v>90902532</v>
          </cell>
          <cell r="N1430">
            <v>1093</v>
          </cell>
          <cell r="O1430">
            <v>10750410</v>
          </cell>
          <cell r="P1430">
            <v>1806</v>
          </cell>
          <cell r="Q1430">
            <v>1501723</v>
          </cell>
          <cell r="R1430">
            <v>1012</v>
          </cell>
          <cell r="S1430">
            <v>1927256</v>
          </cell>
          <cell r="T1430">
            <v>7113</v>
          </cell>
          <cell r="U1430">
            <v>886</v>
          </cell>
        </row>
        <row r="1431">
          <cell r="A1431">
            <v>860032724</v>
          </cell>
          <cell r="B1431" t="str">
            <v xml:space="preserve">MCGRAW HILL INTERAMERICANA S.A.                                       </v>
          </cell>
          <cell r="C1431" t="str">
            <v xml:space="preserve">BOGOTA D.C.               </v>
          </cell>
          <cell r="D1431" t="str">
            <v xml:space="preserve">BOGOTA D.C.               </v>
          </cell>
          <cell r="E1431" t="str">
            <v>VIGILANCIA</v>
          </cell>
          <cell r="F1431" t="str">
            <v>ACTIVA</v>
          </cell>
          <cell r="G1431" t="str">
            <v xml:space="preserve">COMERCIO AL POR MAYOR                        </v>
          </cell>
          <cell r="H1431">
            <v>1430</v>
          </cell>
          <cell r="I1431">
            <v>20942969</v>
          </cell>
          <cell r="J1431">
            <v>2502</v>
          </cell>
          <cell r="K1431">
            <v>3084090</v>
          </cell>
          <cell r="L1431">
            <v>2645</v>
          </cell>
          <cell r="M1431">
            <v>16447888</v>
          </cell>
          <cell r="N1431">
            <v>1531</v>
          </cell>
          <cell r="O1431">
            <v>7754506</v>
          </cell>
          <cell r="P1431">
            <v>2537</v>
          </cell>
          <cell r="Q1431">
            <v>983672</v>
          </cell>
          <cell r="R1431">
            <v>1237</v>
          </cell>
          <cell r="S1431">
            <v>1520888</v>
          </cell>
          <cell r="T1431">
            <v>11882</v>
          </cell>
          <cell r="U1431">
            <v>1491</v>
          </cell>
        </row>
        <row r="1432">
          <cell r="A1432">
            <v>860044349</v>
          </cell>
          <cell r="B1432" t="str">
            <v xml:space="preserve">G. BARCO S.A.                                                         </v>
          </cell>
          <cell r="C1432" t="str">
            <v xml:space="preserve">BOGOTA D.C.               </v>
          </cell>
          <cell r="D1432" t="str">
            <v xml:space="preserve">BOGOTA D.C.               </v>
          </cell>
          <cell r="E1432" t="str">
            <v>VIGILANCIA</v>
          </cell>
          <cell r="F1432" t="str">
            <v>ACTIVA</v>
          </cell>
          <cell r="G1432" t="str">
            <v xml:space="preserve">COMERCIO AL POR MAYOR                        </v>
          </cell>
          <cell r="H1432">
            <v>1431</v>
          </cell>
          <cell r="I1432">
            <v>20938436</v>
          </cell>
          <cell r="J1432">
            <v>857.5</v>
          </cell>
          <cell r="K1432">
            <v>13632178</v>
          </cell>
          <cell r="L1432">
            <v>1556</v>
          </cell>
          <cell r="M1432">
            <v>30273382</v>
          </cell>
          <cell r="N1432">
            <v>902</v>
          </cell>
          <cell r="O1432">
            <v>13088710</v>
          </cell>
          <cell r="P1432">
            <v>641</v>
          </cell>
          <cell r="Q1432">
            <v>5155240</v>
          </cell>
          <cell r="R1432">
            <v>849</v>
          </cell>
          <cell r="S1432">
            <v>2487572</v>
          </cell>
          <cell r="T1432">
            <v>6236.5</v>
          </cell>
          <cell r="U1432">
            <v>783</v>
          </cell>
        </row>
        <row r="1433">
          <cell r="A1433">
            <v>830035702</v>
          </cell>
          <cell r="B1433" t="str">
            <v xml:space="preserve">SOLETANCHE BACHY CIMAS S A                                            </v>
          </cell>
          <cell r="C1433" t="str">
            <v xml:space="preserve">BOGOTA D.C.               </v>
          </cell>
          <cell r="D1433" t="str">
            <v xml:space="preserve">BOGOTA D.C.               </v>
          </cell>
          <cell r="E1433" t="str">
            <v>VIGILANCIA</v>
          </cell>
          <cell r="F1433" t="str">
            <v>ACTIVA</v>
          </cell>
          <cell r="G1433" t="str">
            <v xml:space="preserve">CONSTRUCCION DE OBRAS CIVILES                </v>
          </cell>
          <cell r="H1433">
            <v>1432</v>
          </cell>
          <cell r="I1433">
            <v>20931254</v>
          </cell>
          <cell r="J1433">
            <v>1665</v>
          </cell>
          <cell r="K1433">
            <v>5651276</v>
          </cell>
          <cell r="L1433">
            <v>1448</v>
          </cell>
          <cell r="M1433">
            <v>32775210</v>
          </cell>
          <cell r="N1433">
            <v>2935</v>
          </cell>
          <cell r="O1433">
            <v>3657684</v>
          </cell>
          <cell r="P1433">
            <v>1471</v>
          </cell>
          <cell r="Q1433">
            <v>1918444</v>
          </cell>
          <cell r="R1433">
            <v>1529</v>
          </cell>
          <cell r="S1433">
            <v>1149440</v>
          </cell>
          <cell r="T1433">
            <v>10480</v>
          </cell>
          <cell r="U1433">
            <v>1312</v>
          </cell>
        </row>
        <row r="1434">
          <cell r="A1434">
            <v>800212407</v>
          </cell>
          <cell r="B1434" t="str">
            <v xml:space="preserve">TUBOS DE OCCIDENTE S A                                                </v>
          </cell>
          <cell r="C1434" t="str">
            <v xml:space="preserve">YUMBO                     </v>
          </cell>
          <cell r="D1434" t="str">
            <v xml:space="preserve">VALLE                     </v>
          </cell>
          <cell r="E1434" t="str">
            <v>VIGILANCIA</v>
          </cell>
          <cell r="F1434" t="str">
            <v>ACTIVA</v>
          </cell>
          <cell r="G1434" t="str">
            <v xml:space="preserve">PRODUCTOS DE PLASTICO                        </v>
          </cell>
          <cell r="H1434">
            <v>1433</v>
          </cell>
          <cell r="I1434">
            <v>20927459</v>
          </cell>
          <cell r="J1434">
            <v>1065</v>
          </cell>
          <cell r="K1434">
            <v>10370667</v>
          </cell>
          <cell r="L1434">
            <v>2172</v>
          </cell>
          <cell r="M1434">
            <v>20441941</v>
          </cell>
          <cell r="N1434">
            <v>3029</v>
          </cell>
          <cell r="O1434">
            <v>3521249</v>
          </cell>
          <cell r="P1434">
            <v>2427</v>
          </cell>
          <cell r="Q1434">
            <v>1035889</v>
          </cell>
          <cell r="R1434">
            <v>2798</v>
          </cell>
          <cell r="S1434">
            <v>504837</v>
          </cell>
          <cell r="T1434">
            <v>12924</v>
          </cell>
          <cell r="U1434">
            <v>1618</v>
          </cell>
        </row>
        <row r="1435">
          <cell r="A1435">
            <v>860049921</v>
          </cell>
          <cell r="B1435" t="str">
            <v xml:space="preserve">S G S COLOMBIA S A                                                    </v>
          </cell>
          <cell r="C1435" t="str">
            <v xml:space="preserve">BOGOTA D.C.               </v>
          </cell>
          <cell r="D1435" t="str">
            <v xml:space="preserve">BOGOTA D.C.               </v>
          </cell>
          <cell r="E1435" t="str">
            <v>VIGILANCIA</v>
          </cell>
          <cell r="F1435" t="str">
            <v>ACTIVA</v>
          </cell>
          <cell r="G1435" t="str">
            <v xml:space="preserve">OTRAS ACTIVIDADES EMPRESARIALES              </v>
          </cell>
          <cell r="H1435">
            <v>1434</v>
          </cell>
          <cell r="I1435">
            <v>20921717</v>
          </cell>
          <cell r="J1435">
            <v>1093.5</v>
          </cell>
          <cell r="K1435">
            <v>9910216</v>
          </cell>
          <cell r="L1435">
            <v>1627</v>
          </cell>
          <cell r="M1435">
            <v>28443889</v>
          </cell>
          <cell r="N1435">
            <v>441</v>
          </cell>
          <cell r="O1435">
            <v>28443889</v>
          </cell>
          <cell r="P1435">
            <v>608</v>
          </cell>
          <cell r="Q1435">
            <v>5498017</v>
          </cell>
          <cell r="R1435">
            <v>838</v>
          </cell>
          <cell r="S1435">
            <v>2520634</v>
          </cell>
          <cell r="T1435">
            <v>6041.5</v>
          </cell>
          <cell r="U1435">
            <v>761</v>
          </cell>
        </row>
        <row r="1436">
          <cell r="A1436">
            <v>890917465</v>
          </cell>
          <cell r="B1436" t="str">
            <v xml:space="preserve">GRIFFITH COLOMBIA S A                                                 </v>
          </cell>
          <cell r="C1436" t="str">
            <v xml:space="preserve">MARINILLA                 </v>
          </cell>
          <cell r="D1436" t="str">
            <v xml:space="preserve">ANTIOQUIA                 </v>
          </cell>
          <cell r="E1436" t="str">
            <v>VIGILANCIA</v>
          </cell>
          <cell r="F1436" t="str">
            <v>ACTIVA</v>
          </cell>
          <cell r="G1436" t="str">
            <v xml:space="preserve">PRODUCTOS ALIMENTICIOS                       </v>
          </cell>
          <cell r="H1436">
            <v>1435</v>
          </cell>
          <cell r="I1436">
            <v>20920615</v>
          </cell>
          <cell r="J1436">
            <v>922.5</v>
          </cell>
          <cell r="K1436">
            <v>12447058</v>
          </cell>
          <cell r="L1436">
            <v>1382</v>
          </cell>
          <cell r="M1436">
            <v>34258895</v>
          </cell>
          <cell r="N1436">
            <v>1353</v>
          </cell>
          <cell r="O1436">
            <v>8709711</v>
          </cell>
          <cell r="P1436">
            <v>907</v>
          </cell>
          <cell r="Q1436">
            <v>3393089</v>
          </cell>
          <cell r="R1436">
            <v>939</v>
          </cell>
          <cell r="S1436">
            <v>2139229</v>
          </cell>
          <cell r="T1436">
            <v>6938.5</v>
          </cell>
          <cell r="U1436">
            <v>870</v>
          </cell>
        </row>
        <row r="1437">
          <cell r="A1437">
            <v>892000575</v>
          </cell>
          <cell r="B1437" t="str">
            <v xml:space="preserve">CEREALES DEL LLANO S.A                                                </v>
          </cell>
          <cell r="C1437" t="str">
            <v xml:space="preserve">VILLAVICENCIO             </v>
          </cell>
          <cell r="D1437" t="str">
            <v xml:space="preserve">META                      </v>
          </cell>
          <cell r="E1437" t="str">
            <v>VIGILANCIA</v>
          </cell>
          <cell r="F1437" t="str">
            <v>ACTIVA</v>
          </cell>
          <cell r="G1437" t="str">
            <v xml:space="preserve">COMERCIO AL POR MAYOR                        </v>
          </cell>
          <cell r="H1437">
            <v>1436</v>
          </cell>
          <cell r="I1437">
            <v>20905623</v>
          </cell>
          <cell r="J1437">
            <v>861</v>
          </cell>
          <cell r="K1437">
            <v>13575617</v>
          </cell>
          <cell r="L1437">
            <v>2469</v>
          </cell>
          <cell r="M1437">
            <v>17811635</v>
          </cell>
          <cell r="N1437">
            <v>3406</v>
          </cell>
          <cell r="O1437">
            <v>3054866</v>
          </cell>
          <cell r="P1437">
            <v>2206</v>
          </cell>
          <cell r="Q1437">
            <v>1182583</v>
          </cell>
          <cell r="R1437">
            <v>10663</v>
          </cell>
          <cell r="S1437">
            <v>43260</v>
          </cell>
          <cell r="T1437">
            <v>21041</v>
          </cell>
          <cell r="U1437">
            <v>2686</v>
          </cell>
        </row>
        <row r="1438">
          <cell r="A1438">
            <v>800190665</v>
          </cell>
          <cell r="B1438" t="str">
            <v xml:space="preserve">COMERCIALIZADORA S Y E Y CIA S.A.                                     </v>
          </cell>
          <cell r="C1438" t="str">
            <v xml:space="preserve">MEDELLIN                  </v>
          </cell>
          <cell r="D1438" t="str">
            <v xml:space="preserve">ANTIOQUIA                 </v>
          </cell>
          <cell r="E1438" t="str">
            <v>VIGILANCIA</v>
          </cell>
          <cell r="F1438" t="str">
            <v>ACTIVA</v>
          </cell>
          <cell r="G1438" t="str">
            <v xml:space="preserve">ADECUACION DE OBRAS DE CONSTRUCCION          </v>
          </cell>
          <cell r="H1438">
            <v>1437</v>
          </cell>
          <cell r="I1438">
            <v>20887227</v>
          </cell>
          <cell r="J1438">
            <v>1056</v>
          </cell>
          <cell r="K1438">
            <v>10462120</v>
          </cell>
          <cell r="L1438">
            <v>1401</v>
          </cell>
          <cell r="M1438">
            <v>33882430</v>
          </cell>
          <cell r="N1438">
            <v>2300</v>
          </cell>
          <cell r="O1438">
            <v>4900382</v>
          </cell>
          <cell r="P1438">
            <v>1107</v>
          </cell>
          <cell r="Q1438">
            <v>2678110</v>
          </cell>
          <cell r="R1438">
            <v>1503</v>
          </cell>
          <cell r="S1438">
            <v>1180492</v>
          </cell>
          <cell r="T1438">
            <v>8804</v>
          </cell>
          <cell r="U1438">
            <v>1096</v>
          </cell>
        </row>
        <row r="1439">
          <cell r="A1439">
            <v>860000615</v>
          </cell>
          <cell r="B1439" t="str">
            <v xml:space="preserve">DISTRIBUIDORA CORDOBA LIMITADA                                        </v>
          </cell>
          <cell r="C1439" t="str">
            <v xml:space="preserve">BOGOTA D.C.               </v>
          </cell>
          <cell r="D1439" t="str">
            <v xml:space="preserve">BOGOTA D.C.               </v>
          </cell>
          <cell r="E1439" t="str">
            <v>VIGILANCIA</v>
          </cell>
          <cell r="F1439" t="str">
            <v>ACTIVA</v>
          </cell>
          <cell r="G1439" t="str">
            <v xml:space="preserve">COMERCIO AL POR MAYOR                        </v>
          </cell>
          <cell r="H1439">
            <v>1438</v>
          </cell>
          <cell r="I1439">
            <v>20884464</v>
          </cell>
          <cell r="J1439">
            <v>1779</v>
          </cell>
          <cell r="K1439">
            <v>5150131</v>
          </cell>
          <cell r="L1439">
            <v>1503</v>
          </cell>
          <cell r="M1439">
            <v>31326901</v>
          </cell>
          <cell r="N1439">
            <v>1932</v>
          </cell>
          <cell r="O1439">
            <v>6026619</v>
          </cell>
          <cell r="P1439">
            <v>1644</v>
          </cell>
          <cell r="Q1439">
            <v>1682482</v>
          </cell>
          <cell r="R1439">
            <v>1624</v>
          </cell>
          <cell r="S1439">
            <v>1058050</v>
          </cell>
          <cell r="T1439">
            <v>9920</v>
          </cell>
          <cell r="U1439">
            <v>1244</v>
          </cell>
        </row>
        <row r="1440">
          <cell r="A1440">
            <v>860520243</v>
          </cell>
          <cell r="B1440" t="str">
            <v xml:space="preserve">COMERCIALIZADORA BALDINI S.A.                                         </v>
          </cell>
          <cell r="C1440" t="str">
            <v xml:space="preserve">BOGOTA D.C.               </v>
          </cell>
          <cell r="D1440" t="str">
            <v xml:space="preserve">BOGOTA D.C.               </v>
          </cell>
          <cell r="E1440" t="str">
            <v>VIGILANCIA</v>
          </cell>
          <cell r="F1440" t="str">
            <v>ACTIVA</v>
          </cell>
          <cell r="G1440" t="str">
            <v xml:space="preserve">COMERCIO AL POR MENOR                        </v>
          </cell>
          <cell r="H1440">
            <v>1439</v>
          </cell>
          <cell r="I1440">
            <v>20880486</v>
          </cell>
          <cell r="J1440">
            <v>1400</v>
          </cell>
          <cell r="K1440">
            <v>7119779</v>
          </cell>
          <cell r="L1440">
            <v>1120</v>
          </cell>
          <cell r="M1440">
            <v>42599567</v>
          </cell>
          <cell r="N1440">
            <v>657</v>
          </cell>
          <cell r="O1440">
            <v>18526432</v>
          </cell>
          <cell r="P1440">
            <v>961</v>
          </cell>
          <cell r="Q1440">
            <v>3155772</v>
          </cell>
          <cell r="R1440">
            <v>1232</v>
          </cell>
          <cell r="S1440">
            <v>1526884</v>
          </cell>
          <cell r="T1440">
            <v>6809</v>
          </cell>
          <cell r="U1440">
            <v>851</v>
          </cell>
        </row>
        <row r="1441">
          <cell r="A1441">
            <v>890404273</v>
          </cell>
          <cell r="B1441" t="str">
            <v xml:space="preserve">EDITORA DEL MAR S A                                                   </v>
          </cell>
          <cell r="C1441" t="str">
            <v xml:space="preserve">CARTAGENA                 </v>
          </cell>
          <cell r="D1441" t="str">
            <v xml:space="preserve">BOLIVAR                   </v>
          </cell>
          <cell r="E1441" t="str">
            <v>VIGILANCIA</v>
          </cell>
          <cell r="F1441" t="str">
            <v>ACTIVA</v>
          </cell>
          <cell r="G1441" t="str">
            <v xml:space="preserve">PUBLICACIONES PERIODICAS                     </v>
          </cell>
          <cell r="H1441">
            <v>1440</v>
          </cell>
          <cell r="I1441">
            <v>20796869</v>
          </cell>
          <cell r="J1441">
            <v>955.5</v>
          </cell>
          <cell r="K1441">
            <v>11886598</v>
          </cell>
          <cell r="L1441">
            <v>2734</v>
          </cell>
          <cell r="M1441">
            <v>15781835</v>
          </cell>
          <cell r="N1441">
            <v>1593</v>
          </cell>
          <cell r="O1441">
            <v>7424382</v>
          </cell>
          <cell r="P1441">
            <v>1495</v>
          </cell>
          <cell r="Q1441">
            <v>1877607</v>
          </cell>
          <cell r="R1441">
            <v>479</v>
          </cell>
          <cell r="S1441">
            <v>5344265</v>
          </cell>
          <cell r="T1441">
            <v>8696.5</v>
          </cell>
          <cell r="U1441">
            <v>1081</v>
          </cell>
        </row>
        <row r="1442">
          <cell r="A1442">
            <v>890114778</v>
          </cell>
          <cell r="B1442" t="str">
            <v xml:space="preserve">TORHEFE S.A.                                                          </v>
          </cell>
          <cell r="C1442" t="str">
            <v xml:space="preserve">BARRANQUILLA              </v>
          </cell>
          <cell r="D1442" t="str">
            <v xml:space="preserve">ATLANTICO                 </v>
          </cell>
          <cell r="E1442" t="str">
            <v>VIGILANCIA</v>
          </cell>
          <cell r="F1442" t="str">
            <v>ACTIVA</v>
          </cell>
          <cell r="G1442" t="str">
            <v xml:space="preserve">COMERCIO AL POR MAYOR                        </v>
          </cell>
          <cell r="H1442">
            <v>1441</v>
          </cell>
          <cell r="I1442">
            <v>20788896</v>
          </cell>
          <cell r="J1442">
            <v>1094</v>
          </cell>
          <cell r="K1442">
            <v>9907614</v>
          </cell>
          <cell r="L1442">
            <v>1327</v>
          </cell>
          <cell r="M1442">
            <v>35628271</v>
          </cell>
          <cell r="N1442">
            <v>940</v>
          </cell>
          <cell r="O1442">
            <v>12596291</v>
          </cell>
          <cell r="P1442">
            <v>681</v>
          </cell>
          <cell r="Q1442">
            <v>4780788</v>
          </cell>
          <cell r="R1442">
            <v>752</v>
          </cell>
          <cell r="S1442">
            <v>2955678</v>
          </cell>
          <cell r="T1442">
            <v>6235</v>
          </cell>
          <cell r="U1442">
            <v>784</v>
          </cell>
        </row>
        <row r="1443">
          <cell r="A1443">
            <v>860008067</v>
          </cell>
          <cell r="B1443" t="str">
            <v xml:space="preserve">FRIGORIFICO GUADALUPE S A                                             </v>
          </cell>
          <cell r="C1443" t="str">
            <v xml:space="preserve">BOGOTA D.C.               </v>
          </cell>
          <cell r="D1443" t="str">
            <v xml:space="preserve">BOGOTA D.C.               </v>
          </cell>
          <cell r="E1443" t="str">
            <v>VIGILANCIA</v>
          </cell>
          <cell r="F1443" t="str">
            <v>ACTIVA</v>
          </cell>
          <cell r="G1443" t="str">
            <v xml:space="preserve">ACTIVIDADES PECUARIAS Y DE CAZA              </v>
          </cell>
          <cell r="H1443">
            <v>1442</v>
          </cell>
          <cell r="I1443">
            <v>20778365</v>
          </cell>
          <cell r="J1443">
            <v>718.5</v>
          </cell>
          <cell r="K1443">
            <v>17164128</v>
          </cell>
          <cell r="L1443">
            <v>1716</v>
          </cell>
          <cell r="M1443">
            <v>26881781</v>
          </cell>
          <cell r="N1443">
            <v>1034</v>
          </cell>
          <cell r="O1443">
            <v>11456394</v>
          </cell>
          <cell r="P1443">
            <v>509</v>
          </cell>
          <cell r="Q1443">
            <v>6698986</v>
          </cell>
          <cell r="R1443">
            <v>561</v>
          </cell>
          <cell r="S1443">
            <v>4300362</v>
          </cell>
          <cell r="T1443">
            <v>5980.5</v>
          </cell>
          <cell r="U1443">
            <v>753</v>
          </cell>
        </row>
        <row r="1444">
          <cell r="A1444">
            <v>890308155</v>
          </cell>
          <cell r="B1444" t="str">
            <v xml:space="preserve">FUNDICIONES UNIVERSO S A                                              </v>
          </cell>
          <cell r="C1444" t="str">
            <v xml:space="preserve">YUMBO                     </v>
          </cell>
          <cell r="D1444" t="str">
            <v xml:space="preserve">VALLE                     </v>
          </cell>
          <cell r="E1444" t="str">
            <v>VIGILANCIA</v>
          </cell>
          <cell r="F1444" t="str">
            <v>ACTIVA</v>
          </cell>
          <cell r="G1444" t="str">
            <v xml:space="preserve">INDUSTRIAS METALICAS BASICAS                 </v>
          </cell>
          <cell r="H1444">
            <v>1443</v>
          </cell>
          <cell r="I1444">
            <v>20746322</v>
          </cell>
          <cell r="J1444">
            <v>939.5</v>
          </cell>
          <cell r="K1444">
            <v>12166571</v>
          </cell>
          <cell r="L1444">
            <v>2049</v>
          </cell>
          <cell r="M1444">
            <v>22001747</v>
          </cell>
          <cell r="N1444">
            <v>2765</v>
          </cell>
          <cell r="O1444">
            <v>3947242</v>
          </cell>
          <cell r="P1444">
            <v>2552</v>
          </cell>
          <cell r="Q1444">
            <v>973994</v>
          </cell>
          <cell r="R1444">
            <v>4645</v>
          </cell>
          <cell r="S1444">
            <v>234869</v>
          </cell>
          <cell r="T1444">
            <v>14393.5</v>
          </cell>
          <cell r="U1444">
            <v>1821</v>
          </cell>
        </row>
        <row r="1445">
          <cell r="A1445">
            <v>860004902</v>
          </cell>
          <cell r="B1445" t="str">
            <v xml:space="preserve">PROVEEDORA DE PAPELES ANDINA S. A.                                    </v>
          </cell>
          <cell r="C1445" t="str">
            <v xml:space="preserve">BOGOTA D.C.               </v>
          </cell>
          <cell r="D1445" t="str">
            <v xml:space="preserve">BOGOTA D.C.               </v>
          </cell>
          <cell r="E1445" t="str">
            <v>VIGILANCIA</v>
          </cell>
          <cell r="F1445" t="str">
            <v>ACTIVA</v>
          </cell>
          <cell r="G1445" t="str">
            <v xml:space="preserve">COMERCIO AL POR MAYOR                        </v>
          </cell>
          <cell r="H1445">
            <v>1444</v>
          </cell>
          <cell r="I1445">
            <v>20714006</v>
          </cell>
          <cell r="J1445">
            <v>962</v>
          </cell>
          <cell r="K1445">
            <v>11812014</v>
          </cell>
          <cell r="L1445">
            <v>1276</v>
          </cell>
          <cell r="M1445">
            <v>36829831</v>
          </cell>
          <cell r="N1445">
            <v>2115</v>
          </cell>
          <cell r="O1445">
            <v>5398482</v>
          </cell>
          <cell r="P1445">
            <v>2728</v>
          </cell>
          <cell r="Q1445">
            <v>890716</v>
          </cell>
          <cell r="R1445">
            <v>841</v>
          </cell>
          <cell r="S1445">
            <v>2508267</v>
          </cell>
          <cell r="T1445">
            <v>9366</v>
          </cell>
          <cell r="U1445">
            <v>1170</v>
          </cell>
        </row>
        <row r="1446">
          <cell r="A1446">
            <v>811018676</v>
          </cell>
          <cell r="B1446" t="str">
            <v xml:space="preserve">JOHN URIBE E HIJOS S.A.                                               </v>
          </cell>
          <cell r="C1446" t="str">
            <v xml:space="preserve">MEDELLIN                  </v>
          </cell>
          <cell r="D1446" t="str">
            <v xml:space="preserve">ANTIOQUIA                 </v>
          </cell>
          <cell r="E1446" t="str">
            <v>VIGILANCIA</v>
          </cell>
          <cell r="F1446" t="str">
            <v>ACTIVA</v>
          </cell>
          <cell r="G1446" t="str">
            <v xml:space="preserve">COMERCIO AL POR MAYOR                        </v>
          </cell>
          <cell r="H1446">
            <v>1445</v>
          </cell>
          <cell r="I1446">
            <v>20665743</v>
          </cell>
          <cell r="J1446">
            <v>2548</v>
          </cell>
          <cell r="K1446">
            <v>2996884</v>
          </cell>
          <cell r="L1446">
            <v>1832</v>
          </cell>
          <cell r="M1446">
            <v>25010144</v>
          </cell>
          <cell r="N1446">
            <v>3543</v>
          </cell>
          <cell r="O1446">
            <v>2925646</v>
          </cell>
          <cell r="P1446">
            <v>4028</v>
          </cell>
          <cell r="Q1446">
            <v>521293</v>
          </cell>
          <cell r="R1446">
            <v>5489</v>
          </cell>
          <cell r="S1446">
            <v>181058</v>
          </cell>
          <cell r="T1446">
            <v>18885</v>
          </cell>
          <cell r="U1446">
            <v>2407</v>
          </cell>
        </row>
        <row r="1447">
          <cell r="A1447">
            <v>890106132</v>
          </cell>
          <cell r="B1447" t="str">
            <v xml:space="preserve">PRODUCTOS LACTEOS ROBIN HOOD S.A.                                     </v>
          </cell>
          <cell r="C1447" t="str">
            <v xml:space="preserve">BOGOTA D.C.               </v>
          </cell>
          <cell r="D1447" t="str">
            <v xml:space="preserve">BOGOTA D.C.               </v>
          </cell>
          <cell r="E1447" t="str">
            <v>VIGILANCIA</v>
          </cell>
          <cell r="F1447" t="str">
            <v>ACTIVA</v>
          </cell>
          <cell r="G1447" t="str">
            <v xml:space="preserve">PRODUCTOS ALIMENTICIOS                       </v>
          </cell>
          <cell r="H1447">
            <v>1446</v>
          </cell>
          <cell r="I1447">
            <v>20665325</v>
          </cell>
          <cell r="J1447">
            <v>811</v>
          </cell>
          <cell r="K1447">
            <v>14610068</v>
          </cell>
          <cell r="L1447">
            <v>1883</v>
          </cell>
          <cell r="M1447">
            <v>24182365</v>
          </cell>
          <cell r="N1447">
            <v>944</v>
          </cell>
          <cell r="O1447">
            <v>12560538</v>
          </cell>
          <cell r="P1447">
            <v>2274</v>
          </cell>
          <cell r="Q1447">
            <v>1132864</v>
          </cell>
          <cell r="R1447">
            <v>1524</v>
          </cell>
          <cell r="S1447">
            <v>1160423</v>
          </cell>
          <cell r="T1447">
            <v>8882</v>
          </cell>
          <cell r="U1447">
            <v>1105</v>
          </cell>
        </row>
        <row r="1448">
          <cell r="A1448">
            <v>800071263</v>
          </cell>
          <cell r="B1448" t="str">
            <v xml:space="preserve">ZAMORA EDITORES LIMITADA                                              </v>
          </cell>
          <cell r="C1448" t="str">
            <v xml:space="preserve">BOGOTA D.C.               </v>
          </cell>
          <cell r="D1448" t="str">
            <v xml:space="preserve">BOGOTA D.C.               </v>
          </cell>
          <cell r="E1448" t="str">
            <v>VIGILANCIA</v>
          </cell>
          <cell r="F1448" t="str">
            <v>ACTIVA</v>
          </cell>
          <cell r="G1448" t="str">
            <v>EDITORIAL E IMPRESION (SIN INCLUIR PUBLICACIO</v>
          </cell>
          <cell r="H1448">
            <v>1447</v>
          </cell>
          <cell r="I1448">
            <v>20645021</v>
          </cell>
          <cell r="J1448">
            <v>677</v>
          </cell>
          <cell r="K1448">
            <v>18452725</v>
          </cell>
          <cell r="L1448">
            <v>3890</v>
          </cell>
          <cell r="M1448">
            <v>10350217</v>
          </cell>
          <cell r="N1448">
            <v>3292</v>
          </cell>
          <cell r="O1448">
            <v>3173828</v>
          </cell>
          <cell r="P1448">
            <v>1901</v>
          </cell>
          <cell r="Q1448">
            <v>1415586</v>
          </cell>
          <cell r="R1448">
            <v>2410</v>
          </cell>
          <cell r="S1448">
            <v>622694</v>
          </cell>
          <cell r="T1448">
            <v>13617</v>
          </cell>
          <cell r="U1448">
            <v>1702</v>
          </cell>
        </row>
        <row r="1449">
          <cell r="A1449">
            <v>890921089</v>
          </cell>
          <cell r="B1449" t="str">
            <v xml:space="preserve">GASEOSAS DE URABA S A                                                 </v>
          </cell>
          <cell r="C1449" t="str">
            <v xml:space="preserve">CHIGORODO                 </v>
          </cell>
          <cell r="D1449" t="str">
            <v xml:space="preserve">ANTIOQUIA                 </v>
          </cell>
          <cell r="E1449" t="str">
            <v>VIGILANCIA</v>
          </cell>
          <cell r="F1449" t="str">
            <v>ACTIVA</v>
          </cell>
          <cell r="G1449" t="str">
            <v xml:space="preserve">BEBIDAS                                      </v>
          </cell>
          <cell r="H1449">
            <v>1448</v>
          </cell>
          <cell r="I1449">
            <v>20643365</v>
          </cell>
          <cell r="J1449">
            <v>728</v>
          </cell>
          <cell r="K1449">
            <v>16895554</v>
          </cell>
          <cell r="L1449">
            <v>3192</v>
          </cell>
          <cell r="M1449">
            <v>13146185</v>
          </cell>
          <cell r="N1449">
            <v>1772</v>
          </cell>
          <cell r="O1449">
            <v>6694048</v>
          </cell>
          <cell r="P1449">
            <v>3608</v>
          </cell>
          <cell r="Q1449">
            <v>600946</v>
          </cell>
          <cell r="R1449">
            <v>2669</v>
          </cell>
          <cell r="S1449">
            <v>538154</v>
          </cell>
          <cell r="T1449">
            <v>13417</v>
          </cell>
          <cell r="U1449">
            <v>1671</v>
          </cell>
        </row>
        <row r="1450">
          <cell r="A1450">
            <v>800099283</v>
          </cell>
          <cell r="B1450" t="str">
            <v xml:space="preserve">DRO SERVICIO LTDA                                                     </v>
          </cell>
          <cell r="C1450" t="str">
            <v xml:space="preserve">CALI                      </v>
          </cell>
          <cell r="D1450" t="str">
            <v xml:space="preserve">VALLE                     </v>
          </cell>
          <cell r="E1450" t="str">
            <v>VIGILANCIA</v>
          </cell>
          <cell r="F1450" t="str">
            <v>ACTIVA</v>
          </cell>
          <cell r="G1450" t="str">
            <v xml:space="preserve">COMERCIO AL POR MAYOR                        </v>
          </cell>
          <cell r="H1450">
            <v>1449</v>
          </cell>
          <cell r="I1450">
            <v>20616934</v>
          </cell>
          <cell r="J1450">
            <v>1582.5</v>
          </cell>
          <cell r="K1450">
            <v>6035821</v>
          </cell>
          <cell r="L1450">
            <v>2028</v>
          </cell>
          <cell r="M1450">
            <v>22279512</v>
          </cell>
          <cell r="N1450">
            <v>1401</v>
          </cell>
          <cell r="O1450">
            <v>8370658</v>
          </cell>
          <cell r="P1450">
            <v>1696</v>
          </cell>
          <cell r="Q1450">
            <v>1613150</v>
          </cell>
          <cell r="R1450">
            <v>7405</v>
          </cell>
          <cell r="S1450">
            <v>101078</v>
          </cell>
          <cell r="T1450">
            <v>15561.5</v>
          </cell>
          <cell r="U1450">
            <v>1976</v>
          </cell>
        </row>
        <row r="1451">
          <cell r="A1451">
            <v>811006409</v>
          </cell>
          <cell r="B1451" t="str">
            <v xml:space="preserve">DIESEL ANDINO S.A                                                     </v>
          </cell>
          <cell r="C1451" t="str">
            <v xml:space="preserve">ITAGUI                    </v>
          </cell>
          <cell r="D1451" t="str">
            <v xml:space="preserve">ANTIOQUIA                 </v>
          </cell>
          <cell r="E1451" t="str">
            <v>VIGILANCIA</v>
          </cell>
          <cell r="F1451" t="str">
            <v>ACTIVA</v>
          </cell>
          <cell r="G1451" t="str">
            <v xml:space="preserve">COMERCIO DE VEHICULOS Y ACTIVIDADES CONEXAS  </v>
          </cell>
          <cell r="H1451">
            <v>1450</v>
          </cell>
          <cell r="I1451">
            <v>20562080</v>
          </cell>
          <cell r="J1451">
            <v>1690.5</v>
          </cell>
          <cell r="K1451">
            <v>5541798</v>
          </cell>
          <cell r="L1451">
            <v>1003</v>
          </cell>
          <cell r="M1451">
            <v>47448774</v>
          </cell>
          <cell r="N1451">
            <v>2675</v>
          </cell>
          <cell r="O1451">
            <v>4117710</v>
          </cell>
          <cell r="P1451">
            <v>5061</v>
          </cell>
          <cell r="Q1451">
            <v>368860</v>
          </cell>
          <cell r="R1451">
            <v>2310</v>
          </cell>
          <cell r="S1451">
            <v>649639</v>
          </cell>
          <cell r="T1451">
            <v>14189.5</v>
          </cell>
          <cell r="U1451">
            <v>1791</v>
          </cell>
        </row>
        <row r="1452">
          <cell r="A1452">
            <v>800030412</v>
          </cell>
          <cell r="B1452" t="str">
            <v xml:space="preserve">PAREMOS  S.A.                                                         </v>
          </cell>
          <cell r="C1452" t="str">
            <v xml:space="preserve">MEDELLIN                  </v>
          </cell>
          <cell r="D1452" t="str">
            <v xml:space="preserve">ANTIOQUIA                 </v>
          </cell>
          <cell r="E1452" t="str">
            <v>VIGILANCIA</v>
          </cell>
          <cell r="F1452" t="str">
            <v>ACTIVA</v>
          </cell>
          <cell r="G1452" t="str">
            <v xml:space="preserve">COMERCIO DE VEHICULOS Y ACTIVIDADES CONEXAS  </v>
          </cell>
          <cell r="H1452">
            <v>1451</v>
          </cell>
          <cell r="I1452">
            <v>20557164</v>
          </cell>
          <cell r="J1452">
            <v>1478.5</v>
          </cell>
          <cell r="K1452">
            <v>6612170</v>
          </cell>
          <cell r="L1452">
            <v>1781</v>
          </cell>
          <cell r="M1452">
            <v>25740629</v>
          </cell>
          <cell r="N1452">
            <v>1752</v>
          </cell>
          <cell r="O1452">
            <v>6759515</v>
          </cell>
          <cell r="P1452">
            <v>1138</v>
          </cell>
          <cell r="Q1452">
            <v>2592319</v>
          </cell>
          <cell r="R1452">
            <v>1379</v>
          </cell>
          <cell r="S1452">
            <v>1322826</v>
          </cell>
          <cell r="T1452">
            <v>8979.5</v>
          </cell>
          <cell r="U1452">
            <v>1121</v>
          </cell>
        </row>
        <row r="1453">
          <cell r="A1453">
            <v>860058979</v>
          </cell>
          <cell r="B1453" t="str">
            <v xml:space="preserve">BAM S.A.                                                              </v>
          </cell>
          <cell r="C1453" t="str">
            <v xml:space="preserve">COTA                      </v>
          </cell>
          <cell r="D1453" t="str">
            <v xml:space="preserve">CUNDINAMARCA              </v>
          </cell>
          <cell r="E1453" t="str">
            <v>VIGILANCIA</v>
          </cell>
          <cell r="F1453" t="str">
            <v>ACTIVA</v>
          </cell>
          <cell r="G1453" t="str">
            <v xml:space="preserve">COMERCIO AL POR MAYOR                        </v>
          </cell>
          <cell r="H1453">
            <v>1452</v>
          </cell>
          <cell r="I1453">
            <v>20526324</v>
          </cell>
          <cell r="J1453">
            <v>1575</v>
          </cell>
          <cell r="K1453">
            <v>6060891</v>
          </cell>
          <cell r="L1453">
            <v>1280</v>
          </cell>
          <cell r="M1453">
            <v>36675067</v>
          </cell>
          <cell r="N1453">
            <v>1788</v>
          </cell>
          <cell r="O1453">
            <v>6601285</v>
          </cell>
          <cell r="P1453">
            <v>1605</v>
          </cell>
          <cell r="Q1453">
            <v>1731856</v>
          </cell>
          <cell r="R1453">
            <v>930</v>
          </cell>
          <cell r="S1453">
            <v>2178883</v>
          </cell>
          <cell r="T1453">
            <v>8630</v>
          </cell>
          <cell r="U1453">
            <v>1073</v>
          </cell>
        </row>
        <row r="1454">
          <cell r="A1454">
            <v>800000276</v>
          </cell>
          <cell r="B1454" t="str">
            <v xml:space="preserve">AVICOLA EL MADRONO S A                                                </v>
          </cell>
          <cell r="C1454" t="str">
            <v xml:space="preserve">BUCARAMANGA               </v>
          </cell>
          <cell r="D1454" t="str">
            <v xml:space="preserve">SANTANDER                 </v>
          </cell>
          <cell r="E1454" t="str">
            <v>VIGILANCIA</v>
          </cell>
          <cell r="F1454" t="str">
            <v>ACTIVA</v>
          </cell>
          <cell r="G1454" t="str">
            <v xml:space="preserve">ACTIVIDADES PECUARIAS Y DE CAZA              </v>
          </cell>
          <cell r="H1454">
            <v>1453</v>
          </cell>
          <cell r="I1454">
            <v>20467172</v>
          </cell>
          <cell r="J1454">
            <v>1157</v>
          </cell>
          <cell r="K1454">
            <v>9218265</v>
          </cell>
          <cell r="L1454">
            <v>976</v>
          </cell>
          <cell r="M1454">
            <v>48945109</v>
          </cell>
          <cell r="N1454">
            <v>1236</v>
          </cell>
          <cell r="O1454">
            <v>9446721</v>
          </cell>
          <cell r="P1454">
            <v>2100</v>
          </cell>
          <cell r="Q1454">
            <v>1265587</v>
          </cell>
          <cell r="R1454">
            <v>1766</v>
          </cell>
          <cell r="S1454">
            <v>950278</v>
          </cell>
          <cell r="T1454">
            <v>8688</v>
          </cell>
          <cell r="U1454">
            <v>1084</v>
          </cell>
        </row>
        <row r="1455">
          <cell r="A1455">
            <v>817000725</v>
          </cell>
          <cell r="B1455" t="str">
            <v xml:space="preserve">COMERCIALIZADORA INTERNACIONAL TRILLADORA DE CAFE POPAYAN S.A.        </v>
          </cell>
          <cell r="C1455" t="str">
            <v xml:space="preserve">POPAYAN                   </v>
          </cell>
          <cell r="D1455" t="str">
            <v xml:space="preserve">CAUCA                     </v>
          </cell>
          <cell r="E1455" t="str">
            <v>VIGILANCIA</v>
          </cell>
          <cell r="F1455" t="str">
            <v>ACTIVA</v>
          </cell>
          <cell r="G1455" t="str">
            <v xml:space="preserve">COMERCIO AL POR MAYOR                        </v>
          </cell>
          <cell r="H1455">
            <v>1454</v>
          </cell>
          <cell r="I1455">
            <v>20458455</v>
          </cell>
          <cell r="J1455">
            <v>637</v>
          </cell>
          <cell r="K1455">
            <v>20166988</v>
          </cell>
          <cell r="L1455">
            <v>1732</v>
          </cell>
          <cell r="M1455">
            <v>26589131</v>
          </cell>
          <cell r="N1455">
            <v>4975</v>
          </cell>
          <cell r="O1455">
            <v>1922038</v>
          </cell>
          <cell r="P1455">
            <v>3077</v>
          </cell>
          <cell r="Q1455">
            <v>754141</v>
          </cell>
          <cell r="R1455">
            <v>4239</v>
          </cell>
          <cell r="S1455">
            <v>271712</v>
          </cell>
          <cell r="T1455">
            <v>16114</v>
          </cell>
          <cell r="U1455">
            <v>2047</v>
          </cell>
        </row>
        <row r="1456">
          <cell r="A1456">
            <v>860508936</v>
          </cell>
          <cell r="B1456" t="str">
            <v xml:space="preserve">PARRA ARANGO Y CIA S.A.                                               </v>
          </cell>
          <cell r="C1456" t="str">
            <v xml:space="preserve">BOGOTA D.C.               </v>
          </cell>
          <cell r="D1456" t="str">
            <v xml:space="preserve">BOGOTA D.C.               </v>
          </cell>
          <cell r="E1456" t="str">
            <v>VIGILANCIA</v>
          </cell>
          <cell r="F1456" t="str">
            <v>ACTIVA</v>
          </cell>
          <cell r="G1456" t="str">
            <v xml:space="preserve">COMERCIO DE VEHICULOS Y ACTIVIDADES CONEXAS  </v>
          </cell>
          <cell r="H1456">
            <v>1455</v>
          </cell>
          <cell r="I1456">
            <v>20431986</v>
          </cell>
          <cell r="J1456">
            <v>1636.5</v>
          </cell>
          <cell r="K1456">
            <v>5786392</v>
          </cell>
          <cell r="L1456">
            <v>1979</v>
          </cell>
          <cell r="M1456">
            <v>23017458</v>
          </cell>
          <cell r="N1456">
            <v>1516</v>
          </cell>
          <cell r="O1456">
            <v>7806670</v>
          </cell>
          <cell r="P1456">
            <v>4164</v>
          </cell>
          <cell r="Q1456">
            <v>492682</v>
          </cell>
          <cell r="R1456">
            <v>2538</v>
          </cell>
          <cell r="S1456">
            <v>577662</v>
          </cell>
          <cell r="T1456">
            <v>13288.5</v>
          </cell>
          <cell r="U1456">
            <v>1657</v>
          </cell>
        </row>
        <row r="1457">
          <cell r="A1457">
            <v>890908493</v>
          </cell>
          <cell r="B1457" t="str">
            <v xml:space="preserve">COMESTIBLES DAN S.A                                                   </v>
          </cell>
          <cell r="C1457" t="str">
            <v xml:space="preserve">ITAGUI                    </v>
          </cell>
          <cell r="D1457" t="str">
            <v xml:space="preserve">ANTIOQUIA                 </v>
          </cell>
          <cell r="E1457" t="str">
            <v>VIGILANCIA</v>
          </cell>
          <cell r="F1457" t="str">
            <v>ACTIVA</v>
          </cell>
          <cell r="G1457" t="str">
            <v xml:space="preserve">PRODUCTOS ALIMENTICIOS                       </v>
          </cell>
          <cell r="H1457">
            <v>1456</v>
          </cell>
          <cell r="I1457">
            <v>20413739</v>
          </cell>
          <cell r="J1457">
            <v>1017</v>
          </cell>
          <cell r="K1457">
            <v>10973184</v>
          </cell>
          <cell r="L1457">
            <v>1244</v>
          </cell>
          <cell r="M1457">
            <v>38000163</v>
          </cell>
          <cell r="N1457">
            <v>906</v>
          </cell>
          <cell r="O1457">
            <v>13021279</v>
          </cell>
          <cell r="P1457">
            <v>1382</v>
          </cell>
          <cell r="Q1457">
            <v>2053417</v>
          </cell>
          <cell r="R1457">
            <v>4259</v>
          </cell>
          <cell r="S1457">
            <v>270273</v>
          </cell>
          <cell r="T1457">
            <v>10264</v>
          </cell>
          <cell r="U1457">
            <v>1286</v>
          </cell>
        </row>
        <row r="1458">
          <cell r="A1458">
            <v>830018035</v>
          </cell>
          <cell r="B1458" t="str">
            <v xml:space="preserve">CONEXCEL S A                                                          </v>
          </cell>
          <cell r="C1458" t="str">
            <v xml:space="preserve">BOGOTA D.C.               </v>
          </cell>
          <cell r="D1458" t="str">
            <v xml:space="preserve">BOGOTA D.C.               </v>
          </cell>
          <cell r="E1458" t="str">
            <v>VIGILANCIA</v>
          </cell>
          <cell r="F1458" t="str">
            <v>ACTIVA</v>
          </cell>
          <cell r="G1458" t="str">
            <v xml:space="preserve">COMERCIO AL POR MENOR                        </v>
          </cell>
          <cell r="H1458">
            <v>1457</v>
          </cell>
          <cell r="I1458">
            <v>20397280</v>
          </cell>
          <cell r="J1458">
            <v>2432.5</v>
          </cell>
          <cell r="K1458">
            <v>3217522</v>
          </cell>
          <cell r="L1458">
            <v>779</v>
          </cell>
          <cell r="M1458">
            <v>61675412</v>
          </cell>
          <cell r="N1458">
            <v>358</v>
          </cell>
          <cell r="O1458">
            <v>34542730</v>
          </cell>
          <cell r="P1458">
            <v>1982</v>
          </cell>
          <cell r="Q1458">
            <v>1354662</v>
          </cell>
          <cell r="R1458">
            <v>4989</v>
          </cell>
          <cell r="S1458">
            <v>211522</v>
          </cell>
          <cell r="T1458">
            <v>11997.5</v>
          </cell>
          <cell r="U1458">
            <v>1510</v>
          </cell>
        </row>
        <row r="1459">
          <cell r="A1459">
            <v>860001986</v>
          </cell>
          <cell r="B1459" t="str">
            <v xml:space="preserve">INGENIEROS CONSULTORES CIVILES Y ELECTRICOS S A                       </v>
          </cell>
          <cell r="C1459" t="str">
            <v xml:space="preserve">BOGOTA D.C.               </v>
          </cell>
          <cell r="D1459" t="str">
            <v xml:space="preserve">BOGOTA D.C.               </v>
          </cell>
          <cell r="E1459" t="str">
            <v>VIGILANCIA</v>
          </cell>
          <cell r="F1459" t="str">
            <v>ACTIVA</v>
          </cell>
          <cell r="G1459" t="str">
            <v xml:space="preserve">OTRAS ACTIVIDADES EMPRESARIALES              </v>
          </cell>
          <cell r="H1459">
            <v>1458</v>
          </cell>
          <cell r="I1459">
            <v>20373977</v>
          </cell>
          <cell r="J1459">
            <v>1123.5</v>
          </cell>
          <cell r="K1459">
            <v>9559040</v>
          </cell>
          <cell r="L1459">
            <v>1946</v>
          </cell>
          <cell r="M1459">
            <v>23476727</v>
          </cell>
          <cell r="N1459">
            <v>538</v>
          </cell>
          <cell r="O1459">
            <v>23476727</v>
          </cell>
          <cell r="P1459">
            <v>3474</v>
          </cell>
          <cell r="Q1459">
            <v>634130</v>
          </cell>
          <cell r="R1459">
            <v>7436</v>
          </cell>
          <cell r="S1459">
            <v>100426</v>
          </cell>
          <cell r="T1459">
            <v>15975.5</v>
          </cell>
          <cell r="U1459">
            <v>2035</v>
          </cell>
        </row>
        <row r="1460">
          <cell r="A1460">
            <v>830088756</v>
          </cell>
          <cell r="B1460" t="str">
            <v xml:space="preserve">COLCONSTRUC LTDA                                                      </v>
          </cell>
          <cell r="C1460" t="str">
            <v xml:space="preserve">BOGOTA D.C.               </v>
          </cell>
          <cell r="D1460" t="str">
            <v xml:space="preserve">BOGOTA D.C.               </v>
          </cell>
          <cell r="E1460" t="str">
            <v>VIGILANCIA</v>
          </cell>
          <cell r="F1460" t="str">
            <v>ACTIVA</v>
          </cell>
          <cell r="G1460" t="str">
            <v xml:space="preserve">ACTIVIDADES INMOBILIARIAS                    </v>
          </cell>
          <cell r="H1460">
            <v>1459</v>
          </cell>
          <cell r="I1460">
            <v>20366725</v>
          </cell>
          <cell r="J1460">
            <v>1617</v>
          </cell>
          <cell r="K1460">
            <v>5866946</v>
          </cell>
          <cell r="L1460">
            <v>9743</v>
          </cell>
          <cell r="M1460">
            <v>2373614</v>
          </cell>
          <cell r="N1460">
            <v>4207</v>
          </cell>
          <cell r="O1460">
            <v>2373614</v>
          </cell>
          <cell r="P1460">
            <v>1706</v>
          </cell>
          <cell r="Q1460">
            <v>1606704</v>
          </cell>
          <cell r="R1460">
            <v>1356</v>
          </cell>
          <cell r="S1460">
            <v>1350417</v>
          </cell>
          <cell r="T1460">
            <v>20088</v>
          </cell>
          <cell r="U1460">
            <v>2558</v>
          </cell>
        </row>
        <row r="1461">
          <cell r="A1461">
            <v>800142014</v>
          </cell>
          <cell r="B1461" t="str">
            <v xml:space="preserve">RETO CONSTRUCCIONES S.A.                                              </v>
          </cell>
          <cell r="C1461" t="str">
            <v xml:space="preserve">BOGOTA D.C.               </v>
          </cell>
          <cell r="D1461" t="str">
            <v xml:space="preserve">BOGOTA D.C.               </v>
          </cell>
          <cell r="E1461" t="str">
            <v>VIGILANCIA</v>
          </cell>
          <cell r="F1461" t="str">
            <v>ACTIVA</v>
          </cell>
          <cell r="G1461" t="str">
            <v xml:space="preserve">CONSTRUCCION DE OBRAS RESIDENCIALES          </v>
          </cell>
          <cell r="H1461">
            <v>1460</v>
          </cell>
          <cell r="I1461">
            <v>20344243</v>
          </cell>
          <cell r="J1461">
            <v>1341.5</v>
          </cell>
          <cell r="K1461">
            <v>7562412</v>
          </cell>
          <cell r="L1461">
            <v>3031</v>
          </cell>
          <cell r="M1461">
            <v>13986698</v>
          </cell>
          <cell r="N1461">
            <v>3684</v>
          </cell>
          <cell r="O1461">
            <v>2791960</v>
          </cell>
          <cell r="P1461">
            <v>1729</v>
          </cell>
          <cell r="Q1461">
            <v>1585232</v>
          </cell>
          <cell r="R1461">
            <v>1749</v>
          </cell>
          <cell r="S1461">
            <v>967974</v>
          </cell>
          <cell r="T1461">
            <v>12994.5</v>
          </cell>
          <cell r="U1461">
            <v>1627</v>
          </cell>
        </row>
        <row r="1462">
          <cell r="A1462">
            <v>890301868</v>
          </cell>
          <cell r="B1462" t="str">
            <v xml:space="preserve">ROY ALPHA S.A.                                                        </v>
          </cell>
          <cell r="C1462" t="str">
            <v xml:space="preserve">YUMBO                     </v>
          </cell>
          <cell r="D1462" t="str">
            <v xml:space="preserve">VALLE                     </v>
          </cell>
          <cell r="E1462" t="str">
            <v>VIGILANCIA</v>
          </cell>
          <cell r="F1462" t="str">
            <v>ACTIVA</v>
          </cell>
          <cell r="G1462" t="str">
            <v xml:space="preserve">FABRICACION DE MAQUINARIA Y EQUIPO           </v>
          </cell>
          <cell r="H1462">
            <v>1461</v>
          </cell>
          <cell r="I1462">
            <v>20309421</v>
          </cell>
          <cell r="J1462">
            <v>923</v>
          </cell>
          <cell r="K1462">
            <v>12445858</v>
          </cell>
          <cell r="L1462">
            <v>1747</v>
          </cell>
          <cell r="M1462">
            <v>26287802</v>
          </cell>
          <cell r="N1462">
            <v>1791</v>
          </cell>
          <cell r="O1462">
            <v>6590297</v>
          </cell>
          <cell r="P1462">
            <v>1387</v>
          </cell>
          <cell r="Q1462">
            <v>2043933</v>
          </cell>
          <cell r="R1462">
            <v>843</v>
          </cell>
          <cell r="S1462">
            <v>2505932</v>
          </cell>
          <cell r="T1462">
            <v>8152</v>
          </cell>
          <cell r="U1462">
            <v>1013</v>
          </cell>
        </row>
        <row r="1463">
          <cell r="A1463">
            <v>891408382</v>
          </cell>
          <cell r="B1463" t="str">
            <v xml:space="preserve">AMERICANA DE CURTIDOS LTDA Y CIA SCA                                  </v>
          </cell>
          <cell r="C1463" t="str">
            <v xml:space="preserve">SANTA ROSA DE CABAL       </v>
          </cell>
          <cell r="D1463" t="str">
            <v xml:space="preserve">RISARALDA                 </v>
          </cell>
          <cell r="E1463" t="str">
            <v>VIGILANCIA</v>
          </cell>
          <cell r="F1463" t="str">
            <v>ACTIVA</v>
          </cell>
          <cell r="G1463" t="str">
            <v xml:space="preserve">FABRICACION DE PRENDAS DE VESTIR             </v>
          </cell>
          <cell r="H1463">
            <v>1462</v>
          </cell>
          <cell r="I1463">
            <v>20308587</v>
          </cell>
          <cell r="J1463">
            <v>1083.5</v>
          </cell>
          <cell r="K1463">
            <v>10075598</v>
          </cell>
          <cell r="L1463">
            <v>1984</v>
          </cell>
          <cell r="M1463">
            <v>22878713</v>
          </cell>
          <cell r="N1463">
            <v>3040</v>
          </cell>
          <cell r="O1463">
            <v>3511063</v>
          </cell>
          <cell r="P1463">
            <v>2184</v>
          </cell>
          <cell r="Q1463">
            <v>1204579</v>
          </cell>
          <cell r="R1463">
            <v>7020</v>
          </cell>
          <cell r="S1463">
            <v>113323</v>
          </cell>
          <cell r="T1463">
            <v>16773.5</v>
          </cell>
          <cell r="U1463">
            <v>2129</v>
          </cell>
        </row>
        <row r="1464">
          <cell r="A1464">
            <v>830098404</v>
          </cell>
          <cell r="B1464" t="str">
            <v xml:space="preserve">ZIGMA COLOMBIA PETROLEUM SERVICES                                     </v>
          </cell>
          <cell r="C1464" t="str">
            <v xml:space="preserve">BOGOTA D.C.               </v>
          </cell>
          <cell r="D1464" t="str">
            <v xml:space="preserve">BOGOTA D.C.               </v>
          </cell>
          <cell r="E1464" t="str">
            <v>VIGILANCIA</v>
          </cell>
          <cell r="F1464" t="str">
            <v>ACTIVA</v>
          </cell>
          <cell r="G1464" t="str">
            <v xml:space="preserve">DERIVADOS DEL PETROLEO Y GAS                 </v>
          </cell>
          <cell r="H1464">
            <v>1463</v>
          </cell>
          <cell r="I1464">
            <v>20298273</v>
          </cell>
          <cell r="J1464">
            <v>1408.5</v>
          </cell>
          <cell r="K1464">
            <v>7054847</v>
          </cell>
          <cell r="L1464">
            <v>1648</v>
          </cell>
          <cell r="M1464">
            <v>28111964</v>
          </cell>
          <cell r="N1464">
            <v>1447</v>
          </cell>
          <cell r="O1464">
            <v>8084167</v>
          </cell>
          <cell r="P1464">
            <v>728</v>
          </cell>
          <cell r="Q1464">
            <v>4452593</v>
          </cell>
          <cell r="R1464">
            <v>665</v>
          </cell>
          <cell r="S1464">
            <v>3435109</v>
          </cell>
          <cell r="T1464">
            <v>7359.5</v>
          </cell>
          <cell r="U1464">
            <v>914</v>
          </cell>
        </row>
        <row r="1465">
          <cell r="A1465">
            <v>800026404</v>
          </cell>
          <cell r="B1465" t="str">
            <v xml:space="preserve">AUTOMOTORES LA FLORESTA S.A.                                          </v>
          </cell>
          <cell r="C1465" t="str">
            <v xml:space="preserve">BOGOTA D.C.               </v>
          </cell>
          <cell r="D1465" t="str">
            <v xml:space="preserve">BOGOTA D.C.               </v>
          </cell>
          <cell r="E1465" t="str">
            <v>VIGILANCIA</v>
          </cell>
          <cell r="F1465" t="str">
            <v>ACTIVA</v>
          </cell>
          <cell r="G1465" t="str">
            <v xml:space="preserve">COMERCIO DE VEHICULOS Y ACTIVIDADES CONEXAS  </v>
          </cell>
          <cell r="H1465">
            <v>1464</v>
          </cell>
          <cell r="I1465">
            <v>20271459</v>
          </cell>
          <cell r="J1465">
            <v>853.5</v>
          </cell>
          <cell r="K1465">
            <v>13724681</v>
          </cell>
          <cell r="L1465">
            <v>622</v>
          </cell>
          <cell r="M1465">
            <v>76573598</v>
          </cell>
          <cell r="N1465">
            <v>1199</v>
          </cell>
          <cell r="O1465">
            <v>9734243</v>
          </cell>
          <cell r="P1465">
            <v>2118</v>
          </cell>
          <cell r="Q1465">
            <v>1251491</v>
          </cell>
          <cell r="R1465">
            <v>2085</v>
          </cell>
          <cell r="S1465">
            <v>762827</v>
          </cell>
          <cell r="T1465">
            <v>8341.5</v>
          </cell>
          <cell r="U1465">
            <v>1045</v>
          </cell>
        </row>
        <row r="1466">
          <cell r="A1466">
            <v>800084728</v>
          </cell>
          <cell r="B1466" t="str">
            <v xml:space="preserve">DISTRIBUIDORA MAYORISTA DE AUTOMOVILES MADIAUTOS LTDA                 </v>
          </cell>
          <cell r="C1466" t="str">
            <v xml:space="preserve">BOGOTA D.C.               </v>
          </cell>
          <cell r="D1466" t="str">
            <v xml:space="preserve">BOGOTA D.C.               </v>
          </cell>
          <cell r="E1466" t="str">
            <v>VIGILANCIA</v>
          </cell>
          <cell r="F1466" t="str">
            <v>ACTIVA</v>
          </cell>
          <cell r="G1466" t="str">
            <v xml:space="preserve">COMERCIO DE VEHICULOS Y ACTIVIDADES CONEXAS  </v>
          </cell>
          <cell r="H1466">
            <v>1465</v>
          </cell>
          <cell r="I1466">
            <v>20235837</v>
          </cell>
          <cell r="J1466">
            <v>1572.5</v>
          </cell>
          <cell r="K1466">
            <v>6072171</v>
          </cell>
          <cell r="L1466">
            <v>545</v>
          </cell>
          <cell r="M1466">
            <v>87234832</v>
          </cell>
          <cell r="N1466">
            <v>1269</v>
          </cell>
          <cell r="O1466">
            <v>9263881</v>
          </cell>
          <cell r="P1466">
            <v>4769</v>
          </cell>
          <cell r="Q1466">
            <v>404125</v>
          </cell>
          <cell r="R1466">
            <v>2343</v>
          </cell>
          <cell r="S1466">
            <v>639834</v>
          </cell>
          <cell r="T1466">
            <v>11963.5</v>
          </cell>
          <cell r="U1466">
            <v>1505</v>
          </cell>
        </row>
        <row r="1467">
          <cell r="A1467">
            <v>800165605</v>
          </cell>
          <cell r="B1467" t="str">
            <v xml:space="preserve">ENTREHOGAR S A                                                        </v>
          </cell>
          <cell r="C1467" t="str">
            <v xml:space="preserve">MEDELLIN                  </v>
          </cell>
          <cell r="D1467" t="str">
            <v xml:space="preserve">ANTIOQUIA                 </v>
          </cell>
          <cell r="E1467" t="str">
            <v>VIGILANCIA</v>
          </cell>
          <cell r="F1467" t="str">
            <v>ACTIVA</v>
          </cell>
          <cell r="G1467" t="str">
            <v>ACTIVIDADES DIVERSAS DE INVERSION Y SERVICIOS</v>
          </cell>
          <cell r="H1467">
            <v>1466</v>
          </cell>
          <cell r="I1467">
            <v>20229086</v>
          </cell>
          <cell r="J1467">
            <v>962.5</v>
          </cell>
          <cell r="K1467">
            <v>11809059</v>
          </cell>
          <cell r="L1467">
            <v>8535</v>
          </cell>
          <cell r="M1467">
            <v>3103739</v>
          </cell>
          <cell r="N1467">
            <v>3363</v>
          </cell>
          <cell r="O1467">
            <v>3103739</v>
          </cell>
          <cell r="P1467">
            <v>1272</v>
          </cell>
          <cell r="Q1467">
            <v>2251596</v>
          </cell>
          <cell r="R1467">
            <v>2099</v>
          </cell>
          <cell r="S1467">
            <v>756932</v>
          </cell>
          <cell r="T1467">
            <v>17697.5</v>
          </cell>
          <cell r="U1467">
            <v>2255</v>
          </cell>
        </row>
        <row r="1468">
          <cell r="A1468">
            <v>830020599</v>
          </cell>
          <cell r="B1468" t="str">
            <v xml:space="preserve">SERVIHOSP LTDA                                                        </v>
          </cell>
          <cell r="C1468" t="str">
            <v xml:space="preserve">BOGOTA D.C.               </v>
          </cell>
          <cell r="D1468" t="str">
            <v xml:space="preserve">BOGOTA D.C.               </v>
          </cell>
          <cell r="E1468" t="str">
            <v>VIGILANCIA</v>
          </cell>
          <cell r="F1468" t="str">
            <v>ACTIVA</v>
          </cell>
          <cell r="G1468" t="str">
            <v xml:space="preserve">COMERCIO AL POR MAYOR                        </v>
          </cell>
          <cell r="H1468">
            <v>1467</v>
          </cell>
          <cell r="I1468">
            <v>20221088</v>
          </cell>
          <cell r="J1468">
            <v>933.5</v>
          </cell>
          <cell r="K1468">
            <v>12268809</v>
          </cell>
          <cell r="L1468">
            <v>2707</v>
          </cell>
          <cell r="M1468">
            <v>15968137</v>
          </cell>
          <cell r="N1468">
            <v>3816</v>
          </cell>
          <cell r="O1468">
            <v>2691825</v>
          </cell>
          <cell r="P1468">
            <v>1894</v>
          </cell>
          <cell r="Q1468">
            <v>1419102</v>
          </cell>
          <cell r="R1468">
            <v>691</v>
          </cell>
          <cell r="S1468">
            <v>3296894</v>
          </cell>
          <cell r="T1468">
            <v>11508.5</v>
          </cell>
          <cell r="U1468">
            <v>1436</v>
          </cell>
        </row>
        <row r="1469">
          <cell r="A1469">
            <v>830095563</v>
          </cell>
          <cell r="B1469" t="str">
            <v xml:space="preserve">RANCHO HERMOSO SA                                                     </v>
          </cell>
          <cell r="C1469" t="str">
            <v xml:space="preserve">BOGOTA D.C.               </v>
          </cell>
          <cell r="D1469" t="str">
            <v xml:space="preserve">BOGOTA D.C.               </v>
          </cell>
          <cell r="E1469" t="str">
            <v>VIGILANCIA</v>
          </cell>
          <cell r="F1469" t="str">
            <v>ACTIVA</v>
          </cell>
          <cell r="G1469" t="str">
            <v>EXTRACCION DE PETROLEO CRUDO Y DE GAS NATURAL</v>
          </cell>
          <cell r="H1469">
            <v>1468</v>
          </cell>
          <cell r="I1469">
            <v>20211316</v>
          </cell>
          <cell r="J1469">
            <v>1477.5</v>
          </cell>
          <cell r="K1469">
            <v>6616071</v>
          </cell>
          <cell r="L1469">
            <v>1386</v>
          </cell>
          <cell r="M1469">
            <v>34191002</v>
          </cell>
          <cell r="N1469">
            <v>1563</v>
          </cell>
          <cell r="O1469">
            <v>7602748</v>
          </cell>
          <cell r="P1469">
            <v>556</v>
          </cell>
          <cell r="Q1469">
            <v>6097063</v>
          </cell>
          <cell r="R1469">
            <v>781</v>
          </cell>
          <cell r="S1469">
            <v>2767445</v>
          </cell>
          <cell r="T1469">
            <v>7231.5</v>
          </cell>
          <cell r="U1469">
            <v>902</v>
          </cell>
        </row>
        <row r="1470">
          <cell r="A1470">
            <v>811010028</v>
          </cell>
          <cell r="B1470" t="str">
            <v xml:space="preserve">PRODUCTORA DE CAJAS S.A.                                              </v>
          </cell>
          <cell r="C1470" t="str">
            <v xml:space="preserve">MEDELLIN                  </v>
          </cell>
          <cell r="D1470" t="str">
            <v xml:space="preserve">ANTIOQUIA                 </v>
          </cell>
          <cell r="E1470" t="str">
            <v>VIGILANCIA</v>
          </cell>
          <cell r="F1470" t="str">
            <v>ACTIVA</v>
          </cell>
          <cell r="G1470" t="str">
            <v xml:space="preserve">FABRICACION DE PAPEL, CARTON Y DERIVADOS     </v>
          </cell>
          <cell r="H1470">
            <v>1469</v>
          </cell>
          <cell r="I1470">
            <v>20184485</v>
          </cell>
          <cell r="J1470">
            <v>2038</v>
          </cell>
          <cell r="K1470">
            <v>4190832</v>
          </cell>
          <cell r="L1470">
            <v>1987</v>
          </cell>
          <cell r="M1470">
            <v>22826788</v>
          </cell>
          <cell r="N1470">
            <v>2429</v>
          </cell>
          <cell r="O1470">
            <v>4627369</v>
          </cell>
          <cell r="P1470">
            <v>1553</v>
          </cell>
          <cell r="Q1470">
            <v>1791018</v>
          </cell>
          <cell r="R1470">
            <v>4414</v>
          </cell>
          <cell r="S1470">
            <v>256176</v>
          </cell>
          <cell r="T1470">
            <v>13890</v>
          </cell>
          <cell r="U1470">
            <v>1748</v>
          </cell>
        </row>
        <row r="1471">
          <cell r="A1471">
            <v>800049527</v>
          </cell>
          <cell r="B1471" t="str">
            <v xml:space="preserve">INDUSTRIA DE MUEBLES DEL VALLE S.A. INVAL S.A.                        </v>
          </cell>
          <cell r="C1471" t="str">
            <v xml:space="preserve">PALMIRA                   </v>
          </cell>
          <cell r="D1471" t="str">
            <v xml:space="preserve">VALLE                     </v>
          </cell>
          <cell r="E1471" t="str">
            <v>VIGILANCIA</v>
          </cell>
          <cell r="F1471" t="str">
            <v>ACTIVA</v>
          </cell>
          <cell r="G1471" t="str">
            <v xml:space="preserve">OTRAS INDUSTRIAS MANUFACTURERAS              </v>
          </cell>
          <cell r="H1471">
            <v>1470</v>
          </cell>
          <cell r="I1471">
            <v>20174115</v>
          </cell>
          <cell r="J1471">
            <v>1587</v>
          </cell>
          <cell r="K1471">
            <v>6004592</v>
          </cell>
          <cell r="L1471">
            <v>1481</v>
          </cell>
          <cell r="M1471">
            <v>31697807</v>
          </cell>
          <cell r="N1471">
            <v>1237</v>
          </cell>
          <cell r="O1471">
            <v>9445057</v>
          </cell>
          <cell r="P1471">
            <v>996</v>
          </cell>
          <cell r="Q1471">
            <v>3012304</v>
          </cell>
          <cell r="R1471">
            <v>1147</v>
          </cell>
          <cell r="S1471">
            <v>1639786</v>
          </cell>
          <cell r="T1471">
            <v>7918</v>
          </cell>
          <cell r="U1471">
            <v>986</v>
          </cell>
        </row>
        <row r="1472">
          <cell r="A1472">
            <v>890936071</v>
          </cell>
          <cell r="B1472" t="str">
            <v xml:space="preserve">AGROPECUARIA SAN FERNANDO S A                                         </v>
          </cell>
          <cell r="C1472" t="str">
            <v xml:space="preserve">AMAGA                     </v>
          </cell>
          <cell r="D1472" t="str">
            <v xml:space="preserve">ANTIOQUIA                 </v>
          </cell>
          <cell r="E1472" t="str">
            <v>VIGILANCIA</v>
          </cell>
          <cell r="F1472" t="str">
            <v>ACTIVA</v>
          </cell>
          <cell r="G1472" t="str">
            <v xml:space="preserve">OTRAS INDUSTRIAS MANUFACTURERAS              </v>
          </cell>
          <cell r="H1472">
            <v>1471</v>
          </cell>
          <cell r="I1472">
            <v>20162625</v>
          </cell>
          <cell r="J1472">
            <v>997</v>
          </cell>
          <cell r="K1472">
            <v>11245221</v>
          </cell>
          <cell r="L1472">
            <v>1700</v>
          </cell>
          <cell r="M1472">
            <v>27111853</v>
          </cell>
          <cell r="N1472">
            <v>2077</v>
          </cell>
          <cell r="O1472">
            <v>5534106</v>
          </cell>
          <cell r="P1472">
            <v>1116</v>
          </cell>
          <cell r="Q1472">
            <v>2658038</v>
          </cell>
          <cell r="R1472">
            <v>966</v>
          </cell>
          <cell r="S1472">
            <v>2055012</v>
          </cell>
          <cell r="T1472">
            <v>8327</v>
          </cell>
          <cell r="U1472">
            <v>1044</v>
          </cell>
        </row>
        <row r="1473">
          <cell r="A1473">
            <v>830127647</v>
          </cell>
          <cell r="B1473" t="str">
            <v xml:space="preserve">CROPTECH S. A.                                                        </v>
          </cell>
          <cell r="C1473" t="str">
            <v xml:space="preserve">BOGOTA D.C.               </v>
          </cell>
          <cell r="D1473" t="str">
            <v xml:space="preserve">BOGOTA D.C.               </v>
          </cell>
          <cell r="E1473" t="str">
            <v>VIGILANCIA</v>
          </cell>
          <cell r="F1473" t="str">
            <v>ACTIVA</v>
          </cell>
          <cell r="G1473" t="str">
            <v xml:space="preserve">COMERCIO AL POR MENOR                        </v>
          </cell>
          <cell r="H1473">
            <v>1472</v>
          </cell>
          <cell r="I1473">
            <v>20113421</v>
          </cell>
          <cell r="J1473">
            <v>3928</v>
          </cell>
          <cell r="K1473">
            <v>1574925</v>
          </cell>
          <cell r="L1473">
            <v>2312</v>
          </cell>
          <cell r="M1473">
            <v>19026337</v>
          </cell>
          <cell r="N1473">
            <v>2051</v>
          </cell>
          <cell r="O1473">
            <v>5634588</v>
          </cell>
          <cell r="P1473">
            <v>1535</v>
          </cell>
          <cell r="Q1473">
            <v>1821865</v>
          </cell>
          <cell r="R1473">
            <v>3112</v>
          </cell>
          <cell r="S1473">
            <v>436467</v>
          </cell>
          <cell r="T1473">
            <v>14410</v>
          </cell>
          <cell r="U1473">
            <v>1830</v>
          </cell>
        </row>
        <row r="1474">
          <cell r="A1474">
            <v>860527447</v>
          </cell>
          <cell r="B1474" t="str">
            <v xml:space="preserve">SURTIQUIMICOS LTDA.                                                   </v>
          </cell>
          <cell r="C1474" t="str">
            <v xml:space="preserve">BOGOTA D.C.               </v>
          </cell>
          <cell r="D1474" t="str">
            <v xml:space="preserve">BOGOTA D.C.               </v>
          </cell>
          <cell r="E1474" t="str">
            <v>VIGILANCIA</v>
          </cell>
          <cell r="F1474" t="str">
            <v>ACTIVA</v>
          </cell>
          <cell r="G1474" t="str">
            <v xml:space="preserve">COMERCIO AL POR MAYOR                        </v>
          </cell>
          <cell r="H1474">
            <v>1473</v>
          </cell>
          <cell r="I1474">
            <v>20110773</v>
          </cell>
          <cell r="J1474">
            <v>2221.5</v>
          </cell>
          <cell r="K1474">
            <v>3698918</v>
          </cell>
          <cell r="L1474">
            <v>1715</v>
          </cell>
          <cell r="M1474">
            <v>26892365</v>
          </cell>
          <cell r="N1474">
            <v>1967</v>
          </cell>
          <cell r="O1474">
            <v>5921429</v>
          </cell>
          <cell r="P1474">
            <v>2094</v>
          </cell>
          <cell r="Q1474">
            <v>1268711</v>
          </cell>
          <cell r="R1474">
            <v>1452</v>
          </cell>
          <cell r="S1474">
            <v>1238410</v>
          </cell>
          <cell r="T1474">
            <v>10922.5</v>
          </cell>
          <cell r="U1474">
            <v>1369</v>
          </cell>
        </row>
        <row r="1475">
          <cell r="A1475">
            <v>860016310</v>
          </cell>
          <cell r="B1475" t="str">
            <v xml:space="preserve">PRODUCCIONES GENERALES S.A.                                           </v>
          </cell>
          <cell r="C1475" t="str">
            <v xml:space="preserve">SOACHA                    </v>
          </cell>
          <cell r="D1475" t="str">
            <v xml:space="preserve">CUNDINAMARCA              </v>
          </cell>
          <cell r="E1475" t="str">
            <v>VIGILANCIA</v>
          </cell>
          <cell r="F1475" t="str">
            <v>ACTIVA</v>
          </cell>
          <cell r="G1475" t="str">
            <v xml:space="preserve">FABRICACION DE MAQUINARIA Y EQUIPO           </v>
          </cell>
          <cell r="H1475">
            <v>1474</v>
          </cell>
          <cell r="I1475">
            <v>20098143</v>
          </cell>
          <cell r="J1475">
            <v>1055.5</v>
          </cell>
          <cell r="K1475">
            <v>10467071</v>
          </cell>
          <cell r="L1475">
            <v>1793</v>
          </cell>
          <cell r="M1475">
            <v>25542571</v>
          </cell>
          <cell r="N1475">
            <v>1287</v>
          </cell>
          <cell r="O1475">
            <v>9127590</v>
          </cell>
          <cell r="P1475">
            <v>1490</v>
          </cell>
          <cell r="Q1475">
            <v>1887510</v>
          </cell>
          <cell r="R1475">
            <v>1401</v>
          </cell>
          <cell r="S1475">
            <v>1297091</v>
          </cell>
          <cell r="T1475">
            <v>8500.5</v>
          </cell>
          <cell r="U1475">
            <v>1060</v>
          </cell>
        </row>
        <row r="1476">
          <cell r="A1476">
            <v>890901446</v>
          </cell>
          <cell r="B1476" t="str">
            <v xml:space="preserve">FABRICA DE CAFE LA BASTILLA S.A.                                      </v>
          </cell>
          <cell r="C1476" t="str">
            <v xml:space="preserve">MEDELLIN                  </v>
          </cell>
          <cell r="D1476" t="str">
            <v xml:space="preserve">ANTIOQUIA                 </v>
          </cell>
          <cell r="E1476" t="str">
            <v>VIGILANCIA</v>
          </cell>
          <cell r="F1476" t="str">
            <v>ACTIVA</v>
          </cell>
          <cell r="G1476" t="str">
            <v xml:space="preserve">PRODUCTOS ALIMENTICIOS                       </v>
          </cell>
          <cell r="H1476">
            <v>1475</v>
          </cell>
          <cell r="I1476">
            <v>20092297</v>
          </cell>
          <cell r="J1476">
            <v>675.5</v>
          </cell>
          <cell r="K1476">
            <v>18523899</v>
          </cell>
          <cell r="L1476">
            <v>3384</v>
          </cell>
          <cell r="M1476">
            <v>12334267</v>
          </cell>
          <cell r="N1476">
            <v>6354</v>
          </cell>
          <cell r="O1476">
            <v>1387447</v>
          </cell>
          <cell r="P1476">
            <v>5507</v>
          </cell>
          <cell r="Q1476">
            <v>318557</v>
          </cell>
          <cell r="R1476">
            <v>821</v>
          </cell>
          <cell r="S1476">
            <v>2585677</v>
          </cell>
          <cell r="T1476">
            <v>18216.5</v>
          </cell>
          <cell r="U1476">
            <v>2321</v>
          </cell>
        </row>
        <row r="1477">
          <cell r="A1477">
            <v>860527960</v>
          </cell>
          <cell r="B1477" t="str">
            <v xml:space="preserve">WESCO S.A.                                                            </v>
          </cell>
          <cell r="C1477" t="str">
            <v xml:space="preserve">BOGOTA D.C.               </v>
          </cell>
          <cell r="D1477" t="str">
            <v xml:space="preserve">BOGOTA D.C.               </v>
          </cell>
          <cell r="E1477" t="str">
            <v>VIGILANCIA</v>
          </cell>
          <cell r="F1477" t="str">
            <v>ACTIVA</v>
          </cell>
          <cell r="G1477" t="str">
            <v xml:space="preserve">COMERCIO AL POR MAYOR                        </v>
          </cell>
          <cell r="H1477">
            <v>1476</v>
          </cell>
          <cell r="I1477">
            <v>20058504</v>
          </cell>
          <cell r="J1477">
            <v>771</v>
          </cell>
          <cell r="K1477">
            <v>15659448</v>
          </cell>
          <cell r="L1477">
            <v>1325</v>
          </cell>
          <cell r="M1477">
            <v>35659650</v>
          </cell>
          <cell r="N1477">
            <v>1331</v>
          </cell>
          <cell r="O1477">
            <v>8855286</v>
          </cell>
          <cell r="P1477">
            <v>659</v>
          </cell>
          <cell r="Q1477">
            <v>5009935</v>
          </cell>
          <cell r="R1477">
            <v>778</v>
          </cell>
          <cell r="S1477">
            <v>2789872</v>
          </cell>
          <cell r="T1477">
            <v>6340</v>
          </cell>
          <cell r="U1477">
            <v>798</v>
          </cell>
        </row>
        <row r="1478">
          <cell r="A1478">
            <v>830101369</v>
          </cell>
          <cell r="B1478" t="str">
            <v xml:space="preserve">STARCOM WORLDWIDE COLOMBIA S.A.                                       </v>
          </cell>
          <cell r="C1478" t="str">
            <v xml:space="preserve">BOGOTA D.C.               </v>
          </cell>
          <cell r="D1478" t="str">
            <v xml:space="preserve">BOGOTA D.C.               </v>
          </cell>
          <cell r="E1478" t="str">
            <v>VIGILANCIA</v>
          </cell>
          <cell r="F1478" t="str">
            <v>ACTIVA</v>
          </cell>
          <cell r="G1478" t="str">
            <v xml:space="preserve">OTRAS ACTIVIDADES EMPRESARIALES              </v>
          </cell>
          <cell r="H1478">
            <v>1477</v>
          </cell>
          <cell r="I1478">
            <v>20034398</v>
          </cell>
          <cell r="J1478">
            <v>1684</v>
          </cell>
          <cell r="K1478">
            <v>5571219</v>
          </cell>
          <cell r="L1478">
            <v>2902</v>
          </cell>
          <cell r="M1478">
            <v>14713521</v>
          </cell>
          <cell r="N1478">
            <v>1737</v>
          </cell>
          <cell r="O1478">
            <v>6841425</v>
          </cell>
          <cell r="P1478">
            <v>4810</v>
          </cell>
          <cell r="Q1478">
            <v>399907</v>
          </cell>
          <cell r="R1478">
            <v>801</v>
          </cell>
          <cell r="S1478">
            <v>2648066</v>
          </cell>
          <cell r="T1478">
            <v>13411</v>
          </cell>
          <cell r="U1478">
            <v>1672</v>
          </cell>
        </row>
        <row r="1479">
          <cell r="A1479">
            <v>830073570</v>
          </cell>
          <cell r="B1479" t="str">
            <v xml:space="preserve">INNOVATEQ S.A.                                                        </v>
          </cell>
          <cell r="C1479" t="str">
            <v xml:space="preserve">BOGOTA D.C.               </v>
          </cell>
          <cell r="D1479" t="str">
            <v xml:space="preserve">BOGOTA D.C.               </v>
          </cell>
          <cell r="E1479" t="str">
            <v>VIGILANCIA</v>
          </cell>
          <cell r="F1479" t="str">
            <v>ACTIVA</v>
          </cell>
          <cell r="G1479" t="str">
            <v xml:space="preserve">COMERCIO DE VEHICULOS Y ACTIVIDADES CONEXAS  </v>
          </cell>
          <cell r="H1479">
            <v>1478</v>
          </cell>
          <cell r="I1479">
            <v>20033329</v>
          </cell>
          <cell r="J1479">
            <v>1836.5</v>
          </cell>
          <cell r="K1479">
            <v>4964824</v>
          </cell>
          <cell r="L1479">
            <v>1265</v>
          </cell>
          <cell r="M1479">
            <v>37236488</v>
          </cell>
          <cell r="N1479">
            <v>1082</v>
          </cell>
          <cell r="O1479">
            <v>10823707</v>
          </cell>
          <cell r="P1479">
            <v>909</v>
          </cell>
          <cell r="Q1479">
            <v>3384860</v>
          </cell>
          <cell r="R1479">
            <v>1302</v>
          </cell>
          <cell r="S1479">
            <v>1418510</v>
          </cell>
          <cell r="T1479">
            <v>7872.5</v>
          </cell>
          <cell r="U1479">
            <v>982</v>
          </cell>
        </row>
        <row r="1480">
          <cell r="A1480">
            <v>890109689</v>
          </cell>
          <cell r="B1480" t="str">
            <v xml:space="preserve">ZAFARCO COMERCIAL S.A.                                                </v>
          </cell>
          <cell r="C1480" t="str">
            <v xml:space="preserve">BARRANQUILLA              </v>
          </cell>
          <cell r="D1480" t="str">
            <v xml:space="preserve">ATLANTICO                 </v>
          </cell>
          <cell r="E1480" t="str">
            <v>VIGILANCIA</v>
          </cell>
          <cell r="F1480" t="str">
            <v>ACTIVA</v>
          </cell>
          <cell r="G1480" t="str">
            <v xml:space="preserve">COMERCIO AL POR MAYOR                        </v>
          </cell>
          <cell r="H1480">
            <v>1479</v>
          </cell>
          <cell r="I1480">
            <v>20014774</v>
          </cell>
          <cell r="J1480">
            <v>709</v>
          </cell>
          <cell r="K1480">
            <v>17469484</v>
          </cell>
          <cell r="L1480">
            <v>5640</v>
          </cell>
          <cell r="M1480">
            <v>6301779</v>
          </cell>
          <cell r="N1480">
            <v>2643</v>
          </cell>
          <cell r="O1480">
            <v>4162955</v>
          </cell>
          <cell r="P1480">
            <v>2367</v>
          </cell>
          <cell r="Q1480">
            <v>1071490</v>
          </cell>
          <cell r="R1480">
            <v>3639</v>
          </cell>
          <cell r="S1480">
            <v>342371</v>
          </cell>
          <cell r="T1480">
            <v>16477</v>
          </cell>
          <cell r="U1480">
            <v>2098</v>
          </cell>
        </row>
        <row r="1481">
          <cell r="A1481">
            <v>890309496</v>
          </cell>
          <cell r="B1481" t="str">
            <v xml:space="preserve">INVERSIONES EQUIPOS Y SERVICIOS S A                                   </v>
          </cell>
          <cell r="C1481" t="str">
            <v xml:space="preserve">PALMIRA                   </v>
          </cell>
          <cell r="D1481" t="str">
            <v xml:space="preserve">VALLE                     </v>
          </cell>
          <cell r="E1481" t="str">
            <v>EXENTA</v>
          </cell>
          <cell r="F1481" t="str">
            <v>VIGILADA POR LA SUPERINTENDENCIA FINANCIERA DE COL</v>
          </cell>
          <cell r="G1481" t="str">
            <v xml:space="preserve">AGRICOLA CON PREDOMINIO EXPORTADOR           </v>
          </cell>
          <cell r="H1481">
            <v>1480</v>
          </cell>
          <cell r="I1481">
            <v>20008826</v>
          </cell>
          <cell r="J1481">
            <v>664.5</v>
          </cell>
          <cell r="K1481">
            <v>18976843</v>
          </cell>
          <cell r="L1481">
            <v>8849</v>
          </cell>
          <cell r="M1481">
            <v>2887382</v>
          </cell>
          <cell r="N1481">
            <v>5032</v>
          </cell>
          <cell r="O1481">
            <v>1897199</v>
          </cell>
          <cell r="P1481">
            <v>1859</v>
          </cell>
          <cell r="Q1481">
            <v>1458609</v>
          </cell>
          <cell r="R1481">
            <v>1926</v>
          </cell>
          <cell r="S1481">
            <v>849292</v>
          </cell>
          <cell r="T1481">
            <v>19810.5</v>
          </cell>
          <cell r="U1481">
            <v>2530</v>
          </cell>
        </row>
        <row r="1482">
          <cell r="A1482">
            <v>890937233</v>
          </cell>
          <cell r="B1482" t="str">
            <v xml:space="preserve">SOCIEDAD TELEVISION DE ANTIOQUIA LTDA.                                </v>
          </cell>
          <cell r="C1482" t="str">
            <v xml:space="preserve">MEDELLIN                  </v>
          </cell>
          <cell r="D1482" t="str">
            <v xml:space="preserve">ANTIOQUIA                 </v>
          </cell>
          <cell r="E1482" t="str">
            <v>VIGILANCIA</v>
          </cell>
          <cell r="F1482" t="str">
            <v>ACTIVA</v>
          </cell>
          <cell r="G1482" t="str">
            <v xml:space="preserve">RADIO Y TELEVISION                           </v>
          </cell>
          <cell r="H1482">
            <v>1481</v>
          </cell>
          <cell r="I1482">
            <v>19981980</v>
          </cell>
          <cell r="J1482">
            <v>827.5</v>
          </cell>
          <cell r="K1482">
            <v>14245809</v>
          </cell>
          <cell r="L1482">
            <v>3015</v>
          </cell>
          <cell r="M1482">
            <v>14079616</v>
          </cell>
          <cell r="N1482">
            <v>850</v>
          </cell>
          <cell r="O1482">
            <v>14079616</v>
          </cell>
          <cell r="P1482">
            <v>2411</v>
          </cell>
          <cell r="Q1482">
            <v>1040954</v>
          </cell>
          <cell r="R1482">
            <v>1481</v>
          </cell>
          <cell r="S1482">
            <v>1194065</v>
          </cell>
          <cell r="T1482">
            <v>10065.5</v>
          </cell>
          <cell r="U1482">
            <v>1260</v>
          </cell>
        </row>
        <row r="1483">
          <cell r="A1483">
            <v>830021100</v>
          </cell>
          <cell r="B1483" t="str">
            <v xml:space="preserve">TERMINALES AUTOMOTRICES S A                                           </v>
          </cell>
          <cell r="C1483" t="str">
            <v xml:space="preserve">MOSQUERA                  </v>
          </cell>
          <cell r="D1483" t="str">
            <v xml:space="preserve">CUNDINAMARCA              </v>
          </cell>
          <cell r="E1483" t="str">
            <v>VIGILANCIA</v>
          </cell>
          <cell r="F1483" t="str">
            <v>ACTIVA</v>
          </cell>
          <cell r="G1483" t="str">
            <v>FABRICACION DE VEHICULOS AUTOMOTORES Y SUS PA</v>
          </cell>
          <cell r="H1483">
            <v>1482</v>
          </cell>
          <cell r="I1483">
            <v>19974511</v>
          </cell>
          <cell r="J1483">
            <v>1255.5</v>
          </cell>
          <cell r="K1483">
            <v>8188279</v>
          </cell>
          <cell r="L1483">
            <v>2260</v>
          </cell>
          <cell r="M1483">
            <v>19508934</v>
          </cell>
          <cell r="N1483">
            <v>2370</v>
          </cell>
          <cell r="O1483">
            <v>4735704</v>
          </cell>
          <cell r="P1483">
            <v>2624</v>
          </cell>
          <cell r="Q1483">
            <v>937272</v>
          </cell>
          <cell r="R1483">
            <v>6525</v>
          </cell>
          <cell r="S1483">
            <v>130653</v>
          </cell>
          <cell r="T1483">
            <v>16516.5</v>
          </cell>
          <cell r="U1483">
            <v>2102</v>
          </cell>
        </row>
        <row r="1484">
          <cell r="A1484">
            <v>860055558</v>
          </cell>
          <cell r="B1484" t="str">
            <v xml:space="preserve">ACERO ESTRUCTURAL DE COLOMBIA S.A.                                    </v>
          </cell>
          <cell r="C1484" t="str">
            <v xml:space="preserve">BOGOTA D.C.               </v>
          </cell>
          <cell r="D1484" t="str">
            <v xml:space="preserve">BOGOTA D.C.               </v>
          </cell>
          <cell r="E1484" t="str">
            <v>VIGILANCIA</v>
          </cell>
          <cell r="F1484" t="str">
            <v>ACTIVA</v>
          </cell>
          <cell r="G1484" t="str">
            <v xml:space="preserve">INDUSTRIA METALMECANICA DERIVADA             </v>
          </cell>
          <cell r="H1484">
            <v>1483</v>
          </cell>
          <cell r="I1484">
            <v>19937977</v>
          </cell>
          <cell r="J1484">
            <v>959.5</v>
          </cell>
          <cell r="K1484">
            <v>11843691</v>
          </cell>
          <cell r="L1484">
            <v>2460</v>
          </cell>
          <cell r="M1484">
            <v>17846022</v>
          </cell>
          <cell r="N1484">
            <v>3225</v>
          </cell>
          <cell r="O1484">
            <v>3270184</v>
          </cell>
          <cell r="P1484">
            <v>8190</v>
          </cell>
          <cell r="Q1484">
            <v>148966</v>
          </cell>
          <cell r="R1484">
            <v>2444</v>
          </cell>
          <cell r="S1484">
            <v>611371</v>
          </cell>
          <cell r="T1484">
            <v>18761.5</v>
          </cell>
          <cell r="U1484">
            <v>2391</v>
          </cell>
        </row>
        <row r="1485">
          <cell r="A1485">
            <v>830129912</v>
          </cell>
          <cell r="B1485" t="str">
            <v xml:space="preserve">PAE COLOMBIA LTDA                                                     </v>
          </cell>
          <cell r="C1485" t="str">
            <v xml:space="preserve">FONTIBON                  </v>
          </cell>
          <cell r="D1485" t="str">
            <v xml:space="preserve">BOGOTA D.C.               </v>
          </cell>
          <cell r="E1485" t="str">
            <v>VIGILANCIA</v>
          </cell>
          <cell r="F1485" t="str">
            <v>ACTIVA</v>
          </cell>
          <cell r="G1485" t="str">
            <v xml:space="preserve">COMERCIO DE VEHICULOS Y ACTIVIDADES CONEXAS  </v>
          </cell>
          <cell r="H1485">
            <v>1484</v>
          </cell>
          <cell r="I1485">
            <v>19925052</v>
          </cell>
          <cell r="J1485">
            <v>653</v>
          </cell>
          <cell r="K1485">
            <v>19519905</v>
          </cell>
          <cell r="L1485">
            <v>5551</v>
          </cell>
          <cell r="M1485">
            <v>6449746</v>
          </cell>
          <cell r="N1485">
            <v>1817</v>
          </cell>
          <cell r="O1485">
            <v>6449746</v>
          </cell>
          <cell r="P1485">
            <v>1656</v>
          </cell>
          <cell r="Q1485">
            <v>1659088</v>
          </cell>
          <cell r="R1485">
            <v>1189</v>
          </cell>
          <cell r="S1485">
            <v>1583958</v>
          </cell>
          <cell r="T1485">
            <v>12350</v>
          </cell>
          <cell r="U1485">
            <v>1565</v>
          </cell>
        </row>
        <row r="1486">
          <cell r="A1486">
            <v>890402974</v>
          </cell>
          <cell r="B1486" t="str">
            <v xml:space="preserve">CORPORACION PLASTICA S.A                                              </v>
          </cell>
          <cell r="C1486" t="str">
            <v xml:space="preserve">CARTAGENA                 </v>
          </cell>
          <cell r="D1486" t="str">
            <v xml:space="preserve">BOLIVAR                   </v>
          </cell>
          <cell r="E1486" t="str">
            <v>VIGILANCIA</v>
          </cell>
          <cell r="F1486" t="str">
            <v>ACTIVA</v>
          </cell>
          <cell r="G1486" t="str">
            <v xml:space="preserve">PRODUCTOS DE PLASTICO                        </v>
          </cell>
          <cell r="H1486">
            <v>1485</v>
          </cell>
          <cell r="I1486">
            <v>19883815</v>
          </cell>
          <cell r="J1486">
            <v>1321.5</v>
          </cell>
          <cell r="K1486">
            <v>7720029</v>
          </cell>
          <cell r="L1486">
            <v>1985</v>
          </cell>
          <cell r="M1486">
            <v>22861739</v>
          </cell>
          <cell r="N1486">
            <v>2166</v>
          </cell>
          <cell r="O1486">
            <v>5225413</v>
          </cell>
          <cell r="P1486">
            <v>1093</v>
          </cell>
          <cell r="Q1486">
            <v>2725254</v>
          </cell>
          <cell r="R1486">
            <v>2740</v>
          </cell>
          <cell r="S1486">
            <v>516647</v>
          </cell>
          <cell r="T1486">
            <v>10790.5</v>
          </cell>
          <cell r="U1486">
            <v>1351</v>
          </cell>
        </row>
        <row r="1487">
          <cell r="A1487">
            <v>805005383</v>
          </cell>
          <cell r="B1487" t="str">
            <v xml:space="preserve"> R. DORON &amp; CIA. S.C.A.                                               </v>
          </cell>
          <cell r="C1487" t="str">
            <v xml:space="preserve">CALI                      </v>
          </cell>
          <cell r="D1487" t="str">
            <v xml:space="preserve">VALLE                     </v>
          </cell>
          <cell r="E1487" t="str">
            <v>VIGILANCIA</v>
          </cell>
          <cell r="F1487" t="str">
            <v>ACTIVA</v>
          </cell>
          <cell r="G1487" t="str">
            <v xml:space="preserve">COMERCIO AL POR MAYOR                        </v>
          </cell>
          <cell r="H1487">
            <v>1486</v>
          </cell>
          <cell r="I1487">
            <v>19873186</v>
          </cell>
          <cell r="J1487">
            <v>692.5</v>
          </cell>
          <cell r="K1487">
            <v>17929125</v>
          </cell>
          <cell r="L1487">
            <v>1713</v>
          </cell>
          <cell r="M1487">
            <v>26908877</v>
          </cell>
          <cell r="N1487">
            <v>2952</v>
          </cell>
          <cell r="O1487">
            <v>3633000</v>
          </cell>
          <cell r="P1487">
            <v>1172</v>
          </cell>
          <cell r="Q1487">
            <v>2484903</v>
          </cell>
          <cell r="R1487">
            <v>5499</v>
          </cell>
          <cell r="S1487">
            <v>180611</v>
          </cell>
          <cell r="T1487">
            <v>13514.5</v>
          </cell>
          <cell r="U1487">
            <v>1687</v>
          </cell>
        </row>
        <row r="1488">
          <cell r="A1488">
            <v>830022721</v>
          </cell>
          <cell r="B1488" t="str">
            <v xml:space="preserve">TAPISOL S.A.                                                          </v>
          </cell>
          <cell r="C1488" t="str">
            <v xml:space="preserve">BOSA                      </v>
          </cell>
          <cell r="D1488" t="str">
            <v xml:space="preserve">BOGOTA D.C.               </v>
          </cell>
          <cell r="E1488" t="str">
            <v>VIGILANCIA</v>
          </cell>
          <cell r="F1488" t="str">
            <v>ACTIVA</v>
          </cell>
          <cell r="G1488" t="str">
            <v>FABRICACION DE OTROS PRODUCTOS CON MATERIALES</v>
          </cell>
          <cell r="H1488">
            <v>1487</v>
          </cell>
          <cell r="I1488">
            <v>19854540</v>
          </cell>
          <cell r="J1488">
            <v>889.5</v>
          </cell>
          <cell r="K1488">
            <v>12921134</v>
          </cell>
          <cell r="L1488">
            <v>2216</v>
          </cell>
          <cell r="M1488">
            <v>20038251</v>
          </cell>
          <cell r="N1488">
            <v>2187</v>
          </cell>
          <cell r="O1488">
            <v>5165954</v>
          </cell>
          <cell r="P1488">
            <v>2980</v>
          </cell>
          <cell r="Q1488">
            <v>792239</v>
          </cell>
          <cell r="R1488">
            <v>2852</v>
          </cell>
          <cell r="S1488">
            <v>491106</v>
          </cell>
          <cell r="T1488">
            <v>12611.5</v>
          </cell>
          <cell r="U1488">
            <v>1590</v>
          </cell>
        </row>
        <row r="1489">
          <cell r="A1489">
            <v>860350196</v>
          </cell>
          <cell r="B1489" t="str">
            <v xml:space="preserve">PROCESADORA DE ARROZ MONTECARLO LTDA                                  </v>
          </cell>
          <cell r="C1489" t="str">
            <v xml:space="preserve">VILLAVICENCIO             </v>
          </cell>
          <cell r="D1489" t="str">
            <v xml:space="preserve">META                      </v>
          </cell>
          <cell r="E1489" t="str">
            <v>VIGILANCIA</v>
          </cell>
          <cell r="F1489" t="str">
            <v>ACTIVA</v>
          </cell>
          <cell r="G1489" t="str">
            <v xml:space="preserve">PRODUCTOS ALIMENTICIOS                       </v>
          </cell>
          <cell r="H1489">
            <v>1488</v>
          </cell>
          <cell r="I1489">
            <v>19841818</v>
          </cell>
          <cell r="J1489">
            <v>1279</v>
          </cell>
          <cell r="K1489">
            <v>8016984</v>
          </cell>
          <cell r="L1489">
            <v>1659</v>
          </cell>
          <cell r="M1489">
            <v>27835980</v>
          </cell>
          <cell r="N1489">
            <v>2779</v>
          </cell>
          <cell r="O1489">
            <v>3911815</v>
          </cell>
          <cell r="P1489">
            <v>2676</v>
          </cell>
          <cell r="Q1489">
            <v>909880</v>
          </cell>
          <cell r="R1489">
            <v>6019</v>
          </cell>
          <cell r="S1489">
            <v>152744</v>
          </cell>
          <cell r="T1489">
            <v>15900</v>
          </cell>
          <cell r="U1489">
            <v>2024</v>
          </cell>
        </row>
        <row r="1490">
          <cell r="A1490">
            <v>890924076</v>
          </cell>
          <cell r="B1490" t="str">
            <v xml:space="preserve">PLANAUTOS S.A.                                                        </v>
          </cell>
          <cell r="C1490" t="str">
            <v xml:space="preserve">MEDELLIN                  </v>
          </cell>
          <cell r="D1490" t="str">
            <v xml:space="preserve">ANTIOQUIA                 </v>
          </cell>
          <cell r="E1490" t="str">
            <v>VIGILANCIA</v>
          </cell>
          <cell r="F1490" t="str">
            <v>ACTIVA</v>
          </cell>
          <cell r="G1490" t="str">
            <v>ACTIVIDADES DIVERSAS DE INVERSION Y SERVICIOS</v>
          </cell>
          <cell r="H1490">
            <v>1489</v>
          </cell>
          <cell r="I1490">
            <v>19812138</v>
          </cell>
          <cell r="J1490">
            <v>1309</v>
          </cell>
          <cell r="K1490">
            <v>7812380</v>
          </cell>
          <cell r="L1490">
            <v>8924</v>
          </cell>
          <cell r="M1490">
            <v>2840142</v>
          </cell>
          <cell r="N1490">
            <v>3629</v>
          </cell>
          <cell r="O1490">
            <v>2840142</v>
          </cell>
          <cell r="P1490">
            <v>1465</v>
          </cell>
          <cell r="Q1490">
            <v>1928544</v>
          </cell>
          <cell r="R1490">
            <v>3856</v>
          </cell>
          <cell r="S1490">
            <v>315105</v>
          </cell>
          <cell r="T1490">
            <v>20672</v>
          </cell>
          <cell r="U1490">
            <v>2642</v>
          </cell>
        </row>
        <row r="1491">
          <cell r="A1491">
            <v>860063830</v>
          </cell>
          <cell r="B1491" t="str">
            <v xml:space="preserve">ESTILO INGENIERIA S.A                                                 </v>
          </cell>
          <cell r="C1491" t="str">
            <v xml:space="preserve">BOGOTA D.C.               </v>
          </cell>
          <cell r="D1491" t="str">
            <v xml:space="preserve">BOGOTA D.C.               </v>
          </cell>
          <cell r="E1491" t="str">
            <v>VIGILANCIA</v>
          </cell>
          <cell r="F1491" t="str">
            <v>ACTIVA</v>
          </cell>
          <cell r="G1491" t="str">
            <v xml:space="preserve">ADECUACION DE OBRAS DE CONSTRUCCION          </v>
          </cell>
          <cell r="H1491">
            <v>1490</v>
          </cell>
          <cell r="I1491">
            <v>19810999</v>
          </cell>
          <cell r="J1491">
            <v>1604</v>
          </cell>
          <cell r="K1491">
            <v>5921162</v>
          </cell>
          <cell r="L1491">
            <v>3395</v>
          </cell>
          <cell r="M1491">
            <v>12286095</v>
          </cell>
          <cell r="N1491">
            <v>3687</v>
          </cell>
          <cell r="O1491">
            <v>2791097</v>
          </cell>
          <cell r="P1491">
            <v>3182</v>
          </cell>
          <cell r="Q1491">
            <v>715474</v>
          </cell>
          <cell r="R1491">
            <v>3354</v>
          </cell>
          <cell r="S1491">
            <v>386229</v>
          </cell>
          <cell r="T1491">
            <v>16712</v>
          </cell>
          <cell r="U1491">
            <v>2124</v>
          </cell>
        </row>
        <row r="1492">
          <cell r="A1492">
            <v>830016488</v>
          </cell>
          <cell r="B1492" t="str">
            <v xml:space="preserve">DANISCO COLOMBIA LIMITADA                                             </v>
          </cell>
          <cell r="C1492" t="str">
            <v xml:space="preserve">BOGOTA D.C.               </v>
          </cell>
          <cell r="D1492" t="str">
            <v xml:space="preserve">BOGOTA D.C.               </v>
          </cell>
          <cell r="E1492" t="str">
            <v>VIGILANCIA</v>
          </cell>
          <cell r="F1492" t="str">
            <v>ACTIVA</v>
          </cell>
          <cell r="G1492" t="str">
            <v xml:space="preserve">COMERCIO AL POR MAYOR                        </v>
          </cell>
          <cell r="H1492">
            <v>1491</v>
          </cell>
          <cell r="I1492">
            <v>19796766</v>
          </cell>
          <cell r="J1492">
            <v>1021.5</v>
          </cell>
          <cell r="K1492">
            <v>10929408</v>
          </cell>
          <cell r="L1492">
            <v>1699</v>
          </cell>
          <cell r="M1492">
            <v>27130710</v>
          </cell>
          <cell r="N1492">
            <v>1386</v>
          </cell>
          <cell r="O1492">
            <v>8446102</v>
          </cell>
          <cell r="P1492">
            <v>1234</v>
          </cell>
          <cell r="Q1492">
            <v>2325067</v>
          </cell>
          <cell r="R1492">
            <v>1375</v>
          </cell>
          <cell r="S1492">
            <v>1328309</v>
          </cell>
          <cell r="T1492">
            <v>8206.5</v>
          </cell>
          <cell r="U1492">
            <v>1025</v>
          </cell>
        </row>
        <row r="1493">
          <cell r="A1493">
            <v>860510826</v>
          </cell>
          <cell r="B1493" t="str">
            <v xml:space="preserve">INDUSTRIAL TAYLOR LTDA                                                </v>
          </cell>
          <cell r="C1493" t="str">
            <v xml:space="preserve">BOGOTA D.C.               </v>
          </cell>
          <cell r="D1493" t="str">
            <v xml:space="preserve">BOGOTA D.C.               </v>
          </cell>
          <cell r="E1493" t="str">
            <v>VIGILANCIA</v>
          </cell>
          <cell r="F1493" t="str">
            <v>ACTIVA</v>
          </cell>
          <cell r="G1493" t="str">
            <v xml:space="preserve">COMERCIO AL POR MAYOR                        </v>
          </cell>
          <cell r="H1493">
            <v>1492</v>
          </cell>
          <cell r="I1493">
            <v>19764471</v>
          </cell>
          <cell r="J1493">
            <v>886.5</v>
          </cell>
          <cell r="K1493">
            <v>13027374</v>
          </cell>
          <cell r="L1493">
            <v>2059</v>
          </cell>
          <cell r="M1493">
            <v>21856287</v>
          </cell>
          <cell r="N1493">
            <v>1308</v>
          </cell>
          <cell r="O1493">
            <v>8963617</v>
          </cell>
          <cell r="P1493">
            <v>925</v>
          </cell>
          <cell r="Q1493">
            <v>3297485</v>
          </cell>
          <cell r="R1493">
            <v>983</v>
          </cell>
          <cell r="S1493">
            <v>1998244</v>
          </cell>
          <cell r="T1493">
            <v>7653.5</v>
          </cell>
          <cell r="U1493">
            <v>958</v>
          </cell>
        </row>
        <row r="1494">
          <cell r="A1494">
            <v>830132323</v>
          </cell>
          <cell r="B1494" t="str">
            <v xml:space="preserve">SOCIEDAD CONCESIONARIA Y OPERADORA DE VIAS Y PEAJES 2004 S.A.         </v>
          </cell>
          <cell r="C1494" t="str">
            <v xml:space="preserve">BOGOTA D.C.               </v>
          </cell>
          <cell r="D1494" t="str">
            <v xml:space="preserve">BOGOTA D.C.               </v>
          </cell>
          <cell r="E1494" t="str">
            <v>VIGILANCIA</v>
          </cell>
          <cell r="F1494" t="str">
            <v>ACTIVA</v>
          </cell>
          <cell r="G1494" t="str">
            <v>ALMACENAMIENTO Y OTRAS ACTIVIDADES RELACIONAD</v>
          </cell>
          <cell r="H1494">
            <v>1493</v>
          </cell>
          <cell r="I1494">
            <v>19717811</v>
          </cell>
          <cell r="J1494">
            <v>1917.5</v>
          </cell>
          <cell r="K1494">
            <v>4596678</v>
          </cell>
          <cell r="L1494">
            <v>731</v>
          </cell>
          <cell r="M1494">
            <v>66056277</v>
          </cell>
          <cell r="N1494">
            <v>753</v>
          </cell>
          <cell r="O1494">
            <v>15846757</v>
          </cell>
          <cell r="P1494">
            <v>467</v>
          </cell>
          <cell r="Q1494">
            <v>7585213</v>
          </cell>
          <cell r="R1494">
            <v>588</v>
          </cell>
          <cell r="S1494">
            <v>3965636</v>
          </cell>
          <cell r="T1494">
            <v>5949.5</v>
          </cell>
          <cell r="U1494">
            <v>754</v>
          </cell>
        </row>
        <row r="1495">
          <cell r="A1495">
            <v>890701491</v>
          </cell>
          <cell r="B1495" t="str">
            <v xml:space="preserve">INAVES FUENTERRABIA S.A.                                              </v>
          </cell>
          <cell r="C1495" t="str">
            <v xml:space="preserve">BOGOTA D.C.               </v>
          </cell>
          <cell r="D1495" t="str">
            <v xml:space="preserve">BOGOTA D.C.               </v>
          </cell>
          <cell r="E1495" t="str">
            <v>VIGILANCIA</v>
          </cell>
          <cell r="F1495" t="str">
            <v>ACTIVA</v>
          </cell>
          <cell r="G1495" t="str">
            <v xml:space="preserve">ACTIVIDADES PECUARIAS Y DE CAZA              </v>
          </cell>
          <cell r="H1495">
            <v>1494</v>
          </cell>
          <cell r="I1495">
            <v>19714798</v>
          </cell>
          <cell r="J1495">
            <v>1823.5</v>
          </cell>
          <cell r="K1495">
            <v>5007758</v>
          </cell>
          <cell r="L1495">
            <v>1831</v>
          </cell>
          <cell r="M1495">
            <v>25012503</v>
          </cell>
          <cell r="N1495">
            <v>2628</v>
          </cell>
          <cell r="O1495">
            <v>4207651</v>
          </cell>
          <cell r="P1495">
            <v>4131</v>
          </cell>
          <cell r="Q1495">
            <v>499293</v>
          </cell>
          <cell r="R1495">
            <v>3489</v>
          </cell>
          <cell r="S1495">
            <v>366093</v>
          </cell>
          <cell r="T1495">
            <v>15396.5</v>
          </cell>
          <cell r="U1495">
            <v>1957</v>
          </cell>
        </row>
        <row r="1496">
          <cell r="A1496">
            <v>892300150</v>
          </cell>
          <cell r="B1496" t="str">
            <v xml:space="preserve">GASEOSAS DEL CESAR S A                                                </v>
          </cell>
          <cell r="C1496" t="str">
            <v xml:space="preserve">VALLEDUPAR                </v>
          </cell>
          <cell r="D1496" t="str">
            <v xml:space="preserve">CESAR                     </v>
          </cell>
          <cell r="E1496" t="str">
            <v>VIGILANCIA</v>
          </cell>
          <cell r="F1496" t="str">
            <v>ACTIVA</v>
          </cell>
          <cell r="G1496" t="str">
            <v xml:space="preserve">BEBIDAS                                      </v>
          </cell>
          <cell r="H1496">
            <v>1495</v>
          </cell>
          <cell r="I1496">
            <v>19712246</v>
          </cell>
          <cell r="J1496">
            <v>739</v>
          </cell>
          <cell r="K1496">
            <v>16460355</v>
          </cell>
          <cell r="L1496">
            <v>2035</v>
          </cell>
          <cell r="M1496">
            <v>22118181</v>
          </cell>
          <cell r="N1496">
            <v>1049</v>
          </cell>
          <cell r="O1496">
            <v>11232594</v>
          </cell>
          <cell r="P1496">
            <v>1993</v>
          </cell>
          <cell r="Q1496">
            <v>1348763</v>
          </cell>
          <cell r="R1496">
            <v>1389</v>
          </cell>
          <cell r="S1496">
            <v>1306104</v>
          </cell>
          <cell r="T1496">
            <v>8700</v>
          </cell>
          <cell r="U1496">
            <v>1089</v>
          </cell>
        </row>
        <row r="1497">
          <cell r="A1497">
            <v>830011060</v>
          </cell>
          <cell r="B1497" t="str">
            <v xml:space="preserve">NERA AMERICA LATINA LTDA SUCURSAL COLOMBIA                            </v>
          </cell>
          <cell r="C1497" t="str">
            <v xml:space="preserve">BOGOTA D.C.               </v>
          </cell>
          <cell r="D1497" t="str">
            <v xml:space="preserve">BOGOTA D.C.               </v>
          </cell>
          <cell r="E1497" t="str">
            <v>VIGILANCIA</v>
          </cell>
          <cell r="F1497" t="str">
            <v>ACTIVA</v>
          </cell>
          <cell r="G1497" t="str">
            <v xml:space="preserve">TELEFONIA Y REDES                            </v>
          </cell>
          <cell r="H1497">
            <v>1496</v>
          </cell>
          <cell r="I1497">
            <v>19680698</v>
          </cell>
          <cell r="J1497">
            <v>1205.5</v>
          </cell>
          <cell r="K1497">
            <v>8711686</v>
          </cell>
          <cell r="L1497">
            <v>1805</v>
          </cell>
          <cell r="M1497">
            <v>25369626</v>
          </cell>
          <cell r="N1497">
            <v>3238</v>
          </cell>
          <cell r="O1497">
            <v>3244189</v>
          </cell>
          <cell r="P1497">
            <v>1963</v>
          </cell>
          <cell r="Q1497">
            <v>1365109</v>
          </cell>
          <cell r="R1497">
            <v>2516</v>
          </cell>
          <cell r="S1497">
            <v>584157</v>
          </cell>
          <cell r="T1497">
            <v>12223.5</v>
          </cell>
          <cell r="U1497">
            <v>1542</v>
          </cell>
        </row>
        <row r="1498">
          <cell r="A1498">
            <v>890905022</v>
          </cell>
          <cell r="B1498" t="str">
            <v xml:space="preserve">CONSTRUCCIONES VELEZ Y ASOCIADOS S.A.                                 </v>
          </cell>
          <cell r="C1498" t="str">
            <v xml:space="preserve">MEDELLIN                  </v>
          </cell>
          <cell r="D1498" t="str">
            <v xml:space="preserve">ANTIOQUIA                 </v>
          </cell>
          <cell r="E1498" t="str">
            <v>VIGILANCIA</v>
          </cell>
          <cell r="F1498" t="str">
            <v>ACTIVA</v>
          </cell>
          <cell r="G1498" t="str">
            <v xml:space="preserve">ADECUACION DE OBRAS DE CONSTRUCCION          </v>
          </cell>
          <cell r="H1498">
            <v>1497</v>
          </cell>
          <cell r="I1498">
            <v>19639675</v>
          </cell>
          <cell r="J1498">
            <v>1159.5</v>
          </cell>
          <cell r="K1498">
            <v>9181173</v>
          </cell>
          <cell r="L1498">
            <v>2864</v>
          </cell>
          <cell r="M1498">
            <v>14956930</v>
          </cell>
          <cell r="N1498">
            <v>1968</v>
          </cell>
          <cell r="O1498">
            <v>5919176</v>
          </cell>
          <cell r="P1498">
            <v>1436</v>
          </cell>
          <cell r="Q1498">
            <v>1967189</v>
          </cell>
          <cell r="R1498">
            <v>1124</v>
          </cell>
          <cell r="S1498">
            <v>1695182</v>
          </cell>
          <cell r="T1498">
            <v>10048.5</v>
          </cell>
          <cell r="U1498">
            <v>1259</v>
          </cell>
        </row>
        <row r="1499">
          <cell r="A1499">
            <v>860059687</v>
          </cell>
          <cell r="B1499" t="str">
            <v xml:space="preserve">MULTIPROYECTOS S A EN ACUERDO DE REESTRUCTURACION                     </v>
          </cell>
          <cell r="C1499" t="str">
            <v xml:space="preserve">BOGOTA D.C.               </v>
          </cell>
          <cell r="D1499" t="str">
            <v xml:space="preserve">BOGOTA D.C.               </v>
          </cell>
          <cell r="E1499" t="str">
            <v>VIGILANCIA</v>
          </cell>
          <cell r="F1499" t="str">
            <v>ACUERDO DE REESTRUCTURACION</v>
          </cell>
          <cell r="G1499" t="str">
            <v xml:space="preserve">OTRAS INDUSTRIAS MANUFACTURERAS              </v>
          </cell>
          <cell r="H1499">
            <v>1498</v>
          </cell>
          <cell r="I1499">
            <v>19611057</v>
          </cell>
          <cell r="J1499">
            <v>1274</v>
          </cell>
          <cell r="K1499">
            <v>8051918</v>
          </cell>
          <cell r="L1499">
            <v>1951</v>
          </cell>
          <cell r="M1499">
            <v>23419107</v>
          </cell>
          <cell r="N1499">
            <v>1608</v>
          </cell>
          <cell r="O1499">
            <v>7350510</v>
          </cell>
          <cell r="P1499">
            <v>2488</v>
          </cell>
          <cell r="Q1499">
            <v>1005995</v>
          </cell>
          <cell r="R1499">
            <v>1908</v>
          </cell>
          <cell r="S1499">
            <v>860667</v>
          </cell>
          <cell r="T1499">
            <v>10727</v>
          </cell>
          <cell r="U1499">
            <v>1346</v>
          </cell>
        </row>
        <row r="1500">
          <cell r="A1500">
            <v>860050650</v>
          </cell>
          <cell r="B1500" t="str">
            <v xml:space="preserve">INDUSTRIA SUPERIOR DE ARTEFACTOS S.A.                                 </v>
          </cell>
          <cell r="C1500" t="str">
            <v xml:space="preserve">BOGOTA D.C.               </v>
          </cell>
          <cell r="D1500" t="str">
            <v xml:space="preserve">BOGOTA D.C.               </v>
          </cell>
          <cell r="E1500" t="str">
            <v>VIGILANCIA</v>
          </cell>
          <cell r="F1500" t="str">
            <v>ACTIVA</v>
          </cell>
          <cell r="G1500" t="str">
            <v xml:space="preserve">FABRICACION DE MAQUINARIA Y EQUIPO           </v>
          </cell>
          <cell r="H1500">
            <v>1499</v>
          </cell>
          <cell r="I1500">
            <v>19610160</v>
          </cell>
          <cell r="J1500">
            <v>1194.5</v>
          </cell>
          <cell r="K1500">
            <v>8837376</v>
          </cell>
          <cell r="L1500">
            <v>1923</v>
          </cell>
          <cell r="M1500">
            <v>23729823</v>
          </cell>
          <cell r="N1500">
            <v>2105</v>
          </cell>
          <cell r="O1500">
            <v>5449868</v>
          </cell>
          <cell r="P1500">
            <v>3071</v>
          </cell>
          <cell r="Q1500">
            <v>757106</v>
          </cell>
          <cell r="R1500">
            <v>6823</v>
          </cell>
          <cell r="S1500">
            <v>119688</v>
          </cell>
          <cell r="T1500">
            <v>16615.5</v>
          </cell>
          <cell r="U1500">
            <v>2117</v>
          </cell>
        </row>
        <row r="1501">
          <cell r="A1501">
            <v>860008386</v>
          </cell>
          <cell r="B1501" t="str">
            <v xml:space="preserve">INDUSTRIA MOLINERA DE CALDAS S A                                      </v>
          </cell>
          <cell r="C1501" t="str">
            <v xml:space="preserve">DOS QUEBRADAS             </v>
          </cell>
          <cell r="D1501" t="str">
            <v xml:space="preserve">RISARALDA                 </v>
          </cell>
          <cell r="E1501" t="str">
            <v>VIGILANCIA</v>
          </cell>
          <cell r="F1501" t="str">
            <v>ACTIVA</v>
          </cell>
          <cell r="G1501" t="str">
            <v xml:space="preserve">PRODUCTOS ALIMENTICIOS                       </v>
          </cell>
          <cell r="H1501">
            <v>1500</v>
          </cell>
          <cell r="I1501">
            <v>19575691</v>
          </cell>
          <cell r="J1501">
            <v>820.5</v>
          </cell>
          <cell r="K1501">
            <v>14402546</v>
          </cell>
          <cell r="L1501">
            <v>3533</v>
          </cell>
          <cell r="M1501">
            <v>11688327</v>
          </cell>
          <cell r="N1501">
            <v>3010</v>
          </cell>
          <cell r="O1501">
            <v>3544778</v>
          </cell>
          <cell r="P1501">
            <v>1674</v>
          </cell>
          <cell r="Q1501">
            <v>1635721</v>
          </cell>
          <cell r="R1501">
            <v>1854</v>
          </cell>
          <cell r="S1501">
            <v>889967</v>
          </cell>
          <cell r="T1501">
            <v>12391.5</v>
          </cell>
          <cell r="U1501">
            <v>1570</v>
          </cell>
        </row>
        <row r="1502">
          <cell r="A1502">
            <v>860031786</v>
          </cell>
          <cell r="B1502" t="str">
            <v xml:space="preserve">INDUSTRIAS FULLER PINTO S.A                                           </v>
          </cell>
          <cell r="C1502" t="str">
            <v xml:space="preserve">BOGOTA D.C.               </v>
          </cell>
          <cell r="D1502" t="str">
            <v xml:space="preserve">BOGOTA D.C.               </v>
          </cell>
          <cell r="E1502" t="str">
            <v>VIGILANCIA</v>
          </cell>
          <cell r="F1502" t="str">
            <v>ACTIVA</v>
          </cell>
          <cell r="G1502" t="str">
            <v xml:space="preserve">OTRAS INDUSTRIAS MANUFACTURERAS              </v>
          </cell>
          <cell r="H1502">
            <v>1501</v>
          </cell>
          <cell r="I1502">
            <v>19572062</v>
          </cell>
          <cell r="J1502">
            <v>1099.5</v>
          </cell>
          <cell r="K1502">
            <v>9843147</v>
          </cell>
          <cell r="L1502">
            <v>1635</v>
          </cell>
          <cell r="M1502">
            <v>28317468</v>
          </cell>
          <cell r="N1502">
            <v>1415</v>
          </cell>
          <cell r="O1502">
            <v>8253609</v>
          </cell>
          <cell r="P1502">
            <v>1770</v>
          </cell>
          <cell r="Q1502">
            <v>1541882</v>
          </cell>
          <cell r="R1502">
            <v>5050</v>
          </cell>
          <cell r="S1502">
            <v>207620</v>
          </cell>
          <cell r="T1502">
            <v>12470.5</v>
          </cell>
          <cell r="U1502">
            <v>1575</v>
          </cell>
        </row>
        <row r="1503">
          <cell r="A1503">
            <v>860072876</v>
          </cell>
          <cell r="B1503" t="str">
            <v xml:space="preserve">THYSSENKRUPP ELEVADORES S.A                                           </v>
          </cell>
          <cell r="C1503" t="str">
            <v xml:space="preserve">BOGOTA D.C.               </v>
          </cell>
          <cell r="D1503" t="str">
            <v xml:space="preserve">BOGOTA D.C.               </v>
          </cell>
          <cell r="E1503" t="str">
            <v>VIGILANCIA</v>
          </cell>
          <cell r="F1503" t="str">
            <v>ACTIVA</v>
          </cell>
          <cell r="G1503" t="str">
            <v xml:space="preserve">ADECUACION DE OBRAS DE CONSTRUCCION          </v>
          </cell>
          <cell r="H1503">
            <v>1502</v>
          </cell>
          <cell r="I1503">
            <v>19550460</v>
          </cell>
          <cell r="J1503">
            <v>1377.5</v>
          </cell>
          <cell r="K1503">
            <v>7318321</v>
          </cell>
          <cell r="L1503">
            <v>2225</v>
          </cell>
          <cell r="M1503">
            <v>19912994</v>
          </cell>
          <cell r="N1503">
            <v>2502</v>
          </cell>
          <cell r="O1503">
            <v>4475067</v>
          </cell>
          <cell r="P1503">
            <v>1621</v>
          </cell>
          <cell r="Q1503">
            <v>1708703</v>
          </cell>
          <cell r="R1503">
            <v>3268</v>
          </cell>
          <cell r="S1503">
            <v>404020</v>
          </cell>
          <cell r="T1503">
            <v>12495.5</v>
          </cell>
          <cell r="U1503">
            <v>1578</v>
          </cell>
        </row>
        <row r="1504">
          <cell r="A1504">
            <v>830006122</v>
          </cell>
          <cell r="B1504" t="str">
            <v xml:space="preserve">PROMOTORA DE DIVERSION S.A.                                           </v>
          </cell>
          <cell r="C1504" t="str">
            <v xml:space="preserve">BOGOTA D.C.               </v>
          </cell>
          <cell r="D1504" t="str">
            <v xml:space="preserve">BOGOTA D.C.               </v>
          </cell>
          <cell r="E1504" t="str">
            <v>VIGILANCIA</v>
          </cell>
          <cell r="F1504" t="str">
            <v>ACTIVA</v>
          </cell>
          <cell r="G1504" t="str">
            <v xml:space="preserve">OTRAS ACTIVIDADES DE SERVISIOS COMUNITARIOS, </v>
          </cell>
          <cell r="H1504">
            <v>1503</v>
          </cell>
          <cell r="I1504">
            <v>19527894</v>
          </cell>
          <cell r="J1504">
            <v>819.5</v>
          </cell>
          <cell r="K1504">
            <v>14436725</v>
          </cell>
          <cell r="L1504">
            <v>5612</v>
          </cell>
          <cell r="M1504">
            <v>6341461</v>
          </cell>
          <cell r="N1504">
            <v>1849</v>
          </cell>
          <cell r="O1504">
            <v>6341461</v>
          </cell>
          <cell r="P1504">
            <v>3766</v>
          </cell>
          <cell r="Q1504">
            <v>569708</v>
          </cell>
          <cell r="R1504">
            <v>5958</v>
          </cell>
          <cell r="S1504">
            <v>155714</v>
          </cell>
          <cell r="T1504">
            <v>19507.5</v>
          </cell>
          <cell r="U1504">
            <v>2494</v>
          </cell>
        </row>
        <row r="1505">
          <cell r="A1505">
            <v>890700056</v>
          </cell>
          <cell r="B1505" t="str">
            <v xml:space="preserve">INVERSIONES AGROPECUARIAS DOIMA S.A.                                  </v>
          </cell>
          <cell r="C1505" t="str">
            <v xml:space="preserve">IBAGUE                    </v>
          </cell>
          <cell r="D1505" t="str">
            <v xml:space="preserve">TOLIMA                    </v>
          </cell>
          <cell r="E1505" t="str">
            <v>VIGILANCIA</v>
          </cell>
          <cell r="F1505" t="str">
            <v>ACTIVA</v>
          </cell>
          <cell r="G1505" t="str">
            <v xml:space="preserve">AGRICOLA CON PREDOMINIO EXPORTADOR           </v>
          </cell>
          <cell r="H1505">
            <v>1504</v>
          </cell>
          <cell r="I1505">
            <v>19524972</v>
          </cell>
          <cell r="J1505">
            <v>707.5</v>
          </cell>
          <cell r="K1505">
            <v>17523086</v>
          </cell>
          <cell r="L1505">
            <v>5350</v>
          </cell>
          <cell r="M1505">
            <v>6789484</v>
          </cell>
          <cell r="N1505">
            <v>5737</v>
          </cell>
          <cell r="O1505">
            <v>1582978</v>
          </cell>
          <cell r="P1505">
            <v>3585</v>
          </cell>
          <cell r="Q1505">
            <v>604738</v>
          </cell>
          <cell r="R1505">
            <v>2032</v>
          </cell>
          <cell r="S1505">
            <v>787836</v>
          </cell>
          <cell r="T1505">
            <v>18915.5</v>
          </cell>
          <cell r="U1505">
            <v>2419</v>
          </cell>
        </row>
        <row r="1506">
          <cell r="A1506">
            <v>860090365</v>
          </cell>
          <cell r="B1506" t="str">
            <v xml:space="preserve">FABRICA NACIONAL DE GRASAS S.A.                                       </v>
          </cell>
          <cell r="C1506" t="str">
            <v xml:space="preserve">BOGOTA D.C.               </v>
          </cell>
          <cell r="D1506" t="str">
            <v xml:space="preserve">BOGOTA D.C.               </v>
          </cell>
          <cell r="E1506" t="str">
            <v>VIGILANCIA</v>
          </cell>
          <cell r="F1506" t="str">
            <v>ACTIVA</v>
          </cell>
          <cell r="G1506" t="str">
            <v xml:space="preserve">PRODUCTOS ALIMENTICIOS                       </v>
          </cell>
          <cell r="H1506">
            <v>1505</v>
          </cell>
          <cell r="I1506">
            <v>19518288</v>
          </cell>
          <cell r="J1506">
            <v>943.5</v>
          </cell>
          <cell r="K1506">
            <v>12102370</v>
          </cell>
          <cell r="L1506">
            <v>694</v>
          </cell>
          <cell r="M1506">
            <v>69321723</v>
          </cell>
          <cell r="N1506">
            <v>1629</v>
          </cell>
          <cell r="O1506">
            <v>7254436</v>
          </cell>
          <cell r="P1506">
            <v>1266</v>
          </cell>
          <cell r="Q1506">
            <v>2273835</v>
          </cell>
          <cell r="R1506">
            <v>1255</v>
          </cell>
          <cell r="S1506">
            <v>1489455</v>
          </cell>
          <cell r="T1506">
            <v>7292.5</v>
          </cell>
          <cell r="U1506">
            <v>908</v>
          </cell>
        </row>
        <row r="1507">
          <cell r="A1507">
            <v>890908021</v>
          </cell>
          <cell r="B1507" t="str">
            <v xml:space="preserve">PANAMERICANA DE ALIMENTOS S.A                                         </v>
          </cell>
          <cell r="C1507" t="str">
            <v xml:space="preserve">MEDELLIN                  </v>
          </cell>
          <cell r="D1507" t="str">
            <v xml:space="preserve">ANTIOQUIA                 </v>
          </cell>
          <cell r="E1507" t="str">
            <v>VIGILANCIA</v>
          </cell>
          <cell r="F1507" t="str">
            <v>ACTIVA</v>
          </cell>
          <cell r="G1507" t="str">
            <v xml:space="preserve">PRODUCTOS ALIMENTICIOS                       </v>
          </cell>
          <cell r="H1507">
            <v>1506</v>
          </cell>
          <cell r="I1507">
            <v>19514852</v>
          </cell>
          <cell r="J1507">
            <v>970</v>
          </cell>
          <cell r="K1507">
            <v>11692838</v>
          </cell>
          <cell r="L1507">
            <v>1738</v>
          </cell>
          <cell r="M1507">
            <v>26415579</v>
          </cell>
          <cell r="N1507">
            <v>1399</v>
          </cell>
          <cell r="O1507">
            <v>8390905</v>
          </cell>
          <cell r="P1507">
            <v>1464</v>
          </cell>
          <cell r="Q1507">
            <v>1929327</v>
          </cell>
          <cell r="R1507">
            <v>1859</v>
          </cell>
          <cell r="S1507">
            <v>886721</v>
          </cell>
          <cell r="T1507">
            <v>8936</v>
          </cell>
          <cell r="U1507">
            <v>1122</v>
          </cell>
        </row>
        <row r="1508">
          <cell r="A1508">
            <v>800218155</v>
          </cell>
          <cell r="B1508" t="str">
            <v xml:space="preserve">COUNTRY MOTORS S.A.                                                   </v>
          </cell>
          <cell r="C1508" t="str">
            <v xml:space="preserve">BARRANQUILLA              </v>
          </cell>
          <cell r="D1508" t="str">
            <v xml:space="preserve">ATLANTICO                 </v>
          </cell>
          <cell r="E1508" t="str">
            <v>VIGILANCIA</v>
          </cell>
          <cell r="F1508" t="str">
            <v>ACTIVA</v>
          </cell>
          <cell r="G1508" t="str">
            <v xml:space="preserve">COMERCIO DE VEHICULOS Y ACTIVIDADES CONEXAS  </v>
          </cell>
          <cell r="H1508">
            <v>1507</v>
          </cell>
          <cell r="I1508">
            <v>19478573</v>
          </cell>
          <cell r="J1508">
            <v>1250</v>
          </cell>
          <cell r="K1508">
            <v>8244255</v>
          </cell>
          <cell r="L1508">
            <v>549</v>
          </cell>
          <cell r="M1508">
            <v>86379891</v>
          </cell>
          <cell r="N1508">
            <v>933</v>
          </cell>
          <cell r="O1508">
            <v>12734235</v>
          </cell>
          <cell r="P1508">
            <v>2772</v>
          </cell>
          <cell r="Q1508">
            <v>873067</v>
          </cell>
          <cell r="R1508">
            <v>3771</v>
          </cell>
          <cell r="S1508">
            <v>324755</v>
          </cell>
          <cell r="T1508">
            <v>10782</v>
          </cell>
          <cell r="U1508">
            <v>1353</v>
          </cell>
        </row>
        <row r="1509">
          <cell r="A1509">
            <v>860049957</v>
          </cell>
          <cell r="B1509" t="str">
            <v xml:space="preserve">COMPAÑIA COLOMBIANA DE QUIMICOS S.A.                                  </v>
          </cell>
          <cell r="C1509" t="str">
            <v xml:space="preserve">BOGOTA D.C.               </v>
          </cell>
          <cell r="D1509" t="str">
            <v xml:space="preserve">BOGOTA D.C.               </v>
          </cell>
          <cell r="E1509" t="str">
            <v>VIGILANCIA</v>
          </cell>
          <cell r="F1509" t="str">
            <v>ACTIVA</v>
          </cell>
          <cell r="G1509" t="str">
            <v xml:space="preserve">COMERCIO AL POR MAYOR                        </v>
          </cell>
          <cell r="H1509">
            <v>1508</v>
          </cell>
          <cell r="I1509">
            <v>19448355</v>
          </cell>
          <cell r="J1509">
            <v>953.5</v>
          </cell>
          <cell r="K1509">
            <v>11920895</v>
          </cell>
          <cell r="L1509">
            <v>1442</v>
          </cell>
          <cell r="M1509">
            <v>32882428</v>
          </cell>
          <cell r="N1509">
            <v>1407</v>
          </cell>
          <cell r="O1509">
            <v>8324447</v>
          </cell>
          <cell r="P1509">
            <v>1540</v>
          </cell>
          <cell r="Q1509">
            <v>1813041</v>
          </cell>
          <cell r="R1509">
            <v>1323</v>
          </cell>
          <cell r="S1509">
            <v>1400109</v>
          </cell>
          <cell r="T1509">
            <v>8173.5</v>
          </cell>
          <cell r="U1509">
            <v>1018</v>
          </cell>
        </row>
        <row r="1510">
          <cell r="A1510">
            <v>860400157</v>
          </cell>
          <cell r="B1510" t="str">
            <v xml:space="preserve">SEMEK S A EN ACUERDO DE REESTRUCTURACION                              </v>
          </cell>
          <cell r="C1510" t="str">
            <v xml:space="preserve">BOGOTA D.C.               </v>
          </cell>
          <cell r="D1510" t="str">
            <v xml:space="preserve">BOGOTA D.C.               </v>
          </cell>
          <cell r="E1510" t="str">
            <v>VIGILANCIA</v>
          </cell>
          <cell r="F1510" t="str">
            <v>ACUERDO DE REESTRUCTURACION</v>
          </cell>
          <cell r="G1510" t="str">
            <v xml:space="preserve">COMERCIO AL POR MAYOR                        </v>
          </cell>
          <cell r="H1510">
            <v>1509</v>
          </cell>
          <cell r="I1510">
            <v>19419186</v>
          </cell>
          <cell r="J1510">
            <v>2040.5</v>
          </cell>
          <cell r="K1510">
            <v>4187320</v>
          </cell>
          <cell r="L1510">
            <v>1893</v>
          </cell>
          <cell r="M1510">
            <v>24098352</v>
          </cell>
          <cell r="N1510">
            <v>1857</v>
          </cell>
          <cell r="O1510">
            <v>6317136</v>
          </cell>
          <cell r="P1510">
            <v>1261</v>
          </cell>
          <cell r="Q1510">
            <v>2287686</v>
          </cell>
          <cell r="R1510">
            <v>1991</v>
          </cell>
          <cell r="S1510">
            <v>810648</v>
          </cell>
          <cell r="T1510">
            <v>10551.5</v>
          </cell>
          <cell r="U1510">
            <v>1323</v>
          </cell>
        </row>
        <row r="1511">
          <cell r="A1511">
            <v>860033653</v>
          </cell>
          <cell r="B1511" t="str">
            <v xml:space="preserve">IMPOFER IMPORTADORA DE FERRETERIA LTDA                                </v>
          </cell>
          <cell r="C1511" t="str">
            <v xml:space="preserve">BOGOTA D.C.               </v>
          </cell>
          <cell r="D1511" t="str">
            <v xml:space="preserve">BOGOTA D.C.               </v>
          </cell>
          <cell r="E1511" t="str">
            <v>VIGILANCIA</v>
          </cell>
          <cell r="F1511" t="str">
            <v>ACTIVA</v>
          </cell>
          <cell r="G1511" t="str">
            <v xml:space="preserve">COMERCIO AL POR MAYOR                        </v>
          </cell>
          <cell r="H1511">
            <v>1510</v>
          </cell>
          <cell r="I1511">
            <v>19412620</v>
          </cell>
          <cell r="J1511">
            <v>883.5</v>
          </cell>
          <cell r="K1511">
            <v>13069488</v>
          </cell>
          <cell r="L1511">
            <v>2083</v>
          </cell>
          <cell r="M1511">
            <v>21546789</v>
          </cell>
          <cell r="N1511">
            <v>1299</v>
          </cell>
          <cell r="O1511">
            <v>9024208</v>
          </cell>
          <cell r="P1511">
            <v>838</v>
          </cell>
          <cell r="Q1511">
            <v>3725881</v>
          </cell>
          <cell r="R1511">
            <v>950</v>
          </cell>
          <cell r="S1511">
            <v>2094068</v>
          </cell>
          <cell r="T1511">
            <v>7563.5</v>
          </cell>
          <cell r="U1511">
            <v>944</v>
          </cell>
        </row>
        <row r="1512">
          <cell r="A1512">
            <v>811039654</v>
          </cell>
          <cell r="B1512" t="str">
            <v xml:space="preserve">ANDES INTERNATIONAL TOOLING LTDA                                      </v>
          </cell>
          <cell r="C1512" t="str">
            <v xml:space="preserve">LA ESTRELLA               </v>
          </cell>
          <cell r="D1512" t="str">
            <v xml:space="preserve">ANTIOQUIA                 </v>
          </cell>
          <cell r="E1512" t="str">
            <v>VIGILANCIA</v>
          </cell>
          <cell r="F1512" t="str">
            <v>ACTIVA</v>
          </cell>
          <cell r="G1512" t="str">
            <v xml:space="preserve">INDUSTRIA METALMECANICA DERIVADA             </v>
          </cell>
          <cell r="H1512">
            <v>1511</v>
          </cell>
          <cell r="I1512">
            <v>19411661</v>
          </cell>
          <cell r="J1512">
            <v>3383</v>
          </cell>
          <cell r="K1512">
            <v>2018284</v>
          </cell>
          <cell r="L1512">
            <v>1834</v>
          </cell>
          <cell r="M1512">
            <v>24968364</v>
          </cell>
          <cell r="N1512">
            <v>2528</v>
          </cell>
          <cell r="O1512">
            <v>4429650</v>
          </cell>
          <cell r="P1512">
            <v>1181</v>
          </cell>
          <cell r="Q1512">
            <v>2460551</v>
          </cell>
          <cell r="R1512">
            <v>1116</v>
          </cell>
          <cell r="S1512">
            <v>1711082</v>
          </cell>
          <cell r="T1512">
            <v>11553</v>
          </cell>
          <cell r="U1512">
            <v>1453</v>
          </cell>
        </row>
        <row r="1513">
          <cell r="A1513">
            <v>800043489</v>
          </cell>
          <cell r="B1513" t="str">
            <v xml:space="preserve">MAQUINARIA INGENIERIA Y CONSTRUCCIONES S.A.EN ACUERDO DE REESTRI      </v>
          </cell>
          <cell r="C1513" t="str">
            <v xml:space="preserve">BARRANQUILLA              </v>
          </cell>
          <cell r="D1513" t="str">
            <v xml:space="preserve">ATLANTICO                 </v>
          </cell>
          <cell r="E1513" t="str">
            <v>VIGILANCIA</v>
          </cell>
          <cell r="F1513" t="str">
            <v>ACUERDO DE REESTRUCTURACION</v>
          </cell>
          <cell r="G1513" t="str">
            <v xml:space="preserve">CONSTRUCCION DE OBRAS CIVILES                </v>
          </cell>
          <cell r="H1513">
            <v>1512</v>
          </cell>
          <cell r="I1513">
            <v>19407261</v>
          </cell>
          <cell r="J1513">
            <v>1609.5</v>
          </cell>
          <cell r="K1513">
            <v>5903690</v>
          </cell>
          <cell r="L1513">
            <v>2141</v>
          </cell>
          <cell r="M1513">
            <v>20845864</v>
          </cell>
          <cell r="N1513">
            <v>3194</v>
          </cell>
          <cell r="O1513">
            <v>3310952</v>
          </cell>
          <cell r="P1513">
            <v>2383</v>
          </cell>
          <cell r="Q1513">
            <v>1058250</v>
          </cell>
          <cell r="R1513">
            <v>9545</v>
          </cell>
          <cell r="S1513">
            <v>57511</v>
          </cell>
          <cell r="T1513">
            <v>20384.5</v>
          </cell>
          <cell r="U1513">
            <v>2603</v>
          </cell>
        </row>
        <row r="1514">
          <cell r="A1514">
            <v>891300043</v>
          </cell>
          <cell r="B1514" t="str">
            <v xml:space="preserve">BEISBOL DE COLOMBIA SCA                                               </v>
          </cell>
          <cell r="C1514" t="str">
            <v xml:space="preserve">PALMIRA                   </v>
          </cell>
          <cell r="D1514" t="str">
            <v xml:space="preserve">VALLE                     </v>
          </cell>
          <cell r="E1514" t="str">
            <v>VIGILANCIA</v>
          </cell>
          <cell r="F1514" t="str">
            <v>ACTIVA</v>
          </cell>
          <cell r="G1514" t="str">
            <v xml:space="preserve">PRODUCTOS QUIMICOS                           </v>
          </cell>
          <cell r="H1514">
            <v>1513</v>
          </cell>
          <cell r="I1514">
            <v>19406004</v>
          </cell>
          <cell r="J1514">
            <v>1198.5</v>
          </cell>
          <cell r="K1514">
            <v>8793587</v>
          </cell>
          <cell r="L1514">
            <v>1768</v>
          </cell>
          <cell r="M1514">
            <v>25915773</v>
          </cell>
          <cell r="N1514">
            <v>1022</v>
          </cell>
          <cell r="O1514">
            <v>11566395</v>
          </cell>
          <cell r="P1514">
            <v>1159</v>
          </cell>
          <cell r="Q1514">
            <v>2526407</v>
          </cell>
          <cell r="R1514">
            <v>2172</v>
          </cell>
          <cell r="S1514">
            <v>720152</v>
          </cell>
          <cell r="T1514">
            <v>8832.5</v>
          </cell>
          <cell r="U1514">
            <v>1106</v>
          </cell>
        </row>
        <row r="1515">
          <cell r="A1515">
            <v>802016387</v>
          </cell>
          <cell r="B1515" t="str">
            <v xml:space="preserve">RATTAN HOLDING S.A.                                                   </v>
          </cell>
          <cell r="C1515" t="str">
            <v xml:space="preserve">BARRANQUILLA              </v>
          </cell>
          <cell r="D1515" t="str">
            <v xml:space="preserve">ATLANTICO                 </v>
          </cell>
          <cell r="E1515" t="str">
            <v>VIGILANCIA</v>
          </cell>
          <cell r="F1515" t="str">
            <v>ACTIVA</v>
          </cell>
          <cell r="G1515" t="str">
            <v xml:space="preserve">ADECUACION DE OBRAS DE CONSTRUCCION          </v>
          </cell>
          <cell r="H1515">
            <v>1514</v>
          </cell>
          <cell r="I1515">
            <v>19296770</v>
          </cell>
          <cell r="J1515">
            <v>1173.5</v>
          </cell>
          <cell r="K1515">
            <v>9052915</v>
          </cell>
          <cell r="L1515">
            <v>5669</v>
          </cell>
          <cell r="M1515">
            <v>6248065</v>
          </cell>
          <cell r="N1515">
            <v>3058</v>
          </cell>
          <cell r="O1515">
            <v>3487205</v>
          </cell>
          <cell r="P1515">
            <v>1210</v>
          </cell>
          <cell r="Q1515">
            <v>2369444</v>
          </cell>
          <cell r="R1515">
            <v>1246</v>
          </cell>
          <cell r="S1515">
            <v>1502980</v>
          </cell>
          <cell r="T1515">
            <v>13870.5</v>
          </cell>
          <cell r="U1515">
            <v>1750</v>
          </cell>
        </row>
        <row r="1516">
          <cell r="A1516">
            <v>830068537</v>
          </cell>
          <cell r="B1516" t="str">
            <v xml:space="preserve">ARMADOS Y MALLAS DE COLOMBIA S.A                                      </v>
          </cell>
          <cell r="C1516" t="str">
            <v xml:space="preserve">BOGOTA D.C.               </v>
          </cell>
          <cell r="D1516" t="str">
            <v xml:space="preserve">BOGOTA D.C.               </v>
          </cell>
          <cell r="E1516" t="str">
            <v>VIGILANCIA</v>
          </cell>
          <cell r="F1516" t="str">
            <v>ACTIVA</v>
          </cell>
          <cell r="G1516" t="str">
            <v xml:space="preserve">INDUSTRIAS METALICAS BASICAS                 </v>
          </cell>
          <cell r="H1516">
            <v>1515</v>
          </cell>
          <cell r="I1516">
            <v>19273987</v>
          </cell>
          <cell r="J1516">
            <v>1853</v>
          </cell>
          <cell r="K1516">
            <v>4893205</v>
          </cell>
          <cell r="L1516">
            <v>1309</v>
          </cell>
          <cell r="M1516">
            <v>36155872</v>
          </cell>
          <cell r="N1516">
            <v>2817</v>
          </cell>
          <cell r="O1516">
            <v>3845540</v>
          </cell>
          <cell r="P1516">
            <v>1797</v>
          </cell>
          <cell r="Q1516">
            <v>1510535</v>
          </cell>
          <cell r="R1516">
            <v>2788</v>
          </cell>
          <cell r="S1516">
            <v>507411</v>
          </cell>
          <cell r="T1516">
            <v>12079</v>
          </cell>
          <cell r="U1516">
            <v>1528</v>
          </cell>
        </row>
        <row r="1517">
          <cell r="A1517">
            <v>890401198</v>
          </cell>
          <cell r="B1517" t="str">
            <v xml:space="preserve">INVERMAS S.A.                                                         </v>
          </cell>
          <cell r="C1517" t="str">
            <v xml:space="preserve">CARTAGENA                 </v>
          </cell>
          <cell r="D1517" t="str">
            <v xml:space="preserve">BOLIVAR                   </v>
          </cell>
          <cell r="E1517" t="str">
            <v>VIGILANCIA</v>
          </cell>
          <cell r="F1517" t="str">
            <v>ACTIVA</v>
          </cell>
          <cell r="G1517" t="str">
            <v xml:space="preserve">ACTIVIDADES INMOBILIARIAS                    </v>
          </cell>
          <cell r="H1517">
            <v>1516</v>
          </cell>
          <cell r="I1517">
            <v>19262330</v>
          </cell>
          <cell r="J1517">
            <v>800.5</v>
          </cell>
          <cell r="K1517">
            <v>14890171</v>
          </cell>
          <cell r="L1517">
            <v>9616</v>
          </cell>
          <cell r="M1517">
            <v>2443947</v>
          </cell>
          <cell r="N1517">
            <v>4106</v>
          </cell>
          <cell r="O1517">
            <v>2441769</v>
          </cell>
          <cell r="P1517">
            <v>2655</v>
          </cell>
          <cell r="Q1517">
            <v>923480</v>
          </cell>
          <cell r="R1517">
            <v>3508</v>
          </cell>
          <cell r="S1517">
            <v>362214</v>
          </cell>
          <cell r="T1517">
            <v>22201.5</v>
          </cell>
          <cell r="U1517">
            <v>2855</v>
          </cell>
        </row>
        <row r="1518">
          <cell r="A1518">
            <v>860039615</v>
          </cell>
          <cell r="B1518" t="str">
            <v xml:space="preserve">OPTIPRODUCTOS LTDA                                                    </v>
          </cell>
          <cell r="C1518" t="str">
            <v xml:space="preserve">BOGOTA D.C.               </v>
          </cell>
          <cell r="D1518" t="str">
            <v xml:space="preserve">BOGOTA D.C.               </v>
          </cell>
          <cell r="E1518" t="str">
            <v>VIGILANCIA</v>
          </cell>
          <cell r="F1518" t="str">
            <v>ACTIVA</v>
          </cell>
          <cell r="G1518" t="str">
            <v xml:space="preserve">COMERCIO AL POR MENOR                        </v>
          </cell>
          <cell r="H1518">
            <v>1517</v>
          </cell>
          <cell r="I1518">
            <v>19259552</v>
          </cell>
          <cell r="J1518">
            <v>875.5</v>
          </cell>
          <cell r="K1518">
            <v>13310135</v>
          </cell>
          <cell r="L1518">
            <v>2287</v>
          </cell>
          <cell r="M1518">
            <v>19279495</v>
          </cell>
          <cell r="N1518">
            <v>992</v>
          </cell>
          <cell r="O1518">
            <v>11897438</v>
          </cell>
          <cell r="P1518">
            <v>2374</v>
          </cell>
          <cell r="Q1518">
            <v>1067372</v>
          </cell>
          <cell r="R1518">
            <v>1353</v>
          </cell>
          <cell r="S1518">
            <v>1355402</v>
          </cell>
          <cell r="T1518">
            <v>9398.5</v>
          </cell>
          <cell r="U1518">
            <v>1184</v>
          </cell>
        </row>
        <row r="1519">
          <cell r="A1519">
            <v>860049210</v>
          </cell>
          <cell r="B1519" t="str">
            <v xml:space="preserve">TECNACRIL LTDA                                                        </v>
          </cell>
          <cell r="C1519" t="str">
            <v xml:space="preserve">BOGOTA D.C.               </v>
          </cell>
          <cell r="D1519" t="str">
            <v xml:space="preserve">BOGOTA D.C.               </v>
          </cell>
          <cell r="E1519" t="str">
            <v>VIGILANCIA</v>
          </cell>
          <cell r="F1519" t="str">
            <v>ACTIVA</v>
          </cell>
          <cell r="G1519" t="str">
            <v xml:space="preserve">COMERCIO AL POR MAYOR                        </v>
          </cell>
          <cell r="H1519">
            <v>1518</v>
          </cell>
          <cell r="I1519">
            <v>19258613</v>
          </cell>
          <cell r="J1519">
            <v>975</v>
          </cell>
          <cell r="K1519">
            <v>11631563</v>
          </cell>
          <cell r="L1519">
            <v>2034</v>
          </cell>
          <cell r="M1519">
            <v>22122306</v>
          </cell>
          <cell r="N1519">
            <v>1111</v>
          </cell>
          <cell r="O1519">
            <v>10561928</v>
          </cell>
          <cell r="P1519">
            <v>858</v>
          </cell>
          <cell r="Q1519">
            <v>3604083</v>
          </cell>
          <cell r="R1519">
            <v>1085</v>
          </cell>
          <cell r="S1519">
            <v>1773551</v>
          </cell>
          <cell r="T1519">
            <v>7581</v>
          </cell>
          <cell r="U1519">
            <v>950</v>
          </cell>
        </row>
        <row r="1520">
          <cell r="A1520">
            <v>800195190</v>
          </cell>
          <cell r="B1520" t="str">
            <v xml:space="preserve">CONFITECOL S.A.                                                       </v>
          </cell>
          <cell r="C1520" t="str">
            <v xml:space="preserve">BOGOTA D.C.               </v>
          </cell>
          <cell r="D1520" t="str">
            <v xml:space="preserve">BOGOTA D.C.               </v>
          </cell>
          <cell r="E1520" t="str">
            <v>VIGILANCIA</v>
          </cell>
          <cell r="F1520" t="str">
            <v>ACTIVA</v>
          </cell>
          <cell r="G1520" t="str">
            <v xml:space="preserve">COMERCIO AL POR MAYOR                        </v>
          </cell>
          <cell r="H1520">
            <v>1519</v>
          </cell>
          <cell r="I1520">
            <v>19230796</v>
          </cell>
          <cell r="J1520">
            <v>1943</v>
          </cell>
          <cell r="K1520">
            <v>4515940</v>
          </cell>
          <cell r="L1520">
            <v>672</v>
          </cell>
          <cell r="M1520">
            <v>71905348</v>
          </cell>
          <cell r="N1520">
            <v>476</v>
          </cell>
          <cell r="O1520">
            <v>26302145</v>
          </cell>
          <cell r="P1520">
            <v>2435</v>
          </cell>
          <cell r="Q1520">
            <v>1033185</v>
          </cell>
          <cell r="R1520">
            <v>1960</v>
          </cell>
          <cell r="S1520">
            <v>828194</v>
          </cell>
          <cell r="T1520">
            <v>9005</v>
          </cell>
          <cell r="U1520">
            <v>1131</v>
          </cell>
        </row>
        <row r="1521">
          <cell r="A1521">
            <v>860526290</v>
          </cell>
          <cell r="B1521" t="str">
            <v xml:space="preserve">PALMAR SANTA ELENA S.A.                                               </v>
          </cell>
          <cell r="C1521" t="str">
            <v xml:space="preserve">CALI                      </v>
          </cell>
          <cell r="D1521" t="str">
            <v xml:space="preserve">VALLE                     </v>
          </cell>
          <cell r="E1521" t="str">
            <v>VIGILANCIA</v>
          </cell>
          <cell r="F1521" t="str">
            <v>ACTIVA</v>
          </cell>
          <cell r="G1521" t="str">
            <v xml:space="preserve">PRODUCTOS ALIMENTICIOS                       </v>
          </cell>
          <cell r="H1521">
            <v>1520</v>
          </cell>
          <cell r="I1521">
            <v>19215957</v>
          </cell>
          <cell r="J1521">
            <v>814</v>
          </cell>
          <cell r="K1521">
            <v>14546870</v>
          </cell>
          <cell r="L1521">
            <v>2307</v>
          </cell>
          <cell r="M1521">
            <v>19073594</v>
          </cell>
          <cell r="N1521">
            <v>3299</v>
          </cell>
          <cell r="O1521">
            <v>3164431</v>
          </cell>
          <cell r="P1521">
            <v>2178</v>
          </cell>
          <cell r="Q1521">
            <v>1208793</v>
          </cell>
          <cell r="R1521">
            <v>1807</v>
          </cell>
          <cell r="S1521">
            <v>919441</v>
          </cell>
          <cell r="T1521">
            <v>11925</v>
          </cell>
          <cell r="U1521">
            <v>1506</v>
          </cell>
        </row>
        <row r="1522">
          <cell r="A1522">
            <v>860518248</v>
          </cell>
          <cell r="B1522" t="str">
            <v xml:space="preserve">ENCHAPADOS DE COLOMBIA S A EN ACUERDO DE REESTRUCTURACION             </v>
          </cell>
          <cell r="C1522" t="str">
            <v xml:space="preserve">BOGOTA D.C.               </v>
          </cell>
          <cell r="D1522" t="str">
            <v xml:space="preserve">BOGOTA D.C.               </v>
          </cell>
          <cell r="E1522" t="str">
            <v>VIGILANCIA</v>
          </cell>
          <cell r="F1522" t="str">
            <v>ACUERDO DE REESTRUCTURACION</v>
          </cell>
          <cell r="G1522" t="str">
            <v>PREPARACION DE MADERA Y ELABORACION DE PRODUC</v>
          </cell>
          <cell r="H1522">
            <v>1521</v>
          </cell>
          <cell r="I1522">
            <v>19209911</v>
          </cell>
          <cell r="J1522">
            <v>11391</v>
          </cell>
          <cell r="K1522">
            <v>-2998236</v>
          </cell>
          <cell r="L1522">
            <v>2430</v>
          </cell>
          <cell r="M1522">
            <v>18101610</v>
          </cell>
          <cell r="N1522">
            <v>2002</v>
          </cell>
          <cell r="O1522">
            <v>5801039</v>
          </cell>
          <cell r="P1522">
            <v>1880</v>
          </cell>
          <cell r="Q1522">
            <v>1429061</v>
          </cell>
          <cell r="R1522">
            <v>2386</v>
          </cell>
          <cell r="S1522">
            <v>629197</v>
          </cell>
          <cell r="T1522">
            <v>21610</v>
          </cell>
          <cell r="U1522">
            <v>2774</v>
          </cell>
        </row>
        <row r="1523">
          <cell r="A1523">
            <v>890900016</v>
          </cell>
          <cell r="B1523" t="str">
            <v xml:space="preserve">AGENCIA DE AUTOMOVILES S A                                            </v>
          </cell>
          <cell r="C1523" t="str">
            <v xml:space="preserve">MEDELLIN                  </v>
          </cell>
          <cell r="D1523" t="str">
            <v xml:space="preserve">ANTIOQUIA                 </v>
          </cell>
          <cell r="E1523" t="str">
            <v>VIGILANCIA</v>
          </cell>
          <cell r="F1523" t="str">
            <v>ACTIVA</v>
          </cell>
          <cell r="G1523" t="str">
            <v xml:space="preserve">COMERCIO DE VEHICULOS Y ACTIVIDADES CONEXAS  </v>
          </cell>
          <cell r="H1523">
            <v>1522</v>
          </cell>
          <cell r="I1523">
            <v>19204024</v>
          </cell>
          <cell r="J1523">
            <v>1127.5</v>
          </cell>
          <cell r="K1523">
            <v>9523208</v>
          </cell>
          <cell r="L1523">
            <v>1676</v>
          </cell>
          <cell r="M1523">
            <v>27565495</v>
          </cell>
          <cell r="N1523">
            <v>967</v>
          </cell>
          <cell r="O1523">
            <v>12283487</v>
          </cell>
          <cell r="P1523">
            <v>1322</v>
          </cell>
          <cell r="Q1523">
            <v>2163866</v>
          </cell>
          <cell r="R1523">
            <v>1537</v>
          </cell>
          <cell r="S1523">
            <v>1142305</v>
          </cell>
          <cell r="T1523">
            <v>8151.5</v>
          </cell>
          <cell r="U1523">
            <v>1015</v>
          </cell>
        </row>
        <row r="1524">
          <cell r="A1524">
            <v>860065720</v>
          </cell>
          <cell r="B1524" t="str">
            <v xml:space="preserve">CENTRAL PAPELERA LTDA                                                 </v>
          </cell>
          <cell r="C1524" t="str">
            <v xml:space="preserve">BOGOTA D.C.               </v>
          </cell>
          <cell r="D1524" t="str">
            <v xml:space="preserve">BOGOTA D.C.               </v>
          </cell>
          <cell r="E1524" t="str">
            <v>VIGILANCIA</v>
          </cell>
          <cell r="F1524" t="str">
            <v>ACTIVA</v>
          </cell>
          <cell r="G1524" t="str">
            <v xml:space="preserve">COMERCIO AL POR MAYOR                        </v>
          </cell>
          <cell r="H1524">
            <v>1523</v>
          </cell>
          <cell r="I1524">
            <v>19090904</v>
          </cell>
          <cell r="J1524">
            <v>1110.5</v>
          </cell>
          <cell r="K1524">
            <v>9708209</v>
          </cell>
          <cell r="L1524">
            <v>1366</v>
          </cell>
          <cell r="M1524">
            <v>34610126</v>
          </cell>
          <cell r="N1524">
            <v>2375</v>
          </cell>
          <cell r="O1524">
            <v>4726010</v>
          </cell>
          <cell r="P1524">
            <v>4866</v>
          </cell>
          <cell r="Q1524">
            <v>394096</v>
          </cell>
          <cell r="R1524">
            <v>1479</v>
          </cell>
          <cell r="S1524">
            <v>1197327</v>
          </cell>
          <cell r="T1524">
            <v>12719.5</v>
          </cell>
          <cell r="U1524">
            <v>1607</v>
          </cell>
        </row>
        <row r="1525">
          <cell r="A1525">
            <v>890105214</v>
          </cell>
          <cell r="B1525" t="str">
            <v xml:space="preserve">FRIGORIFICOS DE LA COSTA S. A.                                        </v>
          </cell>
          <cell r="C1525" t="str">
            <v xml:space="preserve">BARRANQUILLA              </v>
          </cell>
          <cell r="D1525" t="str">
            <v xml:space="preserve">ATLANTICO                 </v>
          </cell>
          <cell r="E1525" t="str">
            <v>VIGILANCIA</v>
          </cell>
          <cell r="F1525" t="str">
            <v>ACTIVA</v>
          </cell>
          <cell r="G1525" t="str">
            <v xml:space="preserve">PRODUCTOS ALIMENTICIOS                       </v>
          </cell>
          <cell r="H1525">
            <v>1524</v>
          </cell>
          <cell r="I1525">
            <v>19077678</v>
          </cell>
          <cell r="J1525">
            <v>1016</v>
          </cell>
          <cell r="K1525">
            <v>10993010</v>
          </cell>
          <cell r="L1525">
            <v>2167</v>
          </cell>
          <cell r="M1525">
            <v>20496675</v>
          </cell>
          <cell r="N1525">
            <v>1954</v>
          </cell>
          <cell r="O1525">
            <v>5961227</v>
          </cell>
          <cell r="P1525">
            <v>2232</v>
          </cell>
          <cell r="Q1525">
            <v>1162520</v>
          </cell>
          <cell r="R1525">
            <v>5470</v>
          </cell>
          <cell r="S1525">
            <v>182015</v>
          </cell>
          <cell r="T1525">
            <v>14363</v>
          </cell>
          <cell r="U1525">
            <v>1829</v>
          </cell>
        </row>
        <row r="1526">
          <cell r="A1526">
            <v>890902091</v>
          </cell>
          <cell r="B1526" t="str">
            <v xml:space="preserve">C.I. FUNDICION ESCOBAR S.A.                                           </v>
          </cell>
          <cell r="C1526" t="str">
            <v xml:space="preserve">MEDELLIN                  </v>
          </cell>
          <cell r="D1526" t="str">
            <v xml:space="preserve">ANTIOQUIA                 </v>
          </cell>
          <cell r="E1526" t="str">
            <v>VIGILANCIA</v>
          </cell>
          <cell r="F1526" t="str">
            <v>ACTIVA</v>
          </cell>
          <cell r="G1526" t="str">
            <v xml:space="preserve">INDUSTRIAS METALICAS BASICAS                 </v>
          </cell>
          <cell r="H1526">
            <v>1525</v>
          </cell>
          <cell r="I1526">
            <v>19058296</v>
          </cell>
          <cell r="J1526">
            <v>2717</v>
          </cell>
          <cell r="K1526">
            <v>2800250</v>
          </cell>
          <cell r="L1526">
            <v>193</v>
          </cell>
          <cell r="M1526">
            <v>208791312</v>
          </cell>
          <cell r="N1526">
            <v>2695</v>
          </cell>
          <cell r="O1526">
            <v>4073056</v>
          </cell>
          <cell r="P1526">
            <v>2426</v>
          </cell>
          <cell r="Q1526">
            <v>1036044</v>
          </cell>
          <cell r="R1526">
            <v>5386</v>
          </cell>
          <cell r="S1526">
            <v>186128</v>
          </cell>
          <cell r="T1526">
            <v>14942</v>
          </cell>
          <cell r="U1526">
            <v>1899</v>
          </cell>
        </row>
        <row r="1527">
          <cell r="A1527">
            <v>830513773</v>
          </cell>
          <cell r="B1527" t="str">
            <v xml:space="preserve">NORCONTROL COLOMBIA LTDA                                              </v>
          </cell>
          <cell r="C1527" t="str">
            <v xml:space="preserve">BARRANQUILLA              </v>
          </cell>
          <cell r="D1527" t="str">
            <v xml:space="preserve">ATLANTICO                 </v>
          </cell>
          <cell r="E1527" t="str">
            <v>VIGILANCIA</v>
          </cell>
          <cell r="F1527" t="str">
            <v>ACTIVA</v>
          </cell>
          <cell r="G1527" t="str">
            <v xml:space="preserve">OTRAS ACTIVIDADES EMPRESARIALES              </v>
          </cell>
          <cell r="H1527">
            <v>1526</v>
          </cell>
          <cell r="I1527">
            <v>19045277</v>
          </cell>
          <cell r="J1527">
            <v>1660.5</v>
          </cell>
          <cell r="K1527">
            <v>5670895</v>
          </cell>
          <cell r="L1527">
            <v>1703</v>
          </cell>
          <cell r="M1527">
            <v>27064067</v>
          </cell>
          <cell r="N1527">
            <v>1852</v>
          </cell>
          <cell r="O1527">
            <v>6333445</v>
          </cell>
          <cell r="P1527">
            <v>1329</v>
          </cell>
          <cell r="Q1527">
            <v>2150744</v>
          </cell>
          <cell r="R1527">
            <v>1457</v>
          </cell>
          <cell r="S1527">
            <v>1227342</v>
          </cell>
          <cell r="T1527">
            <v>9527.5</v>
          </cell>
          <cell r="U1527">
            <v>1203</v>
          </cell>
        </row>
        <row r="1528">
          <cell r="A1528">
            <v>860003981</v>
          </cell>
          <cell r="B1528" t="str">
            <v xml:space="preserve">COLMAQUINAS S A                                                       </v>
          </cell>
          <cell r="C1528" t="str">
            <v xml:space="preserve">BOGOTA D.C.               </v>
          </cell>
          <cell r="D1528" t="str">
            <v xml:space="preserve">BOGOTA D.C.               </v>
          </cell>
          <cell r="E1528" t="str">
            <v>VIGILANCIA</v>
          </cell>
          <cell r="F1528" t="str">
            <v>ACTIVA</v>
          </cell>
          <cell r="G1528" t="str">
            <v xml:space="preserve">COMERCIO AL POR MAYOR                        </v>
          </cell>
          <cell r="H1528">
            <v>1527</v>
          </cell>
          <cell r="I1528">
            <v>19040217</v>
          </cell>
          <cell r="J1528">
            <v>1010.5</v>
          </cell>
          <cell r="K1528">
            <v>11088632</v>
          </cell>
          <cell r="L1528">
            <v>1122</v>
          </cell>
          <cell r="M1528">
            <v>42571490</v>
          </cell>
          <cell r="N1528">
            <v>2613</v>
          </cell>
          <cell r="O1528">
            <v>4236418</v>
          </cell>
          <cell r="P1528">
            <v>2049</v>
          </cell>
          <cell r="Q1528">
            <v>1303327</v>
          </cell>
          <cell r="R1528">
            <v>2421</v>
          </cell>
          <cell r="S1528">
            <v>619713</v>
          </cell>
          <cell r="T1528">
            <v>10742.5</v>
          </cell>
          <cell r="U1528">
            <v>1349</v>
          </cell>
        </row>
        <row r="1529">
          <cell r="A1529">
            <v>890212868</v>
          </cell>
          <cell r="B1529" t="str">
            <v xml:space="preserve">AGROINDUSTRIAS DEL SUR DEL CESAR LTDA. Y CIA.S.C.A.                   </v>
          </cell>
          <cell r="C1529" t="str">
            <v xml:space="preserve">BUCARAMANGA               </v>
          </cell>
          <cell r="D1529" t="str">
            <v xml:space="preserve">SANTANDER                 </v>
          </cell>
          <cell r="E1529" t="str">
            <v>VIGILANCIA</v>
          </cell>
          <cell r="F1529" t="str">
            <v>ACTIVA</v>
          </cell>
          <cell r="G1529" t="str">
            <v xml:space="preserve">PRODUCTOS ALIMENTICIOS                       </v>
          </cell>
          <cell r="H1529">
            <v>1528</v>
          </cell>
          <cell r="I1529">
            <v>19033370</v>
          </cell>
          <cell r="J1529">
            <v>729.5</v>
          </cell>
          <cell r="K1529">
            <v>16800792</v>
          </cell>
          <cell r="L1529">
            <v>2171</v>
          </cell>
          <cell r="M1529">
            <v>20462334</v>
          </cell>
          <cell r="N1529">
            <v>3710</v>
          </cell>
          <cell r="O1529">
            <v>2769254</v>
          </cell>
          <cell r="P1529">
            <v>2408</v>
          </cell>
          <cell r="Q1529">
            <v>1041516</v>
          </cell>
          <cell r="R1529">
            <v>1683</v>
          </cell>
          <cell r="S1529">
            <v>1013668</v>
          </cell>
          <cell r="T1529">
            <v>12229.5</v>
          </cell>
          <cell r="U1529">
            <v>1550</v>
          </cell>
        </row>
        <row r="1530">
          <cell r="A1530">
            <v>860039333</v>
          </cell>
          <cell r="B1530" t="str">
            <v xml:space="preserve">PROCIBERNETICA S.A.                                                   </v>
          </cell>
          <cell r="C1530" t="str">
            <v xml:space="preserve">BOGOTA D.C.               </v>
          </cell>
          <cell r="D1530" t="str">
            <v xml:space="preserve">BOGOTA D.C.               </v>
          </cell>
          <cell r="E1530" t="str">
            <v>VIGILANCIA</v>
          </cell>
          <cell r="F1530" t="str">
            <v>ACTIVA</v>
          </cell>
          <cell r="G1530" t="str">
            <v xml:space="preserve">COMERCIO AL POR MENOR                        </v>
          </cell>
          <cell r="H1530">
            <v>1529</v>
          </cell>
          <cell r="I1530">
            <v>19028172</v>
          </cell>
          <cell r="J1530">
            <v>1333.5</v>
          </cell>
          <cell r="K1530">
            <v>7619481</v>
          </cell>
          <cell r="L1530">
            <v>1498</v>
          </cell>
          <cell r="M1530">
            <v>31385927</v>
          </cell>
          <cell r="N1530">
            <v>1224</v>
          </cell>
          <cell r="O1530">
            <v>9529618</v>
          </cell>
          <cell r="P1530">
            <v>2091</v>
          </cell>
          <cell r="Q1530">
            <v>1270945</v>
          </cell>
          <cell r="R1530">
            <v>2084</v>
          </cell>
          <cell r="S1530">
            <v>762883</v>
          </cell>
          <cell r="T1530">
            <v>9759.5</v>
          </cell>
          <cell r="U1530">
            <v>1235</v>
          </cell>
        </row>
        <row r="1531">
          <cell r="A1531">
            <v>860026892</v>
          </cell>
          <cell r="B1531" t="str">
            <v xml:space="preserve">SERVICIOS INDUSTRIALES TECNICOS S.A.                                  </v>
          </cell>
          <cell r="C1531" t="str">
            <v xml:space="preserve">FONTIBON                  </v>
          </cell>
          <cell r="D1531" t="str">
            <v xml:space="preserve">BOGOTA D.C.               </v>
          </cell>
          <cell r="E1531" t="str">
            <v>VIGILANCIA</v>
          </cell>
          <cell r="F1531" t="str">
            <v>ACTIVA</v>
          </cell>
          <cell r="G1531" t="str">
            <v>FABRICACION DE VEHICULOS AUTOMOTORES Y SUS PA</v>
          </cell>
          <cell r="H1531">
            <v>1530</v>
          </cell>
          <cell r="I1531">
            <v>18982654</v>
          </cell>
          <cell r="J1531">
            <v>941.5</v>
          </cell>
          <cell r="K1531">
            <v>12150086</v>
          </cell>
          <cell r="L1531">
            <v>1446</v>
          </cell>
          <cell r="M1531">
            <v>32797116</v>
          </cell>
          <cell r="N1531">
            <v>1773</v>
          </cell>
          <cell r="O1531">
            <v>6693756</v>
          </cell>
          <cell r="P1531">
            <v>834</v>
          </cell>
          <cell r="Q1531">
            <v>3756034</v>
          </cell>
          <cell r="R1531">
            <v>964</v>
          </cell>
          <cell r="S1531">
            <v>2056822</v>
          </cell>
          <cell r="T1531">
            <v>7488.5</v>
          </cell>
          <cell r="U1531">
            <v>935</v>
          </cell>
        </row>
        <row r="1532">
          <cell r="A1532">
            <v>800130684</v>
          </cell>
          <cell r="B1532" t="str">
            <v xml:space="preserve">DINAMICA CONSTRUCCIONES S.A.                                          </v>
          </cell>
          <cell r="C1532" t="str">
            <v xml:space="preserve">BOGOTA D.C.               </v>
          </cell>
          <cell r="D1532" t="str">
            <v xml:space="preserve">BOGOTA D.C.               </v>
          </cell>
          <cell r="E1532" t="str">
            <v>VIGILANCIA</v>
          </cell>
          <cell r="F1532" t="str">
            <v>ACTIVA</v>
          </cell>
          <cell r="G1532" t="str">
            <v xml:space="preserve">CONSTRUCCION DE OBRAS RESIDENCIALES          </v>
          </cell>
          <cell r="H1532">
            <v>1531</v>
          </cell>
          <cell r="I1532">
            <v>18976555</v>
          </cell>
          <cell r="J1532">
            <v>1716</v>
          </cell>
          <cell r="K1532">
            <v>5407331</v>
          </cell>
          <cell r="L1532">
            <v>4402</v>
          </cell>
          <cell r="M1532">
            <v>8914200</v>
          </cell>
          <cell r="N1532">
            <v>6973</v>
          </cell>
          <cell r="O1532">
            <v>1208582</v>
          </cell>
          <cell r="P1532">
            <v>3268</v>
          </cell>
          <cell r="Q1532">
            <v>691815</v>
          </cell>
          <cell r="R1532">
            <v>3152</v>
          </cell>
          <cell r="S1532">
            <v>427878</v>
          </cell>
          <cell r="T1532">
            <v>21042</v>
          </cell>
          <cell r="U1532">
            <v>2699</v>
          </cell>
        </row>
        <row r="1533">
          <cell r="A1533">
            <v>860001777</v>
          </cell>
          <cell r="B1533" t="str">
            <v xml:space="preserve">INDUSTRIAS INCA  S.A.                                                 </v>
          </cell>
          <cell r="C1533" t="str">
            <v xml:space="preserve">BOGOTA D.C.               </v>
          </cell>
          <cell r="D1533" t="str">
            <v xml:space="preserve">BOGOTA D.C.               </v>
          </cell>
          <cell r="E1533" t="str">
            <v>VIGILANCIA</v>
          </cell>
          <cell r="F1533" t="str">
            <v>ACTIVA</v>
          </cell>
          <cell r="G1533" t="str">
            <v xml:space="preserve">COMERCIO AL POR MENOR                        </v>
          </cell>
          <cell r="H1533">
            <v>1532</v>
          </cell>
          <cell r="I1533">
            <v>18971966</v>
          </cell>
          <cell r="J1533">
            <v>1023.5</v>
          </cell>
          <cell r="K1533">
            <v>10915328</v>
          </cell>
          <cell r="L1533">
            <v>1089</v>
          </cell>
          <cell r="M1533">
            <v>43479874</v>
          </cell>
          <cell r="N1533">
            <v>603</v>
          </cell>
          <cell r="O1533">
            <v>20737729</v>
          </cell>
          <cell r="P1533">
            <v>1618</v>
          </cell>
          <cell r="Q1533">
            <v>1711010</v>
          </cell>
          <cell r="R1533">
            <v>1652</v>
          </cell>
          <cell r="S1533">
            <v>1035393</v>
          </cell>
          <cell r="T1533">
            <v>7517.5</v>
          </cell>
          <cell r="U1533">
            <v>940</v>
          </cell>
        </row>
        <row r="1534">
          <cell r="A1534">
            <v>890208788</v>
          </cell>
          <cell r="B1534" t="str">
            <v xml:space="preserve">UNION DE DROGUISTAS DE LOS SANTANDERES S.A.                           </v>
          </cell>
          <cell r="C1534" t="str">
            <v xml:space="preserve">BUCARAMANGA               </v>
          </cell>
          <cell r="D1534" t="str">
            <v xml:space="preserve">SANTANDER                 </v>
          </cell>
          <cell r="E1534" t="str">
            <v>VIGILANCIA</v>
          </cell>
          <cell r="F1534" t="str">
            <v>ACTIVA</v>
          </cell>
          <cell r="G1534" t="str">
            <v xml:space="preserve">COMERCIO AL POR MAYOR                        </v>
          </cell>
          <cell r="H1534">
            <v>1533</v>
          </cell>
          <cell r="I1534">
            <v>18970764</v>
          </cell>
          <cell r="J1534">
            <v>2113.5</v>
          </cell>
          <cell r="K1534">
            <v>4002104</v>
          </cell>
          <cell r="L1534">
            <v>817</v>
          </cell>
          <cell r="M1534">
            <v>58513089</v>
          </cell>
          <cell r="N1534">
            <v>1334</v>
          </cell>
          <cell r="O1534">
            <v>8835212</v>
          </cell>
          <cell r="P1534">
            <v>2223</v>
          </cell>
          <cell r="Q1534">
            <v>1168703</v>
          </cell>
          <cell r="R1534">
            <v>2442</v>
          </cell>
          <cell r="S1534">
            <v>611989</v>
          </cell>
          <cell r="T1534">
            <v>10462.5</v>
          </cell>
          <cell r="U1534">
            <v>1317</v>
          </cell>
        </row>
        <row r="1535">
          <cell r="A1535">
            <v>890400681</v>
          </cell>
          <cell r="B1535" t="str">
            <v xml:space="preserve">TUVINIL DE COLOMBIA S A EN ACUERDO DE REESTRUCTURACION                </v>
          </cell>
          <cell r="C1535" t="str">
            <v xml:space="preserve">CARTAGENA                 </v>
          </cell>
          <cell r="D1535" t="str">
            <v xml:space="preserve">BOLIVAR                   </v>
          </cell>
          <cell r="E1535" t="str">
            <v>VIGILANCIA</v>
          </cell>
          <cell r="F1535" t="str">
            <v>ACUERDO DE REESTRUCTURACION</v>
          </cell>
          <cell r="G1535" t="str">
            <v xml:space="preserve">PRODUCTOS DE PLASTICO                        </v>
          </cell>
          <cell r="H1535">
            <v>1534</v>
          </cell>
          <cell r="I1535">
            <v>18965661</v>
          </cell>
          <cell r="J1535">
            <v>5004</v>
          </cell>
          <cell r="K1535">
            <v>973394</v>
          </cell>
          <cell r="L1535">
            <v>2348</v>
          </cell>
          <cell r="M1535">
            <v>18750930</v>
          </cell>
          <cell r="N1535">
            <v>3805</v>
          </cell>
          <cell r="O1535">
            <v>2697527</v>
          </cell>
          <cell r="P1535">
            <v>5653</v>
          </cell>
          <cell r="Q1535">
            <v>305733</v>
          </cell>
          <cell r="R1535">
            <v>2328</v>
          </cell>
          <cell r="S1535">
            <v>644171</v>
          </cell>
          <cell r="T1535">
            <v>20672</v>
          </cell>
          <cell r="U1535">
            <v>2647</v>
          </cell>
        </row>
        <row r="1536">
          <cell r="A1536">
            <v>800248124</v>
          </cell>
          <cell r="B1536" t="str">
            <v xml:space="preserve">EMPRESAR. S.A.                                                        </v>
          </cell>
          <cell r="C1536" t="str">
            <v xml:space="preserve">SANTA MARTA               </v>
          </cell>
          <cell r="D1536" t="str">
            <v xml:space="preserve">MAGDALENA                 </v>
          </cell>
          <cell r="E1536" t="str">
            <v>VIGILANCIA</v>
          </cell>
          <cell r="F1536" t="str">
            <v>ACTIVA</v>
          </cell>
          <cell r="G1536" t="str">
            <v xml:space="preserve">COMERCIO AL POR MAYOR                        </v>
          </cell>
          <cell r="H1536">
            <v>1535</v>
          </cell>
          <cell r="I1536">
            <v>18939116</v>
          </cell>
          <cell r="J1536">
            <v>2922</v>
          </cell>
          <cell r="K1536">
            <v>2525253</v>
          </cell>
          <cell r="L1536">
            <v>3394</v>
          </cell>
          <cell r="M1536">
            <v>12289313</v>
          </cell>
          <cell r="N1536">
            <v>2475</v>
          </cell>
          <cell r="O1536">
            <v>4527116</v>
          </cell>
          <cell r="P1536">
            <v>2124</v>
          </cell>
          <cell r="Q1536">
            <v>1249983</v>
          </cell>
          <cell r="R1536">
            <v>5641</v>
          </cell>
          <cell r="S1536">
            <v>173083</v>
          </cell>
          <cell r="T1536">
            <v>18091</v>
          </cell>
          <cell r="U1536">
            <v>2315</v>
          </cell>
        </row>
        <row r="1537">
          <cell r="A1537">
            <v>800106129</v>
          </cell>
          <cell r="B1537" t="str">
            <v xml:space="preserve">FORERO MOLINA Y CIA S. EN C.                                          </v>
          </cell>
          <cell r="C1537" t="str">
            <v xml:space="preserve">BOSA                      </v>
          </cell>
          <cell r="D1537" t="str">
            <v xml:space="preserve">BOGOTA D.C.               </v>
          </cell>
          <cell r="E1537" t="str">
            <v>VIGILANCIA</v>
          </cell>
          <cell r="F1537" t="str">
            <v>ACTIVA</v>
          </cell>
          <cell r="G1537" t="str">
            <v xml:space="preserve">ACTIVIDADES INMOBILIARIAS                    </v>
          </cell>
          <cell r="H1537">
            <v>1536</v>
          </cell>
          <cell r="I1537">
            <v>18924784</v>
          </cell>
          <cell r="J1537">
            <v>690.5</v>
          </cell>
          <cell r="K1537">
            <v>17958397</v>
          </cell>
          <cell r="L1537">
            <v>10302</v>
          </cell>
          <cell r="M1537">
            <v>2081214</v>
          </cell>
          <cell r="N1537">
            <v>4661</v>
          </cell>
          <cell r="O1537">
            <v>2081214</v>
          </cell>
          <cell r="P1537">
            <v>1810</v>
          </cell>
          <cell r="Q1537">
            <v>1497006</v>
          </cell>
          <cell r="R1537">
            <v>1257</v>
          </cell>
          <cell r="S1537">
            <v>1487062</v>
          </cell>
          <cell r="T1537">
            <v>20256.5</v>
          </cell>
          <cell r="U1537">
            <v>2588</v>
          </cell>
        </row>
        <row r="1538">
          <cell r="A1538">
            <v>860507974</v>
          </cell>
          <cell r="B1538" t="str">
            <v xml:space="preserve">EDITORA GEMINIS LTDA                                                  </v>
          </cell>
          <cell r="C1538" t="str">
            <v xml:space="preserve">BOGOTA D.C.               </v>
          </cell>
          <cell r="D1538" t="str">
            <v xml:space="preserve">BOGOTA D.C.               </v>
          </cell>
          <cell r="E1538" t="str">
            <v>VIGILANCIA</v>
          </cell>
          <cell r="F1538" t="str">
            <v>ACTIVA</v>
          </cell>
          <cell r="G1538" t="str">
            <v>EDITORIAL E IMPRESION (SIN INCLUIR PUBLICACIO</v>
          </cell>
          <cell r="H1538">
            <v>1537</v>
          </cell>
          <cell r="I1538">
            <v>18870668</v>
          </cell>
          <cell r="J1538">
            <v>1883.5</v>
          </cell>
          <cell r="K1538">
            <v>4744292</v>
          </cell>
          <cell r="L1538">
            <v>3063</v>
          </cell>
          <cell r="M1538">
            <v>13803437</v>
          </cell>
          <cell r="N1538">
            <v>4408</v>
          </cell>
          <cell r="O1538">
            <v>2241266</v>
          </cell>
          <cell r="P1538">
            <v>1878</v>
          </cell>
          <cell r="Q1538">
            <v>1432629</v>
          </cell>
          <cell r="R1538">
            <v>2315</v>
          </cell>
          <cell r="S1538">
            <v>647804</v>
          </cell>
          <cell r="T1538">
            <v>15084.5</v>
          </cell>
          <cell r="U1538">
            <v>1918</v>
          </cell>
        </row>
        <row r="1539">
          <cell r="A1539">
            <v>830050405</v>
          </cell>
          <cell r="B1539" t="str">
            <v xml:space="preserve">HANOVER COMPRESSION LIMITED PARTNERSHIP  SUCURSAL COLOMBIA            </v>
          </cell>
          <cell r="C1539" t="str">
            <v xml:space="preserve">BOGOTA D.C.               </v>
          </cell>
          <cell r="D1539" t="str">
            <v xml:space="preserve">BOGOTA D.C.               </v>
          </cell>
          <cell r="E1539" t="str">
            <v>VIGILANCIA</v>
          </cell>
          <cell r="F1539" t="str">
            <v>ACTIVA</v>
          </cell>
          <cell r="G1539" t="str">
            <v xml:space="preserve">EXTRACCION Y EXPLOTACION DE OTROS MINERALES  </v>
          </cell>
          <cell r="H1539">
            <v>1538</v>
          </cell>
          <cell r="I1539">
            <v>18852805</v>
          </cell>
          <cell r="J1539">
            <v>1148.5</v>
          </cell>
          <cell r="K1539">
            <v>9301810</v>
          </cell>
          <cell r="L1539">
            <v>3642</v>
          </cell>
          <cell r="M1539">
            <v>11192972</v>
          </cell>
          <cell r="N1539">
            <v>3936</v>
          </cell>
          <cell r="O1539">
            <v>2593557</v>
          </cell>
          <cell r="P1539">
            <v>2989</v>
          </cell>
          <cell r="Q1539">
            <v>788517</v>
          </cell>
          <cell r="R1539">
            <v>2369</v>
          </cell>
          <cell r="S1539">
            <v>633733</v>
          </cell>
          <cell r="T1539">
            <v>15622.5</v>
          </cell>
          <cell r="U1539">
            <v>1998</v>
          </cell>
        </row>
        <row r="1540">
          <cell r="A1540">
            <v>890915475</v>
          </cell>
          <cell r="B1540" t="str">
            <v xml:space="preserve">EMPAQUETADURAS Y EMPAQUES S.A.                                        </v>
          </cell>
          <cell r="C1540" t="str">
            <v xml:space="preserve">MEDELLIN                  </v>
          </cell>
          <cell r="D1540" t="str">
            <v xml:space="preserve">ANTIOQUIA                 </v>
          </cell>
          <cell r="E1540" t="str">
            <v>VIGILANCIA</v>
          </cell>
          <cell r="F1540" t="str">
            <v>ACTIVA</v>
          </cell>
          <cell r="G1540" t="str">
            <v xml:space="preserve">COMERCIO AL POR MAYOR                        </v>
          </cell>
          <cell r="H1540">
            <v>1539</v>
          </cell>
          <cell r="I1540">
            <v>18844560</v>
          </cell>
          <cell r="J1540">
            <v>1676.5</v>
          </cell>
          <cell r="K1540">
            <v>5598910</v>
          </cell>
          <cell r="L1540">
            <v>1388</v>
          </cell>
          <cell r="M1540">
            <v>34138264</v>
          </cell>
          <cell r="N1540">
            <v>1012</v>
          </cell>
          <cell r="O1540">
            <v>11713798</v>
          </cell>
          <cell r="P1540">
            <v>1925</v>
          </cell>
          <cell r="Q1540">
            <v>1398061</v>
          </cell>
          <cell r="R1540">
            <v>2226</v>
          </cell>
          <cell r="S1540">
            <v>687995</v>
          </cell>
          <cell r="T1540">
            <v>9766.5</v>
          </cell>
          <cell r="U1540">
            <v>1238</v>
          </cell>
        </row>
        <row r="1541">
          <cell r="A1541">
            <v>800134939</v>
          </cell>
          <cell r="B1541" t="str">
            <v xml:space="preserve">SERVICREDITO S A                                                      </v>
          </cell>
          <cell r="C1541" t="str">
            <v xml:space="preserve">MEDELLIN                  </v>
          </cell>
          <cell r="D1541" t="str">
            <v xml:space="preserve">ANTIOQUIA                 </v>
          </cell>
          <cell r="E1541" t="str">
            <v>VIGILANCIA</v>
          </cell>
          <cell r="F1541" t="str">
            <v>ACTIVA</v>
          </cell>
          <cell r="G1541" t="str">
            <v>ACTIVIDADES DIVERSAS DE INVERSION Y SERVICIOS</v>
          </cell>
          <cell r="H1541">
            <v>1540</v>
          </cell>
          <cell r="I1541">
            <v>18817186</v>
          </cell>
          <cell r="J1541">
            <v>1208</v>
          </cell>
          <cell r="K1541">
            <v>8674082</v>
          </cell>
          <cell r="L1541">
            <v>7576</v>
          </cell>
          <cell r="M1541">
            <v>3854860</v>
          </cell>
          <cell r="N1541">
            <v>2813</v>
          </cell>
          <cell r="O1541">
            <v>3854860</v>
          </cell>
          <cell r="P1541">
            <v>1549</v>
          </cell>
          <cell r="Q1541">
            <v>1796482</v>
          </cell>
          <cell r="R1541">
            <v>2750</v>
          </cell>
          <cell r="S1541">
            <v>514847</v>
          </cell>
          <cell r="T1541">
            <v>17436</v>
          </cell>
          <cell r="U1541">
            <v>2231</v>
          </cell>
        </row>
        <row r="1542">
          <cell r="A1542">
            <v>830081806</v>
          </cell>
          <cell r="B1542" t="str">
            <v xml:space="preserve">SEMILLAS ARROYAVE S.A.                                                </v>
          </cell>
          <cell r="C1542" t="str">
            <v xml:space="preserve">BOGOTA D.C.               </v>
          </cell>
          <cell r="D1542" t="str">
            <v xml:space="preserve">BOGOTA D.C.               </v>
          </cell>
          <cell r="E1542" t="str">
            <v>VIGILANCIA</v>
          </cell>
          <cell r="F1542" t="str">
            <v>ACTIVA</v>
          </cell>
          <cell r="G1542" t="str">
            <v xml:space="preserve">COMERCIO AL POR MAYOR                        </v>
          </cell>
          <cell r="H1542">
            <v>1541</v>
          </cell>
          <cell r="I1542">
            <v>18782232</v>
          </cell>
          <cell r="J1542">
            <v>1375.5</v>
          </cell>
          <cell r="K1542">
            <v>7331260</v>
          </cell>
          <cell r="L1542">
            <v>2556</v>
          </cell>
          <cell r="M1542">
            <v>17131633</v>
          </cell>
          <cell r="N1542">
            <v>1493</v>
          </cell>
          <cell r="O1542">
            <v>7888896</v>
          </cell>
          <cell r="P1542">
            <v>973</v>
          </cell>
          <cell r="Q1542">
            <v>3113962</v>
          </cell>
          <cell r="R1542">
            <v>2120</v>
          </cell>
          <cell r="S1542">
            <v>748082</v>
          </cell>
          <cell r="T1542">
            <v>10058.5</v>
          </cell>
          <cell r="U1542">
            <v>1271</v>
          </cell>
        </row>
        <row r="1543">
          <cell r="A1543">
            <v>800129770</v>
          </cell>
          <cell r="B1543" t="str">
            <v xml:space="preserve">APOYO P.O.P LTDA                                                      </v>
          </cell>
          <cell r="C1543" t="str">
            <v xml:space="preserve">CALI                      </v>
          </cell>
          <cell r="D1543" t="str">
            <v xml:space="preserve">VALLE                     </v>
          </cell>
          <cell r="E1543" t="str">
            <v>VIGILANCIA</v>
          </cell>
          <cell r="F1543" t="str">
            <v>ACTIVA</v>
          </cell>
          <cell r="G1543" t="str">
            <v xml:space="preserve">OTRAS ACTIVIDADES EMPRESARIALES              </v>
          </cell>
          <cell r="H1543">
            <v>1542</v>
          </cell>
          <cell r="I1543">
            <v>18759945</v>
          </cell>
          <cell r="J1543">
            <v>3722</v>
          </cell>
          <cell r="K1543">
            <v>1723608</v>
          </cell>
          <cell r="L1543">
            <v>888</v>
          </cell>
          <cell r="M1543">
            <v>54491650</v>
          </cell>
          <cell r="N1543">
            <v>221</v>
          </cell>
          <cell r="O1543">
            <v>54491650</v>
          </cell>
          <cell r="P1543">
            <v>1334</v>
          </cell>
          <cell r="Q1543">
            <v>2132766</v>
          </cell>
          <cell r="R1543">
            <v>5666</v>
          </cell>
          <cell r="S1543">
            <v>171966</v>
          </cell>
          <cell r="T1543">
            <v>13373</v>
          </cell>
          <cell r="U1543">
            <v>1677</v>
          </cell>
        </row>
        <row r="1544">
          <cell r="A1544">
            <v>860050777</v>
          </cell>
          <cell r="B1544" t="str">
            <v xml:space="preserve">TEKNO S A                                                             </v>
          </cell>
          <cell r="C1544" t="str">
            <v xml:space="preserve">BOGOTA D.C.               </v>
          </cell>
          <cell r="D1544" t="str">
            <v xml:space="preserve">BOGOTA D.C.               </v>
          </cell>
          <cell r="E1544" t="str">
            <v>VIGILANCIA</v>
          </cell>
          <cell r="F1544" t="str">
            <v>ACTIVA</v>
          </cell>
          <cell r="G1544" t="str">
            <v xml:space="preserve">OTRAS ACTIVIDADES EMPRESARIALES              </v>
          </cell>
          <cell r="H1544">
            <v>1543</v>
          </cell>
          <cell r="I1544">
            <v>18755246</v>
          </cell>
          <cell r="J1544">
            <v>783</v>
          </cell>
          <cell r="K1544">
            <v>15286713</v>
          </cell>
          <cell r="L1544">
            <v>4610</v>
          </cell>
          <cell r="M1544">
            <v>8388813</v>
          </cell>
          <cell r="N1544">
            <v>4340</v>
          </cell>
          <cell r="O1544">
            <v>2282632</v>
          </cell>
          <cell r="P1544">
            <v>3269</v>
          </cell>
          <cell r="Q1544">
            <v>691773</v>
          </cell>
          <cell r="R1544">
            <v>3005</v>
          </cell>
          <cell r="S1544">
            <v>457412</v>
          </cell>
          <cell r="T1544">
            <v>17550</v>
          </cell>
          <cell r="U1544">
            <v>2247</v>
          </cell>
        </row>
        <row r="1545">
          <cell r="A1545">
            <v>890800452</v>
          </cell>
          <cell r="B1545" t="str">
            <v xml:space="preserve">INVERSIONES IDERNA S.A. - EN CONCORDATO                               </v>
          </cell>
          <cell r="C1545" t="str">
            <v xml:space="preserve">MANIZALES                 </v>
          </cell>
          <cell r="D1545" t="str">
            <v xml:space="preserve">CALDAS                    </v>
          </cell>
          <cell r="E1545" t="str">
            <v>VIGILANCIA</v>
          </cell>
          <cell r="F1545" t="str">
            <v>CONCORDATO</v>
          </cell>
          <cell r="G1545" t="str">
            <v>FABRICACION DE VEHICULOS AUTOMOTORES Y SUS PA</v>
          </cell>
          <cell r="H1545">
            <v>1544</v>
          </cell>
          <cell r="I1545">
            <v>18738579</v>
          </cell>
          <cell r="J1545">
            <v>1139</v>
          </cell>
          <cell r="K1545">
            <v>9424571</v>
          </cell>
          <cell r="L1545">
            <v>1855</v>
          </cell>
          <cell r="M1545">
            <v>24695566</v>
          </cell>
          <cell r="N1545">
            <v>1958</v>
          </cell>
          <cell r="O1545">
            <v>5943299</v>
          </cell>
          <cell r="P1545">
            <v>3965</v>
          </cell>
          <cell r="Q1545">
            <v>531109</v>
          </cell>
          <cell r="R1545">
            <v>2990</v>
          </cell>
          <cell r="S1545">
            <v>460821</v>
          </cell>
          <cell r="T1545">
            <v>13451</v>
          </cell>
          <cell r="U1545">
            <v>1686</v>
          </cell>
        </row>
        <row r="1546">
          <cell r="A1546">
            <v>830039329</v>
          </cell>
          <cell r="B1546" t="str">
            <v xml:space="preserve">IMAGE QUALITY OUTSOURCING S.A.                                        </v>
          </cell>
          <cell r="C1546" t="str">
            <v xml:space="preserve">BOGOTA D.C.               </v>
          </cell>
          <cell r="D1546" t="str">
            <v xml:space="preserve">BOGOTA D.C.               </v>
          </cell>
          <cell r="E1546" t="str">
            <v>VIGILANCIA</v>
          </cell>
          <cell r="F1546" t="str">
            <v>ACTIVA</v>
          </cell>
          <cell r="G1546" t="str">
            <v xml:space="preserve">ACTIVIDADES DE INFORMATICA                   </v>
          </cell>
          <cell r="H1546">
            <v>1545</v>
          </cell>
          <cell r="I1546">
            <v>18706180</v>
          </cell>
          <cell r="J1546">
            <v>1001</v>
          </cell>
          <cell r="K1546">
            <v>11188245</v>
          </cell>
          <cell r="L1546">
            <v>1237</v>
          </cell>
          <cell r="M1546">
            <v>38200341</v>
          </cell>
          <cell r="N1546">
            <v>915</v>
          </cell>
          <cell r="O1546">
            <v>12989505</v>
          </cell>
          <cell r="P1546">
            <v>557</v>
          </cell>
          <cell r="Q1546">
            <v>6054951</v>
          </cell>
          <cell r="R1546">
            <v>676</v>
          </cell>
          <cell r="S1546">
            <v>3351887</v>
          </cell>
          <cell r="T1546">
            <v>5931</v>
          </cell>
          <cell r="U1546">
            <v>758</v>
          </cell>
        </row>
        <row r="1547">
          <cell r="A1547">
            <v>860511458</v>
          </cell>
          <cell r="B1547" t="str">
            <v xml:space="preserve">AGROINTEGRAL ANDINA S.A.                                              </v>
          </cell>
          <cell r="C1547" t="str">
            <v xml:space="preserve">BOGOTA D.C.               </v>
          </cell>
          <cell r="D1547" t="str">
            <v xml:space="preserve">BOGOTA D.C.               </v>
          </cell>
          <cell r="E1547" t="str">
            <v>VIGILANCIA</v>
          </cell>
          <cell r="F1547" t="str">
            <v>ACTIVA</v>
          </cell>
          <cell r="G1547" t="str">
            <v xml:space="preserve">COMERCIO AL POR MAYOR                        </v>
          </cell>
          <cell r="H1547">
            <v>1546</v>
          </cell>
          <cell r="I1547">
            <v>18703885</v>
          </cell>
          <cell r="J1547">
            <v>2175</v>
          </cell>
          <cell r="K1547">
            <v>3837136</v>
          </cell>
          <cell r="L1547">
            <v>923</v>
          </cell>
          <cell r="M1547">
            <v>52184266</v>
          </cell>
          <cell r="N1547">
            <v>1755</v>
          </cell>
          <cell r="O1547">
            <v>6752646</v>
          </cell>
          <cell r="P1547">
            <v>1586</v>
          </cell>
          <cell r="Q1547">
            <v>1758147</v>
          </cell>
          <cell r="R1547">
            <v>2454</v>
          </cell>
          <cell r="S1547">
            <v>607952</v>
          </cell>
          <cell r="T1547">
            <v>10439</v>
          </cell>
          <cell r="U1547">
            <v>1315</v>
          </cell>
        </row>
        <row r="1548">
          <cell r="A1548">
            <v>860033245</v>
          </cell>
          <cell r="B1548" t="str">
            <v xml:space="preserve">INDUSTRIA TEXTIL COLOMBIANA LIMITADA                                  </v>
          </cell>
          <cell r="C1548" t="str">
            <v xml:space="preserve">BOGOTA D.C.               </v>
          </cell>
          <cell r="D1548" t="str">
            <v xml:space="preserve">BOGOTA D.C.               </v>
          </cell>
          <cell r="E1548" t="str">
            <v>VIGILANCIA</v>
          </cell>
          <cell r="F1548" t="str">
            <v>ACTIVA</v>
          </cell>
          <cell r="G1548" t="str">
            <v>FABRICACION DE TELAS Y ACTIVIDADES RELACIONAD</v>
          </cell>
          <cell r="H1548">
            <v>1547</v>
          </cell>
          <cell r="I1548">
            <v>18649600</v>
          </cell>
          <cell r="J1548">
            <v>1432</v>
          </cell>
          <cell r="K1548">
            <v>6911189</v>
          </cell>
          <cell r="L1548">
            <v>1650</v>
          </cell>
          <cell r="M1548">
            <v>28020334</v>
          </cell>
          <cell r="N1548">
            <v>2130</v>
          </cell>
          <cell r="O1548">
            <v>5356604</v>
          </cell>
          <cell r="P1548">
            <v>1444</v>
          </cell>
          <cell r="Q1548">
            <v>1952877</v>
          </cell>
          <cell r="R1548">
            <v>2029</v>
          </cell>
          <cell r="S1548">
            <v>788622</v>
          </cell>
          <cell r="T1548">
            <v>10232</v>
          </cell>
          <cell r="U1548">
            <v>1292</v>
          </cell>
        </row>
        <row r="1549">
          <cell r="A1549">
            <v>900072380</v>
          </cell>
          <cell r="B1549" t="str">
            <v xml:space="preserve">INFRAESTRUCTURA CONCESIONADA S.A.                                     </v>
          </cell>
          <cell r="C1549" t="str">
            <v xml:space="preserve">BOGOTA D.C.               </v>
          </cell>
          <cell r="D1549" t="str">
            <v xml:space="preserve">BOGOTA D.C.               </v>
          </cell>
          <cell r="E1549" t="str">
            <v>VIGILANCIA</v>
          </cell>
          <cell r="F1549" t="str">
            <v>ACTIVA</v>
          </cell>
          <cell r="G1549" t="str">
            <v>ACTIVIDADES DIVERSAS DE INVERSION Y SERVICIOS</v>
          </cell>
          <cell r="H1549">
            <v>1548</v>
          </cell>
          <cell r="I1549">
            <v>18648572</v>
          </cell>
          <cell r="J1549">
            <v>825</v>
          </cell>
          <cell r="K1549">
            <v>14310523</v>
          </cell>
          <cell r="L1549">
            <v>10588</v>
          </cell>
          <cell r="M1549">
            <v>1933981</v>
          </cell>
          <cell r="N1549">
            <v>4949</v>
          </cell>
          <cell r="O1549">
            <v>1933981</v>
          </cell>
          <cell r="P1549">
            <v>2156</v>
          </cell>
          <cell r="Q1549">
            <v>1224037</v>
          </cell>
          <cell r="R1549">
            <v>825</v>
          </cell>
          <cell r="S1549">
            <v>2569880</v>
          </cell>
          <cell r="T1549">
            <v>20891</v>
          </cell>
          <cell r="U1549">
            <v>2676</v>
          </cell>
        </row>
        <row r="1550">
          <cell r="A1550">
            <v>890940122</v>
          </cell>
          <cell r="B1550" t="str">
            <v xml:space="preserve">INDUSTRIA MERCADEO Y COLOR S.A                                        </v>
          </cell>
          <cell r="C1550" t="str">
            <v xml:space="preserve">ENVIGADO                  </v>
          </cell>
          <cell r="D1550" t="str">
            <v xml:space="preserve">ANTIOQUIA                 </v>
          </cell>
          <cell r="E1550" t="str">
            <v>VIGILANCIA</v>
          </cell>
          <cell r="F1550" t="str">
            <v>ACTIVA</v>
          </cell>
          <cell r="G1550" t="str">
            <v xml:space="preserve">FABRICACION DE PRENDAS DE VESTIR             </v>
          </cell>
          <cell r="H1550">
            <v>1549</v>
          </cell>
          <cell r="I1550">
            <v>18646039</v>
          </cell>
          <cell r="J1550">
            <v>2284.5</v>
          </cell>
          <cell r="K1550">
            <v>3546627</v>
          </cell>
          <cell r="L1550">
            <v>1723</v>
          </cell>
          <cell r="M1550">
            <v>26759143</v>
          </cell>
          <cell r="N1550">
            <v>2214</v>
          </cell>
          <cell r="O1550">
            <v>5095330</v>
          </cell>
          <cell r="P1550">
            <v>2725</v>
          </cell>
          <cell r="Q1550">
            <v>890845</v>
          </cell>
          <cell r="R1550">
            <v>5581</v>
          </cell>
          <cell r="S1550">
            <v>176227</v>
          </cell>
          <cell r="T1550">
            <v>16076.5</v>
          </cell>
          <cell r="U1550">
            <v>2055</v>
          </cell>
        </row>
        <row r="1551">
          <cell r="A1551">
            <v>890916155</v>
          </cell>
          <cell r="B1551" t="str">
            <v xml:space="preserve">INDUSTRIA PAPELERA INDUGEVI S.A.                                      </v>
          </cell>
          <cell r="C1551" t="str">
            <v xml:space="preserve">SABANETA                  </v>
          </cell>
          <cell r="D1551" t="str">
            <v xml:space="preserve">ANTIOQUIA                 </v>
          </cell>
          <cell r="E1551" t="str">
            <v>VIGILANCIA</v>
          </cell>
          <cell r="F1551" t="str">
            <v>ACTIVA</v>
          </cell>
          <cell r="G1551" t="str">
            <v xml:space="preserve">FABRICACION DE PAPEL, CARTON Y DERIVADOS     </v>
          </cell>
          <cell r="H1551">
            <v>1550</v>
          </cell>
          <cell r="I1551">
            <v>18590685</v>
          </cell>
          <cell r="J1551">
            <v>759</v>
          </cell>
          <cell r="K1551">
            <v>15959747</v>
          </cell>
          <cell r="L1551">
            <v>2576</v>
          </cell>
          <cell r="M1551">
            <v>16964379</v>
          </cell>
          <cell r="N1551">
            <v>2060</v>
          </cell>
          <cell r="O1551">
            <v>5583274</v>
          </cell>
          <cell r="P1551">
            <v>1050</v>
          </cell>
          <cell r="Q1551">
            <v>2821279</v>
          </cell>
          <cell r="R1551">
            <v>1094</v>
          </cell>
          <cell r="S1551">
            <v>1760373</v>
          </cell>
          <cell r="T1551">
            <v>9089</v>
          </cell>
          <cell r="U1551">
            <v>1147</v>
          </cell>
        </row>
        <row r="1552">
          <cell r="A1552">
            <v>860450498</v>
          </cell>
          <cell r="B1552" t="str">
            <v xml:space="preserve">PROMOTORA DE BELLEZA E U                                              </v>
          </cell>
          <cell r="C1552" t="str">
            <v xml:space="preserve">TOCANCIPA                 </v>
          </cell>
          <cell r="D1552" t="str">
            <v xml:space="preserve">CUNDINAMARCA              </v>
          </cell>
          <cell r="E1552" t="str">
            <v>VIGILANCIA</v>
          </cell>
          <cell r="F1552" t="str">
            <v>ACTIVA</v>
          </cell>
          <cell r="G1552" t="str">
            <v xml:space="preserve">OTRAS ACTIVIDADES EMPRESARIALES              </v>
          </cell>
          <cell r="H1552">
            <v>1551</v>
          </cell>
          <cell r="I1552">
            <v>18513400</v>
          </cell>
          <cell r="J1552">
            <v>1127</v>
          </cell>
          <cell r="K1552">
            <v>9528190</v>
          </cell>
          <cell r="L1552">
            <v>811</v>
          </cell>
          <cell r="M1552">
            <v>59265947</v>
          </cell>
          <cell r="N1552">
            <v>202</v>
          </cell>
          <cell r="O1552">
            <v>59265947</v>
          </cell>
          <cell r="P1552">
            <v>725</v>
          </cell>
          <cell r="Q1552">
            <v>4470675</v>
          </cell>
          <cell r="R1552">
            <v>772</v>
          </cell>
          <cell r="S1552">
            <v>2814783</v>
          </cell>
          <cell r="T1552">
            <v>5188</v>
          </cell>
          <cell r="U1552">
            <v>681</v>
          </cell>
        </row>
        <row r="1553">
          <cell r="A1553">
            <v>811000506</v>
          </cell>
          <cell r="B1553" t="str">
            <v xml:space="preserve">LITOEMPAQUES S.A.                                                     </v>
          </cell>
          <cell r="C1553" t="str">
            <v xml:space="preserve">MEDELLIN                  </v>
          </cell>
          <cell r="D1553" t="str">
            <v xml:space="preserve">ANTIOQUIA                 </v>
          </cell>
          <cell r="E1553" t="str">
            <v>VIGILANCIA</v>
          </cell>
          <cell r="F1553" t="str">
            <v>ACTIVA</v>
          </cell>
          <cell r="G1553" t="str">
            <v xml:space="preserve">OTRAS INDUSTRIAS MANUFACTURERAS              </v>
          </cell>
          <cell r="H1553">
            <v>1552</v>
          </cell>
          <cell r="I1553">
            <v>18496994</v>
          </cell>
          <cell r="J1553">
            <v>710.5</v>
          </cell>
          <cell r="K1553">
            <v>17425195</v>
          </cell>
          <cell r="L1553">
            <v>3612</v>
          </cell>
          <cell r="M1553">
            <v>11326136</v>
          </cell>
          <cell r="N1553">
            <v>3764</v>
          </cell>
          <cell r="O1553">
            <v>2733334</v>
          </cell>
          <cell r="P1553">
            <v>1448</v>
          </cell>
          <cell r="Q1553">
            <v>1948544</v>
          </cell>
          <cell r="R1553">
            <v>1891</v>
          </cell>
          <cell r="S1553">
            <v>867044</v>
          </cell>
          <cell r="T1553">
            <v>12977.5</v>
          </cell>
          <cell r="U1553">
            <v>1635</v>
          </cell>
        </row>
        <row r="1554">
          <cell r="A1554">
            <v>860515812</v>
          </cell>
          <cell r="B1554" t="str">
            <v xml:space="preserve">GABRIEL DE COLOMBIA S A                                               </v>
          </cell>
          <cell r="C1554" t="str">
            <v xml:space="preserve">BOGOTA D.C.               </v>
          </cell>
          <cell r="D1554" t="str">
            <v xml:space="preserve">BOGOTA D.C.               </v>
          </cell>
          <cell r="E1554" t="str">
            <v>VIGILANCIA</v>
          </cell>
          <cell r="F1554" t="str">
            <v>ACTIVA</v>
          </cell>
          <cell r="G1554" t="str">
            <v>FABRICACION DE VEHICULOS AUTOMOTORES Y SUS PA</v>
          </cell>
          <cell r="H1554">
            <v>1553</v>
          </cell>
          <cell r="I1554">
            <v>18448516</v>
          </cell>
          <cell r="J1554">
            <v>1650</v>
          </cell>
          <cell r="K1554">
            <v>5727678</v>
          </cell>
          <cell r="L1554">
            <v>1400</v>
          </cell>
          <cell r="M1554">
            <v>33885952</v>
          </cell>
          <cell r="N1554">
            <v>1684</v>
          </cell>
          <cell r="O1554">
            <v>7037677</v>
          </cell>
          <cell r="P1554">
            <v>1423</v>
          </cell>
          <cell r="Q1554">
            <v>1987777</v>
          </cell>
          <cell r="R1554">
            <v>1984</v>
          </cell>
          <cell r="S1554">
            <v>816857</v>
          </cell>
          <cell r="T1554">
            <v>9694</v>
          </cell>
          <cell r="U1554">
            <v>1229</v>
          </cell>
        </row>
        <row r="1555">
          <cell r="A1555">
            <v>800130144</v>
          </cell>
          <cell r="B1555" t="str">
            <v xml:space="preserve">BURICA S.A.                                                           </v>
          </cell>
          <cell r="C1555" t="str">
            <v xml:space="preserve">CALI                      </v>
          </cell>
          <cell r="D1555" t="str">
            <v xml:space="preserve">VALLE                     </v>
          </cell>
          <cell r="E1555" t="str">
            <v>VIGILANCIA</v>
          </cell>
          <cell r="F1555" t="str">
            <v>ACTIVA</v>
          </cell>
          <cell r="G1555" t="str">
            <v xml:space="preserve">COMERCIO AL POR MAYOR                        </v>
          </cell>
          <cell r="H1555">
            <v>1554</v>
          </cell>
          <cell r="I1555">
            <v>18447376</v>
          </cell>
          <cell r="J1555">
            <v>1950.5</v>
          </cell>
          <cell r="K1555">
            <v>4502750</v>
          </cell>
          <cell r="L1555">
            <v>2697</v>
          </cell>
          <cell r="M1555">
            <v>16067833</v>
          </cell>
          <cell r="N1555">
            <v>1400</v>
          </cell>
          <cell r="O1555">
            <v>8387170</v>
          </cell>
          <cell r="P1555">
            <v>1704</v>
          </cell>
          <cell r="Q1555">
            <v>1608429</v>
          </cell>
          <cell r="R1555">
            <v>1498</v>
          </cell>
          <cell r="S1555">
            <v>1182822</v>
          </cell>
          <cell r="T1555">
            <v>10803.5</v>
          </cell>
          <cell r="U1555">
            <v>1361</v>
          </cell>
        </row>
        <row r="1556">
          <cell r="A1556">
            <v>860012340</v>
          </cell>
          <cell r="B1556" t="str">
            <v xml:space="preserve">FRACO FABRICA COLOMBIANA DE REPUESTOS AUTOMOTORES  S A                </v>
          </cell>
          <cell r="C1556" t="str">
            <v xml:space="preserve">BOGOTA D.C.               </v>
          </cell>
          <cell r="D1556" t="str">
            <v xml:space="preserve">BOGOTA D.C.               </v>
          </cell>
          <cell r="E1556" t="str">
            <v>VIGILANCIA</v>
          </cell>
          <cell r="F1556" t="str">
            <v>ACTIVA</v>
          </cell>
          <cell r="G1556" t="str">
            <v>FABRICACION DE VEHICULOS AUTOMOTORES Y SUS PA</v>
          </cell>
          <cell r="H1556">
            <v>1555</v>
          </cell>
          <cell r="I1556">
            <v>18416002</v>
          </cell>
          <cell r="J1556">
            <v>868</v>
          </cell>
          <cell r="K1556">
            <v>13424860</v>
          </cell>
          <cell r="L1556">
            <v>2995</v>
          </cell>
          <cell r="M1556">
            <v>14167501</v>
          </cell>
          <cell r="N1556">
            <v>2186</v>
          </cell>
          <cell r="O1556">
            <v>5174976</v>
          </cell>
          <cell r="P1556">
            <v>3039</v>
          </cell>
          <cell r="Q1556">
            <v>768902</v>
          </cell>
          <cell r="R1556">
            <v>2910</v>
          </cell>
          <cell r="S1556">
            <v>476331</v>
          </cell>
          <cell r="T1556">
            <v>13553</v>
          </cell>
          <cell r="U1556">
            <v>1712</v>
          </cell>
        </row>
        <row r="1557">
          <cell r="A1557">
            <v>860011109</v>
          </cell>
          <cell r="B1557" t="str">
            <v xml:space="preserve">HILANDERIAS BOGOTA S A                                                </v>
          </cell>
          <cell r="C1557" t="str">
            <v xml:space="preserve">BOGOTA D.C.               </v>
          </cell>
          <cell r="D1557" t="str">
            <v xml:space="preserve">BOGOTA D.C.               </v>
          </cell>
          <cell r="E1557" t="str">
            <v>VIGILANCIA</v>
          </cell>
          <cell r="F1557" t="str">
            <v>ACTIVA</v>
          </cell>
          <cell r="G1557" t="str">
            <v>FABRICACION DE TELAS Y ACTIVIDADES RELACIONAD</v>
          </cell>
          <cell r="H1557">
            <v>1556</v>
          </cell>
          <cell r="I1557">
            <v>18409495</v>
          </cell>
          <cell r="J1557">
            <v>789</v>
          </cell>
          <cell r="K1557">
            <v>15175774</v>
          </cell>
          <cell r="L1557">
            <v>1848</v>
          </cell>
          <cell r="M1557">
            <v>24739235</v>
          </cell>
          <cell r="N1557">
            <v>2331</v>
          </cell>
          <cell r="O1557">
            <v>4831640</v>
          </cell>
          <cell r="P1557">
            <v>1036</v>
          </cell>
          <cell r="Q1557">
            <v>2871658</v>
          </cell>
          <cell r="R1557">
            <v>2354</v>
          </cell>
          <cell r="S1557">
            <v>637455</v>
          </cell>
          <cell r="T1557">
            <v>9914</v>
          </cell>
          <cell r="U1557">
            <v>1253</v>
          </cell>
        </row>
        <row r="1558">
          <cell r="A1558">
            <v>890312652</v>
          </cell>
          <cell r="B1558" t="str">
            <v xml:space="preserve">QUIMICA BASICA COLOMBIANA S.A.                                        </v>
          </cell>
          <cell r="C1558" t="str">
            <v xml:space="preserve">CALI                      </v>
          </cell>
          <cell r="D1558" t="str">
            <v xml:space="preserve">VALLE                     </v>
          </cell>
          <cell r="E1558" t="str">
            <v>VIGILANCIA</v>
          </cell>
          <cell r="F1558" t="str">
            <v>ACTIVA</v>
          </cell>
          <cell r="G1558" t="str">
            <v xml:space="preserve">PRODUCTOS QUIMICOS                           </v>
          </cell>
          <cell r="H1558">
            <v>1557</v>
          </cell>
          <cell r="I1558">
            <v>18400334</v>
          </cell>
          <cell r="J1558">
            <v>813.5</v>
          </cell>
          <cell r="K1558">
            <v>14559954</v>
          </cell>
          <cell r="L1558">
            <v>3857</v>
          </cell>
          <cell r="M1558">
            <v>10437226</v>
          </cell>
          <cell r="N1558">
            <v>2276</v>
          </cell>
          <cell r="O1558">
            <v>4937582</v>
          </cell>
          <cell r="P1558">
            <v>878</v>
          </cell>
          <cell r="Q1558">
            <v>3521773</v>
          </cell>
          <cell r="R1558">
            <v>631</v>
          </cell>
          <cell r="S1558">
            <v>3637869</v>
          </cell>
          <cell r="T1558">
            <v>10012.5</v>
          </cell>
          <cell r="U1558">
            <v>1267</v>
          </cell>
        </row>
        <row r="1559">
          <cell r="A1559">
            <v>800237412</v>
          </cell>
          <cell r="B1559" t="str">
            <v xml:space="preserve">FERRICENTROS S.A.                                                     </v>
          </cell>
          <cell r="C1559" t="str">
            <v xml:space="preserve">BOGOTA D.C.               </v>
          </cell>
          <cell r="D1559" t="str">
            <v xml:space="preserve">BOGOTA D.C.               </v>
          </cell>
          <cell r="E1559" t="str">
            <v>VIGILANCIA</v>
          </cell>
          <cell r="F1559" t="str">
            <v>ACTIVA</v>
          </cell>
          <cell r="G1559" t="str">
            <v xml:space="preserve">COMERCIO AL POR MAYOR                        </v>
          </cell>
          <cell r="H1559">
            <v>1558</v>
          </cell>
          <cell r="I1559">
            <v>18394378</v>
          </cell>
          <cell r="J1559">
            <v>813</v>
          </cell>
          <cell r="K1559">
            <v>14571654</v>
          </cell>
          <cell r="L1559">
            <v>1501</v>
          </cell>
          <cell r="M1559">
            <v>31358466</v>
          </cell>
          <cell r="N1559">
            <v>1657</v>
          </cell>
          <cell r="O1559">
            <v>7161636</v>
          </cell>
          <cell r="P1559">
            <v>1708</v>
          </cell>
          <cell r="Q1559">
            <v>1605336</v>
          </cell>
          <cell r="R1559">
            <v>1635</v>
          </cell>
          <cell r="S1559">
            <v>1052644</v>
          </cell>
          <cell r="T1559">
            <v>8872</v>
          </cell>
          <cell r="U1559">
            <v>1118</v>
          </cell>
        </row>
        <row r="1560">
          <cell r="A1560">
            <v>890405982</v>
          </cell>
          <cell r="B1560" t="str">
            <v xml:space="preserve">COSTAVISION S.A.                                                      </v>
          </cell>
          <cell r="C1560" t="str">
            <v xml:space="preserve">CARTAGENA                 </v>
          </cell>
          <cell r="D1560" t="str">
            <v xml:space="preserve">BOLIVAR                   </v>
          </cell>
          <cell r="E1560" t="str">
            <v>VIGILANCIA</v>
          </cell>
          <cell r="F1560" t="str">
            <v>ACTIVA</v>
          </cell>
          <cell r="G1560" t="str">
            <v xml:space="preserve">TELEFONIA Y REDES                            </v>
          </cell>
          <cell r="H1560">
            <v>1559</v>
          </cell>
          <cell r="I1560">
            <v>18372000</v>
          </cell>
          <cell r="J1560">
            <v>1082.5</v>
          </cell>
          <cell r="K1560">
            <v>10082894</v>
          </cell>
          <cell r="L1560">
            <v>2135</v>
          </cell>
          <cell r="M1560">
            <v>20900180</v>
          </cell>
          <cell r="N1560">
            <v>600</v>
          </cell>
          <cell r="O1560">
            <v>20900180</v>
          </cell>
          <cell r="P1560">
            <v>2072</v>
          </cell>
          <cell r="Q1560">
            <v>1283594</v>
          </cell>
          <cell r="R1560">
            <v>4047</v>
          </cell>
          <cell r="S1560">
            <v>292448</v>
          </cell>
          <cell r="T1560">
            <v>11495.5</v>
          </cell>
          <cell r="U1560">
            <v>1445</v>
          </cell>
        </row>
        <row r="1561">
          <cell r="A1561">
            <v>860078739</v>
          </cell>
          <cell r="B1561" t="str">
            <v xml:space="preserve">MANUFACTURAS TERMINADAS S.A. MANTESA                                  </v>
          </cell>
          <cell r="C1561" t="str">
            <v xml:space="preserve">BOGOTA D.C.               </v>
          </cell>
          <cell r="D1561" t="str">
            <v xml:space="preserve">BOGOTA D.C.               </v>
          </cell>
          <cell r="E1561" t="str">
            <v>VIGILANCIA</v>
          </cell>
          <cell r="F1561" t="str">
            <v>ACTIVA</v>
          </cell>
          <cell r="G1561" t="str">
            <v>PREPARACION DE MADERA Y ELABORACION DE PRODUC</v>
          </cell>
          <cell r="H1561">
            <v>1560</v>
          </cell>
          <cell r="I1561">
            <v>18366654</v>
          </cell>
          <cell r="J1561">
            <v>891</v>
          </cell>
          <cell r="K1561">
            <v>12910602</v>
          </cell>
          <cell r="L1561">
            <v>2338</v>
          </cell>
          <cell r="M1561">
            <v>18809998</v>
          </cell>
          <cell r="N1561">
            <v>3003</v>
          </cell>
          <cell r="O1561">
            <v>3559379</v>
          </cell>
          <cell r="P1561">
            <v>2441</v>
          </cell>
          <cell r="Q1561">
            <v>1028192</v>
          </cell>
          <cell r="R1561">
            <v>2051</v>
          </cell>
          <cell r="S1561">
            <v>778311</v>
          </cell>
          <cell r="T1561">
            <v>12284</v>
          </cell>
          <cell r="U1561">
            <v>1566</v>
          </cell>
        </row>
        <row r="1562">
          <cell r="A1562">
            <v>860078024</v>
          </cell>
          <cell r="B1562" t="str">
            <v xml:space="preserve">JORGE CORTES MORA Y CIA LTDA                                          </v>
          </cell>
          <cell r="C1562" t="str">
            <v xml:space="preserve">BOGOTA D.C.               </v>
          </cell>
          <cell r="D1562" t="str">
            <v xml:space="preserve">BOGOTA D.C.               </v>
          </cell>
          <cell r="E1562" t="str">
            <v>VIGILANCIA</v>
          </cell>
          <cell r="F1562" t="str">
            <v>ACTIVA</v>
          </cell>
          <cell r="G1562" t="str">
            <v xml:space="preserve">COMERCIO DE VEHICULOS Y ACTIVIDADES CONEXAS  </v>
          </cell>
          <cell r="H1562">
            <v>1561</v>
          </cell>
          <cell r="I1562">
            <v>18364472</v>
          </cell>
          <cell r="J1562">
            <v>2182</v>
          </cell>
          <cell r="K1562">
            <v>3814905</v>
          </cell>
          <cell r="L1562">
            <v>1006</v>
          </cell>
          <cell r="M1562">
            <v>47201231</v>
          </cell>
          <cell r="N1562">
            <v>2204</v>
          </cell>
          <cell r="O1562">
            <v>5120863</v>
          </cell>
          <cell r="P1562">
            <v>2931</v>
          </cell>
          <cell r="Q1562">
            <v>812365</v>
          </cell>
          <cell r="R1562">
            <v>5454</v>
          </cell>
          <cell r="S1562">
            <v>182928</v>
          </cell>
          <cell r="T1562">
            <v>15338</v>
          </cell>
          <cell r="U1562">
            <v>1960</v>
          </cell>
        </row>
        <row r="1563">
          <cell r="A1563">
            <v>800215493</v>
          </cell>
          <cell r="B1563" t="str">
            <v xml:space="preserve">INTERNACIONAL MARCALI S.A.                                            </v>
          </cell>
          <cell r="C1563" t="str">
            <v xml:space="preserve">BOGOTA D.C.               </v>
          </cell>
          <cell r="D1563" t="str">
            <v xml:space="preserve">BOGOTA D.C.               </v>
          </cell>
          <cell r="E1563" t="str">
            <v>VIGILANCIA</v>
          </cell>
          <cell r="F1563" t="str">
            <v>ACTIVA</v>
          </cell>
          <cell r="G1563" t="str">
            <v xml:space="preserve">COMERCIO DE VEHICULOS Y ACTIVIDADES CONEXAS  </v>
          </cell>
          <cell r="H1563">
            <v>1562</v>
          </cell>
          <cell r="I1563">
            <v>18359519</v>
          </cell>
          <cell r="J1563">
            <v>2431</v>
          </cell>
          <cell r="K1563">
            <v>3222142</v>
          </cell>
          <cell r="L1563">
            <v>2488</v>
          </cell>
          <cell r="M1563">
            <v>17720058</v>
          </cell>
          <cell r="N1563">
            <v>4735</v>
          </cell>
          <cell r="O1563">
            <v>2038385</v>
          </cell>
          <cell r="P1563">
            <v>5947</v>
          </cell>
          <cell r="Q1563">
            <v>280535</v>
          </cell>
          <cell r="R1563">
            <v>967</v>
          </cell>
          <cell r="S1563">
            <v>2052931</v>
          </cell>
          <cell r="T1563">
            <v>18130</v>
          </cell>
          <cell r="U1563">
            <v>2320</v>
          </cell>
        </row>
        <row r="1564">
          <cell r="A1564">
            <v>860000656</v>
          </cell>
          <cell r="B1564" t="str">
            <v xml:space="preserve">HMV INGENIEROS LTDA                                                   </v>
          </cell>
          <cell r="C1564" t="str">
            <v xml:space="preserve">BOGOTA D.C.               </v>
          </cell>
          <cell r="D1564" t="str">
            <v xml:space="preserve">BOGOTA D.C.               </v>
          </cell>
          <cell r="E1564" t="str">
            <v>VIGILANCIA</v>
          </cell>
          <cell r="F1564" t="str">
            <v>ACTIVA</v>
          </cell>
          <cell r="G1564" t="str">
            <v xml:space="preserve">OTRAS ACTIVIDADES EMPRESARIALES              </v>
          </cell>
          <cell r="H1564">
            <v>1563</v>
          </cell>
          <cell r="I1564">
            <v>18337479</v>
          </cell>
          <cell r="J1564">
            <v>1151.5</v>
          </cell>
          <cell r="K1564">
            <v>9274744</v>
          </cell>
          <cell r="L1564">
            <v>1439</v>
          </cell>
          <cell r="M1564">
            <v>32915806</v>
          </cell>
          <cell r="N1564">
            <v>1716</v>
          </cell>
          <cell r="O1564">
            <v>6901846</v>
          </cell>
          <cell r="P1564">
            <v>3779</v>
          </cell>
          <cell r="Q1564">
            <v>567383</v>
          </cell>
          <cell r="R1564">
            <v>1547</v>
          </cell>
          <cell r="S1564">
            <v>1133736</v>
          </cell>
          <cell r="T1564">
            <v>11195.5</v>
          </cell>
          <cell r="U1564">
            <v>1411</v>
          </cell>
        </row>
        <row r="1565">
          <cell r="A1565">
            <v>860065624</v>
          </cell>
          <cell r="B1565" t="str">
            <v xml:space="preserve">AGROINDUSTRIA UVE S.A.                                                </v>
          </cell>
          <cell r="C1565" t="str">
            <v xml:space="preserve">BOGOTA D.C.               </v>
          </cell>
          <cell r="D1565" t="str">
            <v xml:space="preserve">BOGOTA D.C.               </v>
          </cell>
          <cell r="E1565" t="str">
            <v>VIGILANCIA</v>
          </cell>
          <cell r="F1565" t="str">
            <v>ACTIVA</v>
          </cell>
          <cell r="G1565" t="str">
            <v xml:space="preserve">ACTIVIDADES PECUARIAS Y DE CAZA              </v>
          </cell>
          <cell r="H1565">
            <v>1564</v>
          </cell>
          <cell r="I1565">
            <v>18331152</v>
          </cell>
          <cell r="J1565">
            <v>950.5</v>
          </cell>
          <cell r="K1565">
            <v>11959208</v>
          </cell>
          <cell r="L1565">
            <v>1272</v>
          </cell>
          <cell r="M1565">
            <v>36920734</v>
          </cell>
          <cell r="N1565">
            <v>1855</v>
          </cell>
          <cell r="O1565">
            <v>6329253</v>
          </cell>
          <cell r="P1565">
            <v>7373</v>
          </cell>
          <cell r="Q1565">
            <v>187803</v>
          </cell>
          <cell r="R1565">
            <v>5715</v>
          </cell>
          <cell r="S1565">
            <v>169083</v>
          </cell>
          <cell r="T1565">
            <v>18729.5</v>
          </cell>
          <cell r="U1565">
            <v>2401</v>
          </cell>
        </row>
        <row r="1566">
          <cell r="A1566">
            <v>890900531</v>
          </cell>
          <cell r="B1566" t="str">
            <v xml:space="preserve">C.I CONFECCIONES BALALAIKA S.A                                        </v>
          </cell>
          <cell r="C1566" t="str">
            <v xml:space="preserve">MEDELLIN                  </v>
          </cell>
          <cell r="D1566" t="str">
            <v xml:space="preserve">ANTIOQUIA                 </v>
          </cell>
          <cell r="E1566" t="str">
            <v>VIGILANCIA</v>
          </cell>
          <cell r="F1566" t="str">
            <v>ACTIVA</v>
          </cell>
          <cell r="G1566" t="str">
            <v xml:space="preserve">FABRICACION DE PRENDAS DE VESTIR             </v>
          </cell>
          <cell r="H1566">
            <v>1565</v>
          </cell>
          <cell r="I1566">
            <v>18321757</v>
          </cell>
          <cell r="J1566">
            <v>1497</v>
          </cell>
          <cell r="K1566">
            <v>6500608</v>
          </cell>
          <cell r="L1566">
            <v>2658</v>
          </cell>
          <cell r="M1566">
            <v>16367595</v>
          </cell>
          <cell r="N1566">
            <v>2382</v>
          </cell>
          <cell r="O1566">
            <v>4708358</v>
          </cell>
          <cell r="P1566">
            <v>2319</v>
          </cell>
          <cell r="Q1566">
            <v>1100119</v>
          </cell>
          <cell r="R1566">
            <v>5284</v>
          </cell>
          <cell r="S1566">
            <v>192436</v>
          </cell>
          <cell r="T1566">
            <v>15705</v>
          </cell>
          <cell r="U1566">
            <v>2010</v>
          </cell>
        </row>
        <row r="1567">
          <cell r="A1567">
            <v>800058195</v>
          </cell>
          <cell r="B1567" t="str">
            <v xml:space="preserve">HIGH LIGHTS S. A.                                                     </v>
          </cell>
          <cell r="C1567" t="str">
            <v xml:space="preserve">BOGOTA D.C.               </v>
          </cell>
          <cell r="D1567" t="str">
            <v xml:space="preserve">BOGOTA D.C.               </v>
          </cell>
          <cell r="E1567" t="str">
            <v>VIGILANCIA</v>
          </cell>
          <cell r="F1567" t="str">
            <v>ACTIVA</v>
          </cell>
          <cell r="G1567" t="str">
            <v xml:space="preserve">FABRICACION DE MAQUINARIA Y EQUIPO           </v>
          </cell>
          <cell r="H1567">
            <v>1566</v>
          </cell>
          <cell r="I1567">
            <v>18304635</v>
          </cell>
          <cell r="J1567">
            <v>1319.5</v>
          </cell>
          <cell r="K1567">
            <v>7725198</v>
          </cell>
          <cell r="L1567">
            <v>1720</v>
          </cell>
          <cell r="M1567">
            <v>26800298</v>
          </cell>
          <cell r="N1567">
            <v>1480</v>
          </cell>
          <cell r="O1567">
            <v>7911173</v>
          </cell>
          <cell r="P1567">
            <v>1536</v>
          </cell>
          <cell r="Q1567">
            <v>1817993</v>
          </cell>
          <cell r="R1567">
            <v>1681</v>
          </cell>
          <cell r="S1567">
            <v>1015044</v>
          </cell>
          <cell r="T1567">
            <v>9302.5</v>
          </cell>
          <cell r="U1567">
            <v>1174</v>
          </cell>
        </row>
        <row r="1568">
          <cell r="A1568">
            <v>800222937</v>
          </cell>
          <cell r="B1568" t="str">
            <v xml:space="preserve">FENIX CONSTRUCCIONES S.A.                                             </v>
          </cell>
          <cell r="C1568" t="str">
            <v xml:space="preserve">BUCARAMANGA               </v>
          </cell>
          <cell r="D1568" t="str">
            <v xml:space="preserve">SANTANDER                 </v>
          </cell>
          <cell r="E1568" t="str">
            <v>VIGILANCIA</v>
          </cell>
          <cell r="F1568" t="str">
            <v>ACTIVA</v>
          </cell>
          <cell r="G1568" t="str">
            <v xml:space="preserve">CONSTRUCCION DE OBRAS RESIDENCIALES          </v>
          </cell>
          <cell r="H1568">
            <v>1567</v>
          </cell>
          <cell r="I1568">
            <v>18304366</v>
          </cell>
          <cell r="J1568">
            <v>2444.5</v>
          </cell>
          <cell r="K1568">
            <v>3199209</v>
          </cell>
          <cell r="L1568">
            <v>3245</v>
          </cell>
          <cell r="M1568">
            <v>12894132</v>
          </cell>
          <cell r="N1568">
            <v>7645</v>
          </cell>
          <cell r="O1568">
            <v>1042086</v>
          </cell>
          <cell r="P1568">
            <v>4071</v>
          </cell>
          <cell r="Q1568">
            <v>513357</v>
          </cell>
          <cell r="R1568">
            <v>3466</v>
          </cell>
          <cell r="S1568">
            <v>368901</v>
          </cell>
          <cell r="T1568">
            <v>22438.5</v>
          </cell>
          <cell r="U1568">
            <v>2895</v>
          </cell>
        </row>
        <row r="1569">
          <cell r="A1569">
            <v>811015541</v>
          </cell>
          <cell r="B1569" t="str">
            <v xml:space="preserve">COLOMBIANA DE CUEROS S.A. COMERCIALIZADORA  INTERNACIONAL             </v>
          </cell>
          <cell r="C1569" t="str">
            <v xml:space="preserve">MEDELLIN                  </v>
          </cell>
          <cell r="D1569" t="str">
            <v xml:space="preserve">ANTIOQUIA                 </v>
          </cell>
          <cell r="E1569" t="str">
            <v>VIGILANCIA</v>
          </cell>
          <cell r="F1569" t="str">
            <v>ACTIVA</v>
          </cell>
          <cell r="G1569" t="str">
            <v>CURTIEMBRE Y MANUFACTURAS DE CUERO DIFERENTES</v>
          </cell>
          <cell r="H1569">
            <v>1568</v>
          </cell>
          <cell r="I1569">
            <v>18295910</v>
          </cell>
          <cell r="J1569">
            <v>4884.5</v>
          </cell>
          <cell r="K1569">
            <v>1027210</v>
          </cell>
          <cell r="L1569">
            <v>960</v>
          </cell>
          <cell r="M1569">
            <v>49696898</v>
          </cell>
          <cell r="N1569">
            <v>1363</v>
          </cell>
          <cell r="O1569">
            <v>8625640</v>
          </cell>
          <cell r="P1569">
            <v>5666</v>
          </cell>
          <cell r="Q1569">
            <v>304887</v>
          </cell>
          <cell r="R1569">
            <v>3759</v>
          </cell>
          <cell r="S1569">
            <v>327185</v>
          </cell>
          <cell r="T1569">
            <v>18200.5</v>
          </cell>
          <cell r="U1569">
            <v>2329</v>
          </cell>
        </row>
        <row r="1570">
          <cell r="A1570">
            <v>890928775</v>
          </cell>
          <cell r="B1570" t="str">
            <v xml:space="preserve">INVERSIONES ARISTIZABAL MESA Y CIA LTDA                               </v>
          </cell>
          <cell r="C1570" t="str">
            <v xml:space="preserve">MEDELLIN                  </v>
          </cell>
          <cell r="D1570" t="str">
            <v xml:space="preserve">ANTIOQUIA                 </v>
          </cell>
          <cell r="E1570" t="str">
            <v>VIGILANCIA</v>
          </cell>
          <cell r="F1570" t="str">
            <v>ACTIVA</v>
          </cell>
          <cell r="G1570" t="str">
            <v>ACTIVIDADES DIVERSAS DE INVERSION Y SERVICIOS</v>
          </cell>
          <cell r="H1570">
            <v>1569</v>
          </cell>
          <cell r="I1570">
            <v>18279647</v>
          </cell>
          <cell r="J1570">
            <v>700</v>
          </cell>
          <cell r="K1570">
            <v>17678105</v>
          </cell>
          <cell r="L1570">
            <v>9645</v>
          </cell>
          <cell r="M1570">
            <v>2429711</v>
          </cell>
          <cell r="N1570">
            <v>4129</v>
          </cell>
          <cell r="O1570">
            <v>2429711</v>
          </cell>
          <cell r="P1570">
            <v>1457</v>
          </cell>
          <cell r="Q1570">
            <v>1939357</v>
          </cell>
          <cell r="R1570">
            <v>1496</v>
          </cell>
          <cell r="S1570">
            <v>1184175</v>
          </cell>
          <cell r="T1570">
            <v>18996</v>
          </cell>
          <cell r="U1570">
            <v>2436</v>
          </cell>
        </row>
        <row r="1571">
          <cell r="A1571">
            <v>830136799</v>
          </cell>
          <cell r="B1571" t="str">
            <v xml:space="preserve">BIOCOMBUSTIBLES S.A.                                                  </v>
          </cell>
          <cell r="C1571" t="str">
            <v xml:space="preserve">BOGOTA D.C.               </v>
          </cell>
          <cell r="D1571" t="str">
            <v xml:space="preserve">BOGOTA D.C.               </v>
          </cell>
          <cell r="E1571" t="str">
            <v>VIGILANCIA</v>
          </cell>
          <cell r="F1571" t="str">
            <v>ACTIVA</v>
          </cell>
          <cell r="G1571" t="str">
            <v xml:space="preserve">COMERCIO DE COMBUSTIBLES Y LUBRICANTES       </v>
          </cell>
          <cell r="H1571">
            <v>1570</v>
          </cell>
          <cell r="I1571">
            <v>18185209</v>
          </cell>
          <cell r="J1571">
            <v>1354.5</v>
          </cell>
          <cell r="K1571">
            <v>7479464</v>
          </cell>
          <cell r="L1571">
            <v>956</v>
          </cell>
          <cell r="M1571">
            <v>49917833</v>
          </cell>
          <cell r="N1571">
            <v>5552</v>
          </cell>
          <cell r="O1571">
            <v>1650577</v>
          </cell>
          <cell r="P1571">
            <v>6717</v>
          </cell>
          <cell r="Q1571">
            <v>224575</v>
          </cell>
          <cell r="R1571">
            <v>6886</v>
          </cell>
          <cell r="S1571">
            <v>117568</v>
          </cell>
          <cell r="T1571">
            <v>23035.5</v>
          </cell>
          <cell r="U1571">
            <v>2995</v>
          </cell>
        </row>
        <row r="1572">
          <cell r="A1572">
            <v>832007824</v>
          </cell>
          <cell r="B1572" t="str">
            <v xml:space="preserve">COMPAÑIA COLOMBIANA METALMECANICA COLMESA S.A                         </v>
          </cell>
          <cell r="C1572" t="str">
            <v xml:space="preserve">SOACHA                    </v>
          </cell>
          <cell r="D1572" t="str">
            <v xml:space="preserve">CUNDINAMARCA              </v>
          </cell>
          <cell r="E1572" t="str">
            <v>VIGILANCIA</v>
          </cell>
          <cell r="F1572" t="str">
            <v>ACTIVA</v>
          </cell>
          <cell r="G1572" t="str">
            <v xml:space="preserve">INDUSTRIA METALMECANICA DERIVADA             </v>
          </cell>
          <cell r="H1572">
            <v>1571</v>
          </cell>
          <cell r="I1572">
            <v>18144718</v>
          </cell>
          <cell r="J1572">
            <v>2472.5</v>
          </cell>
          <cell r="K1572">
            <v>3146050</v>
          </cell>
          <cell r="L1572">
            <v>3315</v>
          </cell>
          <cell r="M1572">
            <v>12616858</v>
          </cell>
          <cell r="N1572">
            <v>3459</v>
          </cell>
          <cell r="O1572">
            <v>2998078</v>
          </cell>
          <cell r="P1572">
            <v>1915</v>
          </cell>
          <cell r="Q1572">
            <v>1404492</v>
          </cell>
          <cell r="R1572">
            <v>2353</v>
          </cell>
          <cell r="S1572">
            <v>637527</v>
          </cell>
          <cell r="T1572">
            <v>15085.5</v>
          </cell>
          <cell r="U1572">
            <v>1924</v>
          </cell>
        </row>
        <row r="1573">
          <cell r="A1573">
            <v>860008488</v>
          </cell>
          <cell r="B1573" t="str">
            <v xml:space="preserve">FRIGORIFICO SAN MARTIN DE PORRES LTDA                                 </v>
          </cell>
          <cell r="C1573" t="str">
            <v xml:space="preserve">BOGOTA D.C.               </v>
          </cell>
          <cell r="D1573" t="str">
            <v xml:space="preserve">BOGOTA D.C.               </v>
          </cell>
          <cell r="E1573" t="str">
            <v>VIGILANCIA</v>
          </cell>
          <cell r="F1573" t="str">
            <v>ACTIVA</v>
          </cell>
          <cell r="G1573" t="str">
            <v xml:space="preserve">ACTIVIDADES PECUARIAS Y DE CAZA              </v>
          </cell>
          <cell r="H1573">
            <v>1572</v>
          </cell>
          <cell r="I1573">
            <v>18134354</v>
          </cell>
          <cell r="J1573">
            <v>919.5</v>
          </cell>
          <cell r="K1573">
            <v>12471048</v>
          </cell>
          <cell r="L1573">
            <v>2594</v>
          </cell>
          <cell r="M1573">
            <v>16850752</v>
          </cell>
          <cell r="N1573">
            <v>712</v>
          </cell>
          <cell r="O1573">
            <v>16850752</v>
          </cell>
          <cell r="P1573">
            <v>798</v>
          </cell>
          <cell r="Q1573">
            <v>3998939</v>
          </cell>
          <cell r="R1573">
            <v>644</v>
          </cell>
          <cell r="S1573">
            <v>3531062</v>
          </cell>
          <cell r="T1573">
            <v>7239.5</v>
          </cell>
          <cell r="U1573">
            <v>910</v>
          </cell>
        </row>
        <row r="1574">
          <cell r="A1574">
            <v>860052649</v>
          </cell>
          <cell r="B1574" t="str">
            <v xml:space="preserve">COMERCIALIZADORA DEL LLANO LTDA                                       </v>
          </cell>
          <cell r="C1574" t="str">
            <v xml:space="preserve">VILLAVICENCIO             </v>
          </cell>
          <cell r="D1574" t="str">
            <v xml:space="preserve">META                      </v>
          </cell>
          <cell r="E1574" t="str">
            <v>VIGILANCIA</v>
          </cell>
          <cell r="F1574" t="str">
            <v>ACTIVA</v>
          </cell>
          <cell r="G1574" t="str">
            <v xml:space="preserve">PRODUCTOS ALIMENTICIOS                       </v>
          </cell>
          <cell r="H1574">
            <v>1573</v>
          </cell>
          <cell r="I1574">
            <v>18130020</v>
          </cell>
          <cell r="J1574">
            <v>1256.5</v>
          </cell>
          <cell r="K1574">
            <v>8182874</v>
          </cell>
          <cell r="L1574">
            <v>1437</v>
          </cell>
          <cell r="M1574">
            <v>32962528</v>
          </cell>
          <cell r="N1574">
            <v>3733</v>
          </cell>
          <cell r="O1574">
            <v>2751215</v>
          </cell>
          <cell r="P1574">
            <v>2783</v>
          </cell>
          <cell r="Q1574">
            <v>868855</v>
          </cell>
          <cell r="R1574">
            <v>9292</v>
          </cell>
          <cell r="S1574">
            <v>61345</v>
          </cell>
          <cell r="T1574">
            <v>20074.5</v>
          </cell>
          <cell r="U1574">
            <v>2570</v>
          </cell>
        </row>
        <row r="1575">
          <cell r="A1575">
            <v>890904459</v>
          </cell>
          <cell r="B1575" t="str">
            <v xml:space="preserve">FERRETERIA MAPA S.A.                                                  </v>
          </cell>
          <cell r="C1575" t="str">
            <v xml:space="preserve">BARRANQUILLA              </v>
          </cell>
          <cell r="D1575" t="str">
            <v xml:space="preserve">ATLANTICO                 </v>
          </cell>
          <cell r="E1575" t="str">
            <v>VIGILANCIA</v>
          </cell>
          <cell r="F1575" t="str">
            <v>ACTIVA</v>
          </cell>
          <cell r="G1575" t="str">
            <v xml:space="preserve">COMERCIO AL POR MAYOR                        </v>
          </cell>
          <cell r="H1575">
            <v>1574</v>
          </cell>
          <cell r="I1575">
            <v>18124340</v>
          </cell>
          <cell r="J1575">
            <v>2233</v>
          </cell>
          <cell r="K1575">
            <v>3663311</v>
          </cell>
          <cell r="L1575">
            <v>1345</v>
          </cell>
          <cell r="M1575">
            <v>34991233</v>
          </cell>
          <cell r="N1575">
            <v>2470</v>
          </cell>
          <cell r="O1575">
            <v>4537376</v>
          </cell>
          <cell r="P1575">
            <v>3046</v>
          </cell>
          <cell r="Q1575">
            <v>766676</v>
          </cell>
          <cell r="R1575">
            <v>3287</v>
          </cell>
          <cell r="S1575">
            <v>401220</v>
          </cell>
          <cell r="T1575">
            <v>13955</v>
          </cell>
          <cell r="U1575">
            <v>1776</v>
          </cell>
        </row>
        <row r="1576">
          <cell r="A1576">
            <v>860062466</v>
          </cell>
          <cell r="B1576" t="str">
            <v xml:space="preserve">INDUSTRIAS REAL S.A                                                   </v>
          </cell>
          <cell r="C1576" t="str">
            <v xml:space="preserve">BOGOTA D.C.               </v>
          </cell>
          <cell r="D1576" t="str">
            <v xml:space="preserve">BOGOTA D.C.               </v>
          </cell>
          <cell r="E1576" t="str">
            <v>VIGILANCIA</v>
          </cell>
          <cell r="F1576" t="str">
            <v>ACTIVA</v>
          </cell>
          <cell r="G1576" t="str">
            <v>FABRICACION DE TELAS Y ACTIVIDADES RELACIONAD</v>
          </cell>
          <cell r="H1576">
            <v>1575</v>
          </cell>
          <cell r="I1576">
            <v>18082184</v>
          </cell>
          <cell r="J1576">
            <v>882.5</v>
          </cell>
          <cell r="K1576">
            <v>13088129</v>
          </cell>
          <cell r="L1576">
            <v>2559</v>
          </cell>
          <cell r="M1576">
            <v>17083049</v>
          </cell>
          <cell r="N1576">
            <v>2244</v>
          </cell>
          <cell r="O1576">
            <v>5020269</v>
          </cell>
          <cell r="P1576">
            <v>1400</v>
          </cell>
          <cell r="Q1576">
            <v>2027624</v>
          </cell>
          <cell r="R1576">
            <v>2078</v>
          </cell>
          <cell r="S1576">
            <v>767125</v>
          </cell>
          <cell r="T1576">
            <v>10738.5</v>
          </cell>
          <cell r="U1576">
            <v>1355</v>
          </cell>
        </row>
        <row r="1577">
          <cell r="A1577">
            <v>817000727</v>
          </cell>
          <cell r="B1577" t="str">
            <v xml:space="preserve">MAC DEL PACIFICO S.A.                                                 </v>
          </cell>
          <cell r="C1577" t="str">
            <v xml:space="preserve">YUMBO                     </v>
          </cell>
          <cell r="D1577" t="str">
            <v xml:space="preserve">VALLE                     </v>
          </cell>
          <cell r="E1577" t="str">
            <v>VIGILANCIA</v>
          </cell>
          <cell r="F1577" t="str">
            <v>ACTIVA</v>
          </cell>
          <cell r="G1577" t="str">
            <v xml:space="preserve">PRODUCTOS DE PLASTICO                        </v>
          </cell>
          <cell r="H1577">
            <v>1576</v>
          </cell>
          <cell r="I1577">
            <v>18076116</v>
          </cell>
          <cell r="J1577">
            <v>743</v>
          </cell>
          <cell r="K1577">
            <v>16393232</v>
          </cell>
          <cell r="L1577">
            <v>2230</v>
          </cell>
          <cell r="M1577">
            <v>19825999</v>
          </cell>
          <cell r="N1577">
            <v>1246</v>
          </cell>
          <cell r="O1577">
            <v>9396300</v>
          </cell>
          <cell r="P1577">
            <v>412</v>
          </cell>
          <cell r="Q1577">
            <v>8872002</v>
          </cell>
          <cell r="R1577">
            <v>315</v>
          </cell>
          <cell r="S1577">
            <v>9027359</v>
          </cell>
          <cell r="T1577">
            <v>6522</v>
          </cell>
          <cell r="U1577">
            <v>830</v>
          </cell>
        </row>
        <row r="1578">
          <cell r="A1578">
            <v>830085521</v>
          </cell>
          <cell r="B1578" t="str">
            <v xml:space="preserve">VAROSA ENERGY LIMITADA                                                </v>
          </cell>
          <cell r="C1578" t="str">
            <v xml:space="preserve">BOGOTA D.C.               </v>
          </cell>
          <cell r="D1578" t="str">
            <v xml:space="preserve">BOGOTA D.C.               </v>
          </cell>
          <cell r="E1578" t="str">
            <v>VIGILANCIA</v>
          </cell>
          <cell r="F1578" t="str">
            <v>ACTIVA</v>
          </cell>
          <cell r="G1578" t="str">
            <v xml:space="preserve">COMERCIO AL POR MENOR                        </v>
          </cell>
          <cell r="H1578">
            <v>1577</v>
          </cell>
          <cell r="I1578">
            <v>18069251</v>
          </cell>
          <cell r="J1578">
            <v>1591</v>
          </cell>
          <cell r="K1578">
            <v>5984975</v>
          </cell>
          <cell r="L1578">
            <v>2621</v>
          </cell>
          <cell r="M1578">
            <v>16656955</v>
          </cell>
          <cell r="N1578">
            <v>1388</v>
          </cell>
          <cell r="O1578">
            <v>8437309</v>
          </cell>
          <cell r="P1578">
            <v>517</v>
          </cell>
          <cell r="Q1578">
            <v>6606004</v>
          </cell>
          <cell r="R1578">
            <v>532</v>
          </cell>
          <cell r="S1578">
            <v>4588534</v>
          </cell>
          <cell r="T1578">
            <v>8226</v>
          </cell>
          <cell r="U1578">
            <v>1039</v>
          </cell>
        </row>
        <row r="1579">
          <cell r="A1579">
            <v>830131339</v>
          </cell>
          <cell r="B1579" t="str">
            <v xml:space="preserve">AUTO CAPITAL S.A                                                      </v>
          </cell>
          <cell r="C1579" t="str">
            <v xml:space="preserve">BOGOTA D.C.               </v>
          </cell>
          <cell r="D1579" t="str">
            <v xml:space="preserve">BOGOTA D.C.               </v>
          </cell>
          <cell r="E1579" t="str">
            <v>VIGILANCIA</v>
          </cell>
          <cell r="F1579" t="str">
            <v>ACTIVA</v>
          </cell>
          <cell r="G1579" t="str">
            <v xml:space="preserve">COMERCIO DE VEHICULOS Y ACTIVIDADES CONEXAS  </v>
          </cell>
          <cell r="H1579">
            <v>1578</v>
          </cell>
          <cell r="I1579">
            <v>18054898</v>
          </cell>
          <cell r="J1579">
            <v>4739</v>
          </cell>
          <cell r="K1579">
            <v>1102782</v>
          </cell>
          <cell r="L1579">
            <v>770</v>
          </cell>
          <cell r="M1579">
            <v>62586344</v>
          </cell>
          <cell r="N1579">
            <v>1800</v>
          </cell>
          <cell r="O1579">
            <v>6550042</v>
          </cell>
          <cell r="P1579">
            <v>2075</v>
          </cell>
          <cell r="Q1579">
            <v>1281907</v>
          </cell>
          <cell r="R1579">
            <v>4116</v>
          </cell>
          <cell r="S1579">
            <v>284344</v>
          </cell>
          <cell r="T1579">
            <v>15078</v>
          </cell>
          <cell r="U1579">
            <v>1922</v>
          </cell>
        </row>
        <row r="1580">
          <cell r="A1580">
            <v>811003138</v>
          </cell>
          <cell r="B1580" t="str">
            <v xml:space="preserve">INTERGRUPO S.A.                                                       </v>
          </cell>
          <cell r="C1580" t="str">
            <v xml:space="preserve">MEDELLIN                  </v>
          </cell>
          <cell r="D1580" t="str">
            <v xml:space="preserve">ANTIOQUIA                 </v>
          </cell>
          <cell r="E1580" t="str">
            <v>VIGILANCIA</v>
          </cell>
          <cell r="F1580" t="str">
            <v>ACTIVA</v>
          </cell>
          <cell r="G1580" t="str">
            <v xml:space="preserve">COMERCIO AL POR MAYOR                        </v>
          </cell>
          <cell r="H1580">
            <v>1579</v>
          </cell>
          <cell r="I1580">
            <v>18049660</v>
          </cell>
          <cell r="J1580">
            <v>1358</v>
          </cell>
          <cell r="K1580">
            <v>7463141</v>
          </cell>
          <cell r="L1580">
            <v>1229</v>
          </cell>
          <cell r="M1580">
            <v>38658596</v>
          </cell>
          <cell r="N1580">
            <v>1813</v>
          </cell>
          <cell r="O1580">
            <v>6465053</v>
          </cell>
          <cell r="P1580">
            <v>1137</v>
          </cell>
          <cell r="Q1580">
            <v>2595857</v>
          </cell>
          <cell r="R1580">
            <v>1203</v>
          </cell>
          <cell r="S1580">
            <v>1560882</v>
          </cell>
          <cell r="T1580">
            <v>8319</v>
          </cell>
          <cell r="U1580">
            <v>1051</v>
          </cell>
        </row>
        <row r="1581">
          <cell r="A1581">
            <v>800250382</v>
          </cell>
          <cell r="B1581" t="str">
            <v xml:space="preserve">AMAREY NOVA MEDICAL S.A.                                              </v>
          </cell>
          <cell r="C1581" t="str">
            <v xml:space="preserve">BOGOTA D.C.               </v>
          </cell>
          <cell r="D1581" t="str">
            <v xml:space="preserve">BOGOTA D.C.               </v>
          </cell>
          <cell r="E1581" t="str">
            <v>VIGILANCIA</v>
          </cell>
          <cell r="F1581" t="str">
            <v>ACTIVA</v>
          </cell>
          <cell r="G1581" t="str">
            <v xml:space="preserve">COMERCIO AL POR MAYOR                        </v>
          </cell>
          <cell r="H1581">
            <v>1580</v>
          </cell>
          <cell r="I1581">
            <v>18044868</v>
          </cell>
          <cell r="J1581">
            <v>1094.5</v>
          </cell>
          <cell r="K1581">
            <v>9901891</v>
          </cell>
          <cell r="L1581">
            <v>1485</v>
          </cell>
          <cell r="M1581">
            <v>31647401</v>
          </cell>
          <cell r="N1581">
            <v>595</v>
          </cell>
          <cell r="O1581">
            <v>21059519</v>
          </cell>
          <cell r="P1581">
            <v>450</v>
          </cell>
          <cell r="Q1581">
            <v>7955350</v>
          </cell>
          <cell r="R1581">
            <v>651</v>
          </cell>
          <cell r="S1581">
            <v>3475190</v>
          </cell>
          <cell r="T1581">
            <v>5855.5</v>
          </cell>
          <cell r="U1581">
            <v>752</v>
          </cell>
        </row>
        <row r="1582">
          <cell r="A1582">
            <v>830065885</v>
          </cell>
          <cell r="B1582" t="str">
            <v xml:space="preserve">CROPSA  LTDA                                                          </v>
          </cell>
          <cell r="C1582" t="str">
            <v xml:space="preserve">BOGOTA D.C.               </v>
          </cell>
          <cell r="D1582" t="str">
            <v xml:space="preserve">BOGOTA D.C.               </v>
          </cell>
          <cell r="E1582" t="str">
            <v>VIGILANCIA</v>
          </cell>
          <cell r="F1582" t="str">
            <v>ACTIVA</v>
          </cell>
          <cell r="G1582" t="str">
            <v xml:space="preserve">COMERCIO AL POR MAYOR                        </v>
          </cell>
          <cell r="H1582">
            <v>1581</v>
          </cell>
          <cell r="I1582">
            <v>18033661</v>
          </cell>
          <cell r="J1582">
            <v>1192</v>
          </cell>
          <cell r="K1582">
            <v>8884019</v>
          </cell>
          <cell r="L1582">
            <v>1654</v>
          </cell>
          <cell r="M1582">
            <v>27918457</v>
          </cell>
          <cell r="N1582">
            <v>1582</v>
          </cell>
          <cell r="O1582">
            <v>7476060</v>
          </cell>
          <cell r="P1582">
            <v>1206</v>
          </cell>
          <cell r="Q1582">
            <v>2380319</v>
          </cell>
          <cell r="R1582">
            <v>1367</v>
          </cell>
          <cell r="S1582">
            <v>1341987</v>
          </cell>
          <cell r="T1582">
            <v>8582</v>
          </cell>
          <cell r="U1582">
            <v>1083</v>
          </cell>
        </row>
        <row r="1583">
          <cell r="A1583">
            <v>830077389</v>
          </cell>
          <cell r="B1583" t="str">
            <v xml:space="preserve">GIVAUDAN COLOMBIA S.A.                                                </v>
          </cell>
          <cell r="C1583" t="str">
            <v xml:space="preserve">BOGOTA D.C.               </v>
          </cell>
          <cell r="D1583" t="str">
            <v xml:space="preserve">BOGOTA D.C.               </v>
          </cell>
          <cell r="E1583" t="str">
            <v>VIGILANCIA</v>
          </cell>
          <cell r="F1583" t="str">
            <v>ACTIVA</v>
          </cell>
          <cell r="G1583" t="str">
            <v xml:space="preserve">COMERCIO AL POR MAYOR                        </v>
          </cell>
          <cell r="H1583">
            <v>1582</v>
          </cell>
          <cell r="I1583">
            <v>17974719</v>
          </cell>
          <cell r="J1583">
            <v>1104</v>
          </cell>
          <cell r="K1583">
            <v>9754438</v>
          </cell>
          <cell r="L1583">
            <v>1362</v>
          </cell>
          <cell r="M1583">
            <v>34670552</v>
          </cell>
          <cell r="N1583">
            <v>935</v>
          </cell>
          <cell r="O1583">
            <v>12697315</v>
          </cell>
          <cell r="P1583">
            <v>1547</v>
          </cell>
          <cell r="Q1583">
            <v>1800602</v>
          </cell>
          <cell r="R1583">
            <v>3031</v>
          </cell>
          <cell r="S1583">
            <v>452893</v>
          </cell>
          <cell r="T1583">
            <v>9561</v>
          </cell>
          <cell r="U1583">
            <v>1212</v>
          </cell>
        </row>
        <row r="1584">
          <cell r="A1584">
            <v>891401711</v>
          </cell>
          <cell r="B1584" t="str">
            <v xml:space="preserve">INDUSTRIAS ELECTROMECANICAS MAGNETRON S.A.                            </v>
          </cell>
          <cell r="C1584" t="str">
            <v xml:space="preserve">PEREIRA                   </v>
          </cell>
          <cell r="D1584" t="str">
            <v xml:space="preserve">RISARALDA                 </v>
          </cell>
          <cell r="E1584" t="str">
            <v>VIGILANCIA</v>
          </cell>
          <cell r="F1584" t="str">
            <v>ACTIVA</v>
          </cell>
          <cell r="G1584" t="str">
            <v xml:space="preserve">FABRICACION DE MAQUINARIA Y EQUIPO           </v>
          </cell>
          <cell r="H1584">
            <v>1583</v>
          </cell>
          <cell r="I1584">
            <v>17951646</v>
          </cell>
          <cell r="J1584">
            <v>1269</v>
          </cell>
          <cell r="K1584">
            <v>8074208</v>
          </cell>
          <cell r="L1584">
            <v>831</v>
          </cell>
          <cell r="M1584">
            <v>57877301</v>
          </cell>
          <cell r="N1584">
            <v>1284</v>
          </cell>
          <cell r="O1584">
            <v>9160404</v>
          </cell>
          <cell r="P1584">
            <v>724</v>
          </cell>
          <cell r="Q1584">
            <v>4472050</v>
          </cell>
          <cell r="R1584">
            <v>1023</v>
          </cell>
          <cell r="S1584">
            <v>1906964</v>
          </cell>
          <cell r="T1584">
            <v>6714</v>
          </cell>
          <cell r="U1584">
            <v>857</v>
          </cell>
        </row>
        <row r="1585">
          <cell r="A1585">
            <v>830063800</v>
          </cell>
          <cell r="B1585" t="str">
            <v xml:space="preserve">COVAL COMERCIAL S A                                                   </v>
          </cell>
          <cell r="C1585" t="str">
            <v xml:space="preserve">BOGOTA D.C.               </v>
          </cell>
          <cell r="D1585" t="str">
            <v xml:space="preserve">BOGOTA D.C.               </v>
          </cell>
          <cell r="E1585" t="str">
            <v>VIGILANCIA</v>
          </cell>
          <cell r="F1585" t="str">
            <v>ACTIVA</v>
          </cell>
          <cell r="G1585" t="str">
            <v xml:space="preserve">COMERCIO AL POR MAYOR                        </v>
          </cell>
          <cell r="H1585">
            <v>1584</v>
          </cell>
          <cell r="I1585">
            <v>17916894</v>
          </cell>
          <cell r="J1585">
            <v>2419.5</v>
          </cell>
          <cell r="K1585">
            <v>3241975</v>
          </cell>
          <cell r="L1585">
            <v>1156</v>
          </cell>
          <cell r="M1585">
            <v>41245667</v>
          </cell>
          <cell r="N1585">
            <v>1671</v>
          </cell>
          <cell r="O1585">
            <v>7083216</v>
          </cell>
          <cell r="P1585">
            <v>2304</v>
          </cell>
          <cell r="Q1585">
            <v>1109776</v>
          </cell>
          <cell r="R1585">
            <v>2182</v>
          </cell>
          <cell r="S1585">
            <v>710169</v>
          </cell>
          <cell r="T1585">
            <v>11316.5</v>
          </cell>
          <cell r="U1585">
            <v>1428</v>
          </cell>
        </row>
        <row r="1586">
          <cell r="A1586">
            <v>860535706</v>
          </cell>
          <cell r="B1586" t="str">
            <v xml:space="preserve">A G P DE COLOMBIA S A                                                 </v>
          </cell>
          <cell r="C1586" t="str">
            <v xml:space="preserve">BOGOTA D.C.               </v>
          </cell>
          <cell r="D1586" t="str">
            <v xml:space="preserve">BOGOTA D.C.               </v>
          </cell>
          <cell r="E1586" t="str">
            <v>VIGILANCIA</v>
          </cell>
          <cell r="F1586" t="str">
            <v>ACTIVA</v>
          </cell>
          <cell r="G1586" t="str">
            <v xml:space="preserve">FABRICACION DE VIDRIO Y PRODUCTOS DE VIDRIO  </v>
          </cell>
          <cell r="H1586">
            <v>1585</v>
          </cell>
          <cell r="I1586">
            <v>17893365</v>
          </cell>
          <cell r="J1586">
            <v>1345.5</v>
          </cell>
          <cell r="K1586">
            <v>7539781</v>
          </cell>
          <cell r="L1586">
            <v>1809</v>
          </cell>
          <cell r="M1586">
            <v>25337594</v>
          </cell>
          <cell r="N1586">
            <v>2038</v>
          </cell>
          <cell r="O1586">
            <v>5690336</v>
          </cell>
          <cell r="P1586">
            <v>2122</v>
          </cell>
          <cell r="Q1586">
            <v>1250580</v>
          </cell>
          <cell r="R1586">
            <v>3498</v>
          </cell>
          <cell r="S1586">
            <v>363700</v>
          </cell>
          <cell r="T1586">
            <v>12397.5</v>
          </cell>
          <cell r="U1586">
            <v>1577</v>
          </cell>
        </row>
        <row r="1587">
          <cell r="A1587">
            <v>860029441</v>
          </cell>
          <cell r="B1587" t="str">
            <v xml:space="preserve">ALLERGAN DE COLOMBIA S A                                              </v>
          </cell>
          <cell r="C1587" t="str">
            <v xml:space="preserve">BOGOTA D.C.               </v>
          </cell>
          <cell r="D1587" t="str">
            <v xml:space="preserve">BOGOTA D.C.               </v>
          </cell>
          <cell r="E1587" t="str">
            <v>VIGILANCIA</v>
          </cell>
          <cell r="F1587" t="str">
            <v>ACTIVA</v>
          </cell>
          <cell r="G1587" t="str">
            <v xml:space="preserve">COMERCIO AL POR MAYOR                        </v>
          </cell>
          <cell r="H1587">
            <v>1586</v>
          </cell>
          <cell r="I1587">
            <v>17857632</v>
          </cell>
          <cell r="J1587">
            <v>840</v>
          </cell>
          <cell r="K1587">
            <v>13976665</v>
          </cell>
          <cell r="L1587">
            <v>1213</v>
          </cell>
          <cell r="M1587">
            <v>39113201</v>
          </cell>
          <cell r="N1587">
            <v>645</v>
          </cell>
          <cell r="O1587">
            <v>18921161</v>
          </cell>
          <cell r="P1587">
            <v>679</v>
          </cell>
          <cell r="Q1587">
            <v>4790123</v>
          </cell>
          <cell r="R1587">
            <v>876</v>
          </cell>
          <cell r="S1587">
            <v>2385860</v>
          </cell>
          <cell r="T1587">
            <v>5839</v>
          </cell>
          <cell r="U1587">
            <v>751</v>
          </cell>
        </row>
        <row r="1588">
          <cell r="A1588">
            <v>860040347</v>
          </cell>
          <cell r="B1588" t="str">
            <v xml:space="preserve">COMERCIALIZADORA INTERNACIONAL ITOCHU COLOMBIA S.A.                   </v>
          </cell>
          <cell r="C1588" t="str">
            <v xml:space="preserve">BOGOTA D.C.               </v>
          </cell>
          <cell r="D1588" t="str">
            <v xml:space="preserve">BOGOTA D.C.               </v>
          </cell>
          <cell r="E1588" t="str">
            <v>VIGILANCIA</v>
          </cell>
          <cell r="F1588" t="str">
            <v>ACTIVA</v>
          </cell>
          <cell r="G1588" t="str">
            <v xml:space="preserve">COMERCIO AL POR MAYOR                        </v>
          </cell>
          <cell r="H1588">
            <v>1587</v>
          </cell>
          <cell r="I1588">
            <v>17832425</v>
          </cell>
          <cell r="J1588">
            <v>910</v>
          </cell>
          <cell r="K1588">
            <v>12626994</v>
          </cell>
          <cell r="L1588">
            <v>2551</v>
          </cell>
          <cell r="M1588">
            <v>17158498</v>
          </cell>
          <cell r="N1588">
            <v>2267</v>
          </cell>
          <cell r="O1588">
            <v>4963706</v>
          </cell>
          <cell r="P1588">
            <v>2930</v>
          </cell>
          <cell r="Q1588">
            <v>812485</v>
          </cell>
          <cell r="R1588">
            <v>3309</v>
          </cell>
          <cell r="S1588">
            <v>395768</v>
          </cell>
          <cell r="T1588">
            <v>13554</v>
          </cell>
          <cell r="U1588">
            <v>1715</v>
          </cell>
        </row>
        <row r="1589">
          <cell r="A1589">
            <v>860051447</v>
          </cell>
          <cell r="B1589" t="str">
            <v xml:space="preserve">INDUSTRIAS CRUZ HERMANOS LTDA                                         </v>
          </cell>
          <cell r="C1589" t="str">
            <v xml:space="preserve">BOGOTA D.C.               </v>
          </cell>
          <cell r="D1589" t="str">
            <v xml:space="preserve">BOGOTA D.C.               </v>
          </cell>
          <cell r="E1589" t="str">
            <v>VIGILANCIA</v>
          </cell>
          <cell r="F1589" t="str">
            <v>ACTIVA</v>
          </cell>
          <cell r="G1589" t="str">
            <v xml:space="preserve">OTRAS INDUSTRIAS MANUFACTURERAS              </v>
          </cell>
          <cell r="H1589">
            <v>1588</v>
          </cell>
          <cell r="I1589">
            <v>17825120</v>
          </cell>
          <cell r="J1589">
            <v>900</v>
          </cell>
          <cell r="K1589">
            <v>12770654</v>
          </cell>
          <cell r="L1589">
            <v>3540</v>
          </cell>
          <cell r="M1589">
            <v>11648349</v>
          </cell>
          <cell r="N1589">
            <v>3206</v>
          </cell>
          <cell r="O1589">
            <v>3295757</v>
          </cell>
          <cell r="P1589">
            <v>2589</v>
          </cell>
          <cell r="Q1589">
            <v>951858</v>
          </cell>
          <cell r="R1589">
            <v>5117</v>
          </cell>
          <cell r="S1589">
            <v>202817</v>
          </cell>
          <cell r="T1589">
            <v>16940</v>
          </cell>
          <cell r="U1589">
            <v>2164</v>
          </cell>
        </row>
        <row r="1590">
          <cell r="A1590">
            <v>860516066</v>
          </cell>
          <cell r="B1590" t="str">
            <v xml:space="preserve">COMERCIALIZADORA FRANIG LTDA                                          </v>
          </cell>
          <cell r="C1590" t="str">
            <v xml:space="preserve">COTA                      </v>
          </cell>
          <cell r="D1590" t="str">
            <v xml:space="preserve">CUNDINAMARCA              </v>
          </cell>
          <cell r="E1590" t="str">
            <v>VIGILANCIA</v>
          </cell>
          <cell r="F1590" t="str">
            <v>ACTIVA</v>
          </cell>
          <cell r="G1590" t="str">
            <v>FABRICACION DE VEHICULOS AUTOMOTORES Y SUS PA</v>
          </cell>
          <cell r="H1590">
            <v>1589</v>
          </cell>
          <cell r="I1590">
            <v>17794805</v>
          </cell>
          <cell r="J1590">
            <v>1453.5</v>
          </cell>
          <cell r="K1590">
            <v>6775021</v>
          </cell>
          <cell r="L1590">
            <v>2564</v>
          </cell>
          <cell r="M1590">
            <v>17041589</v>
          </cell>
          <cell r="N1590">
            <v>3033</v>
          </cell>
          <cell r="O1590">
            <v>3517521</v>
          </cell>
          <cell r="P1590">
            <v>3596</v>
          </cell>
          <cell r="Q1590">
            <v>602847</v>
          </cell>
          <cell r="R1590">
            <v>3816</v>
          </cell>
          <cell r="S1590">
            <v>319743</v>
          </cell>
          <cell r="T1590">
            <v>16051.5</v>
          </cell>
          <cell r="U1590">
            <v>2058</v>
          </cell>
        </row>
        <row r="1591">
          <cell r="A1591">
            <v>890312452</v>
          </cell>
          <cell r="B1591" t="str">
            <v xml:space="preserve">ALLERS  S.A.                                                          </v>
          </cell>
          <cell r="C1591" t="str">
            <v xml:space="preserve">CALI                      </v>
          </cell>
          <cell r="D1591" t="str">
            <v xml:space="preserve">VALLE                     </v>
          </cell>
          <cell r="E1591" t="str">
            <v>VIGILANCIA</v>
          </cell>
          <cell r="F1591" t="str">
            <v>ACTIVA</v>
          </cell>
          <cell r="G1591" t="str">
            <v xml:space="preserve">COMERCIO AL POR MAYOR                        </v>
          </cell>
          <cell r="H1591">
            <v>1590</v>
          </cell>
          <cell r="I1591">
            <v>17789771</v>
          </cell>
          <cell r="J1591">
            <v>833</v>
          </cell>
          <cell r="K1591">
            <v>14130955</v>
          </cell>
          <cell r="L1591">
            <v>1188</v>
          </cell>
          <cell r="M1591">
            <v>40223626</v>
          </cell>
          <cell r="N1591">
            <v>1702</v>
          </cell>
          <cell r="O1591">
            <v>6955064</v>
          </cell>
          <cell r="P1591">
            <v>1509</v>
          </cell>
          <cell r="Q1591">
            <v>1855290</v>
          </cell>
          <cell r="R1591">
            <v>1293</v>
          </cell>
          <cell r="S1591">
            <v>1440621</v>
          </cell>
          <cell r="T1591">
            <v>8115</v>
          </cell>
          <cell r="U1591">
            <v>1023</v>
          </cell>
        </row>
        <row r="1592">
          <cell r="A1592">
            <v>800152825</v>
          </cell>
          <cell r="B1592" t="str">
            <v xml:space="preserve">SOCIEDAD DE COMERCIALIZACION INTERNACIONAL KERACOL S.A.               </v>
          </cell>
          <cell r="C1592" t="str">
            <v xml:space="preserve">SABANETA                  </v>
          </cell>
          <cell r="D1592" t="str">
            <v xml:space="preserve">ANTIOQUIA                 </v>
          </cell>
          <cell r="E1592" t="str">
            <v>VIGILANCIA</v>
          </cell>
          <cell r="F1592" t="str">
            <v>ACTIVA</v>
          </cell>
          <cell r="G1592" t="str">
            <v xml:space="preserve">FABRICACION DE PRENDAS DE VESTIR             </v>
          </cell>
          <cell r="H1592">
            <v>1591</v>
          </cell>
          <cell r="I1592">
            <v>17778080</v>
          </cell>
          <cell r="J1592">
            <v>732.5</v>
          </cell>
          <cell r="K1592">
            <v>16700221</v>
          </cell>
          <cell r="L1592">
            <v>5631</v>
          </cell>
          <cell r="M1592">
            <v>6324767</v>
          </cell>
          <cell r="N1592">
            <v>5495</v>
          </cell>
          <cell r="O1592">
            <v>1672080</v>
          </cell>
          <cell r="P1592">
            <v>2564</v>
          </cell>
          <cell r="Q1592">
            <v>964186</v>
          </cell>
          <cell r="R1592">
            <v>4094</v>
          </cell>
          <cell r="S1592">
            <v>287765</v>
          </cell>
          <cell r="T1592">
            <v>20107.5</v>
          </cell>
          <cell r="U1592">
            <v>2577</v>
          </cell>
        </row>
        <row r="1593">
          <cell r="A1593">
            <v>811022997</v>
          </cell>
          <cell r="B1593" t="str">
            <v xml:space="preserve">INVERSIONES ARROZ CARIBE S.A.                                         </v>
          </cell>
          <cell r="C1593" t="str">
            <v xml:space="preserve">ITAGUI                    </v>
          </cell>
          <cell r="D1593" t="str">
            <v xml:space="preserve">ANTIOQUIA                 </v>
          </cell>
          <cell r="E1593" t="str">
            <v>VIGILANCIA</v>
          </cell>
          <cell r="F1593" t="str">
            <v>ACTIVA</v>
          </cell>
          <cell r="G1593" t="str">
            <v xml:space="preserve">COMERCIO AL POR MAYOR                        </v>
          </cell>
          <cell r="H1593">
            <v>1592</v>
          </cell>
          <cell r="I1593">
            <v>17777935</v>
          </cell>
          <cell r="J1593">
            <v>2152.5</v>
          </cell>
          <cell r="K1593">
            <v>3900551</v>
          </cell>
          <cell r="L1593">
            <v>551</v>
          </cell>
          <cell r="M1593">
            <v>86142882</v>
          </cell>
          <cell r="N1593">
            <v>980</v>
          </cell>
          <cell r="O1593">
            <v>12075116</v>
          </cell>
          <cell r="P1593">
            <v>10654</v>
          </cell>
          <cell r="Q1593">
            <v>75416</v>
          </cell>
          <cell r="R1593">
            <v>3249</v>
          </cell>
          <cell r="S1593">
            <v>408249</v>
          </cell>
          <cell r="T1593">
            <v>19178.5</v>
          </cell>
          <cell r="U1593">
            <v>2458</v>
          </cell>
        </row>
        <row r="1594">
          <cell r="A1594">
            <v>817000598</v>
          </cell>
          <cell r="B1594" t="str">
            <v xml:space="preserve">COLOMBIANA DE BEBIDAS Y ENVASADOS S.A                                 </v>
          </cell>
          <cell r="C1594" t="str">
            <v xml:space="preserve">CALOTO                    </v>
          </cell>
          <cell r="D1594" t="str">
            <v xml:space="preserve">CAUCA                     </v>
          </cell>
          <cell r="E1594" t="str">
            <v>VIGILANCIA</v>
          </cell>
          <cell r="F1594" t="str">
            <v>ACTIVA</v>
          </cell>
          <cell r="G1594" t="str">
            <v xml:space="preserve">BEBIDAS                                      </v>
          </cell>
          <cell r="H1594">
            <v>1593</v>
          </cell>
          <cell r="I1594">
            <v>17774008</v>
          </cell>
          <cell r="J1594">
            <v>829.5</v>
          </cell>
          <cell r="K1594">
            <v>14197913</v>
          </cell>
          <cell r="L1594">
            <v>3955</v>
          </cell>
          <cell r="M1594">
            <v>10134390</v>
          </cell>
          <cell r="N1594">
            <v>5650</v>
          </cell>
          <cell r="O1594">
            <v>1617980</v>
          </cell>
          <cell r="P1594">
            <v>4565</v>
          </cell>
          <cell r="Q1594">
            <v>429495</v>
          </cell>
          <cell r="R1594">
            <v>5342</v>
          </cell>
          <cell r="S1594">
            <v>188697</v>
          </cell>
          <cell r="T1594">
            <v>21934.5</v>
          </cell>
          <cell r="U1594">
            <v>2831</v>
          </cell>
        </row>
        <row r="1595">
          <cell r="A1595">
            <v>832005617</v>
          </cell>
          <cell r="B1595" t="str">
            <v xml:space="preserve">SURTIFRUVER DE LA SABANA LTDA                                         </v>
          </cell>
          <cell r="C1595" t="str">
            <v xml:space="preserve">BOGOTA D.C.               </v>
          </cell>
          <cell r="D1595" t="str">
            <v xml:space="preserve">BOGOTA D.C.               </v>
          </cell>
          <cell r="E1595" t="str">
            <v>VIGILANCIA</v>
          </cell>
          <cell r="F1595" t="str">
            <v>ACTIVA</v>
          </cell>
          <cell r="G1595" t="str">
            <v xml:space="preserve">COMERCIO AL POR MENOR                        </v>
          </cell>
          <cell r="H1595">
            <v>1594</v>
          </cell>
          <cell r="I1595">
            <v>17738575</v>
          </cell>
          <cell r="J1595">
            <v>1318</v>
          </cell>
          <cell r="K1595">
            <v>7730161</v>
          </cell>
          <cell r="L1595">
            <v>983</v>
          </cell>
          <cell r="M1595">
            <v>48295669</v>
          </cell>
          <cell r="N1595">
            <v>1423</v>
          </cell>
          <cell r="O1595">
            <v>8203876</v>
          </cell>
          <cell r="P1595">
            <v>2675</v>
          </cell>
          <cell r="Q1595">
            <v>910454</v>
          </cell>
          <cell r="R1595">
            <v>1901</v>
          </cell>
          <cell r="S1595">
            <v>863213</v>
          </cell>
          <cell r="T1595">
            <v>9894</v>
          </cell>
          <cell r="U1595">
            <v>1254</v>
          </cell>
        </row>
        <row r="1596">
          <cell r="A1596">
            <v>860530223</v>
          </cell>
          <cell r="B1596" t="str">
            <v xml:space="preserve">EDITORIAL DELFIN LTDA                                                 </v>
          </cell>
          <cell r="C1596" t="str">
            <v xml:space="preserve">BOGOTA D.C.               </v>
          </cell>
          <cell r="D1596" t="str">
            <v xml:space="preserve">BOGOTA D.C.               </v>
          </cell>
          <cell r="E1596" t="str">
            <v>VIGILANCIA</v>
          </cell>
          <cell r="F1596" t="str">
            <v>ACTIVA</v>
          </cell>
          <cell r="G1596" t="str">
            <v>EDITORIAL E IMPRESION (SIN INCLUIR PUBLICACIO</v>
          </cell>
          <cell r="H1596">
            <v>1595</v>
          </cell>
          <cell r="I1596">
            <v>17727816</v>
          </cell>
          <cell r="J1596">
            <v>1787.5</v>
          </cell>
          <cell r="K1596">
            <v>5123712</v>
          </cell>
          <cell r="L1596">
            <v>3194</v>
          </cell>
          <cell r="M1596">
            <v>13122461</v>
          </cell>
          <cell r="N1596">
            <v>4541</v>
          </cell>
          <cell r="O1596">
            <v>2154851</v>
          </cell>
          <cell r="P1596">
            <v>1666</v>
          </cell>
          <cell r="Q1596">
            <v>1643592</v>
          </cell>
          <cell r="R1596">
            <v>2329</v>
          </cell>
          <cell r="S1596">
            <v>643914</v>
          </cell>
          <cell r="T1596">
            <v>15112.5</v>
          </cell>
          <cell r="U1596">
            <v>1930</v>
          </cell>
        </row>
        <row r="1597">
          <cell r="A1597">
            <v>860351760</v>
          </cell>
          <cell r="B1597" t="str">
            <v xml:space="preserve">HOSPIMEDICS S.A.                                                      </v>
          </cell>
          <cell r="C1597" t="str">
            <v xml:space="preserve">BOGOTA D.C.               </v>
          </cell>
          <cell r="D1597" t="str">
            <v xml:space="preserve">BOGOTA D.C.               </v>
          </cell>
          <cell r="E1597" t="str">
            <v>VIGILANCIA</v>
          </cell>
          <cell r="F1597" t="str">
            <v>ACTIVA</v>
          </cell>
          <cell r="G1597" t="str">
            <v xml:space="preserve">COMERCIO AL POR MENOR                        </v>
          </cell>
          <cell r="H1597">
            <v>1596</v>
          </cell>
          <cell r="I1597">
            <v>17718807</v>
          </cell>
          <cell r="J1597">
            <v>1061</v>
          </cell>
          <cell r="K1597">
            <v>10408841</v>
          </cell>
          <cell r="L1597">
            <v>2365</v>
          </cell>
          <cell r="M1597">
            <v>18638150</v>
          </cell>
          <cell r="N1597">
            <v>1485</v>
          </cell>
          <cell r="O1597">
            <v>7906675</v>
          </cell>
          <cell r="P1597">
            <v>1577</v>
          </cell>
          <cell r="Q1597">
            <v>1770987</v>
          </cell>
          <cell r="R1597">
            <v>1607</v>
          </cell>
          <cell r="S1597">
            <v>1076268</v>
          </cell>
          <cell r="T1597">
            <v>9691</v>
          </cell>
          <cell r="U1597">
            <v>1232</v>
          </cell>
        </row>
        <row r="1598">
          <cell r="A1598">
            <v>860032450</v>
          </cell>
          <cell r="B1598" t="str">
            <v xml:space="preserve">POLLO FIESTA S A EN CONCORDATO                                        </v>
          </cell>
          <cell r="C1598" t="str">
            <v xml:space="preserve">BOGOTA D.C.               </v>
          </cell>
          <cell r="D1598" t="str">
            <v xml:space="preserve">BOGOTA D.C.               </v>
          </cell>
          <cell r="E1598" t="str">
            <v>VIGILANCIA</v>
          </cell>
          <cell r="F1598" t="str">
            <v>CONCORDATO</v>
          </cell>
          <cell r="G1598" t="str">
            <v xml:space="preserve">ACTIVIDADES PECUARIAS Y DE CAZA              </v>
          </cell>
          <cell r="H1598">
            <v>1597</v>
          </cell>
          <cell r="I1598">
            <v>17707425</v>
          </cell>
          <cell r="J1598">
            <v>1115</v>
          </cell>
          <cell r="K1598">
            <v>9688423</v>
          </cell>
          <cell r="L1598">
            <v>753</v>
          </cell>
          <cell r="M1598">
            <v>64273329</v>
          </cell>
          <cell r="N1598">
            <v>1271</v>
          </cell>
          <cell r="O1598">
            <v>9250013</v>
          </cell>
          <cell r="P1598">
            <v>2063</v>
          </cell>
          <cell r="Q1598">
            <v>1293784</v>
          </cell>
          <cell r="R1598">
            <v>1990</v>
          </cell>
          <cell r="S1598">
            <v>810906</v>
          </cell>
          <cell r="T1598">
            <v>8789</v>
          </cell>
          <cell r="U1598">
            <v>1111</v>
          </cell>
        </row>
        <row r="1599">
          <cell r="A1599">
            <v>830134897</v>
          </cell>
          <cell r="B1599" t="str">
            <v xml:space="preserve">ZTE  SUCURSAL COLOMBIA                                                </v>
          </cell>
          <cell r="C1599" t="str">
            <v xml:space="preserve">BOGOTA D.C.               </v>
          </cell>
          <cell r="D1599" t="str">
            <v xml:space="preserve">BOGOTA D.C.               </v>
          </cell>
          <cell r="E1599" t="str">
            <v>VIGILANCIA</v>
          </cell>
          <cell r="F1599" t="str">
            <v>ACTIVA</v>
          </cell>
          <cell r="G1599" t="str">
            <v xml:space="preserve">TELEFONIA Y REDES                            </v>
          </cell>
          <cell r="H1599">
            <v>1598</v>
          </cell>
          <cell r="I1599">
            <v>17694040</v>
          </cell>
          <cell r="J1599">
            <v>1366</v>
          </cell>
          <cell r="K1599">
            <v>7402992</v>
          </cell>
          <cell r="L1599">
            <v>1028</v>
          </cell>
          <cell r="M1599">
            <v>46223348</v>
          </cell>
          <cell r="N1599">
            <v>897</v>
          </cell>
          <cell r="O1599">
            <v>13195780</v>
          </cell>
          <cell r="P1599">
            <v>1375</v>
          </cell>
          <cell r="Q1599">
            <v>2057368</v>
          </cell>
          <cell r="R1599">
            <v>1256</v>
          </cell>
          <cell r="S1599">
            <v>1489267</v>
          </cell>
          <cell r="T1599">
            <v>7520</v>
          </cell>
          <cell r="U1599">
            <v>951</v>
          </cell>
        </row>
        <row r="1600">
          <cell r="A1600">
            <v>800019102</v>
          </cell>
          <cell r="B1600" t="str">
            <v xml:space="preserve">INTERASESORES ASESORES EMPRESARIALES ADMINISTRATIVOS S. A.            </v>
          </cell>
          <cell r="C1600" t="str">
            <v xml:space="preserve">BOGOTA D.C.               </v>
          </cell>
          <cell r="D1600" t="str">
            <v xml:space="preserve">BOGOTA D.C.               </v>
          </cell>
          <cell r="E1600" t="str">
            <v>VIGILANCIA</v>
          </cell>
          <cell r="F1600" t="str">
            <v>ACTIVA</v>
          </cell>
          <cell r="G1600" t="str">
            <v xml:space="preserve">EDUCACION                                    </v>
          </cell>
          <cell r="H1600">
            <v>1599</v>
          </cell>
          <cell r="I1600">
            <v>17660179</v>
          </cell>
          <cell r="J1600">
            <v>1198</v>
          </cell>
          <cell r="K1600">
            <v>8797914</v>
          </cell>
          <cell r="L1600">
            <v>2226</v>
          </cell>
          <cell r="M1600">
            <v>19857643</v>
          </cell>
          <cell r="N1600">
            <v>1662</v>
          </cell>
          <cell r="O1600">
            <v>7126055</v>
          </cell>
          <cell r="P1600">
            <v>3237</v>
          </cell>
          <cell r="Q1600">
            <v>702079</v>
          </cell>
          <cell r="R1600">
            <v>3589</v>
          </cell>
          <cell r="S1600">
            <v>349334</v>
          </cell>
          <cell r="T1600">
            <v>13511</v>
          </cell>
          <cell r="U1600">
            <v>1708</v>
          </cell>
        </row>
        <row r="1601">
          <cell r="A1601">
            <v>860064038</v>
          </cell>
          <cell r="B1601" t="str">
            <v xml:space="preserve">HELICENTRO LIMITADA                                                   </v>
          </cell>
          <cell r="C1601" t="str">
            <v xml:space="preserve">BOGOTA D.C.               </v>
          </cell>
          <cell r="D1601" t="str">
            <v xml:space="preserve">BOGOTA D.C.               </v>
          </cell>
          <cell r="E1601" t="str">
            <v>VIGILANCIA</v>
          </cell>
          <cell r="F1601" t="str">
            <v>ACTIVA</v>
          </cell>
          <cell r="G1601" t="str">
            <v xml:space="preserve">COMERCIO AL POR MAYOR                        </v>
          </cell>
          <cell r="H1601">
            <v>1600</v>
          </cell>
          <cell r="I1601">
            <v>17615939</v>
          </cell>
          <cell r="J1601">
            <v>936.5</v>
          </cell>
          <cell r="K1601">
            <v>12190692</v>
          </cell>
          <cell r="L1601">
            <v>4432</v>
          </cell>
          <cell r="M1601">
            <v>8828251</v>
          </cell>
          <cell r="N1601">
            <v>3942</v>
          </cell>
          <cell r="O1601">
            <v>2588657</v>
          </cell>
          <cell r="P1601">
            <v>3649</v>
          </cell>
          <cell r="Q1601">
            <v>593876</v>
          </cell>
          <cell r="R1601">
            <v>6044</v>
          </cell>
          <cell r="S1601">
            <v>151390</v>
          </cell>
          <cell r="T1601">
            <v>20603.5</v>
          </cell>
          <cell r="U1601">
            <v>2644</v>
          </cell>
        </row>
        <row r="1602">
          <cell r="A1602">
            <v>860046645</v>
          </cell>
          <cell r="B1602" t="str">
            <v xml:space="preserve">PRICE WATERHOUSE COOPERS ASESORES GERENCIALES LTDA                    </v>
          </cell>
          <cell r="C1602" t="str">
            <v xml:space="preserve">BOGOTA D.C.               </v>
          </cell>
          <cell r="D1602" t="str">
            <v xml:space="preserve">BOGOTA D.C.               </v>
          </cell>
          <cell r="E1602" t="str">
            <v>VIGILANCIA</v>
          </cell>
          <cell r="F1602" t="str">
            <v>ACTIVA</v>
          </cell>
          <cell r="G1602" t="str">
            <v xml:space="preserve">OTRAS ACTIVIDADES EMPRESARIALES              </v>
          </cell>
          <cell r="H1602">
            <v>1601</v>
          </cell>
          <cell r="I1602">
            <v>17604648</v>
          </cell>
          <cell r="J1602">
            <v>1920.5</v>
          </cell>
          <cell r="K1602">
            <v>4582859</v>
          </cell>
          <cell r="L1602">
            <v>1354</v>
          </cell>
          <cell r="M1602">
            <v>34802520</v>
          </cell>
          <cell r="N1602">
            <v>355</v>
          </cell>
          <cell r="O1602">
            <v>34802520</v>
          </cell>
          <cell r="P1602">
            <v>1080</v>
          </cell>
          <cell r="Q1602">
            <v>2752722</v>
          </cell>
          <cell r="R1602">
            <v>1277</v>
          </cell>
          <cell r="S1602">
            <v>1467342</v>
          </cell>
          <cell r="T1602">
            <v>7587.5</v>
          </cell>
          <cell r="U1602">
            <v>959</v>
          </cell>
        </row>
        <row r="1603">
          <cell r="A1603">
            <v>890907821</v>
          </cell>
          <cell r="B1603" t="str">
            <v xml:space="preserve">PRODUCTOS Y MATERIALES DE CONFECCION S.A.                             </v>
          </cell>
          <cell r="C1603" t="str">
            <v xml:space="preserve">MEDELLIN                  </v>
          </cell>
          <cell r="D1603" t="str">
            <v xml:space="preserve">ANTIOQUIA                 </v>
          </cell>
          <cell r="E1603" t="str">
            <v>VIGILANCIA</v>
          </cell>
          <cell r="F1603" t="str">
            <v>ACTIVA</v>
          </cell>
          <cell r="G1603" t="str">
            <v xml:space="preserve">FABRICACION DE PRENDAS DE VESTIR             </v>
          </cell>
          <cell r="H1603">
            <v>1602</v>
          </cell>
          <cell r="I1603">
            <v>17574592</v>
          </cell>
          <cell r="J1603">
            <v>2044.5</v>
          </cell>
          <cell r="K1603">
            <v>4178206</v>
          </cell>
          <cell r="L1603">
            <v>1566</v>
          </cell>
          <cell r="M1603">
            <v>30037944</v>
          </cell>
          <cell r="N1603">
            <v>1532</v>
          </cell>
          <cell r="O1603">
            <v>7751669</v>
          </cell>
          <cell r="P1603">
            <v>1779</v>
          </cell>
          <cell r="Q1603">
            <v>1531464</v>
          </cell>
          <cell r="R1603">
            <v>5780</v>
          </cell>
          <cell r="S1603">
            <v>164687</v>
          </cell>
          <cell r="T1603">
            <v>14303.5</v>
          </cell>
          <cell r="U1603">
            <v>1831</v>
          </cell>
        </row>
        <row r="1604">
          <cell r="A1604">
            <v>817001693</v>
          </cell>
          <cell r="B1604" t="str">
            <v xml:space="preserve">ALAMBRES Y CABLES TECNICOS S.A. ALCATEK S.A.                          </v>
          </cell>
          <cell r="C1604" t="str">
            <v xml:space="preserve">PUERTO TEJADA             </v>
          </cell>
          <cell r="D1604" t="str">
            <v xml:space="preserve">CAUCA                     </v>
          </cell>
          <cell r="E1604" t="str">
            <v>VIGILANCIA</v>
          </cell>
          <cell r="F1604" t="str">
            <v>ACTIVA</v>
          </cell>
          <cell r="G1604" t="str">
            <v xml:space="preserve">INDUSTRIA METALMECANICA DERIVADA             </v>
          </cell>
          <cell r="H1604">
            <v>1603</v>
          </cell>
          <cell r="I1604">
            <v>17545043</v>
          </cell>
          <cell r="J1604">
            <v>750</v>
          </cell>
          <cell r="K1604">
            <v>16197973</v>
          </cell>
          <cell r="L1604">
            <v>4796</v>
          </cell>
          <cell r="M1604">
            <v>7965934</v>
          </cell>
          <cell r="N1604">
            <v>2540</v>
          </cell>
          <cell r="O1604">
            <v>4396170</v>
          </cell>
          <cell r="P1604">
            <v>806</v>
          </cell>
          <cell r="Q1604">
            <v>3958552</v>
          </cell>
          <cell r="R1604">
            <v>597</v>
          </cell>
          <cell r="S1604">
            <v>3912884</v>
          </cell>
          <cell r="T1604">
            <v>11092</v>
          </cell>
          <cell r="U1604">
            <v>1405</v>
          </cell>
        </row>
        <row r="1605">
          <cell r="A1605">
            <v>817000801</v>
          </cell>
          <cell r="B1605" t="str">
            <v xml:space="preserve">SUPERFICIES SOLIDAS S.A.                                              </v>
          </cell>
          <cell r="C1605" t="str">
            <v xml:space="preserve">CALOTO                    </v>
          </cell>
          <cell r="D1605" t="str">
            <v xml:space="preserve">CAUCA                     </v>
          </cell>
          <cell r="E1605" t="str">
            <v>VIGILANCIA</v>
          </cell>
          <cell r="F1605" t="str">
            <v>ACTIVA</v>
          </cell>
          <cell r="G1605" t="str">
            <v xml:space="preserve">PRODUCTOS QUIMICOS                           </v>
          </cell>
          <cell r="H1605">
            <v>1604</v>
          </cell>
          <cell r="I1605">
            <v>17540815</v>
          </cell>
          <cell r="J1605">
            <v>757.5</v>
          </cell>
          <cell r="K1605">
            <v>16005245</v>
          </cell>
          <cell r="L1605">
            <v>2676</v>
          </cell>
          <cell r="M1605">
            <v>16194028</v>
          </cell>
          <cell r="N1605">
            <v>2383</v>
          </cell>
          <cell r="O1605">
            <v>4704905</v>
          </cell>
          <cell r="P1605">
            <v>770</v>
          </cell>
          <cell r="Q1605">
            <v>4147277</v>
          </cell>
          <cell r="R1605">
            <v>607</v>
          </cell>
          <cell r="S1605">
            <v>3808146</v>
          </cell>
          <cell r="T1605">
            <v>8797.5</v>
          </cell>
          <cell r="U1605">
            <v>1114</v>
          </cell>
        </row>
        <row r="1606">
          <cell r="A1606">
            <v>860024986</v>
          </cell>
          <cell r="B1606" t="str">
            <v xml:space="preserve">PLASTICOS TECNICOS LIMITADA                                           </v>
          </cell>
          <cell r="C1606" t="str">
            <v xml:space="preserve">BOGOTA D.C.               </v>
          </cell>
          <cell r="D1606" t="str">
            <v xml:space="preserve">BOGOTA D.C.               </v>
          </cell>
          <cell r="E1606" t="str">
            <v>VIGILANCIA</v>
          </cell>
          <cell r="F1606" t="str">
            <v>ACTIVA</v>
          </cell>
          <cell r="G1606" t="str">
            <v xml:space="preserve">PRODUCTOS DE PLASTICO                        </v>
          </cell>
          <cell r="H1606">
            <v>1605</v>
          </cell>
          <cell r="I1606">
            <v>17536983</v>
          </cell>
          <cell r="J1606">
            <v>1390</v>
          </cell>
          <cell r="K1606">
            <v>7230884</v>
          </cell>
          <cell r="L1606">
            <v>1537</v>
          </cell>
          <cell r="M1606">
            <v>30719994</v>
          </cell>
          <cell r="N1606">
            <v>1776</v>
          </cell>
          <cell r="O1606">
            <v>6673274</v>
          </cell>
          <cell r="P1606">
            <v>782</v>
          </cell>
          <cell r="Q1606">
            <v>4091344</v>
          </cell>
          <cell r="R1606">
            <v>847</v>
          </cell>
          <cell r="S1606">
            <v>2495953</v>
          </cell>
          <cell r="T1606">
            <v>7937</v>
          </cell>
          <cell r="U1606">
            <v>999</v>
          </cell>
        </row>
        <row r="1607">
          <cell r="A1607">
            <v>830032559</v>
          </cell>
          <cell r="B1607" t="str">
            <v xml:space="preserve">FLINT INK DE COLOMBIA LTDA                                            </v>
          </cell>
          <cell r="C1607" t="str">
            <v xml:space="preserve">BOGOTA D.C.               </v>
          </cell>
          <cell r="D1607" t="str">
            <v xml:space="preserve">BOGOTA D.C.               </v>
          </cell>
          <cell r="E1607" t="str">
            <v>VIGILANCIA</v>
          </cell>
          <cell r="F1607" t="str">
            <v>ACTIVA</v>
          </cell>
          <cell r="G1607" t="str">
            <v xml:space="preserve">COMERCIO AL POR MAYOR                        </v>
          </cell>
          <cell r="H1607">
            <v>1606</v>
          </cell>
          <cell r="I1607">
            <v>17529818</v>
          </cell>
          <cell r="J1607">
            <v>2043.5</v>
          </cell>
          <cell r="K1607">
            <v>4179984</v>
          </cell>
          <cell r="L1607">
            <v>1900</v>
          </cell>
          <cell r="M1607">
            <v>24015000</v>
          </cell>
          <cell r="N1607">
            <v>2070</v>
          </cell>
          <cell r="O1607">
            <v>5549314</v>
          </cell>
          <cell r="P1607">
            <v>2748</v>
          </cell>
          <cell r="Q1607">
            <v>880519</v>
          </cell>
          <cell r="R1607">
            <v>4481</v>
          </cell>
          <cell r="S1607">
            <v>249477</v>
          </cell>
          <cell r="T1607">
            <v>14848.5</v>
          </cell>
          <cell r="U1607">
            <v>1895</v>
          </cell>
        </row>
        <row r="1608">
          <cell r="A1608">
            <v>891500059</v>
          </cell>
          <cell r="B1608" t="str">
            <v xml:space="preserve">EMPAQUES DEL CAUCA S.A.                                               </v>
          </cell>
          <cell r="C1608" t="str">
            <v xml:space="preserve">POPAYAN                   </v>
          </cell>
          <cell r="D1608" t="str">
            <v xml:space="preserve">CAUCA                     </v>
          </cell>
          <cell r="E1608" t="str">
            <v>VIGILANCIA</v>
          </cell>
          <cell r="F1608" t="str">
            <v>ACTIVA</v>
          </cell>
          <cell r="G1608" t="str">
            <v>FABRICACION DE TELAS Y ACTIVIDADES RELACIONAD</v>
          </cell>
          <cell r="H1608">
            <v>1607</v>
          </cell>
          <cell r="I1608">
            <v>17521798</v>
          </cell>
          <cell r="J1608">
            <v>735</v>
          </cell>
          <cell r="K1608">
            <v>16637886</v>
          </cell>
          <cell r="L1608">
            <v>3776</v>
          </cell>
          <cell r="M1608">
            <v>10701240</v>
          </cell>
          <cell r="N1608">
            <v>5155</v>
          </cell>
          <cell r="O1608">
            <v>1832365</v>
          </cell>
          <cell r="P1608">
            <v>3457</v>
          </cell>
          <cell r="Q1608">
            <v>638558</v>
          </cell>
          <cell r="R1608">
            <v>2965</v>
          </cell>
          <cell r="S1608">
            <v>465683</v>
          </cell>
          <cell r="T1608">
            <v>17695</v>
          </cell>
          <cell r="U1608">
            <v>2269</v>
          </cell>
        </row>
        <row r="1609">
          <cell r="A1609">
            <v>860047876</v>
          </cell>
          <cell r="B1609" t="str">
            <v xml:space="preserve">BODEGAS DEL RHIN LTDA                                                 </v>
          </cell>
          <cell r="C1609" t="str">
            <v xml:space="preserve">BOGOTA D.C.               </v>
          </cell>
          <cell r="D1609" t="str">
            <v xml:space="preserve">BOGOTA D.C.               </v>
          </cell>
          <cell r="E1609" t="str">
            <v>VIGILANCIA</v>
          </cell>
          <cell r="F1609" t="str">
            <v>ACTIVA</v>
          </cell>
          <cell r="G1609" t="str">
            <v xml:space="preserve">BEBIDAS                                      </v>
          </cell>
          <cell r="H1609">
            <v>1608</v>
          </cell>
          <cell r="I1609">
            <v>17520201</v>
          </cell>
          <cell r="J1609">
            <v>1288.5</v>
          </cell>
          <cell r="K1609">
            <v>7965711</v>
          </cell>
          <cell r="L1609">
            <v>3101</v>
          </cell>
          <cell r="M1609">
            <v>13628399</v>
          </cell>
          <cell r="N1609">
            <v>1731</v>
          </cell>
          <cell r="O1609">
            <v>6858945</v>
          </cell>
          <cell r="P1609">
            <v>1767</v>
          </cell>
          <cell r="Q1609">
            <v>1543137</v>
          </cell>
          <cell r="R1609">
            <v>2958</v>
          </cell>
          <cell r="S1609">
            <v>466268</v>
          </cell>
          <cell r="T1609">
            <v>12453.5</v>
          </cell>
          <cell r="U1609">
            <v>1585</v>
          </cell>
        </row>
        <row r="1610">
          <cell r="A1610">
            <v>890904724</v>
          </cell>
          <cell r="B1610" t="str">
            <v xml:space="preserve">C.I TEXTILES BALALAIKA S.A                                            </v>
          </cell>
          <cell r="C1610" t="str">
            <v xml:space="preserve">MEDELLIN                  </v>
          </cell>
          <cell r="D1610" t="str">
            <v xml:space="preserve">ANTIOQUIA                 </v>
          </cell>
          <cell r="E1610" t="str">
            <v>VIGILANCIA</v>
          </cell>
          <cell r="F1610" t="str">
            <v>ACTIVA</v>
          </cell>
          <cell r="G1610" t="str">
            <v>FABRICACION DE TELAS Y ACTIVIDADES RELACIONAD</v>
          </cell>
          <cell r="H1610">
            <v>1609</v>
          </cell>
          <cell r="I1610">
            <v>17514580</v>
          </cell>
          <cell r="J1610">
            <v>1063.5</v>
          </cell>
          <cell r="K1610">
            <v>10378324</v>
          </cell>
          <cell r="L1610">
            <v>2819</v>
          </cell>
          <cell r="M1610">
            <v>15204950</v>
          </cell>
          <cell r="N1610">
            <v>3268</v>
          </cell>
          <cell r="O1610">
            <v>3205298</v>
          </cell>
          <cell r="P1610">
            <v>1735</v>
          </cell>
          <cell r="Q1610">
            <v>1578063</v>
          </cell>
          <cell r="R1610">
            <v>4592</v>
          </cell>
          <cell r="S1610">
            <v>239904</v>
          </cell>
          <cell r="T1610">
            <v>15086.5</v>
          </cell>
          <cell r="U1610">
            <v>1928</v>
          </cell>
        </row>
        <row r="1611">
          <cell r="A1611">
            <v>800105706</v>
          </cell>
          <cell r="B1611" t="str">
            <v xml:space="preserve">UPSISTEMAS S. A.                                                      </v>
          </cell>
          <cell r="C1611" t="str">
            <v xml:space="preserve">BOGOTA D.C.               </v>
          </cell>
          <cell r="D1611" t="str">
            <v xml:space="preserve">BOGOTA D.C.               </v>
          </cell>
          <cell r="E1611" t="str">
            <v>VIGILANCIA</v>
          </cell>
          <cell r="F1611" t="str">
            <v>ACTIVA</v>
          </cell>
          <cell r="G1611" t="str">
            <v xml:space="preserve">COMERCIO AL POR MENOR                        </v>
          </cell>
          <cell r="H1611">
            <v>1610</v>
          </cell>
          <cell r="I1611">
            <v>17513100</v>
          </cell>
          <cell r="J1611">
            <v>1573</v>
          </cell>
          <cell r="K1611">
            <v>6071341</v>
          </cell>
          <cell r="L1611">
            <v>1820</v>
          </cell>
          <cell r="M1611">
            <v>25114391</v>
          </cell>
          <cell r="N1611">
            <v>1134</v>
          </cell>
          <cell r="O1611">
            <v>10347068</v>
          </cell>
          <cell r="P1611">
            <v>1126</v>
          </cell>
          <cell r="Q1611">
            <v>2638257</v>
          </cell>
          <cell r="R1611">
            <v>1538</v>
          </cell>
          <cell r="S1611">
            <v>1141365</v>
          </cell>
          <cell r="T1611">
            <v>8801</v>
          </cell>
          <cell r="U1611">
            <v>1116</v>
          </cell>
        </row>
        <row r="1612">
          <cell r="A1612">
            <v>830032514</v>
          </cell>
          <cell r="B1612" t="str">
            <v xml:space="preserve">TELEDIFUSION S A                                                      </v>
          </cell>
          <cell r="C1612" t="str">
            <v xml:space="preserve">BOGOTA D.C.               </v>
          </cell>
          <cell r="D1612" t="str">
            <v xml:space="preserve">BOGOTA D.C.               </v>
          </cell>
          <cell r="E1612" t="str">
            <v>VIGILANCIA</v>
          </cell>
          <cell r="F1612" t="str">
            <v>ACTIVA</v>
          </cell>
          <cell r="G1612" t="str">
            <v xml:space="preserve">TELEFONIA Y REDES                            </v>
          </cell>
          <cell r="H1612">
            <v>1611</v>
          </cell>
          <cell r="I1612">
            <v>17503876</v>
          </cell>
          <cell r="J1612">
            <v>1038</v>
          </cell>
          <cell r="K1612">
            <v>10716536</v>
          </cell>
          <cell r="L1612">
            <v>1829</v>
          </cell>
          <cell r="M1612">
            <v>25042453</v>
          </cell>
          <cell r="N1612">
            <v>2181</v>
          </cell>
          <cell r="O1612">
            <v>5187345</v>
          </cell>
          <cell r="P1612">
            <v>1631</v>
          </cell>
          <cell r="Q1612">
            <v>1700405</v>
          </cell>
          <cell r="R1612">
            <v>1319</v>
          </cell>
          <cell r="S1612">
            <v>1402244</v>
          </cell>
          <cell r="T1612">
            <v>9609</v>
          </cell>
          <cell r="U1612">
            <v>1219</v>
          </cell>
        </row>
        <row r="1613">
          <cell r="A1613">
            <v>800228676</v>
          </cell>
          <cell r="B1613" t="str">
            <v xml:space="preserve">GRES CARIBE S A EN ACUERDO DE REESTRUCTURACION                        </v>
          </cell>
          <cell r="C1613" t="str">
            <v xml:space="preserve">BARRANQUILLA              </v>
          </cell>
          <cell r="D1613" t="str">
            <v xml:space="preserve">ATLANTICO                 </v>
          </cell>
          <cell r="E1613" t="str">
            <v>VIGILANCIA</v>
          </cell>
          <cell r="F1613" t="str">
            <v>ACUERDO DE REESTRUCTURACION</v>
          </cell>
          <cell r="G1613" t="str">
            <v>FABRICACION DE PRODUCTOS MINERALES NO METALIC</v>
          </cell>
          <cell r="H1613">
            <v>1612</v>
          </cell>
          <cell r="I1613">
            <v>17459613</v>
          </cell>
          <cell r="J1613">
            <v>1910</v>
          </cell>
          <cell r="K1613">
            <v>4626476</v>
          </cell>
          <cell r="L1613">
            <v>3749</v>
          </cell>
          <cell r="M1613">
            <v>10803222</v>
          </cell>
          <cell r="N1613">
            <v>3320</v>
          </cell>
          <cell r="O1613">
            <v>3137427</v>
          </cell>
          <cell r="P1613">
            <v>2533</v>
          </cell>
          <cell r="Q1613">
            <v>984492</v>
          </cell>
          <cell r="R1613">
            <v>2866</v>
          </cell>
          <cell r="S1613">
            <v>486111</v>
          </cell>
          <cell r="T1613">
            <v>15990</v>
          </cell>
          <cell r="U1613">
            <v>2048</v>
          </cell>
        </row>
        <row r="1614">
          <cell r="A1614">
            <v>830040575</v>
          </cell>
          <cell r="B1614" t="str">
            <v xml:space="preserve">SEALED AIR COLOMBIA LTDA                                              </v>
          </cell>
          <cell r="C1614" t="str">
            <v xml:space="preserve">BOGOTA D.C.               </v>
          </cell>
          <cell r="D1614" t="str">
            <v xml:space="preserve">BOGOTA D.C.               </v>
          </cell>
          <cell r="E1614" t="str">
            <v>VIGILANCIA</v>
          </cell>
          <cell r="F1614" t="str">
            <v>ACTIVA</v>
          </cell>
          <cell r="G1614" t="str">
            <v xml:space="preserve">COMERCIO AL POR MENOR                        </v>
          </cell>
          <cell r="H1614">
            <v>1613</v>
          </cell>
          <cell r="I1614">
            <v>17420676</v>
          </cell>
          <cell r="J1614">
            <v>915</v>
          </cell>
          <cell r="K1614">
            <v>12540035</v>
          </cell>
          <cell r="L1614">
            <v>1615</v>
          </cell>
          <cell r="M1614">
            <v>28715434</v>
          </cell>
          <cell r="N1614">
            <v>1369</v>
          </cell>
          <cell r="O1614">
            <v>8595913</v>
          </cell>
          <cell r="P1614">
            <v>1061</v>
          </cell>
          <cell r="Q1614">
            <v>2793978</v>
          </cell>
          <cell r="R1614">
            <v>1347</v>
          </cell>
          <cell r="S1614">
            <v>1359696</v>
          </cell>
          <cell r="T1614">
            <v>7920</v>
          </cell>
          <cell r="U1614">
            <v>996</v>
          </cell>
        </row>
        <row r="1615">
          <cell r="A1615">
            <v>830050633</v>
          </cell>
          <cell r="B1615" t="str">
            <v xml:space="preserve">VERYTEL LTDA                                                          </v>
          </cell>
          <cell r="C1615" t="str">
            <v xml:space="preserve">BOGOTA D.C.               </v>
          </cell>
          <cell r="D1615" t="str">
            <v xml:space="preserve">BOGOTA D.C.               </v>
          </cell>
          <cell r="E1615" t="str">
            <v>VIGILANCIA</v>
          </cell>
          <cell r="F1615" t="str">
            <v>ACTIVA</v>
          </cell>
          <cell r="G1615" t="str">
            <v xml:space="preserve">COMERCIO AL POR MENOR                        </v>
          </cell>
          <cell r="H1615">
            <v>1614</v>
          </cell>
          <cell r="I1615">
            <v>17395223</v>
          </cell>
          <cell r="J1615">
            <v>1408</v>
          </cell>
          <cell r="K1615">
            <v>7065087</v>
          </cell>
          <cell r="L1615">
            <v>1609</v>
          </cell>
          <cell r="M1615">
            <v>28860365</v>
          </cell>
          <cell r="N1615">
            <v>1756</v>
          </cell>
          <cell r="O1615">
            <v>6748612</v>
          </cell>
          <cell r="P1615">
            <v>994</v>
          </cell>
          <cell r="Q1615">
            <v>3019969</v>
          </cell>
          <cell r="R1615">
            <v>1576</v>
          </cell>
          <cell r="S1615">
            <v>1104131</v>
          </cell>
          <cell r="T1615">
            <v>8957</v>
          </cell>
          <cell r="U1615">
            <v>1135</v>
          </cell>
        </row>
        <row r="1616">
          <cell r="A1616">
            <v>890907724</v>
          </cell>
          <cell r="B1616" t="str">
            <v xml:space="preserve">GEOMINAS S.A  EN ACUERDO DE REESTRUCTURACION                          </v>
          </cell>
          <cell r="C1616" t="str">
            <v xml:space="preserve">MEDELLIN                  </v>
          </cell>
          <cell r="D1616" t="str">
            <v xml:space="preserve">ANTIOQUIA                 </v>
          </cell>
          <cell r="E1616" t="str">
            <v>VIGILANCIA</v>
          </cell>
          <cell r="F1616" t="str">
            <v>ACUERDO DE REESTRUCTURACION</v>
          </cell>
          <cell r="G1616" t="str">
            <v xml:space="preserve">CONSTRUCCION DE OBRAS CIVILES                </v>
          </cell>
          <cell r="H1616">
            <v>1615</v>
          </cell>
          <cell r="I1616">
            <v>17355901</v>
          </cell>
          <cell r="J1616">
            <v>1059</v>
          </cell>
          <cell r="K1616">
            <v>10431522</v>
          </cell>
          <cell r="L1616">
            <v>1567</v>
          </cell>
          <cell r="M1616">
            <v>30027433</v>
          </cell>
          <cell r="N1616">
            <v>4776</v>
          </cell>
          <cell r="O1616">
            <v>2021552</v>
          </cell>
          <cell r="P1616">
            <v>2660</v>
          </cell>
          <cell r="Q1616">
            <v>920346</v>
          </cell>
          <cell r="R1616">
            <v>1776</v>
          </cell>
          <cell r="S1616">
            <v>942404</v>
          </cell>
          <cell r="T1616">
            <v>13453</v>
          </cell>
          <cell r="U1616">
            <v>1699</v>
          </cell>
        </row>
        <row r="1617">
          <cell r="A1617">
            <v>860026428</v>
          </cell>
          <cell r="B1617" t="str">
            <v xml:space="preserve">KOYOMAD PRODUCTOS CARNICOS S.A.                                       </v>
          </cell>
          <cell r="C1617" t="str">
            <v xml:space="preserve">BOGOTA D.C.               </v>
          </cell>
          <cell r="D1617" t="str">
            <v xml:space="preserve">BOGOTA D.C.               </v>
          </cell>
          <cell r="E1617" t="str">
            <v>VIGILANCIA</v>
          </cell>
          <cell r="F1617" t="str">
            <v>ACTIVA</v>
          </cell>
          <cell r="G1617" t="str">
            <v xml:space="preserve">PRODUCTOS ALIMENTICIOS                       </v>
          </cell>
          <cell r="H1617">
            <v>1616</v>
          </cell>
          <cell r="I1617">
            <v>17332543</v>
          </cell>
          <cell r="J1617">
            <v>758.5</v>
          </cell>
          <cell r="K1617">
            <v>15977677</v>
          </cell>
          <cell r="L1617">
            <v>2068</v>
          </cell>
          <cell r="M1617">
            <v>21785549</v>
          </cell>
          <cell r="N1617">
            <v>1796</v>
          </cell>
          <cell r="O1617">
            <v>6560508</v>
          </cell>
          <cell r="P1617">
            <v>1236</v>
          </cell>
          <cell r="Q1617">
            <v>2321501</v>
          </cell>
          <cell r="R1617">
            <v>1605</v>
          </cell>
          <cell r="S1617">
            <v>1077241</v>
          </cell>
          <cell r="T1617">
            <v>9079.5</v>
          </cell>
          <cell r="U1617">
            <v>1149</v>
          </cell>
        </row>
        <row r="1618">
          <cell r="A1618">
            <v>890300012</v>
          </cell>
          <cell r="B1618" t="str">
            <v xml:space="preserve">COLPOZOS S.A.                                                         </v>
          </cell>
          <cell r="C1618" t="str">
            <v xml:space="preserve">CALI                      </v>
          </cell>
          <cell r="D1618" t="str">
            <v xml:space="preserve">VALLE                     </v>
          </cell>
          <cell r="E1618" t="str">
            <v>VIGILANCIA</v>
          </cell>
          <cell r="F1618" t="str">
            <v>ACTIVA</v>
          </cell>
          <cell r="G1618" t="str">
            <v xml:space="preserve">GENERACION Y SUMINISTRO DE ELECTRICIDAD, GAS </v>
          </cell>
          <cell r="H1618">
            <v>1617</v>
          </cell>
          <cell r="I1618">
            <v>17330861</v>
          </cell>
          <cell r="J1618">
            <v>845</v>
          </cell>
          <cell r="K1618">
            <v>13885527</v>
          </cell>
          <cell r="L1618">
            <v>2197</v>
          </cell>
          <cell r="M1618">
            <v>20213472</v>
          </cell>
          <cell r="N1618">
            <v>2413</v>
          </cell>
          <cell r="O1618">
            <v>4646846</v>
          </cell>
          <cell r="P1618">
            <v>1942</v>
          </cell>
          <cell r="Q1618">
            <v>1383055</v>
          </cell>
          <cell r="R1618">
            <v>2291</v>
          </cell>
          <cell r="S1618">
            <v>657065</v>
          </cell>
          <cell r="T1618">
            <v>11305</v>
          </cell>
          <cell r="U1618">
            <v>1430</v>
          </cell>
        </row>
        <row r="1619">
          <cell r="A1619">
            <v>811031140</v>
          </cell>
          <cell r="B1619" t="str">
            <v xml:space="preserve">POBLADO HOTELES  S.A.                                                 </v>
          </cell>
          <cell r="C1619" t="str">
            <v xml:space="preserve">MEDELLIN                  </v>
          </cell>
          <cell r="D1619" t="str">
            <v xml:space="preserve">ANTIOQUIA                 </v>
          </cell>
          <cell r="E1619" t="str">
            <v>VIGILANCIA</v>
          </cell>
          <cell r="F1619" t="str">
            <v>ACTIVA</v>
          </cell>
          <cell r="G1619" t="str">
            <v xml:space="preserve">ALOJAMIENTO                                  </v>
          </cell>
          <cell r="H1619">
            <v>1618</v>
          </cell>
          <cell r="I1619">
            <v>17314842</v>
          </cell>
          <cell r="J1619">
            <v>1205</v>
          </cell>
          <cell r="K1619">
            <v>8718056</v>
          </cell>
          <cell r="L1619">
            <v>5650</v>
          </cell>
          <cell r="M1619">
            <v>6280292</v>
          </cell>
          <cell r="N1619">
            <v>2120</v>
          </cell>
          <cell r="O1619">
            <v>5382016</v>
          </cell>
          <cell r="P1619">
            <v>1794</v>
          </cell>
          <cell r="Q1619">
            <v>1513310</v>
          </cell>
          <cell r="R1619">
            <v>1421</v>
          </cell>
          <cell r="S1619">
            <v>1275151</v>
          </cell>
          <cell r="T1619">
            <v>13808</v>
          </cell>
          <cell r="U1619">
            <v>1758</v>
          </cell>
        </row>
        <row r="1620">
          <cell r="A1620">
            <v>830004993</v>
          </cell>
          <cell r="B1620" t="str">
            <v xml:space="preserve">CASA TORO AUTOMOTRIZ S.A.                                             </v>
          </cell>
          <cell r="C1620" t="str">
            <v xml:space="preserve">BOGOTA D.C.               </v>
          </cell>
          <cell r="D1620" t="str">
            <v xml:space="preserve">BOGOTA D.C.               </v>
          </cell>
          <cell r="E1620" t="str">
            <v>VIGILANCIA</v>
          </cell>
          <cell r="F1620" t="str">
            <v>ACTIVA</v>
          </cell>
          <cell r="G1620" t="str">
            <v xml:space="preserve">COMERCIO DE VEHICULOS Y ACTIVIDADES CONEXAS  </v>
          </cell>
          <cell r="H1620">
            <v>1619</v>
          </cell>
          <cell r="I1620">
            <v>17299746</v>
          </cell>
          <cell r="J1620">
            <v>2214.5</v>
          </cell>
          <cell r="K1620">
            <v>3716218</v>
          </cell>
          <cell r="L1620">
            <v>767</v>
          </cell>
          <cell r="M1620">
            <v>63268855</v>
          </cell>
          <cell r="N1620">
            <v>1732</v>
          </cell>
          <cell r="O1620">
            <v>6851374</v>
          </cell>
          <cell r="P1620">
            <v>2369</v>
          </cell>
          <cell r="Q1620">
            <v>1069818</v>
          </cell>
          <cell r="R1620">
            <v>3175</v>
          </cell>
          <cell r="S1620">
            <v>422800</v>
          </cell>
          <cell r="T1620">
            <v>11876.5</v>
          </cell>
          <cell r="U1620">
            <v>1512</v>
          </cell>
        </row>
        <row r="1621">
          <cell r="A1621">
            <v>860536256</v>
          </cell>
          <cell r="B1621" t="str">
            <v xml:space="preserve">C.I. FRANCISCO A. ROCHA ALVARADO &amp; CIA. LTDA                          </v>
          </cell>
          <cell r="C1621" t="str">
            <v xml:space="preserve">BOGOTA D.C.               </v>
          </cell>
          <cell r="D1621" t="str">
            <v xml:space="preserve">BOGOTA D.C.               </v>
          </cell>
          <cell r="E1621" t="str">
            <v>VIGILANCIA</v>
          </cell>
          <cell r="F1621" t="str">
            <v>ACTIVA</v>
          </cell>
          <cell r="G1621" t="str">
            <v xml:space="preserve">FABRICACION DE PRENDAS DE VESTIR             </v>
          </cell>
          <cell r="H1621">
            <v>1620</v>
          </cell>
          <cell r="I1621">
            <v>17295009</v>
          </cell>
          <cell r="J1621">
            <v>1038.5</v>
          </cell>
          <cell r="K1621">
            <v>10715515</v>
          </cell>
          <cell r="L1621">
            <v>2560</v>
          </cell>
          <cell r="M1621">
            <v>17070623</v>
          </cell>
          <cell r="N1621">
            <v>1898</v>
          </cell>
          <cell r="O1621">
            <v>6155721</v>
          </cell>
          <cell r="P1621">
            <v>735</v>
          </cell>
          <cell r="Q1621">
            <v>4382808</v>
          </cell>
          <cell r="R1621">
            <v>842</v>
          </cell>
          <cell r="S1621">
            <v>2507491</v>
          </cell>
          <cell r="T1621">
            <v>8693.5</v>
          </cell>
          <cell r="U1621">
            <v>1102</v>
          </cell>
        </row>
        <row r="1622">
          <cell r="A1622">
            <v>890204822</v>
          </cell>
          <cell r="B1622" t="str">
            <v xml:space="preserve">POPULARES LIMITADA                                                    </v>
          </cell>
          <cell r="C1622" t="str">
            <v xml:space="preserve">GIRON                     </v>
          </cell>
          <cell r="D1622" t="str">
            <v xml:space="preserve">SANTANDER                 </v>
          </cell>
          <cell r="E1622" t="str">
            <v>VIGILANCIA</v>
          </cell>
          <cell r="F1622" t="str">
            <v>ACTIVA</v>
          </cell>
          <cell r="G1622" t="str">
            <v xml:space="preserve">COMERCIO AL POR MAYOR                        </v>
          </cell>
          <cell r="H1622">
            <v>1621</v>
          </cell>
          <cell r="I1622">
            <v>17287294</v>
          </cell>
          <cell r="J1622">
            <v>2640.5</v>
          </cell>
          <cell r="K1622">
            <v>2901752</v>
          </cell>
          <cell r="L1622">
            <v>2144</v>
          </cell>
          <cell r="M1622">
            <v>20770816</v>
          </cell>
          <cell r="N1622">
            <v>2234</v>
          </cell>
          <cell r="O1622">
            <v>5046391</v>
          </cell>
          <cell r="P1622">
            <v>2602</v>
          </cell>
          <cell r="Q1622">
            <v>946834</v>
          </cell>
          <cell r="R1622">
            <v>6314</v>
          </cell>
          <cell r="S1622">
            <v>139482</v>
          </cell>
          <cell r="T1622">
            <v>17555.5</v>
          </cell>
          <cell r="U1622">
            <v>2253</v>
          </cell>
        </row>
        <row r="1623">
          <cell r="A1623">
            <v>806004274</v>
          </cell>
          <cell r="B1623" t="str">
            <v xml:space="preserve">DUPONT POWDER COATINGS ANDINA S.A.                                    </v>
          </cell>
          <cell r="C1623" t="str">
            <v xml:space="preserve">CARTAGENA                 </v>
          </cell>
          <cell r="D1623" t="str">
            <v xml:space="preserve">BOLIVAR                   </v>
          </cell>
          <cell r="E1623" t="str">
            <v>VIGILANCIA</v>
          </cell>
          <cell r="F1623" t="str">
            <v>ACTIVA</v>
          </cell>
          <cell r="G1623" t="str">
            <v xml:space="preserve">PRODUCTOS QUIMICOS                           </v>
          </cell>
          <cell r="H1623">
            <v>1622</v>
          </cell>
          <cell r="I1623">
            <v>17280145</v>
          </cell>
          <cell r="J1623">
            <v>1272.5</v>
          </cell>
          <cell r="K1623">
            <v>8056746</v>
          </cell>
          <cell r="L1623">
            <v>2037</v>
          </cell>
          <cell r="M1623">
            <v>22115484</v>
          </cell>
          <cell r="N1623">
            <v>2219</v>
          </cell>
          <cell r="O1623">
            <v>5079569</v>
          </cell>
          <cell r="P1623">
            <v>1763</v>
          </cell>
          <cell r="Q1623">
            <v>1554644</v>
          </cell>
          <cell r="R1623">
            <v>1115</v>
          </cell>
          <cell r="S1623">
            <v>1712812</v>
          </cell>
          <cell r="T1623">
            <v>10028.5</v>
          </cell>
          <cell r="U1623">
            <v>1277</v>
          </cell>
        </row>
        <row r="1624">
          <cell r="A1624">
            <v>800226705</v>
          </cell>
          <cell r="B1624" t="str">
            <v xml:space="preserve">INDUSTRIA AVICOLA DEL FONCE S.A.                                      </v>
          </cell>
          <cell r="C1624" t="str">
            <v xml:space="preserve">BUCARAMANGA               </v>
          </cell>
          <cell r="D1624" t="str">
            <v xml:space="preserve">SANTANDER                 </v>
          </cell>
          <cell r="E1624" t="str">
            <v>VIGILANCIA</v>
          </cell>
          <cell r="F1624" t="str">
            <v>ACTIVA</v>
          </cell>
          <cell r="G1624" t="str">
            <v xml:space="preserve">ACTIVIDADES PECUARIAS Y DE CAZA              </v>
          </cell>
          <cell r="H1624">
            <v>1623</v>
          </cell>
          <cell r="I1624">
            <v>17261901</v>
          </cell>
          <cell r="J1624">
            <v>991</v>
          </cell>
          <cell r="K1624">
            <v>11349780</v>
          </cell>
          <cell r="L1624">
            <v>2153</v>
          </cell>
          <cell r="M1624">
            <v>20702577</v>
          </cell>
          <cell r="N1624">
            <v>2089</v>
          </cell>
          <cell r="O1624">
            <v>5491742</v>
          </cell>
          <cell r="P1624">
            <v>1760</v>
          </cell>
          <cell r="Q1624">
            <v>1557232</v>
          </cell>
          <cell r="R1624">
            <v>911</v>
          </cell>
          <cell r="S1624">
            <v>2243809</v>
          </cell>
          <cell r="T1624">
            <v>9527</v>
          </cell>
          <cell r="U1624">
            <v>1211</v>
          </cell>
        </row>
        <row r="1625">
          <cell r="A1625">
            <v>800206930</v>
          </cell>
          <cell r="B1625" t="str">
            <v xml:space="preserve">GAS PETROLEO Y DERIVADOS DE COLOMBIA S A                              </v>
          </cell>
          <cell r="C1625" t="str">
            <v xml:space="preserve">BOGOTA D.C.               </v>
          </cell>
          <cell r="D1625" t="str">
            <v xml:space="preserve">BOGOTA D.C.               </v>
          </cell>
          <cell r="E1625" t="str">
            <v>VIGILANCIA</v>
          </cell>
          <cell r="F1625" t="str">
            <v>ACTIVA</v>
          </cell>
          <cell r="G1625" t="str">
            <v>EXTRACCION DE PETROLEO CRUDO Y DE GAS NATURAL</v>
          </cell>
          <cell r="H1625">
            <v>1624</v>
          </cell>
          <cell r="I1625">
            <v>17259093</v>
          </cell>
          <cell r="J1625">
            <v>916</v>
          </cell>
          <cell r="K1625">
            <v>12522078</v>
          </cell>
          <cell r="L1625">
            <v>3350</v>
          </cell>
          <cell r="M1625">
            <v>12468913</v>
          </cell>
          <cell r="N1625">
            <v>2662</v>
          </cell>
          <cell r="O1625">
            <v>4135876</v>
          </cell>
          <cell r="P1625">
            <v>2028</v>
          </cell>
          <cell r="Q1625">
            <v>1320521</v>
          </cell>
          <cell r="R1625">
            <v>1134</v>
          </cell>
          <cell r="S1625">
            <v>1667433</v>
          </cell>
          <cell r="T1625">
            <v>11714</v>
          </cell>
          <cell r="U1625">
            <v>1489</v>
          </cell>
        </row>
        <row r="1626">
          <cell r="A1626">
            <v>860518629</v>
          </cell>
          <cell r="B1626" t="str">
            <v xml:space="preserve">DISTRIBUIDORA TROPIABASTOS LTDA                                       </v>
          </cell>
          <cell r="C1626" t="str">
            <v xml:space="preserve">SOACHA                    </v>
          </cell>
          <cell r="D1626" t="str">
            <v xml:space="preserve">CUNDINAMARCA              </v>
          </cell>
          <cell r="E1626" t="str">
            <v>VIGILANCIA</v>
          </cell>
          <cell r="F1626" t="str">
            <v>ACTIVA</v>
          </cell>
          <cell r="G1626" t="str">
            <v xml:space="preserve">COMERCIO AL POR MAYOR                        </v>
          </cell>
          <cell r="H1626">
            <v>1625</v>
          </cell>
          <cell r="I1626">
            <v>17229119</v>
          </cell>
          <cell r="J1626">
            <v>1200.5</v>
          </cell>
          <cell r="K1626">
            <v>8762590</v>
          </cell>
          <cell r="L1626">
            <v>1135</v>
          </cell>
          <cell r="M1626">
            <v>42021599</v>
          </cell>
          <cell r="N1626">
            <v>2185</v>
          </cell>
          <cell r="O1626">
            <v>5175198</v>
          </cell>
          <cell r="P1626">
            <v>7095</v>
          </cell>
          <cell r="Q1626">
            <v>202669</v>
          </cell>
          <cell r="R1626">
            <v>5248</v>
          </cell>
          <cell r="S1626">
            <v>194855</v>
          </cell>
          <cell r="T1626">
            <v>18488.5</v>
          </cell>
          <cell r="U1626">
            <v>2369</v>
          </cell>
        </row>
        <row r="1627">
          <cell r="A1627">
            <v>830001972</v>
          </cell>
          <cell r="B1627" t="str">
            <v xml:space="preserve">VIDEO COLOMBIA S A                                                    </v>
          </cell>
          <cell r="C1627" t="str">
            <v xml:space="preserve">BOGOTA D.C.               </v>
          </cell>
          <cell r="D1627" t="str">
            <v xml:space="preserve">BOGOTA D.C.               </v>
          </cell>
          <cell r="E1627" t="str">
            <v>VIGILANCIA</v>
          </cell>
          <cell r="F1627" t="str">
            <v>ACTIVA</v>
          </cell>
          <cell r="G1627" t="str">
            <v xml:space="preserve">OTRAS ACTIVIDADES DE SERVISIOS COMUNITARIOS, </v>
          </cell>
          <cell r="H1627">
            <v>1626</v>
          </cell>
          <cell r="I1627">
            <v>17197809</v>
          </cell>
          <cell r="J1627">
            <v>1140</v>
          </cell>
          <cell r="K1627">
            <v>9410230</v>
          </cell>
          <cell r="L1627">
            <v>2258</v>
          </cell>
          <cell r="M1627">
            <v>19519015</v>
          </cell>
          <cell r="N1627">
            <v>905</v>
          </cell>
          <cell r="O1627">
            <v>13050024</v>
          </cell>
          <cell r="P1627">
            <v>5792</v>
          </cell>
          <cell r="Q1627">
            <v>292928</v>
          </cell>
          <cell r="R1627">
            <v>2780</v>
          </cell>
          <cell r="S1627">
            <v>509196</v>
          </cell>
          <cell r="T1627">
            <v>14501</v>
          </cell>
          <cell r="U1627">
            <v>1860</v>
          </cell>
        </row>
        <row r="1628">
          <cell r="A1628">
            <v>800042169</v>
          </cell>
          <cell r="B1628" t="str">
            <v xml:space="preserve">MEMPHIS PRODUCTS S.A.                                                 </v>
          </cell>
          <cell r="C1628" t="str">
            <v xml:space="preserve">BOGOTA D.C.               </v>
          </cell>
          <cell r="D1628" t="str">
            <v xml:space="preserve">BOGOTA D.C.               </v>
          </cell>
          <cell r="E1628" t="str">
            <v>VIGILANCIA</v>
          </cell>
          <cell r="F1628" t="str">
            <v>ACTIVA</v>
          </cell>
          <cell r="G1628" t="str">
            <v xml:space="preserve">COMERCIO AL POR MAYOR                        </v>
          </cell>
          <cell r="H1628">
            <v>1627</v>
          </cell>
          <cell r="I1628">
            <v>17194589</v>
          </cell>
          <cell r="J1628">
            <v>1833</v>
          </cell>
          <cell r="K1628">
            <v>4979226</v>
          </cell>
          <cell r="L1628">
            <v>2019</v>
          </cell>
          <cell r="M1628">
            <v>22383409</v>
          </cell>
          <cell r="N1628">
            <v>1429</v>
          </cell>
          <cell r="O1628">
            <v>8167624</v>
          </cell>
          <cell r="P1628">
            <v>1921</v>
          </cell>
          <cell r="Q1628">
            <v>1399881</v>
          </cell>
          <cell r="R1628">
            <v>2927</v>
          </cell>
          <cell r="S1628">
            <v>473199</v>
          </cell>
          <cell r="T1628">
            <v>11756</v>
          </cell>
          <cell r="U1628">
            <v>1495</v>
          </cell>
        </row>
        <row r="1629">
          <cell r="A1629">
            <v>860038298</v>
          </cell>
          <cell r="B1629" t="str">
            <v xml:space="preserve">FABRICACIONES ELECTROMECANICAS LTDA.                                  </v>
          </cell>
          <cell r="C1629" t="str">
            <v xml:space="preserve">BOGOTA D.C.               </v>
          </cell>
          <cell r="D1629" t="str">
            <v xml:space="preserve">BOGOTA D.C.               </v>
          </cell>
          <cell r="E1629" t="str">
            <v>VIGILANCIA</v>
          </cell>
          <cell r="F1629" t="str">
            <v>ACTIVA</v>
          </cell>
          <cell r="G1629" t="str">
            <v xml:space="preserve">INDUSTRIA METALMECANICA DERIVADA             </v>
          </cell>
          <cell r="H1629">
            <v>1628</v>
          </cell>
          <cell r="I1629">
            <v>17176012</v>
          </cell>
          <cell r="J1629">
            <v>1402.5</v>
          </cell>
          <cell r="K1629">
            <v>7098731</v>
          </cell>
          <cell r="L1629">
            <v>1656</v>
          </cell>
          <cell r="M1629">
            <v>27855585</v>
          </cell>
          <cell r="N1629">
            <v>1268</v>
          </cell>
          <cell r="O1629">
            <v>9265933</v>
          </cell>
          <cell r="P1629">
            <v>696</v>
          </cell>
          <cell r="Q1629">
            <v>4663397</v>
          </cell>
          <cell r="R1629">
            <v>777</v>
          </cell>
          <cell r="S1629">
            <v>2791489</v>
          </cell>
          <cell r="T1629">
            <v>7427.5</v>
          </cell>
          <cell r="U1629">
            <v>938</v>
          </cell>
        </row>
        <row r="1630">
          <cell r="A1630">
            <v>890312630</v>
          </cell>
          <cell r="B1630" t="str">
            <v xml:space="preserve">PROTECNICA INGENIERIA S.A.                                            </v>
          </cell>
          <cell r="C1630" t="str">
            <v xml:space="preserve">CALI                      </v>
          </cell>
          <cell r="D1630" t="str">
            <v xml:space="preserve">VALLE                     </v>
          </cell>
          <cell r="E1630" t="str">
            <v>VIGILANCIA</v>
          </cell>
          <cell r="F1630" t="str">
            <v>ACTIVA</v>
          </cell>
          <cell r="G1630" t="str">
            <v xml:space="preserve">PRODUCTOS QUIMICOS                           </v>
          </cell>
          <cell r="H1630">
            <v>1629</v>
          </cell>
          <cell r="I1630">
            <v>17168485</v>
          </cell>
          <cell r="J1630">
            <v>1129</v>
          </cell>
          <cell r="K1630">
            <v>9511033</v>
          </cell>
          <cell r="L1630">
            <v>2138</v>
          </cell>
          <cell r="M1630">
            <v>20873589</v>
          </cell>
          <cell r="N1630">
            <v>2281</v>
          </cell>
          <cell r="O1630">
            <v>4932329</v>
          </cell>
          <cell r="P1630">
            <v>2300</v>
          </cell>
          <cell r="Q1630">
            <v>1114545</v>
          </cell>
          <cell r="R1630">
            <v>2177</v>
          </cell>
          <cell r="S1630">
            <v>713343</v>
          </cell>
          <cell r="T1630">
            <v>11654</v>
          </cell>
          <cell r="U1630">
            <v>1482</v>
          </cell>
        </row>
        <row r="1631">
          <cell r="A1631">
            <v>800165815</v>
          </cell>
          <cell r="B1631" t="str">
            <v xml:space="preserve">TEXTILES 1 X 1 S A                                                    </v>
          </cell>
          <cell r="C1631" t="str">
            <v xml:space="preserve">BOGOTA D.C.               </v>
          </cell>
          <cell r="D1631" t="str">
            <v xml:space="preserve">BOGOTA D.C.               </v>
          </cell>
          <cell r="E1631" t="str">
            <v>VIGILANCIA</v>
          </cell>
          <cell r="F1631" t="str">
            <v>ACTIVA</v>
          </cell>
          <cell r="G1631" t="str">
            <v>FABRICACION DE TELAS Y ACTIVIDADES RELACIONAD</v>
          </cell>
          <cell r="H1631">
            <v>1630</v>
          </cell>
          <cell r="I1631">
            <v>17162959</v>
          </cell>
          <cell r="J1631">
            <v>1145.5</v>
          </cell>
          <cell r="K1631">
            <v>9355588</v>
          </cell>
          <cell r="L1631">
            <v>2857</v>
          </cell>
          <cell r="M1631">
            <v>14974516</v>
          </cell>
          <cell r="N1631">
            <v>3291</v>
          </cell>
          <cell r="O1631">
            <v>3175923</v>
          </cell>
          <cell r="P1631">
            <v>3526</v>
          </cell>
          <cell r="Q1631">
            <v>621504</v>
          </cell>
          <cell r="R1631">
            <v>4968</v>
          </cell>
          <cell r="S1631">
            <v>212811</v>
          </cell>
          <cell r="T1631">
            <v>17417.5</v>
          </cell>
          <cell r="U1631">
            <v>2237</v>
          </cell>
        </row>
        <row r="1632">
          <cell r="A1632">
            <v>860057295</v>
          </cell>
          <cell r="B1632" t="str">
            <v xml:space="preserve">POLLOS LA GRANJITA S.A.                                               </v>
          </cell>
          <cell r="C1632" t="str">
            <v xml:space="preserve">BOGOTA D.C.               </v>
          </cell>
          <cell r="D1632" t="str">
            <v xml:space="preserve">BOGOTA D.C.               </v>
          </cell>
          <cell r="E1632" t="str">
            <v>VIGILANCIA</v>
          </cell>
          <cell r="F1632" t="str">
            <v>ACTIVA</v>
          </cell>
          <cell r="G1632" t="str">
            <v xml:space="preserve">ACTIVIDADES PECUARIAS Y DE CAZA              </v>
          </cell>
          <cell r="H1632">
            <v>1631</v>
          </cell>
          <cell r="I1632">
            <v>17113904</v>
          </cell>
          <cell r="J1632">
            <v>1805.5</v>
          </cell>
          <cell r="K1632">
            <v>5060507</v>
          </cell>
          <cell r="L1632">
            <v>1211</v>
          </cell>
          <cell r="M1632">
            <v>39128406</v>
          </cell>
          <cell r="N1632">
            <v>4120</v>
          </cell>
          <cell r="O1632">
            <v>2432783</v>
          </cell>
          <cell r="P1632">
            <v>2263</v>
          </cell>
          <cell r="Q1632">
            <v>1137251</v>
          </cell>
          <cell r="R1632">
            <v>2789</v>
          </cell>
          <cell r="S1632">
            <v>507010</v>
          </cell>
          <cell r="T1632">
            <v>13819.5</v>
          </cell>
          <cell r="U1632">
            <v>1765</v>
          </cell>
        </row>
        <row r="1633">
          <cell r="A1633">
            <v>800180375</v>
          </cell>
          <cell r="B1633" t="str">
            <v xml:space="preserve">ADMINISTRADORA HOTELERA DANN LTDA                                     </v>
          </cell>
          <cell r="C1633" t="str">
            <v xml:space="preserve">BOGOTA D.C.               </v>
          </cell>
          <cell r="D1633" t="str">
            <v xml:space="preserve">BOGOTA D.C.               </v>
          </cell>
          <cell r="E1633" t="str">
            <v>VIGILANCIA</v>
          </cell>
          <cell r="F1633" t="str">
            <v>ACTIVA</v>
          </cell>
          <cell r="G1633" t="str">
            <v xml:space="preserve">ALOJAMIENTO                                  </v>
          </cell>
          <cell r="H1633">
            <v>1632</v>
          </cell>
          <cell r="I1633">
            <v>17089432</v>
          </cell>
          <cell r="J1633">
            <v>1417</v>
          </cell>
          <cell r="K1633">
            <v>7004781</v>
          </cell>
          <cell r="L1633">
            <v>1449</v>
          </cell>
          <cell r="M1633">
            <v>32728327</v>
          </cell>
          <cell r="N1633">
            <v>431</v>
          </cell>
          <cell r="O1633">
            <v>28949353</v>
          </cell>
          <cell r="P1633">
            <v>2777</v>
          </cell>
          <cell r="Q1633">
            <v>872032</v>
          </cell>
          <cell r="R1633">
            <v>1376</v>
          </cell>
          <cell r="S1633">
            <v>1326468</v>
          </cell>
          <cell r="T1633">
            <v>9082</v>
          </cell>
          <cell r="U1633">
            <v>1150</v>
          </cell>
        </row>
        <row r="1634">
          <cell r="A1634">
            <v>830012344</v>
          </cell>
          <cell r="B1634" t="str">
            <v xml:space="preserve">SUMITOMO CORPORATION COLOMBIA S A                                     </v>
          </cell>
          <cell r="C1634" t="str">
            <v xml:space="preserve">BOGOTA D.C.               </v>
          </cell>
          <cell r="D1634" t="str">
            <v xml:space="preserve">BOGOTA D.C.               </v>
          </cell>
          <cell r="E1634" t="str">
            <v>VIGILANCIA</v>
          </cell>
          <cell r="F1634" t="str">
            <v>ACTIVA</v>
          </cell>
          <cell r="G1634" t="str">
            <v xml:space="preserve">COMERCIO AL POR MAYOR                        </v>
          </cell>
          <cell r="H1634">
            <v>1633</v>
          </cell>
          <cell r="I1634">
            <v>17078548</v>
          </cell>
          <cell r="J1634">
            <v>863</v>
          </cell>
          <cell r="K1634">
            <v>13544556</v>
          </cell>
          <cell r="L1634">
            <v>2913</v>
          </cell>
          <cell r="M1634">
            <v>14651720</v>
          </cell>
          <cell r="N1634">
            <v>1707</v>
          </cell>
          <cell r="O1634">
            <v>6927206</v>
          </cell>
          <cell r="P1634">
            <v>999</v>
          </cell>
          <cell r="Q1634">
            <v>3010972</v>
          </cell>
          <cell r="R1634">
            <v>1154</v>
          </cell>
          <cell r="S1634">
            <v>1635085</v>
          </cell>
          <cell r="T1634">
            <v>9269</v>
          </cell>
          <cell r="U1634">
            <v>1178</v>
          </cell>
        </row>
        <row r="1635">
          <cell r="A1635">
            <v>890932134</v>
          </cell>
          <cell r="B1635" t="str">
            <v xml:space="preserve">CALDERAS JCT S.A.                                                     </v>
          </cell>
          <cell r="C1635" t="str">
            <v xml:space="preserve">MEDELLIN                  </v>
          </cell>
          <cell r="D1635" t="str">
            <v xml:space="preserve">ANTIOQUIA                 </v>
          </cell>
          <cell r="E1635" t="str">
            <v>VIGILANCIA</v>
          </cell>
          <cell r="F1635" t="str">
            <v>ACTIVA</v>
          </cell>
          <cell r="G1635" t="str">
            <v xml:space="preserve">FABRICACION DE MAQUINARIA Y EQUIPO           </v>
          </cell>
          <cell r="H1635">
            <v>1634</v>
          </cell>
          <cell r="I1635">
            <v>17049657</v>
          </cell>
          <cell r="J1635">
            <v>1598.5</v>
          </cell>
          <cell r="K1635">
            <v>5956906</v>
          </cell>
          <cell r="L1635">
            <v>3168</v>
          </cell>
          <cell r="M1635">
            <v>13243942</v>
          </cell>
          <cell r="N1635">
            <v>2923</v>
          </cell>
          <cell r="O1635">
            <v>3677012</v>
          </cell>
          <cell r="P1635">
            <v>2058</v>
          </cell>
          <cell r="Q1635">
            <v>1297889</v>
          </cell>
          <cell r="R1635">
            <v>2245</v>
          </cell>
          <cell r="S1635">
            <v>678007</v>
          </cell>
          <cell r="T1635">
            <v>13626.5</v>
          </cell>
          <cell r="U1635">
            <v>1732</v>
          </cell>
        </row>
        <row r="1636">
          <cell r="A1636">
            <v>802000849</v>
          </cell>
          <cell r="B1636" t="str">
            <v xml:space="preserve">JANNA MOTORïS S.A.                                                    </v>
          </cell>
          <cell r="C1636" t="str">
            <v xml:space="preserve">BARRANQUILLA              </v>
          </cell>
          <cell r="D1636" t="str">
            <v xml:space="preserve">ATLANTICO                 </v>
          </cell>
          <cell r="E1636" t="str">
            <v>VIGILANCIA</v>
          </cell>
          <cell r="F1636" t="str">
            <v>ACTIVA</v>
          </cell>
          <cell r="G1636" t="str">
            <v xml:space="preserve">COMERCIO DE VEHICULOS Y ACTIVIDADES CONEXAS  </v>
          </cell>
          <cell r="H1636">
            <v>1635</v>
          </cell>
          <cell r="I1636">
            <v>17047463</v>
          </cell>
          <cell r="J1636">
            <v>1378</v>
          </cell>
          <cell r="K1636">
            <v>7315862</v>
          </cell>
          <cell r="L1636">
            <v>858</v>
          </cell>
          <cell r="M1636">
            <v>56254089</v>
          </cell>
          <cell r="N1636">
            <v>1940</v>
          </cell>
          <cell r="O1636">
            <v>6001114</v>
          </cell>
          <cell r="P1636">
            <v>1176</v>
          </cell>
          <cell r="Q1636">
            <v>2476116</v>
          </cell>
          <cell r="R1636">
            <v>1340</v>
          </cell>
          <cell r="S1636">
            <v>1376690</v>
          </cell>
          <cell r="T1636">
            <v>8327</v>
          </cell>
          <cell r="U1636">
            <v>1056</v>
          </cell>
        </row>
        <row r="1637">
          <cell r="A1637">
            <v>800059608</v>
          </cell>
          <cell r="B1637" t="str">
            <v xml:space="preserve">INDUSTRIAS ST. EVEN S.A.                                              </v>
          </cell>
          <cell r="C1637" t="str">
            <v xml:space="preserve">MEDELLIN                  </v>
          </cell>
          <cell r="D1637" t="str">
            <v xml:space="preserve">ANTIOQUIA                 </v>
          </cell>
          <cell r="E1637" t="str">
            <v>VIGILANCIA</v>
          </cell>
          <cell r="F1637" t="str">
            <v>ACTIVA</v>
          </cell>
          <cell r="G1637" t="str">
            <v xml:space="preserve">FABRICACION DE PRENDAS DE VESTIR             </v>
          </cell>
          <cell r="H1637">
            <v>1636</v>
          </cell>
          <cell r="I1637">
            <v>17039002</v>
          </cell>
          <cell r="J1637">
            <v>1047</v>
          </cell>
          <cell r="K1637">
            <v>10588198</v>
          </cell>
          <cell r="L1637">
            <v>1704</v>
          </cell>
          <cell r="M1637">
            <v>27056929</v>
          </cell>
          <cell r="N1637">
            <v>1632</v>
          </cell>
          <cell r="O1637">
            <v>7246700</v>
          </cell>
          <cell r="P1637">
            <v>3470</v>
          </cell>
          <cell r="Q1637">
            <v>635340</v>
          </cell>
          <cell r="R1637">
            <v>3341</v>
          </cell>
          <cell r="S1637">
            <v>390009</v>
          </cell>
          <cell r="T1637">
            <v>12830</v>
          </cell>
          <cell r="U1637">
            <v>1623</v>
          </cell>
        </row>
        <row r="1638">
          <cell r="A1638">
            <v>800027374</v>
          </cell>
          <cell r="B1638" t="str">
            <v xml:space="preserve">C.I TECNOLOGIA ALIMENTARIA S.A.                                       </v>
          </cell>
          <cell r="C1638" t="str">
            <v xml:space="preserve">MEDELLIN                  </v>
          </cell>
          <cell r="D1638" t="str">
            <v xml:space="preserve">ANTIOQUIA                 </v>
          </cell>
          <cell r="E1638" t="str">
            <v>VIGILANCIA</v>
          </cell>
          <cell r="F1638" t="str">
            <v>ACTIVA</v>
          </cell>
          <cell r="G1638" t="str">
            <v xml:space="preserve">COMERCIO AL POR MENOR                        </v>
          </cell>
          <cell r="H1638">
            <v>1637</v>
          </cell>
          <cell r="I1638">
            <v>17030508</v>
          </cell>
          <cell r="J1638">
            <v>2100.5</v>
          </cell>
          <cell r="K1638">
            <v>4027368</v>
          </cell>
          <cell r="L1638">
            <v>1734</v>
          </cell>
          <cell r="M1638">
            <v>26487142</v>
          </cell>
          <cell r="N1638">
            <v>1674</v>
          </cell>
          <cell r="O1638">
            <v>7077156</v>
          </cell>
          <cell r="P1638">
            <v>1378</v>
          </cell>
          <cell r="Q1638">
            <v>2056574</v>
          </cell>
          <cell r="R1638">
            <v>3504</v>
          </cell>
          <cell r="S1638">
            <v>362847</v>
          </cell>
          <cell r="T1638">
            <v>12027.5</v>
          </cell>
          <cell r="U1638">
            <v>1532</v>
          </cell>
        </row>
        <row r="1639">
          <cell r="A1639">
            <v>802006279</v>
          </cell>
          <cell r="B1639" t="str">
            <v xml:space="preserve">GYNOPHARM S.A.                                                        </v>
          </cell>
          <cell r="C1639" t="str">
            <v xml:space="preserve">BARRANQUILLA              </v>
          </cell>
          <cell r="D1639" t="str">
            <v xml:space="preserve">ATLANTICO                 </v>
          </cell>
          <cell r="E1639" t="str">
            <v>VIGILANCIA</v>
          </cell>
          <cell r="F1639" t="str">
            <v>ACTIVA</v>
          </cell>
          <cell r="G1639" t="str">
            <v xml:space="preserve">COMERCIO AL POR MAYOR                        </v>
          </cell>
          <cell r="H1639">
            <v>1638</v>
          </cell>
          <cell r="I1639">
            <v>16988137</v>
          </cell>
          <cell r="J1639">
            <v>1412.5</v>
          </cell>
          <cell r="K1639">
            <v>7030264</v>
          </cell>
          <cell r="L1639">
            <v>2261</v>
          </cell>
          <cell r="M1639">
            <v>19497974</v>
          </cell>
          <cell r="N1639">
            <v>847</v>
          </cell>
          <cell r="O1639">
            <v>14123640</v>
          </cell>
          <cell r="P1639">
            <v>1651</v>
          </cell>
          <cell r="Q1639">
            <v>1672127</v>
          </cell>
          <cell r="R1639">
            <v>2654</v>
          </cell>
          <cell r="S1639">
            <v>541785</v>
          </cell>
          <cell r="T1639">
            <v>10463.5</v>
          </cell>
          <cell r="U1639">
            <v>1326</v>
          </cell>
        </row>
        <row r="1640">
          <cell r="A1640">
            <v>811016426</v>
          </cell>
          <cell r="B1640" t="str">
            <v xml:space="preserve">DEPOSITO DE MEDICAMENTOS POS S.A.                                     </v>
          </cell>
          <cell r="C1640" t="str">
            <v xml:space="preserve">ENVIGADO                  </v>
          </cell>
          <cell r="D1640" t="str">
            <v xml:space="preserve">ANTIOQUIA                 </v>
          </cell>
          <cell r="E1640" t="str">
            <v>VIGILANCIA</v>
          </cell>
          <cell r="F1640" t="str">
            <v>ACTIVA</v>
          </cell>
          <cell r="G1640" t="str">
            <v xml:space="preserve">COMERCIO AL POR MENOR                        </v>
          </cell>
          <cell r="H1640">
            <v>1639</v>
          </cell>
          <cell r="I1640">
            <v>16973799</v>
          </cell>
          <cell r="J1640">
            <v>2663</v>
          </cell>
          <cell r="K1640">
            <v>2871725</v>
          </cell>
          <cell r="L1640">
            <v>1001</v>
          </cell>
          <cell r="M1640">
            <v>47507075</v>
          </cell>
          <cell r="N1640">
            <v>1315</v>
          </cell>
          <cell r="O1640">
            <v>8925258</v>
          </cell>
          <cell r="P1640">
            <v>849</v>
          </cell>
          <cell r="Q1640">
            <v>3666498</v>
          </cell>
          <cell r="R1640">
            <v>1158</v>
          </cell>
          <cell r="S1640">
            <v>1628903</v>
          </cell>
          <cell r="T1640">
            <v>8625</v>
          </cell>
          <cell r="U1640">
            <v>1093</v>
          </cell>
        </row>
        <row r="1641">
          <cell r="A1641">
            <v>890331524</v>
          </cell>
          <cell r="B1641" t="str">
            <v xml:space="preserve">SOCIEDAD TELEVISION DEL PACIFICO LTDA                                 </v>
          </cell>
          <cell r="C1641" t="str">
            <v xml:space="preserve">CALI                      </v>
          </cell>
          <cell r="D1641" t="str">
            <v xml:space="preserve">VALLE                     </v>
          </cell>
          <cell r="E1641" t="str">
            <v>VIGILANCIA</v>
          </cell>
          <cell r="F1641" t="str">
            <v>ACTIVA</v>
          </cell>
          <cell r="G1641" t="str">
            <v xml:space="preserve">RADIO Y TELEVISION                           </v>
          </cell>
          <cell r="H1641">
            <v>1640</v>
          </cell>
          <cell r="I1641">
            <v>16951392</v>
          </cell>
          <cell r="J1641">
            <v>850.5</v>
          </cell>
          <cell r="K1641">
            <v>13764732</v>
          </cell>
          <cell r="L1641">
            <v>4606</v>
          </cell>
          <cell r="M1641">
            <v>8400451</v>
          </cell>
          <cell r="N1641">
            <v>2623</v>
          </cell>
          <cell r="O1641">
            <v>4218736</v>
          </cell>
          <cell r="P1641">
            <v>2428</v>
          </cell>
          <cell r="Q1641">
            <v>1035660</v>
          </cell>
          <cell r="R1641">
            <v>1489</v>
          </cell>
          <cell r="S1641">
            <v>1189719</v>
          </cell>
          <cell r="T1641">
            <v>13636.5</v>
          </cell>
          <cell r="U1641">
            <v>1735</v>
          </cell>
        </row>
        <row r="1642">
          <cell r="A1642">
            <v>830027231</v>
          </cell>
          <cell r="B1642" t="str">
            <v xml:space="preserve">ROCSA COLOMBIA S A                                                    </v>
          </cell>
          <cell r="C1642" t="str">
            <v xml:space="preserve">COTA                      </v>
          </cell>
          <cell r="D1642" t="str">
            <v xml:space="preserve">CUNDINAMARCA              </v>
          </cell>
          <cell r="E1642" t="str">
            <v>VIGILANCIA</v>
          </cell>
          <cell r="F1642" t="str">
            <v>ACTIVA</v>
          </cell>
          <cell r="G1642" t="str">
            <v xml:space="preserve">COMERCIO AL POR MAYOR                        </v>
          </cell>
          <cell r="H1642">
            <v>1641</v>
          </cell>
          <cell r="I1642">
            <v>16947661</v>
          </cell>
          <cell r="J1642">
            <v>2297.5</v>
          </cell>
          <cell r="K1642">
            <v>3518360</v>
          </cell>
          <cell r="L1642">
            <v>1548</v>
          </cell>
          <cell r="M1642">
            <v>30451309</v>
          </cell>
          <cell r="N1642">
            <v>1883</v>
          </cell>
          <cell r="O1642">
            <v>6207332</v>
          </cell>
          <cell r="P1642">
            <v>1522</v>
          </cell>
          <cell r="Q1642">
            <v>1842085</v>
          </cell>
          <cell r="R1642">
            <v>2537</v>
          </cell>
          <cell r="S1642">
            <v>577717</v>
          </cell>
          <cell r="T1642">
            <v>11428.5</v>
          </cell>
          <cell r="U1642">
            <v>1444</v>
          </cell>
        </row>
        <row r="1643">
          <cell r="A1643">
            <v>890929647</v>
          </cell>
          <cell r="B1643" t="str">
            <v xml:space="preserve">QUIMICOS Y PLASTICOS INDUSTRIALES S A                                 </v>
          </cell>
          <cell r="C1643" t="str">
            <v xml:space="preserve">MEDELLIN                  </v>
          </cell>
          <cell r="D1643" t="str">
            <v xml:space="preserve">ANTIOQUIA                 </v>
          </cell>
          <cell r="E1643" t="str">
            <v>VIGILANCIA</v>
          </cell>
          <cell r="F1643" t="str">
            <v>ACTIVA</v>
          </cell>
          <cell r="G1643" t="str">
            <v xml:space="preserve">COMERCIO AL POR MAYOR                        </v>
          </cell>
          <cell r="H1643">
            <v>1642</v>
          </cell>
          <cell r="I1643">
            <v>16947647</v>
          </cell>
          <cell r="J1643">
            <v>1884.5</v>
          </cell>
          <cell r="K1643">
            <v>4739263</v>
          </cell>
          <cell r="L1643">
            <v>1595</v>
          </cell>
          <cell r="M1643">
            <v>29246521</v>
          </cell>
          <cell r="N1643">
            <v>2277</v>
          </cell>
          <cell r="O1643">
            <v>4937172</v>
          </cell>
          <cell r="P1643">
            <v>1173</v>
          </cell>
          <cell r="Q1643">
            <v>2483977</v>
          </cell>
          <cell r="R1643">
            <v>1408</v>
          </cell>
          <cell r="S1643">
            <v>1288377</v>
          </cell>
          <cell r="T1643">
            <v>9979.5</v>
          </cell>
          <cell r="U1643">
            <v>1269</v>
          </cell>
        </row>
        <row r="1644">
          <cell r="A1644">
            <v>800042972</v>
          </cell>
          <cell r="B1644" t="str">
            <v xml:space="preserve">INGENIERIA SUMINISTROS Y REPRESENTACIONES DE COLOMBIA LTDA..          </v>
          </cell>
          <cell r="C1644" t="str">
            <v xml:space="preserve">BUCARAMANGA               </v>
          </cell>
          <cell r="D1644" t="str">
            <v xml:space="preserve">SANTANDER                 </v>
          </cell>
          <cell r="E1644" t="str">
            <v>VIGILANCIA</v>
          </cell>
          <cell r="F1644" t="str">
            <v>ACTIVA</v>
          </cell>
          <cell r="G1644" t="str">
            <v xml:space="preserve">COMERCIO AL POR MAYOR                        </v>
          </cell>
          <cell r="H1644">
            <v>1643</v>
          </cell>
          <cell r="I1644">
            <v>16947128</v>
          </cell>
          <cell r="J1644">
            <v>1420</v>
          </cell>
          <cell r="K1644">
            <v>6995882</v>
          </cell>
          <cell r="L1644">
            <v>2147</v>
          </cell>
          <cell r="M1644">
            <v>20741317</v>
          </cell>
          <cell r="N1644">
            <v>3045</v>
          </cell>
          <cell r="O1644">
            <v>3507209</v>
          </cell>
          <cell r="P1644">
            <v>882</v>
          </cell>
          <cell r="Q1644">
            <v>3507209</v>
          </cell>
          <cell r="R1644">
            <v>751</v>
          </cell>
          <cell r="S1644">
            <v>2957648</v>
          </cell>
          <cell r="T1644">
            <v>9888</v>
          </cell>
          <cell r="U1644">
            <v>1257</v>
          </cell>
        </row>
        <row r="1645">
          <cell r="A1645">
            <v>890900097</v>
          </cell>
          <cell r="B1645" t="str">
            <v xml:space="preserve">INDUSTRIAS DE ACERO S A   EN ACUERDO DE RESTRUCTURACION               </v>
          </cell>
          <cell r="C1645" t="str">
            <v xml:space="preserve">ITAGUI                    </v>
          </cell>
          <cell r="D1645" t="str">
            <v xml:space="preserve">ANTIOQUIA                 </v>
          </cell>
          <cell r="E1645" t="str">
            <v>VIGILANCIA</v>
          </cell>
          <cell r="F1645" t="str">
            <v>ACUERDO DE REESTRUCTURACION</v>
          </cell>
          <cell r="G1645" t="str">
            <v xml:space="preserve">INDUSTRIA METALMECANICA DERIVADA             </v>
          </cell>
          <cell r="H1645">
            <v>1644</v>
          </cell>
          <cell r="I1645">
            <v>16931641</v>
          </cell>
          <cell r="J1645">
            <v>968.5</v>
          </cell>
          <cell r="K1645">
            <v>11716791</v>
          </cell>
          <cell r="L1645">
            <v>2660</v>
          </cell>
          <cell r="M1645">
            <v>16342491</v>
          </cell>
          <cell r="N1645">
            <v>2763</v>
          </cell>
          <cell r="O1645">
            <v>3947606</v>
          </cell>
          <cell r="P1645">
            <v>3192</v>
          </cell>
          <cell r="Q1645">
            <v>712626</v>
          </cell>
          <cell r="R1645">
            <v>5547</v>
          </cell>
          <cell r="S1645">
            <v>177694</v>
          </cell>
          <cell r="T1645">
            <v>16774.5</v>
          </cell>
          <cell r="U1645">
            <v>2142</v>
          </cell>
        </row>
        <row r="1646">
          <cell r="A1646">
            <v>890911705</v>
          </cell>
          <cell r="B1646" t="str">
            <v xml:space="preserve">FLORES ESMERALDA LTDA                                                 </v>
          </cell>
          <cell r="C1646" t="str">
            <v xml:space="preserve">LA CEJA                   </v>
          </cell>
          <cell r="D1646" t="str">
            <v xml:space="preserve">ANTIOQUIA                 </v>
          </cell>
          <cell r="E1646" t="str">
            <v>VIGILANCIA</v>
          </cell>
          <cell r="F1646" t="str">
            <v>ACTIVA</v>
          </cell>
          <cell r="G1646" t="str">
            <v xml:space="preserve">AGRICOLA CON PREDOMINIO EXPORTADOR           </v>
          </cell>
          <cell r="H1646">
            <v>1645</v>
          </cell>
          <cell r="I1646">
            <v>16926185</v>
          </cell>
          <cell r="J1646">
            <v>954.5</v>
          </cell>
          <cell r="K1646">
            <v>11890714</v>
          </cell>
          <cell r="L1646">
            <v>3304</v>
          </cell>
          <cell r="M1646">
            <v>12675398</v>
          </cell>
          <cell r="N1646">
            <v>4055</v>
          </cell>
          <cell r="O1646">
            <v>2479466</v>
          </cell>
          <cell r="P1646">
            <v>4265</v>
          </cell>
          <cell r="Q1646">
            <v>477271</v>
          </cell>
          <cell r="R1646">
            <v>1849</v>
          </cell>
          <cell r="S1646">
            <v>895390</v>
          </cell>
          <cell r="T1646">
            <v>16072.5</v>
          </cell>
          <cell r="U1646">
            <v>2065</v>
          </cell>
        </row>
        <row r="1647">
          <cell r="A1647">
            <v>890100683</v>
          </cell>
          <cell r="B1647" t="str">
            <v xml:space="preserve">GENEROSO MANCINI &amp; CIA LTDA                                           </v>
          </cell>
          <cell r="C1647" t="str">
            <v xml:space="preserve">BARRANQUILLA              </v>
          </cell>
          <cell r="D1647" t="str">
            <v xml:space="preserve">ATLANTICO                 </v>
          </cell>
          <cell r="E1647" t="str">
            <v>VIGILANCIA</v>
          </cell>
          <cell r="F1647" t="str">
            <v>ACTIVA</v>
          </cell>
          <cell r="G1647" t="str">
            <v xml:space="preserve">PRODUCTOS ALIMENTICIOS                       </v>
          </cell>
          <cell r="H1647">
            <v>1646</v>
          </cell>
          <cell r="I1647">
            <v>16913504</v>
          </cell>
          <cell r="J1647">
            <v>906</v>
          </cell>
          <cell r="K1647">
            <v>12654413</v>
          </cell>
          <cell r="L1647">
            <v>1302</v>
          </cell>
          <cell r="M1647">
            <v>36212065</v>
          </cell>
          <cell r="N1647">
            <v>1934</v>
          </cell>
          <cell r="O1647">
            <v>6024332</v>
          </cell>
          <cell r="P1647">
            <v>1257</v>
          </cell>
          <cell r="Q1647">
            <v>2291854</v>
          </cell>
          <cell r="R1647">
            <v>2150</v>
          </cell>
          <cell r="S1647">
            <v>730615</v>
          </cell>
          <cell r="T1647">
            <v>9195</v>
          </cell>
          <cell r="U1647">
            <v>1168</v>
          </cell>
        </row>
        <row r="1648">
          <cell r="A1648">
            <v>860027326</v>
          </cell>
          <cell r="B1648" t="str">
            <v xml:space="preserve">PINTURAS EVERY LTDA                                                   </v>
          </cell>
          <cell r="C1648" t="str">
            <v xml:space="preserve">BOGOTA D.C.               </v>
          </cell>
          <cell r="D1648" t="str">
            <v xml:space="preserve">BOGOTA D.C.               </v>
          </cell>
          <cell r="E1648" t="str">
            <v>VIGILANCIA</v>
          </cell>
          <cell r="F1648" t="str">
            <v>ACTIVA</v>
          </cell>
          <cell r="G1648" t="str">
            <v xml:space="preserve">PRODUCTOS QUIMICOS                           </v>
          </cell>
          <cell r="H1648">
            <v>1647</v>
          </cell>
          <cell r="I1648">
            <v>16897247</v>
          </cell>
          <cell r="J1648">
            <v>981.5</v>
          </cell>
          <cell r="K1648">
            <v>11492931</v>
          </cell>
          <cell r="L1648">
            <v>1514</v>
          </cell>
          <cell r="M1648">
            <v>31066861</v>
          </cell>
          <cell r="N1648">
            <v>1638</v>
          </cell>
          <cell r="O1648">
            <v>7237128</v>
          </cell>
          <cell r="P1648">
            <v>1193</v>
          </cell>
          <cell r="Q1648">
            <v>2428657</v>
          </cell>
          <cell r="R1648">
            <v>1949</v>
          </cell>
          <cell r="S1648">
            <v>834339</v>
          </cell>
          <cell r="T1648">
            <v>8922.5</v>
          </cell>
          <cell r="U1648">
            <v>1134</v>
          </cell>
        </row>
        <row r="1649">
          <cell r="A1649">
            <v>811036961</v>
          </cell>
          <cell r="B1649" t="str">
            <v xml:space="preserve">INVERSIONISTAS UNIDOS Y RENTAS DE CAPITAL S.A.                        </v>
          </cell>
          <cell r="C1649" t="str">
            <v xml:space="preserve">ENVIGADO                  </v>
          </cell>
          <cell r="D1649" t="str">
            <v xml:space="preserve">ANTIOQUIA                 </v>
          </cell>
          <cell r="E1649" t="str">
            <v>VIGILANCIA</v>
          </cell>
          <cell r="F1649" t="str">
            <v>ACTIVA</v>
          </cell>
          <cell r="G1649" t="str">
            <v xml:space="preserve">COMERCIO DE VEHICULOS Y ACTIVIDADES CONEXAS  </v>
          </cell>
          <cell r="H1649">
            <v>1648</v>
          </cell>
          <cell r="I1649">
            <v>16882168</v>
          </cell>
          <cell r="J1649">
            <v>2645.5</v>
          </cell>
          <cell r="K1649">
            <v>2895051</v>
          </cell>
          <cell r="L1649">
            <v>2330</v>
          </cell>
          <cell r="M1649">
            <v>18872485</v>
          </cell>
          <cell r="N1649">
            <v>2809</v>
          </cell>
          <cell r="O1649">
            <v>3867835</v>
          </cell>
          <cell r="P1649">
            <v>1633</v>
          </cell>
          <cell r="Q1649">
            <v>1697976</v>
          </cell>
          <cell r="R1649">
            <v>2533</v>
          </cell>
          <cell r="S1649">
            <v>577984</v>
          </cell>
          <cell r="T1649">
            <v>13598.5</v>
          </cell>
          <cell r="U1649">
            <v>1724</v>
          </cell>
        </row>
        <row r="1650">
          <cell r="A1650">
            <v>822003832</v>
          </cell>
          <cell r="B1650" t="str">
            <v xml:space="preserve">GASCOMPRIMIDO DEL LLANO S.A.                                          </v>
          </cell>
          <cell r="C1650" t="str">
            <v xml:space="preserve">VILLAVICENCIO             </v>
          </cell>
          <cell r="D1650" t="str">
            <v xml:space="preserve">META                      </v>
          </cell>
          <cell r="E1650" t="str">
            <v>VIGILANCIA</v>
          </cell>
          <cell r="F1650" t="str">
            <v>ACTIVA</v>
          </cell>
          <cell r="G1650" t="str">
            <v xml:space="preserve">COMERCIO DE COMBUSTIBLES Y LUBRICANTES       </v>
          </cell>
          <cell r="H1650">
            <v>1649</v>
          </cell>
          <cell r="I1650">
            <v>16861179</v>
          </cell>
          <cell r="J1650">
            <v>1401</v>
          </cell>
          <cell r="K1650">
            <v>7116268</v>
          </cell>
          <cell r="L1650">
            <v>2510</v>
          </cell>
          <cell r="M1650">
            <v>17515732</v>
          </cell>
          <cell r="N1650">
            <v>2536</v>
          </cell>
          <cell r="O1650">
            <v>4403957</v>
          </cell>
          <cell r="P1650">
            <v>1145</v>
          </cell>
          <cell r="Q1650">
            <v>2569065</v>
          </cell>
          <cell r="R1650">
            <v>945</v>
          </cell>
          <cell r="S1650">
            <v>2123968</v>
          </cell>
          <cell r="T1650">
            <v>10186</v>
          </cell>
          <cell r="U1650">
            <v>1296</v>
          </cell>
        </row>
        <row r="1651">
          <cell r="A1651">
            <v>890332187</v>
          </cell>
          <cell r="B1651" t="str">
            <v xml:space="preserve">PRODUCCIONES AGRICOLAS CAVI S.A.                                      </v>
          </cell>
          <cell r="C1651" t="str">
            <v xml:space="preserve">CALI                      </v>
          </cell>
          <cell r="D1651" t="str">
            <v xml:space="preserve">VALLE                     </v>
          </cell>
          <cell r="E1651" t="str">
            <v>VIGILANCIA</v>
          </cell>
          <cell r="F1651" t="str">
            <v>ACTIVA</v>
          </cell>
          <cell r="G1651" t="str">
            <v xml:space="preserve">AGRICOLA CON PREDOMINIO EXPORTADOR           </v>
          </cell>
          <cell r="H1651">
            <v>1650</v>
          </cell>
          <cell r="I1651">
            <v>16848210</v>
          </cell>
          <cell r="J1651">
            <v>750.5</v>
          </cell>
          <cell r="K1651">
            <v>16193490</v>
          </cell>
          <cell r="L1651">
            <v>6907</v>
          </cell>
          <cell r="M1651">
            <v>4490352</v>
          </cell>
          <cell r="N1651">
            <v>7032</v>
          </cell>
          <cell r="O1651">
            <v>1195057</v>
          </cell>
          <cell r="P1651">
            <v>2640</v>
          </cell>
          <cell r="Q1651">
            <v>929948</v>
          </cell>
          <cell r="R1651">
            <v>2502</v>
          </cell>
          <cell r="S1651">
            <v>588003</v>
          </cell>
          <cell r="T1651">
            <v>21481.5</v>
          </cell>
          <cell r="U1651">
            <v>2769</v>
          </cell>
        </row>
        <row r="1652">
          <cell r="A1652">
            <v>890920782</v>
          </cell>
          <cell r="B1652" t="str">
            <v xml:space="preserve">ALMACENES Y TALLERES MOTO PRECISION S.A.                              </v>
          </cell>
          <cell r="C1652" t="str">
            <v xml:space="preserve">ITAGUI                    </v>
          </cell>
          <cell r="D1652" t="str">
            <v xml:space="preserve">ANTIOQUIA                 </v>
          </cell>
          <cell r="E1652" t="str">
            <v>VIGILANCIA</v>
          </cell>
          <cell r="F1652" t="str">
            <v>ACTIVA</v>
          </cell>
          <cell r="G1652" t="str">
            <v xml:space="preserve">COMERCIO DE VEHICULOS Y ACTIVIDADES CONEXAS  </v>
          </cell>
          <cell r="H1652">
            <v>1651</v>
          </cell>
          <cell r="I1652">
            <v>16836694</v>
          </cell>
          <cell r="J1652">
            <v>2305</v>
          </cell>
          <cell r="K1652">
            <v>3503472</v>
          </cell>
          <cell r="L1652">
            <v>2053</v>
          </cell>
          <cell r="M1652">
            <v>21948686</v>
          </cell>
          <cell r="N1652">
            <v>1722</v>
          </cell>
          <cell r="O1652">
            <v>6890432</v>
          </cell>
          <cell r="P1652">
            <v>2040</v>
          </cell>
          <cell r="Q1652">
            <v>1310694</v>
          </cell>
          <cell r="R1652">
            <v>5611</v>
          </cell>
          <cell r="S1652">
            <v>174579</v>
          </cell>
          <cell r="T1652">
            <v>15382</v>
          </cell>
          <cell r="U1652">
            <v>1973</v>
          </cell>
        </row>
        <row r="1653">
          <cell r="A1653">
            <v>811000761</v>
          </cell>
          <cell r="B1653" t="str">
            <v xml:space="preserve">MINERA EL ROBLE S.A.                                                  </v>
          </cell>
          <cell r="C1653" t="str">
            <v xml:space="preserve">MEDELLIN                  </v>
          </cell>
          <cell r="D1653" t="str">
            <v xml:space="preserve">ANTIOQUIA                 </v>
          </cell>
          <cell r="E1653" t="str">
            <v>VIGILANCIA</v>
          </cell>
          <cell r="F1653" t="str">
            <v>ACTIVA</v>
          </cell>
          <cell r="G1653" t="str">
            <v xml:space="preserve">EXTRACCION Y EXPLOTACION DE OTROS MINERALES  </v>
          </cell>
          <cell r="H1653">
            <v>1652</v>
          </cell>
          <cell r="I1653">
            <v>16828024</v>
          </cell>
          <cell r="J1653">
            <v>1257</v>
          </cell>
          <cell r="K1653">
            <v>8176026</v>
          </cell>
          <cell r="L1653">
            <v>2616</v>
          </cell>
          <cell r="M1653">
            <v>16706753</v>
          </cell>
          <cell r="N1653">
            <v>1928</v>
          </cell>
          <cell r="O1653">
            <v>6033883</v>
          </cell>
          <cell r="P1653">
            <v>1455</v>
          </cell>
          <cell r="Q1653">
            <v>1940341</v>
          </cell>
          <cell r="R1653">
            <v>1229</v>
          </cell>
          <cell r="S1653">
            <v>1532451</v>
          </cell>
          <cell r="T1653">
            <v>10137</v>
          </cell>
          <cell r="U1653">
            <v>1289</v>
          </cell>
        </row>
        <row r="1654">
          <cell r="A1654">
            <v>800198348</v>
          </cell>
          <cell r="B1654" t="str">
            <v xml:space="preserve">VENTAS INSTITUCIONALES S.A.                                           </v>
          </cell>
          <cell r="C1654" t="str">
            <v xml:space="preserve">BOGOTA D.C.               </v>
          </cell>
          <cell r="D1654" t="str">
            <v xml:space="preserve">BOGOTA D.C.               </v>
          </cell>
          <cell r="E1654" t="str">
            <v>VIGILANCIA</v>
          </cell>
          <cell r="F1654" t="str">
            <v>ACTIVA</v>
          </cell>
          <cell r="G1654" t="str">
            <v xml:space="preserve">COMERCIO AL POR MENOR                        </v>
          </cell>
          <cell r="H1654">
            <v>1653</v>
          </cell>
          <cell r="I1654">
            <v>16814385</v>
          </cell>
          <cell r="J1654">
            <v>1585</v>
          </cell>
          <cell r="K1654">
            <v>6023333</v>
          </cell>
          <cell r="L1654">
            <v>2423</v>
          </cell>
          <cell r="M1654">
            <v>18159814</v>
          </cell>
          <cell r="N1654">
            <v>2566</v>
          </cell>
          <cell r="O1654">
            <v>4323290</v>
          </cell>
          <cell r="P1654">
            <v>1260</v>
          </cell>
          <cell r="Q1654">
            <v>2288557</v>
          </cell>
          <cell r="R1654">
            <v>2457</v>
          </cell>
          <cell r="S1654">
            <v>606549</v>
          </cell>
          <cell r="T1654">
            <v>11944</v>
          </cell>
          <cell r="U1654">
            <v>1527</v>
          </cell>
        </row>
        <row r="1655">
          <cell r="A1655">
            <v>860353709</v>
          </cell>
          <cell r="B1655" t="str">
            <v xml:space="preserve">FIGURAS INFORMALES S.A.                                               </v>
          </cell>
          <cell r="C1655" t="str">
            <v xml:space="preserve">MEDELLIN                  </v>
          </cell>
          <cell r="D1655" t="str">
            <v xml:space="preserve">ANTIOQUIA                 </v>
          </cell>
          <cell r="E1655" t="str">
            <v>VIGILANCIA</v>
          </cell>
          <cell r="F1655" t="str">
            <v>ACTIVA</v>
          </cell>
          <cell r="G1655" t="str">
            <v xml:space="preserve">FABRICACION DE PRENDAS DE VESTIR             </v>
          </cell>
          <cell r="H1655">
            <v>1654</v>
          </cell>
          <cell r="I1655">
            <v>16784268</v>
          </cell>
          <cell r="J1655">
            <v>1722.5</v>
          </cell>
          <cell r="K1655">
            <v>5371892</v>
          </cell>
          <cell r="L1655">
            <v>1907</v>
          </cell>
          <cell r="M1655">
            <v>23937791</v>
          </cell>
          <cell r="N1655">
            <v>2930</v>
          </cell>
          <cell r="O1655">
            <v>3663850</v>
          </cell>
          <cell r="P1655">
            <v>4191</v>
          </cell>
          <cell r="Q1655">
            <v>488557</v>
          </cell>
          <cell r="R1655">
            <v>3959</v>
          </cell>
          <cell r="S1655">
            <v>301778</v>
          </cell>
          <cell r="T1655">
            <v>16363.5</v>
          </cell>
          <cell r="U1655">
            <v>2101</v>
          </cell>
        </row>
        <row r="1656">
          <cell r="A1656">
            <v>830052530</v>
          </cell>
          <cell r="B1656" t="str">
            <v xml:space="preserve">INFINEUM COLOMBIA SUCURSAL COLOMBIANA                                 </v>
          </cell>
          <cell r="C1656" t="str">
            <v xml:space="preserve">BOGOTA D.C.               </v>
          </cell>
          <cell r="D1656" t="str">
            <v xml:space="preserve">BOGOTA D.C.               </v>
          </cell>
          <cell r="E1656" t="str">
            <v>VIGILANCIA</v>
          </cell>
          <cell r="F1656" t="str">
            <v>ACTIVA</v>
          </cell>
          <cell r="G1656" t="str">
            <v xml:space="preserve">COMERCIO AL POR MAYOR                        </v>
          </cell>
          <cell r="H1656">
            <v>1655</v>
          </cell>
          <cell r="I1656">
            <v>16736903</v>
          </cell>
          <cell r="J1656">
            <v>1135</v>
          </cell>
          <cell r="K1656">
            <v>9447273</v>
          </cell>
          <cell r="L1656">
            <v>1298</v>
          </cell>
          <cell r="M1656">
            <v>36339232</v>
          </cell>
          <cell r="N1656">
            <v>1487</v>
          </cell>
          <cell r="O1656">
            <v>7902370</v>
          </cell>
          <cell r="P1656">
            <v>848</v>
          </cell>
          <cell r="Q1656">
            <v>3670341</v>
          </cell>
          <cell r="R1656">
            <v>894</v>
          </cell>
          <cell r="S1656">
            <v>2335576</v>
          </cell>
          <cell r="T1656">
            <v>7317</v>
          </cell>
          <cell r="U1656">
            <v>927</v>
          </cell>
        </row>
        <row r="1657">
          <cell r="A1657">
            <v>830136683</v>
          </cell>
          <cell r="B1657" t="str">
            <v xml:space="preserve">TRAVELONE INTERNATIONAL COLOMBIA LIMITADA                             </v>
          </cell>
          <cell r="C1657" t="str">
            <v xml:space="preserve">BOGOTA D.C.               </v>
          </cell>
          <cell r="D1657" t="str">
            <v xml:space="preserve">BOGOTA D.C.               </v>
          </cell>
          <cell r="E1657" t="str">
            <v>VIGILANCIA</v>
          </cell>
          <cell r="F1657" t="str">
            <v>ACTIVA</v>
          </cell>
          <cell r="G1657" t="str">
            <v xml:space="preserve">COMERCIO AL POR MAYOR                        </v>
          </cell>
          <cell r="H1657">
            <v>1656</v>
          </cell>
          <cell r="I1657">
            <v>16732403</v>
          </cell>
          <cell r="J1657">
            <v>3565</v>
          </cell>
          <cell r="K1657">
            <v>1849447</v>
          </cell>
          <cell r="L1657">
            <v>1033</v>
          </cell>
          <cell r="M1657">
            <v>45960463</v>
          </cell>
          <cell r="N1657">
            <v>271</v>
          </cell>
          <cell r="O1657">
            <v>44717746</v>
          </cell>
          <cell r="P1657">
            <v>1319</v>
          </cell>
          <cell r="Q1657">
            <v>2168214</v>
          </cell>
          <cell r="R1657">
            <v>1518</v>
          </cell>
          <cell r="S1657">
            <v>1165132</v>
          </cell>
          <cell r="T1657">
            <v>9362</v>
          </cell>
          <cell r="U1657">
            <v>1194</v>
          </cell>
        </row>
        <row r="1658">
          <cell r="A1658">
            <v>860352933</v>
          </cell>
          <cell r="B1658" t="str">
            <v xml:space="preserve">COMPAÑIA DE CONSTRUCCIONES ARQUITECTURA URBANA S A                    </v>
          </cell>
          <cell r="C1658" t="str">
            <v xml:space="preserve">BOGOTA D.C.               </v>
          </cell>
          <cell r="D1658" t="str">
            <v xml:space="preserve">BOGOTA D.C.               </v>
          </cell>
          <cell r="E1658" t="str">
            <v>VIGILANCIA</v>
          </cell>
          <cell r="F1658" t="str">
            <v>ACTIVA</v>
          </cell>
          <cell r="G1658" t="str">
            <v xml:space="preserve">CONSTRUCCION DE OBRAS RESIDENCIALES          </v>
          </cell>
          <cell r="H1658">
            <v>1657</v>
          </cell>
          <cell r="I1658">
            <v>16728687</v>
          </cell>
          <cell r="J1658">
            <v>1306.5</v>
          </cell>
          <cell r="K1658">
            <v>7824062</v>
          </cell>
          <cell r="L1658">
            <v>3374</v>
          </cell>
          <cell r="M1658">
            <v>12377629</v>
          </cell>
          <cell r="N1658">
            <v>6167</v>
          </cell>
          <cell r="O1658">
            <v>1444755</v>
          </cell>
          <cell r="P1658">
            <v>3662</v>
          </cell>
          <cell r="Q1658">
            <v>591139</v>
          </cell>
          <cell r="R1658">
            <v>1983</v>
          </cell>
          <cell r="S1658">
            <v>817436</v>
          </cell>
          <cell r="T1658">
            <v>18149.5</v>
          </cell>
          <cell r="U1658">
            <v>2330</v>
          </cell>
        </row>
        <row r="1659">
          <cell r="A1659">
            <v>860516954</v>
          </cell>
          <cell r="B1659" t="str">
            <v xml:space="preserve">EDITORIAL NOMOS S A                                                   </v>
          </cell>
          <cell r="C1659" t="str">
            <v xml:space="preserve">BOGOTA D.C.               </v>
          </cell>
          <cell r="D1659" t="str">
            <v xml:space="preserve">BOGOTA D.C.               </v>
          </cell>
          <cell r="E1659" t="str">
            <v>VIGILANCIA</v>
          </cell>
          <cell r="F1659" t="str">
            <v>ACTIVA</v>
          </cell>
          <cell r="G1659" t="str">
            <v>EDITORIAL E IMPRESION (SIN INCLUIR PUBLICACIO</v>
          </cell>
          <cell r="H1659">
            <v>1658</v>
          </cell>
          <cell r="I1659">
            <v>16684542</v>
          </cell>
          <cell r="J1659">
            <v>928</v>
          </cell>
          <cell r="K1659">
            <v>12354151</v>
          </cell>
          <cell r="L1659">
            <v>4250</v>
          </cell>
          <cell r="M1659">
            <v>9248654</v>
          </cell>
          <cell r="N1659">
            <v>3071</v>
          </cell>
          <cell r="O1659">
            <v>3463206</v>
          </cell>
          <cell r="P1659">
            <v>2562</v>
          </cell>
          <cell r="Q1659">
            <v>964574</v>
          </cell>
          <cell r="R1659">
            <v>3133</v>
          </cell>
          <cell r="S1659">
            <v>431277</v>
          </cell>
          <cell r="T1659">
            <v>15602</v>
          </cell>
          <cell r="U1659">
            <v>2008</v>
          </cell>
        </row>
        <row r="1660">
          <cell r="A1660">
            <v>860001710</v>
          </cell>
          <cell r="B1660" t="str">
            <v xml:space="preserve">VANSOLIX S A EN ACUERDO DE REESTRUCTURACION                           </v>
          </cell>
          <cell r="C1660" t="str">
            <v xml:space="preserve">BOGOTA D.C.               </v>
          </cell>
          <cell r="D1660" t="str">
            <v xml:space="preserve">BOGOTA D.C.               </v>
          </cell>
          <cell r="E1660" t="str">
            <v>VIGILANCIA</v>
          </cell>
          <cell r="F1660" t="str">
            <v>ACUERDO DE REESTRUCTURACION</v>
          </cell>
          <cell r="G1660" t="str">
            <v xml:space="preserve">COMERCIO AL POR MAYOR                        </v>
          </cell>
          <cell r="H1660">
            <v>1659</v>
          </cell>
          <cell r="I1660">
            <v>16647240</v>
          </cell>
          <cell r="J1660">
            <v>1316</v>
          </cell>
          <cell r="K1660">
            <v>7745790</v>
          </cell>
          <cell r="L1660">
            <v>2633</v>
          </cell>
          <cell r="M1660">
            <v>16570589</v>
          </cell>
          <cell r="N1660">
            <v>1410</v>
          </cell>
          <cell r="O1660">
            <v>8308775</v>
          </cell>
          <cell r="P1660">
            <v>2809</v>
          </cell>
          <cell r="Q1660">
            <v>857604</v>
          </cell>
          <cell r="R1660">
            <v>3356</v>
          </cell>
          <cell r="S1660">
            <v>385832</v>
          </cell>
          <cell r="T1660">
            <v>13183</v>
          </cell>
          <cell r="U1660">
            <v>1666</v>
          </cell>
        </row>
        <row r="1661">
          <cell r="A1661">
            <v>800011002</v>
          </cell>
          <cell r="B1661" t="str">
            <v xml:space="preserve">TECNAS S.A.                                                           </v>
          </cell>
          <cell r="C1661" t="str">
            <v xml:space="preserve">MEDELLIN                  </v>
          </cell>
          <cell r="D1661" t="str">
            <v xml:space="preserve">ANTIOQUIA                 </v>
          </cell>
          <cell r="E1661" t="str">
            <v>VIGILANCIA</v>
          </cell>
          <cell r="F1661" t="str">
            <v>ACTIVA</v>
          </cell>
          <cell r="G1661" t="str">
            <v xml:space="preserve">PRODUCTOS ALIMENTICIOS                       </v>
          </cell>
          <cell r="H1661">
            <v>1660</v>
          </cell>
          <cell r="I1661">
            <v>16643560</v>
          </cell>
          <cell r="J1661">
            <v>2101</v>
          </cell>
          <cell r="K1661">
            <v>4027013</v>
          </cell>
          <cell r="L1661">
            <v>1496</v>
          </cell>
          <cell r="M1661">
            <v>31412024</v>
          </cell>
          <cell r="N1661">
            <v>1566</v>
          </cell>
          <cell r="O1661">
            <v>7588499</v>
          </cell>
          <cell r="P1661">
            <v>2314</v>
          </cell>
          <cell r="Q1661">
            <v>1103311</v>
          </cell>
          <cell r="R1661">
            <v>2765</v>
          </cell>
          <cell r="S1661">
            <v>512696</v>
          </cell>
          <cell r="T1661">
            <v>11902</v>
          </cell>
          <cell r="U1661">
            <v>1519</v>
          </cell>
        </row>
        <row r="1662">
          <cell r="A1662">
            <v>805011316</v>
          </cell>
          <cell r="B1662" t="str">
            <v xml:space="preserve">C.I. DISEÑO Y MODA  INTERNACIONAL S A                                 </v>
          </cell>
          <cell r="C1662" t="str">
            <v xml:space="preserve">YUMBO                     </v>
          </cell>
          <cell r="D1662" t="str">
            <v xml:space="preserve">VALLE                     </v>
          </cell>
          <cell r="E1662" t="str">
            <v>VIGILANCIA</v>
          </cell>
          <cell r="F1662" t="str">
            <v>ACTIVA</v>
          </cell>
          <cell r="G1662" t="str">
            <v>CURTIEMBRE Y MANUFACTURAS DE CUERO DIFERENTES</v>
          </cell>
          <cell r="H1662">
            <v>1661</v>
          </cell>
          <cell r="I1662">
            <v>16617769</v>
          </cell>
          <cell r="J1662">
            <v>2129</v>
          </cell>
          <cell r="K1662">
            <v>3970475</v>
          </cell>
          <cell r="L1662">
            <v>2024</v>
          </cell>
          <cell r="M1662">
            <v>22313156</v>
          </cell>
          <cell r="N1662">
            <v>838</v>
          </cell>
          <cell r="O1662">
            <v>14262904</v>
          </cell>
          <cell r="P1662">
            <v>1441</v>
          </cell>
          <cell r="Q1662">
            <v>1958027</v>
          </cell>
          <cell r="R1662">
            <v>1905</v>
          </cell>
          <cell r="S1662">
            <v>861349</v>
          </cell>
          <cell r="T1662">
            <v>9998</v>
          </cell>
          <cell r="U1662">
            <v>1275</v>
          </cell>
        </row>
        <row r="1663">
          <cell r="A1663">
            <v>830096047</v>
          </cell>
          <cell r="B1663" t="str">
            <v xml:space="preserve">TARSON Y CIA. LTDA.                                                   </v>
          </cell>
          <cell r="C1663" t="str">
            <v xml:space="preserve">BOGOTA D.C.               </v>
          </cell>
          <cell r="D1663" t="str">
            <v xml:space="preserve">BOGOTA D.C.               </v>
          </cell>
          <cell r="E1663" t="str">
            <v>VIGILANCIA</v>
          </cell>
          <cell r="F1663" t="str">
            <v>ACTIVA</v>
          </cell>
          <cell r="G1663" t="str">
            <v xml:space="preserve">COMERCIO DE VEHICULOS Y ACTIVIDADES CONEXAS  </v>
          </cell>
          <cell r="H1663">
            <v>1662</v>
          </cell>
          <cell r="I1663">
            <v>16616567</v>
          </cell>
          <cell r="J1663">
            <v>1509</v>
          </cell>
          <cell r="K1663">
            <v>6420277</v>
          </cell>
          <cell r="L1663">
            <v>2008</v>
          </cell>
          <cell r="M1663">
            <v>22539132</v>
          </cell>
          <cell r="N1663">
            <v>1394</v>
          </cell>
          <cell r="O1663">
            <v>8410847</v>
          </cell>
          <cell r="P1663">
            <v>892</v>
          </cell>
          <cell r="Q1663">
            <v>3458990</v>
          </cell>
          <cell r="R1663">
            <v>1514</v>
          </cell>
          <cell r="S1663">
            <v>1168362</v>
          </cell>
          <cell r="T1663">
            <v>8979</v>
          </cell>
          <cell r="U1663">
            <v>1143</v>
          </cell>
        </row>
        <row r="1664">
          <cell r="A1664">
            <v>890912221</v>
          </cell>
          <cell r="B1664" t="str">
            <v xml:space="preserve">P C A PRODUCTORA Y COMERCIALIZADORA DE ALIMENTOS S.A.                 </v>
          </cell>
          <cell r="C1664" t="str">
            <v xml:space="preserve">MEDELLIN                  </v>
          </cell>
          <cell r="D1664" t="str">
            <v xml:space="preserve">ANTIOQUIA                 </v>
          </cell>
          <cell r="E1664" t="str">
            <v>VIGILANCIA</v>
          </cell>
          <cell r="F1664" t="str">
            <v>ACUERDO DE REESTRUCTURACION</v>
          </cell>
          <cell r="G1664" t="str">
            <v xml:space="preserve">PRODUCTOS ALIMENTICIOS                       </v>
          </cell>
          <cell r="H1664">
            <v>1663</v>
          </cell>
          <cell r="I1664">
            <v>16605142</v>
          </cell>
          <cell r="J1664">
            <v>1534.5</v>
          </cell>
          <cell r="K1664">
            <v>6299718</v>
          </cell>
          <cell r="L1664">
            <v>1617</v>
          </cell>
          <cell r="M1664">
            <v>28676432</v>
          </cell>
          <cell r="N1664">
            <v>656</v>
          </cell>
          <cell r="O1664">
            <v>18573428</v>
          </cell>
          <cell r="P1664">
            <v>4007</v>
          </cell>
          <cell r="Q1664">
            <v>525503</v>
          </cell>
          <cell r="R1664">
            <v>3282</v>
          </cell>
          <cell r="S1664">
            <v>401932</v>
          </cell>
          <cell r="T1664">
            <v>12759.5</v>
          </cell>
          <cell r="U1664">
            <v>1620</v>
          </cell>
        </row>
        <row r="1665">
          <cell r="A1665">
            <v>860036884</v>
          </cell>
          <cell r="B1665" t="str">
            <v xml:space="preserve">ERNST &amp; YOUNG LIMITADA                                                </v>
          </cell>
          <cell r="C1665" t="str">
            <v xml:space="preserve">BOGOTA D.C.               </v>
          </cell>
          <cell r="D1665" t="str">
            <v xml:space="preserve">BOGOTA D.C.               </v>
          </cell>
          <cell r="E1665" t="str">
            <v>VIGILANCIA</v>
          </cell>
          <cell r="F1665" t="str">
            <v>ACTIVA</v>
          </cell>
          <cell r="G1665" t="str">
            <v xml:space="preserve">OTRAS ACTIVIDADES EMPRESARIALES              </v>
          </cell>
          <cell r="H1665">
            <v>1664</v>
          </cell>
          <cell r="I1665">
            <v>16581436</v>
          </cell>
          <cell r="J1665">
            <v>1827</v>
          </cell>
          <cell r="K1665">
            <v>4995804</v>
          </cell>
          <cell r="L1665">
            <v>1752</v>
          </cell>
          <cell r="M1665">
            <v>26087557</v>
          </cell>
          <cell r="N1665">
            <v>482</v>
          </cell>
          <cell r="O1665">
            <v>26087557</v>
          </cell>
          <cell r="P1665">
            <v>643</v>
          </cell>
          <cell r="Q1665">
            <v>5141934</v>
          </cell>
          <cell r="R1665">
            <v>605</v>
          </cell>
          <cell r="S1665">
            <v>3828460</v>
          </cell>
          <cell r="T1665">
            <v>6973</v>
          </cell>
          <cell r="U1665">
            <v>893</v>
          </cell>
        </row>
        <row r="1666">
          <cell r="A1666">
            <v>860091235</v>
          </cell>
          <cell r="B1666" t="str">
            <v xml:space="preserve">LYRA MOTORS LTDA                                                      </v>
          </cell>
          <cell r="C1666" t="str">
            <v xml:space="preserve">BOGOTA D.C.               </v>
          </cell>
          <cell r="D1666" t="str">
            <v xml:space="preserve">BOGOTA D.C.               </v>
          </cell>
          <cell r="E1666" t="str">
            <v>VIGILANCIA</v>
          </cell>
          <cell r="F1666" t="str">
            <v>ACTIVA</v>
          </cell>
          <cell r="G1666" t="str">
            <v xml:space="preserve">COMERCIO AL POR MAYOR                        </v>
          </cell>
          <cell r="H1666">
            <v>1665</v>
          </cell>
          <cell r="I1666">
            <v>16581152</v>
          </cell>
          <cell r="J1666">
            <v>1113.5</v>
          </cell>
          <cell r="K1666">
            <v>9696078</v>
          </cell>
          <cell r="L1666">
            <v>8820</v>
          </cell>
          <cell r="M1666">
            <v>2906478</v>
          </cell>
          <cell r="N1666">
            <v>4483</v>
          </cell>
          <cell r="O1666">
            <v>2196382</v>
          </cell>
          <cell r="P1666">
            <v>4420</v>
          </cell>
          <cell r="Q1666">
            <v>450334</v>
          </cell>
          <cell r="R1666">
            <v>1971</v>
          </cell>
          <cell r="S1666">
            <v>823210</v>
          </cell>
          <cell r="T1666">
            <v>22472.5</v>
          </cell>
          <cell r="U1666">
            <v>2913</v>
          </cell>
        </row>
        <row r="1667">
          <cell r="A1667">
            <v>890900431</v>
          </cell>
          <cell r="B1667" t="str">
            <v xml:space="preserve">INDUSTRIAS KENT Y SORRENTO S.A                                        </v>
          </cell>
          <cell r="C1667" t="str">
            <v xml:space="preserve">MEDELLIN                  </v>
          </cell>
          <cell r="D1667" t="str">
            <v xml:space="preserve">ANTIOQUIA                 </v>
          </cell>
          <cell r="E1667" t="str">
            <v>VIGILANCIA</v>
          </cell>
          <cell r="F1667" t="str">
            <v>ACTIVA</v>
          </cell>
          <cell r="G1667" t="str">
            <v xml:space="preserve">PRODUCTOS DE PLASTICO                        </v>
          </cell>
          <cell r="H1667">
            <v>1666</v>
          </cell>
          <cell r="I1667">
            <v>16569284</v>
          </cell>
          <cell r="J1667">
            <v>921</v>
          </cell>
          <cell r="K1667">
            <v>12461908</v>
          </cell>
          <cell r="L1667">
            <v>2500</v>
          </cell>
          <cell r="M1667">
            <v>17589226</v>
          </cell>
          <cell r="N1667">
            <v>3123</v>
          </cell>
          <cell r="O1667">
            <v>3393969</v>
          </cell>
          <cell r="P1667">
            <v>1869</v>
          </cell>
          <cell r="Q1667">
            <v>1444019</v>
          </cell>
          <cell r="R1667">
            <v>2751</v>
          </cell>
          <cell r="S1667">
            <v>514724</v>
          </cell>
          <cell r="T1667">
            <v>12830</v>
          </cell>
          <cell r="U1667">
            <v>1626</v>
          </cell>
        </row>
        <row r="1668">
          <cell r="A1668">
            <v>860006965</v>
          </cell>
          <cell r="B1668" t="str">
            <v xml:space="preserve">PEGATEX LTDA                                                          </v>
          </cell>
          <cell r="C1668" t="str">
            <v xml:space="preserve">MOSQUERA                  </v>
          </cell>
          <cell r="D1668" t="str">
            <v xml:space="preserve">CUNDINAMARCA              </v>
          </cell>
          <cell r="E1668" t="str">
            <v>VIGILANCIA</v>
          </cell>
          <cell r="F1668" t="str">
            <v>ACTIVA</v>
          </cell>
          <cell r="G1668" t="str">
            <v xml:space="preserve">PRODUCTOS QUIMICOS                           </v>
          </cell>
          <cell r="H1668">
            <v>1667</v>
          </cell>
          <cell r="I1668">
            <v>16567597</v>
          </cell>
          <cell r="J1668">
            <v>1298</v>
          </cell>
          <cell r="K1668">
            <v>7866453</v>
          </cell>
          <cell r="L1668">
            <v>1779</v>
          </cell>
          <cell r="M1668">
            <v>25772373</v>
          </cell>
          <cell r="N1668">
            <v>1515</v>
          </cell>
          <cell r="O1668">
            <v>7809264</v>
          </cell>
          <cell r="P1668">
            <v>1723</v>
          </cell>
          <cell r="Q1668">
            <v>1590176</v>
          </cell>
          <cell r="R1668">
            <v>2180</v>
          </cell>
          <cell r="S1668">
            <v>711939</v>
          </cell>
          <cell r="T1668">
            <v>10162</v>
          </cell>
          <cell r="U1668">
            <v>1294</v>
          </cell>
        </row>
        <row r="1669">
          <cell r="A1669">
            <v>830080102</v>
          </cell>
          <cell r="B1669" t="str">
            <v xml:space="preserve">CONSORCIO ENERGIA COLOMBIA S.A                                        </v>
          </cell>
          <cell r="C1669" t="str">
            <v xml:space="preserve">BOGOTA D.C.               </v>
          </cell>
          <cell r="D1669" t="str">
            <v xml:space="preserve">BOGOTA D.C.               </v>
          </cell>
          <cell r="E1669" t="str">
            <v>VIGILANCIA</v>
          </cell>
          <cell r="F1669" t="str">
            <v>ACTIVA</v>
          </cell>
          <cell r="G1669" t="str">
            <v xml:space="preserve">GENERACION Y SUMINISTRO DE ELECTRICIDAD, GAS </v>
          </cell>
          <cell r="H1669">
            <v>1668</v>
          </cell>
          <cell r="I1669">
            <v>16563321</v>
          </cell>
          <cell r="J1669">
            <v>1733</v>
          </cell>
          <cell r="K1669">
            <v>5326057</v>
          </cell>
          <cell r="L1669">
            <v>2142</v>
          </cell>
          <cell r="M1669">
            <v>20834581</v>
          </cell>
          <cell r="N1669">
            <v>3282</v>
          </cell>
          <cell r="O1669">
            <v>3186449</v>
          </cell>
          <cell r="P1669">
            <v>1623</v>
          </cell>
          <cell r="Q1669">
            <v>1705738</v>
          </cell>
          <cell r="R1669">
            <v>6781</v>
          </cell>
          <cell r="S1669">
            <v>120942</v>
          </cell>
          <cell r="T1669">
            <v>17229</v>
          </cell>
          <cell r="U1669">
            <v>2216</v>
          </cell>
        </row>
        <row r="1670">
          <cell r="A1670">
            <v>860529890</v>
          </cell>
          <cell r="B1670" t="str">
            <v xml:space="preserve">DISORTHO LTDA                                                         </v>
          </cell>
          <cell r="C1670" t="str">
            <v xml:space="preserve">BOGOTA D.C.               </v>
          </cell>
          <cell r="D1670" t="str">
            <v xml:space="preserve">BOGOTA D.C.               </v>
          </cell>
          <cell r="E1670" t="str">
            <v>VIGILANCIA</v>
          </cell>
          <cell r="F1670" t="str">
            <v>ACTIVA</v>
          </cell>
          <cell r="G1670" t="str">
            <v xml:space="preserve">COMERCIO AL POR MENOR                        </v>
          </cell>
          <cell r="H1670">
            <v>1669</v>
          </cell>
          <cell r="I1670">
            <v>16534355</v>
          </cell>
          <cell r="J1670">
            <v>892</v>
          </cell>
          <cell r="K1670">
            <v>12885665</v>
          </cell>
          <cell r="L1670">
            <v>2476</v>
          </cell>
          <cell r="M1670">
            <v>17777167</v>
          </cell>
          <cell r="N1670">
            <v>1256</v>
          </cell>
          <cell r="O1670">
            <v>9328354</v>
          </cell>
          <cell r="P1670">
            <v>769</v>
          </cell>
          <cell r="Q1670">
            <v>4149081</v>
          </cell>
          <cell r="R1670">
            <v>828</v>
          </cell>
          <cell r="S1670">
            <v>2565293</v>
          </cell>
          <cell r="T1670">
            <v>7890</v>
          </cell>
          <cell r="U1670">
            <v>998</v>
          </cell>
        </row>
        <row r="1671">
          <cell r="A1671">
            <v>890919355</v>
          </cell>
          <cell r="B1671" t="str">
            <v xml:space="preserve">SIGMAPLAS S.A.                                                        </v>
          </cell>
          <cell r="C1671" t="str">
            <v xml:space="preserve">ITAGUI                    </v>
          </cell>
          <cell r="D1671" t="str">
            <v xml:space="preserve">ANTIOQUIA                 </v>
          </cell>
          <cell r="E1671" t="str">
            <v>VIGILANCIA</v>
          </cell>
          <cell r="F1671" t="str">
            <v>ACTIVA</v>
          </cell>
          <cell r="G1671" t="str">
            <v xml:space="preserve">COMERCIO AL POR MAYOR                        </v>
          </cell>
          <cell r="H1671">
            <v>1670</v>
          </cell>
          <cell r="I1671">
            <v>16523831</v>
          </cell>
          <cell r="J1671">
            <v>2213</v>
          </cell>
          <cell r="K1671">
            <v>3720251</v>
          </cell>
          <cell r="L1671">
            <v>747</v>
          </cell>
          <cell r="M1671">
            <v>64785592</v>
          </cell>
          <cell r="N1671">
            <v>2260</v>
          </cell>
          <cell r="O1671">
            <v>4986985</v>
          </cell>
          <cell r="P1671">
            <v>1219</v>
          </cell>
          <cell r="Q1671">
            <v>2361215</v>
          </cell>
          <cell r="R1671">
            <v>2020</v>
          </cell>
          <cell r="S1671">
            <v>792150</v>
          </cell>
          <cell r="T1671">
            <v>10129</v>
          </cell>
          <cell r="U1671">
            <v>1290</v>
          </cell>
        </row>
        <row r="1672">
          <cell r="A1672">
            <v>860057349</v>
          </cell>
          <cell r="B1672" t="str">
            <v xml:space="preserve">DARPLAS LTDA.                                                         </v>
          </cell>
          <cell r="C1672" t="str">
            <v xml:space="preserve">BOGOTA D.C.               </v>
          </cell>
          <cell r="D1672" t="str">
            <v xml:space="preserve">BOGOTA D.C.               </v>
          </cell>
          <cell r="E1672" t="str">
            <v>VIGILANCIA</v>
          </cell>
          <cell r="F1672" t="str">
            <v>ACTIVA</v>
          </cell>
          <cell r="G1672" t="str">
            <v xml:space="preserve">PRODUCTOS DE PLASTICO                        </v>
          </cell>
          <cell r="H1672">
            <v>1671</v>
          </cell>
          <cell r="I1672">
            <v>16512519</v>
          </cell>
          <cell r="J1672">
            <v>1029.5</v>
          </cell>
          <cell r="K1672">
            <v>10835665</v>
          </cell>
          <cell r="L1672">
            <v>2224</v>
          </cell>
          <cell r="M1672">
            <v>19925168</v>
          </cell>
          <cell r="N1672">
            <v>2472</v>
          </cell>
          <cell r="O1672">
            <v>4531710</v>
          </cell>
          <cell r="P1672">
            <v>1106</v>
          </cell>
          <cell r="Q1672">
            <v>2685302</v>
          </cell>
          <cell r="R1672">
            <v>1243</v>
          </cell>
          <cell r="S1672">
            <v>1509874</v>
          </cell>
          <cell r="T1672">
            <v>9745.5</v>
          </cell>
          <cell r="U1672">
            <v>1245</v>
          </cell>
        </row>
        <row r="1673">
          <cell r="A1673">
            <v>890705018</v>
          </cell>
          <cell r="B1673" t="str">
            <v xml:space="preserve">SIERRA PINEDA Y CIA S EN C                                            </v>
          </cell>
          <cell r="C1673" t="str">
            <v xml:space="preserve">IBAGUE                    </v>
          </cell>
          <cell r="D1673" t="str">
            <v xml:space="preserve">TOLIMA                    </v>
          </cell>
          <cell r="E1673" t="str">
            <v>VIGILANCIA</v>
          </cell>
          <cell r="F1673" t="str">
            <v>ACTIVA</v>
          </cell>
          <cell r="G1673" t="str">
            <v xml:space="preserve">COMERCIO AL POR MENOR                        </v>
          </cell>
          <cell r="H1673">
            <v>1672</v>
          </cell>
          <cell r="I1673">
            <v>16502224</v>
          </cell>
          <cell r="J1673">
            <v>1465</v>
          </cell>
          <cell r="K1673">
            <v>6698411</v>
          </cell>
          <cell r="L1673">
            <v>894</v>
          </cell>
          <cell r="M1673">
            <v>54092970</v>
          </cell>
          <cell r="N1673">
            <v>1973</v>
          </cell>
          <cell r="O1673">
            <v>5904931</v>
          </cell>
          <cell r="P1673">
            <v>1404</v>
          </cell>
          <cell r="Q1673">
            <v>2010933</v>
          </cell>
          <cell r="R1673">
            <v>2195</v>
          </cell>
          <cell r="S1673">
            <v>704198</v>
          </cell>
          <cell r="T1673">
            <v>9603</v>
          </cell>
          <cell r="U1673">
            <v>1226</v>
          </cell>
        </row>
        <row r="1674">
          <cell r="A1674">
            <v>890928717</v>
          </cell>
          <cell r="B1674" t="str">
            <v xml:space="preserve">JOSE Y GERARDO E ZULUAGA LTDA                                         </v>
          </cell>
          <cell r="C1674" t="str">
            <v xml:space="preserve">ITAGUI                    </v>
          </cell>
          <cell r="D1674" t="str">
            <v xml:space="preserve">ANTIOQUIA                 </v>
          </cell>
          <cell r="E1674" t="str">
            <v>VIGILANCIA</v>
          </cell>
          <cell r="F1674" t="str">
            <v>ACTIVA</v>
          </cell>
          <cell r="G1674" t="str">
            <v xml:space="preserve">COMERCIO AL POR MAYOR                        </v>
          </cell>
          <cell r="H1674">
            <v>1673</v>
          </cell>
          <cell r="I1674">
            <v>16497698</v>
          </cell>
          <cell r="J1674">
            <v>1912</v>
          </cell>
          <cell r="K1674">
            <v>4616164</v>
          </cell>
          <cell r="L1674">
            <v>1278</v>
          </cell>
          <cell r="M1674">
            <v>36816828</v>
          </cell>
          <cell r="N1674">
            <v>1434</v>
          </cell>
          <cell r="O1674">
            <v>8146757</v>
          </cell>
          <cell r="P1674">
            <v>1744</v>
          </cell>
          <cell r="Q1674">
            <v>1569954</v>
          </cell>
          <cell r="R1674">
            <v>2821</v>
          </cell>
          <cell r="S1674">
            <v>499743</v>
          </cell>
          <cell r="T1674">
            <v>10862</v>
          </cell>
          <cell r="U1674">
            <v>1379</v>
          </cell>
        </row>
        <row r="1675">
          <cell r="A1675">
            <v>812001631</v>
          </cell>
          <cell r="B1675" t="str">
            <v xml:space="preserve">INTERCREDITO DE COLOMBIA S.A.                                         </v>
          </cell>
          <cell r="C1675" t="str">
            <v xml:space="preserve">MEDELLIN                  </v>
          </cell>
          <cell r="D1675" t="str">
            <v xml:space="preserve">ANTIOQUIA                 </v>
          </cell>
          <cell r="E1675" t="str">
            <v>VIGILANCIA</v>
          </cell>
          <cell r="F1675" t="str">
            <v>ACTIVA</v>
          </cell>
          <cell r="G1675" t="str">
            <v xml:space="preserve">OTRAS ACTIVIDADES EMPRESARIALES              </v>
          </cell>
          <cell r="H1675">
            <v>1674</v>
          </cell>
          <cell r="I1675">
            <v>16493407</v>
          </cell>
          <cell r="J1675">
            <v>982.5</v>
          </cell>
          <cell r="K1675">
            <v>11488390</v>
          </cell>
          <cell r="L1675">
            <v>9790</v>
          </cell>
          <cell r="M1675">
            <v>2348988</v>
          </cell>
          <cell r="N1675">
            <v>4249</v>
          </cell>
          <cell r="O1675">
            <v>2348988</v>
          </cell>
          <cell r="P1675">
            <v>3929</v>
          </cell>
          <cell r="Q1675">
            <v>537072</v>
          </cell>
          <cell r="R1675">
            <v>1045</v>
          </cell>
          <cell r="S1675">
            <v>1860311</v>
          </cell>
          <cell r="T1675">
            <v>21669.5</v>
          </cell>
          <cell r="U1675">
            <v>2801</v>
          </cell>
        </row>
        <row r="1676">
          <cell r="A1676">
            <v>890116102</v>
          </cell>
          <cell r="B1676" t="str">
            <v xml:space="preserve">SERVIPARAMO S.A.                                                      </v>
          </cell>
          <cell r="C1676" t="str">
            <v xml:space="preserve">BARRANQUILLA              </v>
          </cell>
          <cell r="D1676" t="str">
            <v xml:space="preserve">ATLANTICO                 </v>
          </cell>
          <cell r="E1676" t="str">
            <v>VIGILANCIA</v>
          </cell>
          <cell r="F1676" t="str">
            <v>ACTIVA</v>
          </cell>
          <cell r="G1676" t="str">
            <v xml:space="preserve">COMERCIO AL POR MAYOR                        </v>
          </cell>
          <cell r="H1676">
            <v>1675</v>
          </cell>
          <cell r="I1676">
            <v>16461437</v>
          </cell>
          <cell r="J1676">
            <v>2254.5</v>
          </cell>
          <cell r="K1676">
            <v>3611794</v>
          </cell>
          <cell r="L1676">
            <v>1251</v>
          </cell>
          <cell r="M1676">
            <v>37686843</v>
          </cell>
          <cell r="N1676">
            <v>900</v>
          </cell>
          <cell r="O1676">
            <v>13121286</v>
          </cell>
          <cell r="P1676">
            <v>1124</v>
          </cell>
          <cell r="Q1676">
            <v>2640053</v>
          </cell>
          <cell r="R1676">
            <v>1350</v>
          </cell>
          <cell r="S1676">
            <v>1357889</v>
          </cell>
          <cell r="T1676">
            <v>8554.5</v>
          </cell>
          <cell r="U1676">
            <v>1087</v>
          </cell>
        </row>
        <row r="1677">
          <cell r="A1677">
            <v>890913861</v>
          </cell>
          <cell r="B1677" t="str">
            <v xml:space="preserve">C.I. UNIFORMES ROPA Y CALZADO QUIN LO SA.A                            </v>
          </cell>
          <cell r="C1677" t="str">
            <v xml:space="preserve">MEDELLIN                  </v>
          </cell>
          <cell r="D1677" t="str">
            <v xml:space="preserve">ANTIOQUIA                 </v>
          </cell>
          <cell r="E1677" t="str">
            <v>VIGILANCIA</v>
          </cell>
          <cell r="F1677" t="str">
            <v>ACTIVA</v>
          </cell>
          <cell r="G1677" t="str">
            <v>MANUFACTURA DE CALZADO Y PRODUCTOS RELACIONAD</v>
          </cell>
          <cell r="H1677">
            <v>1676</v>
          </cell>
          <cell r="I1677">
            <v>16453831</v>
          </cell>
          <cell r="J1677">
            <v>1245.5</v>
          </cell>
          <cell r="K1677">
            <v>8305026</v>
          </cell>
          <cell r="L1677">
            <v>3098</v>
          </cell>
          <cell r="M1677">
            <v>13640820</v>
          </cell>
          <cell r="N1677">
            <v>2653</v>
          </cell>
          <cell r="O1677">
            <v>4146054</v>
          </cell>
          <cell r="P1677">
            <v>2105</v>
          </cell>
          <cell r="Q1677">
            <v>1262381</v>
          </cell>
          <cell r="R1677">
            <v>2756</v>
          </cell>
          <cell r="S1677">
            <v>513881</v>
          </cell>
          <cell r="T1677">
            <v>13533.5</v>
          </cell>
          <cell r="U1677">
            <v>1717</v>
          </cell>
        </row>
        <row r="1678">
          <cell r="A1678">
            <v>860518131</v>
          </cell>
          <cell r="B1678" t="str">
            <v xml:space="preserve">ANGLOPHARMA S.A                                                       </v>
          </cell>
          <cell r="C1678" t="str">
            <v xml:space="preserve">BOGOTA D.C.               </v>
          </cell>
          <cell r="D1678" t="str">
            <v xml:space="preserve">BOGOTA D.C.               </v>
          </cell>
          <cell r="E1678" t="str">
            <v>VIGILANCIA</v>
          </cell>
          <cell r="F1678" t="str">
            <v>ACTIVA</v>
          </cell>
          <cell r="G1678" t="str">
            <v xml:space="preserve">PRODUCTOS QUIMICOS                           </v>
          </cell>
          <cell r="H1678">
            <v>1677</v>
          </cell>
          <cell r="I1678">
            <v>16450648</v>
          </cell>
          <cell r="J1678">
            <v>1119</v>
          </cell>
          <cell r="K1678">
            <v>9621859</v>
          </cell>
          <cell r="L1678">
            <v>2179</v>
          </cell>
          <cell r="M1678">
            <v>20369619</v>
          </cell>
          <cell r="N1678">
            <v>1628</v>
          </cell>
          <cell r="O1678">
            <v>7255453</v>
          </cell>
          <cell r="P1678">
            <v>1394</v>
          </cell>
          <cell r="Q1678">
            <v>2035495</v>
          </cell>
          <cell r="R1678">
            <v>1434</v>
          </cell>
          <cell r="S1678">
            <v>1262981</v>
          </cell>
          <cell r="T1678">
            <v>9431</v>
          </cell>
          <cell r="U1678">
            <v>1206</v>
          </cell>
        </row>
        <row r="1679">
          <cell r="A1679">
            <v>890404389</v>
          </cell>
          <cell r="B1679" t="str">
            <v xml:space="preserve">PROMOTORA TURISTICA DEL CARIBE  LTDA                                  </v>
          </cell>
          <cell r="C1679" t="str">
            <v xml:space="preserve">CARTAGENA                 </v>
          </cell>
          <cell r="D1679" t="str">
            <v xml:space="preserve">BOLIVAR                   </v>
          </cell>
          <cell r="E1679" t="str">
            <v>VIGILANCIA</v>
          </cell>
          <cell r="F1679" t="str">
            <v>ACTIVA</v>
          </cell>
          <cell r="G1679" t="str">
            <v xml:space="preserve">ALOJAMIENTO                                  </v>
          </cell>
          <cell r="H1679">
            <v>1678</v>
          </cell>
          <cell r="I1679">
            <v>16428091</v>
          </cell>
          <cell r="J1679">
            <v>5908</v>
          </cell>
          <cell r="K1679">
            <v>660862</v>
          </cell>
          <cell r="L1679">
            <v>1542</v>
          </cell>
          <cell r="M1679">
            <v>30611122</v>
          </cell>
          <cell r="N1679">
            <v>471</v>
          </cell>
          <cell r="O1679">
            <v>26569737</v>
          </cell>
          <cell r="P1679">
            <v>3664</v>
          </cell>
          <cell r="Q1679">
            <v>590917</v>
          </cell>
          <cell r="R1679">
            <v>6774</v>
          </cell>
          <cell r="S1679">
            <v>121129</v>
          </cell>
          <cell r="T1679">
            <v>20037</v>
          </cell>
          <cell r="U1679">
            <v>2574</v>
          </cell>
        </row>
        <row r="1680">
          <cell r="A1680">
            <v>891856457</v>
          </cell>
          <cell r="B1680" t="str">
            <v xml:space="preserve">INVERSIONES ELDORADO S. A.                                            </v>
          </cell>
          <cell r="C1680" t="str">
            <v xml:space="preserve">DUITAMA                   </v>
          </cell>
          <cell r="D1680" t="str">
            <v xml:space="preserve">BOYACA                    </v>
          </cell>
          <cell r="E1680" t="str">
            <v>VIGILANCIA</v>
          </cell>
          <cell r="F1680" t="str">
            <v>ACTIVA</v>
          </cell>
          <cell r="G1680" t="str">
            <v xml:space="preserve">ACTIVIDADES PECUARIAS Y DE CAZA              </v>
          </cell>
          <cell r="H1680">
            <v>1679</v>
          </cell>
          <cell r="I1680">
            <v>16417059</v>
          </cell>
          <cell r="J1680">
            <v>796.5</v>
          </cell>
          <cell r="K1680">
            <v>15040711</v>
          </cell>
          <cell r="L1680">
            <v>1505</v>
          </cell>
          <cell r="M1680">
            <v>31284246</v>
          </cell>
          <cell r="N1680">
            <v>2632</v>
          </cell>
          <cell r="O1680">
            <v>4204025</v>
          </cell>
          <cell r="P1680">
            <v>1754</v>
          </cell>
          <cell r="Q1680">
            <v>1559543</v>
          </cell>
          <cell r="R1680">
            <v>1148</v>
          </cell>
          <cell r="S1680">
            <v>1638837</v>
          </cell>
          <cell r="T1680">
            <v>9514.5</v>
          </cell>
          <cell r="U1680">
            <v>1216</v>
          </cell>
        </row>
        <row r="1681">
          <cell r="A1681">
            <v>811031407</v>
          </cell>
          <cell r="B1681" t="str">
            <v xml:space="preserve">LA LUZ DEL RETIRO S.A. EN ACUERDO DE REESTRUCTURACION                 </v>
          </cell>
          <cell r="C1681" t="str">
            <v xml:space="preserve">MEDELLIN                  </v>
          </cell>
          <cell r="D1681" t="str">
            <v xml:space="preserve">ANTIOQUIA                 </v>
          </cell>
          <cell r="E1681" t="str">
            <v>VIGILANCIA</v>
          </cell>
          <cell r="F1681" t="str">
            <v>ACUERDO DE REESTRUCTURACION</v>
          </cell>
          <cell r="G1681" t="str">
            <v>PREPARACION DE MADERA Y ELABORACION DE PRODUC</v>
          </cell>
          <cell r="H1681">
            <v>1680</v>
          </cell>
          <cell r="I1681">
            <v>16412762</v>
          </cell>
          <cell r="J1681">
            <v>1133</v>
          </cell>
          <cell r="K1681">
            <v>9475370</v>
          </cell>
          <cell r="L1681">
            <v>5054</v>
          </cell>
          <cell r="M1681">
            <v>7362862</v>
          </cell>
          <cell r="N1681">
            <v>6761</v>
          </cell>
          <cell r="O1681">
            <v>1268260</v>
          </cell>
          <cell r="P1681">
            <v>2556</v>
          </cell>
          <cell r="Q1681">
            <v>970268</v>
          </cell>
          <cell r="R1681">
            <v>3219</v>
          </cell>
          <cell r="S1681">
            <v>414252</v>
          </cell>
          <cell r="T1681">
            <v>20403</v>
          </cell>
          <cell r="U1681">
            <v>2621</v>
          </cell>
        </row>
        <row r="1682">
          <cell r="A1682">
            <v>800157130</v>
          </cell>
          <cell r="B1682" t="str">
            <v xml:space="preserve">COMERCIALIZADORA INTERNACIONAL AGROFRUT S.A                           </v>
          </cell>
          <cell r="C1682" t="str">
            <v xml:space="preserve">LA ESTRELLA               </v>
          </cell>
          <cell r="D1682" t="str">
            <v xml:space="preserve">ANTIOQUIA                 </v>
          </cell>
          <cell r="E1682" t="str">
            <v>VIGILANCIA</v>
          </cell>
          <cell r="F1682" t="str">
            <v>ACTIVA</v>
          </cell>
          <cell r="G1682" t="str">
            <v xml:space="preserve">PRODUCTOS ALIMENTICIOS                       </v>
          </cell>
          <cell r="H1682">
            <v>1681</v>
          </cell>
          <cell r="I1682">
            <v>16408033</v>
          </cell>
          <cell r="J1682">
            <v>1790.5</v>
          </cell>
          <cell r="K1682">
            <v>5115081</v>
          </cell>
          <cell r="L1682">
            <v>2076</v>
          </cell>
          <cell r="M1682">
            <v>21678059</v>
          </cell>
          <cell r="N1682">
            <v>1599</v>
          </cell>
          <cell r="O1682">
            <v>7380208</v>
          </cell>
          <cell r="P1682">
            <v>2623</v>
          </cell>
          <cell r="Q1682">
            <v>937715</v>
          </cell>
          <cell r="R1682">
            <v>6257</v>
          </cell>
          <cell r="S1682">
            <v>141778</v>
          </cell>
          <cell r="T1682">
            <v>16026.5</v>
          </cell>
          <cell r="U1682">
            <v>2062</v>
          </cell>
        </row>
        <row r="1683">
          <cell r="A1683">
            <v>890806999</v>
          </cell>
          <cell r="B1683" t="str">
            <v xml:space="preserve">ARMETALES S.A.                                                        </v>
          </cell>
          <cell r="C1683" t="str">
            <v xml:space="preserve">MANIZALES                 </v>
          </cell>
          <cell r="D1683" t="str">
            <v xml:space="preserve">CALDAS                    </v>
          </cell>
          <cell r="E1683" t="str">
            <v>VIGILANCIA</v>
          </cell>
          <cell r="F1683" t="str">
            <v>ACTIVA</v>
          </cell>
          <cell r="G1683" t="str">
            <v xml:space="preserve">COMERCIO AL POR MAYOR                        </v>
          </cell>
          <cell r="H1683">
            <v>1682</v>
          </cell>
          <cell r="I1683">
            <v>16388576</v>
          </cell>
          <cell r="J1683">
            <v>1371.5</v>
          </cell>
          <cell r="K1683">
            <v>7366874</v>
          </cell>
          <cell r="L1683">
            <v>870</v>
          </cell>
          <cell r="M1683">
            <v>55555907</v>
          </cell>
          <cell r="N1683">
            <v>2379</v>
          </cell>
          <cell r="O1683">
            <v>4718199</v>
          </cell>
          <cell r="P1683">
            <v>2718</v>
          </cell>
          <cell r="Q1683">
            <v>892963</v>
          </cell>
          <cell r="R1683">
            <v>1478</v>
          </cell>
          <cell r="S1683">
            <v>1200495</v>
          </cell>
          <cell r="T1683">
            <v>10498.5</v>
          </cell>
          <cell r="U1683">
            <v>1335</v>
          </cell>
        </row>
        <row r="1684">
          <cell r="A1684">
            <v>800200237</v>
          </cell>
          <cell r="B1684" t="str">
            <v xml:space="preserve">DICERMEX S.A.                                                         </v>
          </cell>
          <cell r="C1684" t="str">
            <v xml:space="preserve">BOGOTA D.C.               </v>
          </cell>
          <cell r="D1684" t="str">
            <v xml:space="preserve">BOGOTA D.C.               </v>
          </cell>
          <cell r="E1684" t="str">
            <v>VIGILANCIA</v>
          </cell>
          <cell r="F1684" t="str">
            <v>ACTIVA</v>
          </cell>
          <cell r="G1684" t="str">
            <v xml:space="preserve">COMERCIO AL POR MAYOR                        </v>
          </cell>
          <cell r="H1684">
            <v>1683</v>
          </cell>
          <cell r="I1684">
            <v>16376778</v>
          </cell>
          <cell r="J1684">
            <v>1824.5</v>
          </cell>
          <cell r="K1684">
            <v>5004360</v>
          </cell>
          <cell r="L1684">
            <v>1748</v>
          </cell>
          <cell r="M1684">
            <v>26225975</v>
          </cell>
          <cell r="N1684">
            <v>1136</v>
          </cell>
          <cell r="O1684">
            <v>10341892</v>
          </cell>
          <cell r="P1684">
            <v>1177</v>
          </cell>
          <cell r="Q1684">
            <v>2475802</v>
          </cell>
          <cell r="R1684">
            <v>1837</v>
          </cell>
          <cell r="S1684">
            <v>903277</v>
          </cell>
          <cell r="T1684">
            <v>9405.5</v>
          </cell>
          <cell r="U1684">
            <v>1201</v>
          </cell>
        </row>
        <row r="1685">
          <cell r="A1685">
            <v>860508462</v>
          </cell>
          <cell r="B1685" t="str">
            <v xml:space="preserve">LA LIBERTAD COMPANIA DE INVERSIONES Y SERVICIOS S A                   </v>
          </cell>
          <cell r="C1685" t="str">
            <v xml:space="preserve">BOGOTA D.C.               </v>
          </cell>
          <cell r="D1685" t="str">
            <v xml:space="preserve">BOGOTA D.C.               </v>
          </cell>
          <cell r="E1685" t="str">
            <v>VIGILANCIA</v>
          </cell>
          <cell r="F1685" t="str">
            <v>ACTIVA</v>
          </cell>
          <cell r="G1685" t="str">
            <v>ACTIVIDADES DIVERSAS DE INVERSION Y SERVICIOS</v>
          </cell>
          <cell r="H1685">
            <v>1684</v>
          </cell>
          <cell r="I1685">
            <v>16362922</v>
          </cell>
          <cell r="J1685">
            <v>768</v>
          </cell>
          <cell r="K1685">
            <v>15766088</v>
          </cell>
          <cell r="L1685">
            <v>9156</v>
          </cell>
          <cell r="M1685">
            <v>2693930</v>
          </cell>
          <cell r="N1685">
            <v>3811</v>
          </cell>
          <cell r="O1685">
            <v>2693930</v>
          </cell>
          <cell r="P1685">
            <v>1844</v>
          </cell>
          <cell r="Q1685">
            <v>1473180</v>
          </cell>
          <cell r="R1685">
            <v>2512</v>
          </cell>
          <cell r="S1685">
            <v>585458</v>
          </cell>
          <cell r="T1685">
            <v>19775</v>
          </cell>
          <cell r="U1685">
            <v>2543</v>
          </cell>
        </row>
        <row r="1686">
          <cell r="A1686">
            <v>800035606</v>
          </cell>
          <cell r="B1686" t="str">
            <v xml:space="preserve">CAMPEROS DE SANTANDER S A                                             </v>
          </cell>
          <cell r="C1686" t="str">
            <v xml:space="preserve">BUCARAMANGA               </v>
          </cell>
          <cell r="D1686" t="str">
            <v xml:space="preserve">SANTANDER                 </v>
          </cell>
          <cell r="E1686" t="str">
            <v>VIGILANCIA</v>
          </cell>
          <cell r="F1686" t="str">
            <v>ACTIVA</v>
          </cell>
          <cell r="G1686" t="str">
            <v xml:space="preserve">COMERCIO DE VEHICULOS Y ACTIVIDADES CONEXAS  </v>
          </cell>
          <cell r="H1686">
            <v>1685</v>
          </cell>
          <cell r="I1686">
            <v>16355961</v>
          </cell>
          <cell r="J1686">
            <v>2344.5</v>
          </cell>
          <cell r="K1686">
            <v>3405805</v>
          </cell>
          <cell r="L1686">
            <v>498</v>
          </cell>
          <cell r="M1686">
            <v>92927371</v>
          </cell>
          <cell r="N1686">
            <v>1235</v>
          </cell>
          <cell r="O1686">
            <v>9457918</v>
          </cell>
          <cell r="P1686">
            <v>8979</v>
          </cell>
          <cell r="Q1686">
            <v>119425</v>
          </cell>
          <cell r="R1686">
            <v>3161</v>
          </cell>
          <cell r="S1686">
            <v>424776</v>
          </cell>
          <cell r="T1686">
            <v>17902.5</v>
          </cell>
          <cell r="U1686">
            <v>2301</v>
          </cell>
        </row>
        <row r="1687">
          <cell r="A1687">
            <v>860521637</v>
          </cell>
          <cell r="B1687" t="str">
            <v xml:space="preserve">ORGANIZACION CARDENAS S.A.                                            </v>
          </cell>
          <cell r="C1687" t="str">
            <v xml:space="preserve">SOACHA                    </v>
          </cell>
          <cell r="D1687" t="str">
            <v xml:space="preserve">CUNDINAMARCA              </v>
          </cell>
          <cell r="E1687" t="str">
            <v>VIGILANCIA</v>
          </cell>
          <cell r="F1687" t="str">
            <v>ACTIVA</v>
          </cell>
          <cell r="G1687" t="str">
            <v xml:space="preserve">COMERCIO AL POR MAYOR                        </v>
          </cell>
          <cell r="H1687">
            <v>1686</v>
          </cell>
          <cell r="I1687">
            <v>16348499</v>
          </cell>
          <cell r="J1687">
            <v>2912</v>
          </cell>
          <cell r="K1687">
            <v>2540101</v>
          </cell>
          <cell r="L1687">
            <v>1144</v>
          </cell>
          <cell r="M1687">
            <v>41744304</v>
          </cell>
          <cell r="N1687">
            <v>1886</v>
          </cell>
          <cell r="O1687">
            <v>6189768</v>
          </cell>
          <cell r="P1687">
            <v>4675</v>
          </cell>
          <cell r="Q1687">
            <v>415929</v>
          </cell>
          <cell r="R1687">
            <v>7849</v>
          </cell>
          <cell r="S1687">
            <v>89376</v>
          </cell>
          <cell r="T1687">
            <v>20152</v>
          </cell>
          <cell r="U1687">
            <v>2589</v>
          </cell>
        </row>
        <row r="1688">
          <cell r="A1688">
            <v>890904615</v>
          </cell>
          <cell r="B1688" t="str">
            <v xml:space="preserve">AUTOAMERICA S.A.                                                      </v>
          </cell>
          <cell r="C1688" t="str">
            <v xml:space="preserve">MEDELLIN                  </v>
          </cell>
          <cell r="D1688" t="str">
            <v xml:space="preserve">ANTIOQUIA                 </v>
          </cell>
          <cell r="E1688" t="str">
            <v>VIGILANCIA</v>
          </cell>
          <cell r="F1688" t="str">
            <v>ACTIVA</v>
          </cell>
          <cell r="G1688" t="str">
            <v xml:space="preserve">COMERCIO DE VEHICULOS Y ACTIVIDADES CONEXAS  </v>
          </cell>
          <cell r="H1688">
            <v>1687</v>
          </cell>
          <cell r="I1688">
            <v>16335253</v>
          </cell>
          <cell r="J1688">
            <v>1077</v>
          </cell>
          <cell r="K1688">
            <v>10143624</v>
          </cell>
          <cell r="L1688">
            <v>1592</v>
          </cell>
          <cell r="M1688">
            <v>29359078</v>
          </cell>
          <cell r="N1688">
            <v>1208</v>
          </cell>
          <cell r="O1688">
            <v>9651462</v>
          </cell>
          <cell r="P1688">
            <v>1122</v>
          </cell>
          <cell r="Q1688">
            <v>2649690</v>
          </cell>
          <cell r="R1688">
            <v>1391</v>
          </cell>
          <cell r="S1688">
            <v>1305253</v>
          </cell>
          <cell r="T1688">
            <v>8077</v>
          </cell>
          <cell r="U1688">
            <v>1030</v>
          </cell>
        </row>
        <row r="1689">
          <cell r="A1689">
            <v>817000534</v>
          </cell>
          <cell r="B1689" t="str">
            <v xml:space="preserve">TELECOMUNICACIONES SATELITALES TELESAT S A                            </v>
          </cell>
          <cell r="C1689" t="str">
            <v xml:space="preserve">CALI                      </v>
          </cell>
          <cell r="D1689" t="str">
            <v xml:space="preserve">VALLE                     </v>
          </cell>
          <cell r="E1689" t="str">
            <v>VIGILANCIA</v>
          </cell>
          <cell r="F1689" t="str">
            <v>ACTIVA</v>
          </cell>
          <cell r="G1689" t="str">
            <v xml:space="preserve">TELEFONIA Y REDES                            </v>
          </cell>
          <cell r="H1689">
            <v>1688</v>
          </cell>
          <cell r="I1689">
            <v>16332801</v>
          </cell>
          <cell r="J1689">
            <v>1346.5</v>
          </cell>
          <cell r="K1689">
            <v>7536812</v>
          </cell>
          <cell r="L1689">
            <v>2731</v>
          </cell>
          <cell r="M1689">
            <v>15790431</v>
          </cell>
          <cell r="N1689">
            <v>1304</v>
          </cell>
          <cell r="O1689">
            <v>8979301</v>
          </cell>
          <cell r="P1689">
            <v>1524</v>
          </cell>
          <cell r="Q1689">
            <v>1835893</v>
          </cell>
          <cell r="R1689">
            <v>2441</v>
          </cell>
          <cell r="S1689">
            <v>612300</v>
          </cell>
          <cell r="T1689">
            <v>11034.5</v>
          </cell>
          <cell r="U1689">
            <v>1404</v>
          </cell>
        </row>
        <row r="1690">
          <cell r="A1690">
            <v>830005448</v>
          </cell>
          <cell r="B1690" t="str">
            <v xml:space="preserve">LUCKY GLOBAL ELEVATORS S A                                            </v>
          </cell>
          <cell r="C1690" t="str">
            <v xml:space="preserve">BOGOTA D.C.               </v>
          </cell>
          <cell r="D1690" t="str">
            <v xml:space="preserve">BOGOTA D.C.               </v>
          </cell>
          <cell r="E1690" t="str">
            <v>VIGILANCIA</v>
          </cell>
          <cell r="F1690" t="str">
            <v>ACTIVA</v>
          </cell>
          <cell r="G1690" t="str">
            <v xml:space="preserve">ADECUACION DE OBRAS DE CONSTRUCCION          </v>
          </cell>
          <cell r="H1690">
            <v>1689</v>
          </cell>
          <cell r="I1690">
            <v>16322684</v>
          </cell>
          <cell r="J1690">
            <v>2517</v>
          </cell>
          <cell r="K1690">
            <v>3060724</v>
          </cell>
          <cell r="L1690">
            <v>2094</v>
          </cell>
          <cell r="M1690">
            <v>21372070</v>
          </cell>
          <cell r="N1690">
            <v>2745</v>
          </cell>
          <cell r="O1690">
            <v>3980730</v>
          </cell>
          <cell r="P1690">
            <v>1572</v>
          </cell>
          <cell r="Q1690">
            <v>1775811</v>
          </cell>
          <cell r="R1690">
            <v>1551</v>
          </cell>
          <cell r="S1690">
            <v>1131241</v>
          </cell>
          <cell r="T1690">
            <v>12168</v>
          </cell>
          <cell r="U1690">
            <v>1558</v>
          </cell>
        </row>
        <row r="1691">
          <cell r="A1691">
            <v>800032918</v>
          </cell>
          <cell r="B1691" t="str">
            <v xml:space="preserve">COMERCIALIZADORA MARVIA LTDA                                          </v>
          </cell>
          <cell r="C1691" t="str">
            <v xml:space="preserve">BOGOTA D.C.               </v>
          </cell>
          <cell r="D1691" t="str">
            <v xml:space="preserve">BOGOTA D.C.               </v>
          </cell>
          <cell r="E1691" t="str">
            <v>VIGILANCIA</v>
          </cell>
          <cell r="F1691" t="str">
            <v>ACTIVA</v>
          </cell>
          <cell r="G1691" t="str">
            <v xml:space="preserve">COMERCIO AL POR MAYOR                        </v>
          </cell>
          <cell r="H1691">
            <v>1690</v>
          </cell>
          <cell r="I1691">
            <v>16316542</v>
          </cell>
          <cell r="J1691">
            <v>2479.5</v>
          </cell>
          <cell r="K1691">
            <v>3127679</v>
          </cell>
          <cell r="L1691">
            <v>1180</v>
          </cell>
          <cell r="M1691">
            <v>40512954</v>
          </cell>
          <cell r="N1691">
            <v>3735</v>
          </cell>
          <cell r="O1691">
            <v>2750602</v>
          </cell>
          <cell r="P1691">
            <v>1475</v>
          </cell>
          <cell r="Q1691">
            <v>1911573</v>
          </cell>
          <cell r="R1691">
            <v>1428</v>
          </cell>
          <cell r="S1691">
            <v>1267516</v>
          </cell>
          <cell r="T1691">
            <v>11987.5</v>
          </cell>
          <cell r="U1691">
            <v>1531</v>
          </cell>
        </row>
        <row r="1692">
          <cell r="A1692">
            <v>860033419</v>
          </cell>
          <cell r="B1692" t="str">
            <v xml:space="preserve">FAMOC DEPANEL S A                                                     </v>
          </cell>
          <cell r="C1692" t="str">
            <v xml:space="preserve">MADRID                    </v>
          </cell>
          <cell r="D1692" t="str">
            <v xml:space="preserve">CUNDINAMARCA              </v>
          </cell>
          <cell r="E1692" t="str">
            <v>VIGILANCIA</v>
          </cell>
          <cell r="F1692" t="str">
            <v>ACTIVA</v>
          </cell>
          <cell r="G1692" t="str">
            <v xml:space="preserve">OTRAS INDUSTRIAS MANUFACTURERAS              </v>
          </cell>
          <cell r="H1692">
            <v>1691</v>
          </cell>
          <cell r="I1692">
            <v>16305607</v>
          </cell>
          <cell r="J1692">
            <v>942.5</v>
          </cell>
          <cell r="K1692">
            <v>12138229</v>
          </cell>
          <cell r="L1692">
            <v>2257</v>
          </cell>
          <cell r="M1692">
            <v>19531297</v>
          </cell>
          <cell r="N1692">
            <v>2319</v>
          </cell>
          <cell r="O1692">
            <v>4865647</v>
          </cell>
          <cell r="P1692">
            <v>2755</v>
          </cell>
          <cell r="Q1692">
            <v>879210</v>
          </cell>
          <cell r="R1692">
            <v>1770</v>
          </cell>
          <cell r="S1692">
            <v>949133</v>
          </cell>
          <cell r="T1692">
            <v>11734.5</v>
          </cell>
          <cell r="U1692">
            <v>1499</v>
          </cell>
        </row>
        <row r="1693">
          <cell r="A1693">
            <v>800249813</v>
          </cell>
          <cell r="B1693" t="str">
            <v xml:space="preserve">SOCIEDAD DE COMERCIALIZACION INTERNACIONAL PANSELL S.A.               </v>
          </cell>
          <cell r="C1693" t="str">
            <v xml:space="preserve">BOGOTA D.C.               </v>
          </cell>
          <cell r="D1693" t="str">
            <v xml:space="preserve">BOGOTA D.C.               </v>
          </cell>
          <cell r="E1693" t="str">
            <v>VIGILANCIA</v>
          </cell>
          <cell r="F1693" t="str">
            <v>ACTIVA</v>
          </cell>
          <cell r="G1693" t="str">
            <v xml:space="preserve">COMERCIO DE VEHICULOS Y ACTIVIDADES CONEXAS  </v>
          </cell>
          <cell r="H1693">
            <v>1692</v>
          </cell>
          <cell r="I1693">
            <v>16293245</v>
          </cell>
          <cell r="J1693">
            <v>2150.5</v>
          </cell>
          <cell r="K1693">
            <v>3902697</v>
          </cell>
          <cell r="L1693">
            <v>2038</v>
          </cell>
          <cell r="M1693">
            <v>22083071</v>
          </cell>
          <cell r="N1693">
            <v>1564</v>
          </cell>
          <cell r="O1693">
            <v>7599868</v>
          </cell>
          <cell r="P1693">
            <v>1778</v>
          </cell>
          <cell r="Q1693">
            <v>1533584</v>
          </cell>
          <cell r="R1693">
            <v>1944</v>
          </cell>
          <cell r="S1693">
            <v>838679</v>
          </cell>
          <cell r="T1693">
            <v>11166.5</v>
          </cell>
          <cell r="U1693">
            <v>1420</v>
          </cell>
        </row>
        <row r="1694">
          <cell r="A1694">
            <v>830048328</v>
          </cell>
          <cell r="B1694" t="str">
            <v xml:space="preserve">ORAFA S.A.                                                            </v>
          </cell>
          <cell r="C1694" t="str">
            <v xml:space="preserve">BOGOTA D.C.               </v>
          </cell>
          <cell r="D1694" t="str">
            <v xml:space="preserve">BOGOTA D.C.               </v>
          </cell>
          <cell r="E1694" t="str">
            <v>VIGILANCIA</v>
          </cell>
          <cell r="F1694" t="str">
            <v>ACTIVA</v>
          </cell>
          <cell r="G1694" t="str">
            <v xml:space="preserve">COMERCIO AL POR MAYOR                        </v>
          </cell>
          <cell r="H1694">
            <v>1693</v>
          </cell>
          <cell r="I1694">
            <v>16279732</v>
          </cell>
          <cell r="J1694">
            <v>1713.5</v>
          </cell>
          <cell r="K1694">
            <v>5419366</v>
          </cell>
          <cell r="L1694">
            <v>2057</v>
          </cell>
          <cell r="M1694">
            <v>21892027</v>
          </cell>
          <cell r="N1694">
            <v>1457</v>
          </cell>
          <cell r="O1694">
            <v>8031280</v>
          </cell>
          <cell r="P1694">
            <v>4065</v>
          </cell>
          <cell r="Q1694">
            <v>514359</v>
          </cell>
          <cell r="R1694">
            <v>7906</v>
          </cell>
          <cell r="S1694">
            <v>87614</v>
          </cell>
          <cell r="T1694">
            <v>18891.5</v>
          </cell>
          <cell r="U1694">
            <v>2434</v>
          </cell>
        </row>
        <row r="1695">
          <cell r="A1695">
            <v>830059237</v>
          </cell>
          <cell r="B1695" t="str">
            <v xml:space="preserve">COINTELCO S. A.                                                       </v>
          </cell>
          <cell r="C1695" t="str">
            <v xml:space="preserve">BOGOTA D.C.               </v>
          </cell>
          <cell r="D1695" t="str">
            <v xml:space="preserve">BOGOTA D.C.               </v>
          </cell>
          <cell r="E1695" t="str">
            <v>VIGILANCIA</v>
          </cell>
          <cell r="F1695" t="str">
            <v>ACTIVA</v>
          </cell>
          <cell r="G1695" t="str">
            <v xml:space="preserve">COMERCIO AL POR MAYOR                        </v>
          </cell>
          <cell r="H1695">
            <v>1694</v>
          </cell>
          <cell r="I1695">
            <v>16279212</v>
          </cell>
          <cell r="J1695">
            <v>3657</v>
          </cell>
          <cell r="K1695">
            <v>1772759</v>
          </cell>
          <cell r="L1695">
            <v>1308</v>
          </cell>
          <cell r="M1695">
            <v>36161487</v>
          </cell>
          <cell r="N1695">
            <v>2049</v>
          </cell>
          <cell r="O1695">
            <v>5640717</v>
          </cell>
          <cell r="P1695">
            <v>2495</v>
          </cell>
          <cell r="Q1695">
            <v>1001865</v>
          </cell>
          <cell r="R1695">
            <v>1782</v>
          </cell>
          <cell r="S1695">
            <v>936023</v>
          </cell>
          <cell r="T1695">
            <v>12985</v>
          </cell>
          <cell r="U1695">
            <v>1646</v>
          </cell>
        </row>
        <row r="1696">
          <cell r="A1696">
            <v>805015364</v>
          </cell>
          <cell r="B1696" t="str">
            <v xml:space="preserve">LOME S.A.                                                             </v>
          </cell>
          <cell r="C1696" t="str">
            <v xml:space="preserve">CALI                      </v>
          </cell>
          <cell r="D1696" t="str">
            <v xml:space="preserve">VALLE                     </v>
          </cell>
          <cell r="E1696" t="str">
            <v>VIGILANCIA</v>
          </cell>
          <cell r="F1696" t="str">
            <v>ACTIVA</v>
          </cell>
          <cell r="G1696" t="str">
            <v>ACTIVIDADES DIVERSAS DE INVERSION Y SERVICIOS</v>
          </cell>
          <cell r="H1696">
            <v>1695</v>
          </cell>
          <cell r="I1696">
            <v>16277655</v>
          </cell>
          <cell r="J1696">
            <v>786.5</v>
          </cell>
          <cell r="K1696">
            <v>15213919</v>
          </cell>
          <cell r="L1696">
            <v>10630</v>
          </cell>
          <cell r="M1696">
            <v>1915494</v>
          </cell>
          <cell r="N1696">
            <v>4990</v>
          </cell>
          <cell r="O1696">
            <v>1915494</v>
          </cell>
          <cell r="P1696">
            <v>2149</v>
          </cell>
          <cell r="Q1696">
            <v>1230855</v>
          </cell>
          <cell r="R1696">
            <v>1925</v>
          </cell>
          <cell r="S1696">
            <v>850305</v>
          </cell>
          <cell r="T1696">
            <v>22175.5</v>
          </cell>
          <cell r="U1696">
            <v>2873</v>
          </cell>
        </row>
        <row r="1697">
          <cell r="A1697">
            <v>890312368</v>
          </cell>
          <cell r="B1697" t="str">
            <v xml:space="preserve">EPOCA S.A.                                                            </v>
          </cell>
          <cell r="C1697" t="str">
            <v xml:space="preserve">CALI                      </v>
          </cell>
          <cell r="D1697" t="str">
            <v xml:space="preserve">VALLE                     </v>
          </cell>
          <cell r="E1697" t="str">
            <v>VIGILANCIA</v>
          </cell>
          <cell r="F1697" t="str">
            <v>ACTIVA</v>
          </cell>
          <cell r="G1697" t="str">
            <v xml:space="preserve">AGRICOLA CON PREDOMINIO EXPORTADOR           </v>
          </cell>
          <cell r="H1697">
            <v>1696</v>
          </cell>
          <cell r="I1697">
            <v>16249477</v>
          </cell>
          <cell r="J1697">
            <v>786</v>
          </cell>
          <cell r="K1697">
            <v>15223798</v>
          </cell>
          <cell r="L1697">
            <v>6717</v>
          </cell>
          <cell r="M1697">
            <v>4730211</v>
          </cell>
          <cell r="N1697">
            <v>4453</v>
          </cell>
          <cell r="O1697">
            <v>2215580</v>
          </cell>
          <cell r="P1697">
            <v>2614</v>
          </cell>
          <cell r="Q1697">
            <v>940683</v>
          </cell>
          <cell r="R1697">
            <v>1982</v>
          </cell>
          <cell r="S1697">
            <v>817804</v>
          </cell>
          <cell r="T1697">
            <v>18248</v>
          </cell>
          <cell r="U1697">
            <v>2348</v>
          </cell>
        </row>
        <row r="1698">
          <cell r="A1698">
            <v>860044421</v>
          </cell>
          <cell r="B1698" t="str">
            <v xml:space="preserve">COMPAÑIA DE MEDIOS DE INFORMACION LTDA                                </v>
          </cell>
          <cell r="C1698" t="str">
            <v xml:space="preserve">BOGOTA D.C.               </v>
          </cell>
          <cell r="D1698" t="str">
            <v xml:space="preserve">BOGOTA D.C.               </v>
          </cell>
          <cell r="E1698" t="str">
            <v>VIGILANCIA</v>
          </cell>
          <cell r="F1698" t="str">
            <v>ACTIVA</v>
          </cell>
          <cell r="G1698" t="str">
            <v xml:space="preserve">RADIO Y TELEVISION                           </v>
          </cell>
          <cell r="H1698">
            <v>1697</v>
          </cell>
          <cell r="I1698">
            <v>16241708</v>
          </cell>
          <cell r="J1698">
            <v>1105</v>
          </cell>
          <cell r="K1698">
            <v>9745439</v>
          </cell>
          <cell r="L1698">
            <v>2862</v>
          </cell>
          <cell r="M1698">
            <v>14962286</v>
          </cell>
          <cell r="N1698">
            <v>794</v>
          </cell>
          <cell r="O1698">
            <v>14962286</v>
          </cell>
          <cell r="P1698">
            <v>1015</v>
          </cell>
          <cell r="Q1698">
            <v>2968111</v>
          </cell>
          <cell r="R1698">
            <v>742</v>
          </cell>
          <cell r="S1698">
            <v>3029004</v>
          </cell>
          <cell r="T1698">
            <v>8215</v>
          </cell>
          <cell r="U1698">
            <v>1049</v>
          </cell>
        </row>
        <row r="1699">
          <cell r="A1699">
            <v>890200050</v>
          </cell>
          <cell r="B1699" t="str">
            <v xml:space="preserve">ARDISA S.A.                                                           </v>
          </cell>
          <cell r="C1699" t="str">
            <v xml:space="preserve">BUCARAMANGA               </v>
          </cell>
          <cell r="D1699" t="str">
            <v xml:space="preserve">SANTANDER                 </v>
          </cell>
          <cell r="E1699" t="str">
            <v>VIGILANCIA</v>
          </cell>
          <cell r="F1699" t="str">
            <v>ACTIVA</v>
          </cell>
          <cell r="G1699" t="str">
            <v xml:space="preserve">COMERCIO AL POR MAYOR                        </v>
          </cell>
          <cell r="H1699">
            <v>1698</v>
          </cell>
          <cell r="I1699">
            <v>16187906</v>
          </cell>
          <cell r="J1699">
            <v>1216.5</v>
          </cell>
          <cell r="K1699">
            <v>8605338</v>
          </cell>
          <cell r="L1699">
            <v>1261</v>
          </cell>
          <cell r="M1699">
            <v>37432490</v>
          </cell>
          <cell r="N1699">
            <v>1417</v>
          </cell>
          <cell r="O1699">
            <v>8245838</v>
          </cell>
          <cell r="P1699">
            <v>1860</v>
          </cell>
          <cell r="Q1699">
            <v>1453084</v>
          </cell>
          <cell r="R1699">
            <v>1561</v>
          </cell>
          <cell r="S1699">
            <v>1122734</v>
          </cell>
          <cell r="T1699">
            <v>9013.5</v>
          </cell>
          <cell r="U1699">
            <v>1148</v>
          </cell>
        </row>
        <row r="1700">
          <cell r="A1700">
            <v>860056150</v>
          </cell>
          <cell r="B1700" t="str">
            <v xml:space="preserve">DEGUSSA CONSTRUCTION CHEMICALS COLOMBIA S.A.                          </v>
          </cell>
          <cell r="C1700" t="str">
            <v xml:space="preserve">BOGOTA D.C.               </v>
          </cell>
          <cell r="D1700" t="str">
            <v xml:space="preserve">BOGOTA D.C.               </v>
          </cell>
          <cell r="E1700" t="str">
            <v>VIGILANCIA</v>
          </cell>
          <cell r="F1700" t="str">
            <v>ACTIVA</v>
          </cell>
          <cell r="G1700" t="str">
            <v xml:space="preserve">OTRAS INDUSTRIAS MANUFACTURERAS              </v>
          </cell>
          <cell r="H1700">
            <v>1699</v>
          </cell>
          <cell r="I1700">
            <v>16174296</v>
          </cell>
          <cell r="J1700">
            <v>982</v>
          </cell>
          <cell r="K1700">
            <v>11490568</v>
          </cell>
          <cell r="L1700">
            <v>2162</v>
          </cell>
          <cell r="M1700">
            <v>20548430</v>
          </cell>
          <cell r="N1700">
            <v>1319</v>
          </cell>
          <cell r="O1700">
            <v>8897328</v>
          </cell>
          <cell r="P1700">
            <v>1792</v>
          </cell>
          <cell r="Q1700">
            <v>1517242</v>
          </cell>
          <cell r="R1700">
            <v>3705</v>
          </cell>
          <cell r="S1700">
            <v>333848</v>
          </cell>
          <cell r="T1700">
            <v>11659</v>
          </cell>
          <cell r="U1700">
            <v>1490</v>
          </cell>
        </row>
        <row r="1701">
          <cell r="A1701">
            <v>860009576</v>
          </cell>
          <cell r="B1701" t="str">
            <v xml:space="preserve">PALMAS MONTERREY S.  A.                                               </v>
          </cell>
          <cell r="C1701" t="str">
            <v xml:space="preserve">BOGOTA D.C.               </v>
          </cell>
          <cell r="D1701" t="str">
            <v xml:space="preserve">BOGOTA D.C.               </v>
          </cell>
          <cell r="E1701" t="str">
            <v>VIGILANCIA</v>
          </cell>
          <cell r="F1701" t="str">
            <v>ACTIVA</v>
          </cell>
          <cell r="G1701" t="str">
            <v xml:space="preserve">AGRICOLA CON PREDOMINIO EXPORTADOR           </v>
          </cell>
          <cell r="H1701">
            <v>1700</v>
          </cell>
          <cell r="I1701">
            <v>16165301</v>
          </cell>
          <cell r="J1701">
            <v>1202.5</v>
          </cell>
          <cell r="K1701">
            <v>8744006</v>
          </cell>
          <cell r="L1701">
            <v>2744</v>
          </cell>
          <cell r="M1701">
            <v>15726228</v>
          </cell>
          <cell r="N1701">
            <v>4566</v>
          </cell>
          <cell r="O1701">
            <v>2138582</v>
          </cell>
          <cell r="P1701">
            <v>3817</v>
          </cell>
          <cell r="Q1701">
            <v>560718</v>
          </cell>
          <cell r="R1701">
            <v>3572</v>
          </cell>
          <cell r="S1701">
            <v>352472</v>
          </cell>
          <cell r="T1701">
            <v>17601.5</v>
          </cell>
          <cell r="U1701">
            <v>2264</v>
          </cell>
        </row>
        <row r="1702">
          <cell r="A1702">
            <v>890900374</v>
          </cell>
          <cell r="B1702" t="str">
            <v xml:space="preserve">REPUESTOS COLOMBIANOS S.A.                                            </v>
          </cell>
          <cell r="C1702" t="str">
            <v xml:space="preserve">MEDELLIN                  </v>
          </cell>
          <cell r="D1702" t="str">
            <v xml:space="preserve">ANTIOQUIA                 </v>
          </cell>
          <cell r="E1702" t="str">
            <v>VIGILANCIA</v>
          </cell>
          <cell r="F1702" t="str">
            <v>ACTIVA</v>
          </cell>
          <cell r="G1702" t="str">
            <v>FABRICACION DE VEHICULOS AUTOMOTORES Y SUS PA</v>
          </cell>
          <cell r="H1702">
            <v>1701</v>
          </cell>
          <cell r="I1702">
            <v>16144012</v>
          </cell>
          <cell r="J1702">
            <v>1075</v>
          </cell>
          <cell r="K1702">
            <v>10198370</v>
          </cell>
          <cell r="L1702">
            <v>3764</v>
          </cell>
          <cell r="M1702">
            <v>10753396</v>
          </cell>
          <cell r="N1702">
            <v>3113</v>
          </cell>
          <cell r="O1702">
            <v>3410012</v>
          </cell>
          <cell r="P1702">
            <v>2666</v>
          </cell>
          <cell r="Q1702">
            <v>914201</v>
          </cell>
          <cell r="R1702">
            <v>1050</v>
          </cell>
          <cell r="S1702">
            <v>1848803</v>
          </cell>
          <cell r="T1702">
            <v>13369</v>
          </cell>
          <cell r="U1702">
            <v>1693</v>
          </cell>
        </row>
        <row r="1703">
          <cell r="A1703">
            <v>860029126</v>
          </cell>
          <cell r="B1703" t="str">
            <v xml:space="preserve">JARDINES DE PAZ S A                                                   </v>
          </cell>
          <cell r="C1703" t="str">
            <v xml:space="preserve">BOGOTA D.C.               </v>
          </cell>
          <cell r="D1703" t="str">
            <v xml:space="preserve">BOGOTA D.C.               </v>
          </cell>
          <cell r="E1703" t="str">
            <v>VIGILANCIA</v>
          </cell>
          <cell r="F1703" t="str">
            <v>ACTIVA</v>
          </cell>
          <cell r="G1703" t="str">
            <v xml:space="preserve">SERVICIOS SOCIALES Y DE SALUD                </v>
          </cell>
          <cell r="H1703">
            <v>1702</v>
          </cell>
          <cell r="I1703">
            <v>16127027</v>
          </cell>
          <cell r="J1703">
            <v>1454.5</v>
          </cell>
          <cell r="K1703">
            <v>6767944</v>
          </cell>
          <cell r="L1703">
            <v>2291</v>
          </cell>
          <cell r="M1703">
            <v>19237127</v>
          </cell>
          <cell r="N1703">
            <v>961</v>
          </cell>
          <cell r="O1703">
            <v>12356303</v>
          </cell>
          <cell r="P1703">
            <v>3461</v>
          </cell>
          <cell r="Q1703">
            <v>636882</v>
          </cell>
          <cell r="R1703">
            <v>2181</v>
          </cell>
          <cell r="S1703">
            <v>711851</v>
          </cell>
          <cell r="T1703">
            <v>12050.5</v>
          </cell>
          <cell r="U1703">
            <v>1541</v>
          </cell>
        </row>
        <row r="1704">
          <cell r="A1704">
            <v>800234953</v>
          </cell>
          <cell r="B1704" t="str">
            <v xml:space="preserve">COMPAÑIA CALIFORNIA S A                                               </v>
          </cell>
          <cell r="C1704" t="str">
            <v xml:space="preserve">BOGOTA D.C.               </v>
          </cell>
          <cell r="D1704" t="str">
            <v xml:space="preserve">BOGOTA D.C.               </v>
          </cell>
          <cell r="E1704" t="str">
            <v>VIGILANCIA</v>
          </cell>
          <cell r="F1704" t="str">
            <v>ACTIVA</v>
          </cell>
          <cell r="G1704" t="str">
            <v xml:space="preserve">COMERCIO AL POR MAYOR                        </v>
          </cell>
          <cell r="H1704">
            <v>1703</v>
          </cell>
          <cell r="I1704">
            <v>16117209</v>
          </cell>
          <cell r="J1704">
            <v>2535</v>
          </cell>
          <cell r="K1704">
            <v>3021228</v>
          </cell>
          <cell r="L1704">
            <v>3165</v>
          </cell>
          <cell r="M1704">
            <v>13253353</v>
          </cell>
          <cell r="N1704">
            <v>1255</v>
          </cell>
          <cell r="O1704">
            <v>9340053</v>
          </cell>
          <cell r="P1704">
            <v>1196</v>
          </cell>
          <cell r="Q1704">
            <v>2424731</v>
          </cell>
          <cell r="R1704">
            <v>4234</v>
          </cell>
          <cell r="S1704">
            <v>272306</v>
          </cell>
          <cell r="T1704">
            <v>14088</v>
          </cell>
          <cell r="U1704">
            <v>1807</v>
          </cell>
        </row>
        <row r="1705">
          <cell r="A1705">
            <v>860004137</v>
          </cell>
          <cell r="B1705" t="str">
            <v xml:space="preserve">FLOWSERVE COLOMBIA LTDA                                               </v>
          </cell>
          <cell r="C1705" t="str">
            <v xml:space="preserve">MOSQUERA                  </v>
          </cell>
          <cell r="D1705" t="str">
            <v xml:space="preserve">CUNDINAMARCA              </v>
          </cell>
          <cell r="E1705" t="str">
            <v>VIGILANCIA</v>
          </cell>
          <cell r="F1705" t="str">
            <v>ACTIVA</v>
          </cell>
          <cell r="G1705" t="str">
            <v xml:space="preserve">FABRICACION DE MAQUINARIA Y EQUIPO           </v>
          </cell>
          <cell r="H1705">
            <v>1704</v>
          </cell>
          <cell r="I1705">
            <v>16112045</v>
          </cell>
          <cell r="J1705">
            <v>1091</v>
          </cell>
          <cell r="K1705">
            <v>9933588</v>
          </cell>
          <cell r="L1705">
            <v>2643</v>
          </cell>
          <cell r="M1705">
            <v>16462609</v>
          </cell>
          <cell r="N1705">
            <v>1579</v>
          </cell>
          <cell r="O1705">
            <v>7502064</v>
          </cell>
          <cell r="P1705">
            <v>1453</v>
          </cell>
          <cell r="Q1705">
            <v>1942034</v>
          </cell>
          <cell r="R1705">
            <v>1003</v>
          </cell>
          <cell r="S1705">
            <v>1943255</v>
          </cell>
          <cell r="T1705">
            <v>9473</v>
          </cell>
          <cell r="U1705">
            <v>1213</v>
          </cell>
        </row>
        <row r="1706">
          <cell r="A1706">
            <v>890302897</v>
          </cell>
          <cell r="B1706" t="str">
            <v xml:space="preserve">GRAFICAS LOS ANDES S.A.                                               </v>
          </cell>
          <cell r="C1706" t="str">
            <v xml:space="preserve">CALI                      </v>
          </cell>
          <cell r="D1706" t="str">
            <v xml:space="preserve">VALLE                     </v>
          </cell>
          <cell r="E1706" t="str">
            <v>VIGILANCIA</v>
          </cell>
          <cell r="F1706" t="str">
            <v>ACTIVA</v>
          </cell>
          <cell r="G1706" t="str">
            <v>EDITORIAL E IMPRESION (SIN INCLUIR PUBLICACIO</v>
          </cell>
          <cell r="H1706">
            <v>1705</v>
          </cell>
          <cell r="I1706">
            <v>16093625</v>
          </cell>
          <cell r="J1706">
            <v>1531.5</v>
          </cell>
          <cell r="K1706">
            <v>6307293</v>
          </cell>
          <cell r="L1706">
            <v>1411</v>
          </cell>
          <cell r="M1706">
            <v>33593095</v>
          </cell>
          <cell r="N1706">
            <v>2415</v>
          </cell>
          <cell r="O1706">
            <v>4644475</v>
          </cell>
          <cell r="P1706">
            <v>1671</v>
          </cell>
          <cell r="Q1706">
            <v>1640730</v>
          </cell>
          <cell r="R1706">
            <v>1899</v>
          </cell>
          <cell r="S1706">
            <v>864209</v>
          </cell>
          <cell r="T1706">
            <v>10632.5</v>
          </cell>
          <cell r="U1706">
            <v>1354</v>
          </cell>
        </row>
        <row r="1707">
          <cell r="A1707">
            <v>830127501</v>
          </cell>
          <cell r="B1707" t="str">
            <v xml:space="preserve">ARGOS PRODUCTOS DE CARTON Y PAPEL S. A.                               </v>
          </cell>
          <cell r="C1707" t="str">
            <v xml:space="preserve">BOGOTA D.C.               </v>
          </cell>
          <cell r="D1707" t="str">
            <v xml:space="preserve">BOGOTA D.C.               </v>
          </cell>
          <cell r="E1707" t="str">
            <v>VIGILANCIA</v>
          </cell>
          <cell r="F1707" t="str">
            <v>ACTIVA</v>
          </cell>
          <cell r="G1707" t="str">
            <v xml:space="preserve">FABRICACION DE PAPEL, CARTON Y DERIVADOS     </v>
          </cell>
          <cell r="H1707">
            <v>1706</v>
          </cell>
          <cell r="I1707">
            <v>16048013</v>
          </cell>
          <cell r="J1707">
            <v>1424.5</v>
          </cell>
          <cell r="K1707">
            <v>6956458</v>
          </cell>
          <cell r="L1707">
            <v>2231</v>
          </cell>
          <cell r="M1707">
            <v>19812003</v>
          </cell>
          <cell r="N1707">
            <v>3139</v>
          </cell>
          <cell r="O1707">
            <v>3371400</v>
          </cell>
          <cell r="P1707">
            <v>3148</v>
          </cell>
          <cell r="Q1707">
            <v>727257</v>
          </cell>
          <cell r="R1707">
            <v>5340</v>
          </cell>
          <cell r="S1707">
            <v>188756</v>
          </cell>
          <cell r="T1707">
            <v>16988.5</v>
          </cell>
          <cell r="U1707">
            <v>2180</v>
          </cell>
        </row>
        <row r="1708">
          <cell r="A1708">
            <v>890906407</v>
          </cell>
          <cell r="B1708" t="str">
            <v xml:space="preserve">FORJAS BOLIVAR S.A.                                                   </v>
          </cell>
          <cell r="C1708" t="str">
            <v xml:space="preserve">MEDELLIN                  </v>
          </cell>
          <cell r="D1708" t="str">
            <v xml:space="preserve">ANTIOQUIA                 </v>
          </cell>
          <cell r="E1708" t="str">
            <v>VIGILANCIA</v>
          </cell>
          <cell r="F1708" t="str">
            <v>ACTIVA</v>
          </cell>
          <cell r="G1708" t="str">
            <v xml:space="preserve">INDUSTRIA METALMECANICA DERIVADA             </v>
          </cell>
          <cell r="H1708">
            <v>1707</v>
          </cell>
          <cell r="I1708">
            <v>16047731</v>
          </cell>
          <cell r="J1708">
            <v>847.5</v>
          </cell>
          <cell r="K1708">
            <v>13855655</v>
          </cell>
          <cell r="L1708">
            <v>2905</v>
          </cell>
          <cell r="M1708">
            <v>14698237</v>
          </cell>
          <cell r="N1708">
            <v>2365</v>
          </cell>
          <cell r="O1708">
            <v>4742070</v>
          </cell>
          <cell r="P1708">
            <v>1738</v>
          </cell>
          <cell r="Q1708">
            <v>1575950</v>
          </cell>
          <cell r="R1708">
            <v>2524</v>
          </cell>
          <cell r="S1708">
            <v>580533</v>
          </cell>
          <cell r="T1708">
            <v>12086.5</v>
          </cell>
          <cell r="U1708">
            <v>1551</v>
          </cell>
        </row>
        <row r="1709">
          <cell r="A1709">
            <v>860075208</v>
          </cell>
          <cell r="B1709" t="str">
            <v xml:space="preserve">COMERCIALIZADORA CALYPSO S.A.                                         </v>
          </cell>
          <cell r="C1709" t="str">
            <v xml:space="preserve">BOGOTA D.C.               </v>
          </cell>
          <cell r="D1709" t="str">
            <v xml:space="preserve">BOGOTA D.C.               </v>
          </cell>
          <cell r="E1709" t="str">
            <v>VIGILANCIA</v>
          </cell>
          <cell r="F1709" t="str">
            <v>ACTIVA</v>
          </cell>
          <cell r="G1709" t="str">
            <v xml:space="preserve">COMERCIO AL POR MENOR                        </v>
          </cell>
          <cell r="H1709">
            <v>1708</v>
          </cell>
          <cell r="I1709">
            <v>16037400</v>
          </cell>
          <cell r="J1709">
            <v>1529.5</v>
          </cell>
          <cell r="K1709">
            <v>6315677</v>
          </cell>
          <cell r="L1709">
            <v>1680</v>
          </cell>
          <cell r="M1709">
            <v>27505255</v>
          </cell>
          <cell r="N1709">
            <v>1870</v>
          </cell>
          <cell r="O1709">
            <v>6252348</v>
          </cell>
          <cell r="P1709">
            <v>3644</v>
          </cell>
          <cell r="Q1709">
            <v>594713</v>
          </cell>
          <cell r="R1709">
            <v>5788</v>
          </cell>
          <cell r="S1709">
            <v>164167</v>
          </cell>
          <cell r="T1709">
            <v>16219.5</v>
          </cell>
          <cell r="U1709">
            <v>2093</v>
          </cell>
        </row>
        <row r="1710">
          <cell r="A1710">
            <v>800161660</v>
          </cell>
          <cell r="B1710" t="str">
            <v xml:space="preserve">DROGAS S.A.                                                           </v>
          </cell>
          <cell r="C1710" t="str">
            <v xml:space="preserve">MANIZALES                 </v>
          </cell>
          <cell r="D1710" t="str">
            <v xml:space="preserve">CALDAS                    </v>
          </cell>
          <cell r="E1710" t="str">
            <v>VIGILANCIA</v>
          </cell>
          <cell r="F1710" t="str">
            <v>ACTIVA</v>
          </cell>
          <cell r="G1710" t="str">
            <v xml:space="preserve">COMERCIO AL POR MAYOR                        </v>
          </cell>
          <cell r="H1710">
            <v>1709</v>
          </cell>
          <cell r="I1710">
            <v>16019150</v>
          </cell>
          <cell r="J1710">
            <v>1580.5</v>
          </cell>
          <cell r="K1710">
            <v>6045666</v>
          </cell>
          <cell r="L1710">
            <v>2047</v>
          </cell>
          <cell r="M1710">
            <v>22008784</v>
          </cell>
          <cell r="N1710">
            <v>3437</v>
          </cell>
          <cell r="O1710">
            <v>3016340</v>
          </cell>
          <cell r="P1710">
            <v>4218</v>
          </cell>
          <cell r="Q1710">
            <v>484641</v>
          </cell>
          <cell r="R1710">
            <v>1043</v>
          </cell>
          <cell r="S1710">
            <v>1865490</v>
          </cell>
          <cell r="T1710">
            <v>14034.5</v>
          </cell>
          <cell r="U1710">
            <v>1798</v>
          </cell>
        </row>
        <row r="1711">
          <cell r="A1711">
            <v>811029147</v>
          </cell>
          <cell r="B1711" t="str">
            <v xml:space="preserve">INDUSTRIAS DE ALUMINIO ARQUITECTONICO Y  VENTANERIA S.A.              </v>
          </cell>
          <cell r="C1711" t="str">
            <v xml:space="preserve">SABANETA                  </v>
          </cell>
          <cell r="D1711" t="str">
            <v xml:space="preserve">ANTIOQUIA                 </v>
          </cell>
          <cell r="E1711" t="str">
            <v>VIGILANCIA</v>
          </cell>
          <cell r="F1711" t="str">
            <v>ACTIVA</v>
          </cell>
          <cell r="G1711" t="str">
            <v xml:space="preserve">ADECUACION DE OBRAS DE CONSTRUCCION          </v>
          </cell>
          <cell r="H1711">
            <v>1710</v>
          </cell>
          <cell r="I1711">
            <v>16001160</v>
          </cell>
          <cell r="J1711">
            <v>1743.5</v>
          </cell>
          <cell r="K1711">
            <v>5288275</v>
          </cell>
          <cell r="L1711">
            <v>1393</v>
          </cell>
          <cell r="M1711">
            <v>34061674</v>
          </cell>
          <cell r="N1711">
            <v>1193</v>
          </cell>
          <cell r="O1711">
            <v>9782179</v>
          </cell>
          <cell r="P1711">
            <v>2029</v>
          </cell>
          <cell r="Q1711">
            <v>1320052</v>
          </cell>
          <cell r="R1711">
            <v>1161</v>
          </cell>
          <cell r="S1711">
            <v>1626321</v>
          </cell>
          <cell r="T1711">
            <v>9229.5</v>
          </cell>
          <cell r="U1711">
            <v>1182</v>
          </cell>
        </row>
        <row r="1712">
          <cell r="A1712">
            <v>890919437</v>
          </cell>
          <cell r="B1712" t="str">
            <v xml:space="preserve">RYMEL INGENIERIA ELECTRICA LTDA                                       </v>
          </cell>
          <cell r="C1712" t="str">
            <v xml:space="preserve">ITAGUI                    </v>
          </cell>
          <cell r="D1712" t="str">
            <v xml:space="preserve">ANTIOQUIA                 </v>
          </cell>
          <cell r="E1712" t="str">
            <v>VIGILANCIA</v>
          </cell>
          <cell r="F1712" t="str">
            <v>ACTIVA</v>
          </cell>
          <cell r="G1712" t="str">
            <v xml:space="preserve">FABRICACION DE MAQUINARIA Y EQUIPO           </v>
          </cell>
          <cell r="H1712">
            <v>1711</v>
          </cell>
          <cell r="I1712">
            <v>16000075</v>
          </cell>
          <cell r="J1712">
            <v>1269.5</v>
          </cell>
          <cell r="K1712">
            <v>8074052</v>
          </cell>
          <cell r="L1712">
            <v>1835</v>
          </cell>
          <cell r="M1712">
            <v>24963736</v>
          </cell>
          <cell r="N1712">
            <v>1779</v>
          </cell>
          <cell r="O1712">
            <v>6657279</v>
          </cell>
          <cell r="P1712">
            <v>868</v>
          </cell>
          <cell r="Q1712">
            <v>3579385</v>
          </cell>
          <cell r="R1712">
            <v>858</v>
          </cell>
          <cell r="S1712">
            <v>2457365</v>
          </cell>
          <cell r="T1712">
            <v>8320.5</v>
          </cell>
          <cell r="U1712">
            <v>1064</v>
          </cell>
        </row>
        <row r="1713">
          <cell r="A1713">
            <v>811007991</v>
          </cell>
          <cell r="B1713" t="str">
            <v xml:space="preserve">C I MAQUILA INTERNACIONAL DE CONFECCION S.A.                          </v>
          </cell>
          <cell r="C1713" t="str">
            <v xml:space="preserve">SABANETA                  </v>
          </cell>
          <cell r="D1713" t="str">
            <v xml:space="preserve">ANTIOQUIA                 </v>
          </cell>
          <cell r="E1713" t="str">
            <v>VIGILANCIA</v>
          </cell>
          <cell r="F1713" t="str">
            <v>ACTIVA</v>
          </cell>
          <cell r="G1713" t="str">
            <v xml:space="preserve">FABRICACION DE PRENDAS DE VESTIR             </v>
          </cell>
          <cell r="H1713">
            <v>1712</v>
          </cell>
          <cell r="I1713">
            <v>15993268</v>
          </cell>
          <cell r="J1713">
            <v>1356.5</v>
          </cell>
          <cell r="K1713">
            <v>7467232</v>
          </cell>
          <cell r="L1713">
            <v>2010</v>
          </cell>
          <cell r="M1713">
            <v>22489101</v>
          </cell>
          <cell r="N1713">
            <v>1576</v>
          </cell>
          <cell r="O1713">
            <v>7521717</v>
          </cell>
          <cell r="P1713">
            <v>1520</v>
          </cell>
          <cell r="Q1713">
            <v>1844688</v>
          </cell>
          <cell r="R1713">
            <v>3297</v>
          </cell>
          <cell r="S1713">
            <v>399558</v>
          </cell>
          <cell r="T1713">
            <v>11471.5</v>
          </cell>
          <cell r="U1713">
            <v>1463</v>
          </cell>
        </row>
        <row r="1714">
          <cell r="A1714">
            <v>800037123</v>
          </cell>
          <cell r="B1714" t="str">
            <v>SOCIEDAD DE COMERCIALIZACIÓN INTERNACIONAL OBRAS CIVILES INFRAESTRUCTU</v>
          </cell>
          <cell r="C1714" t="str">
            <v xml:space="preserve">BUCARAMANGA               </v>
          </cell>
          <cell r="D1714" t="str">
            <v xml:space="preserve">SANTANDER                 </v>
          </cell>
          <cell r="E1714" t="str">
            <v>VIGILANCIA</v>
          </cell>
          <cell r="F1714" t="str">
            <v>ACTIVA</v>
          </cell>
          <cell r="G1714" t="str">
            <v xml:space="preserve">EXTRACCION Y EXPLOTACION DE OTROS MINERALES  </v>
          </cell>
          <cell r="H1714">
            <v>1713</v>
          </cell>
          <cell r="I1714">
            <v>15983819</v>
          </cell>
          <cell r="J1714">
            <v>1390.5</v>
          </cell>
          <cell r="K1714">
            <v>7218029</v>
          </cell>
          <cell r="L1714">
            <v>1908</v>
          </cell>
          <cell r="M1714">
            <v>23914792</v>
          </cell>
          <cell r="N1714">
            <v>2226</v>
          </cell>
          <cell r="O1714">
            <v>5065078</v>
          </cell>
          <cell r="P1714">
            <v>3999</v>
          </cell>
          <cell r="Q1714">
            <v>526474</v>
          </cell>
          <cell r="R1714">
            <v>3115</v>
          </cell>
          <cell r="S1714">
            <v>435018</v>
          </cell>
          <cell r="T1714">
            <v>14351.5</v>
          </cell>
          <cell r="U1714">
            <v>1847</v>
          </cell>
        </row>
        <row r="1715">
          <cell r="A1715">
            <v>800249326</v>
          </cell>
          <cell r="B1715" t="str">
            <v xml:space="preserve">ARROCERA SAHAGUN S.A.                                                 </v>
          </cell>
          <cell r="C1715" t="str">
            <v xml:space="preserve">BARRANQUILLA              </v>
          </cell>
          <cell r="D1715" t="str">
            <v xml:space="preserve">ATLANTICO                 </v>
          </cell>
          <cell r="E1715" t="str">
            <v>VIGILANCIA</v>
          </cell>
          <cell r="F1715" t="str">
            <v>ACTIVA</v>
          </cell>
          <cell r="G1715" t="str">
            <v xml:space="preserve">PRODUCTOS ALIMENTICIOS                       </v>
          </cell>
          <cell r="H1715">
            <v>1714</v>
          </cell>
          <cell r="I1715">
            <v>15974651</v>
          </cell>
          <cell r="J1715">
            <v>1100.5</v>
          </cell>
          <cell r="K1715">
            <v>9817343</v>
          </cell>
          <cell r="L1715">
            <v>2090</v>
          </cell>
          <cell r="M1715">
            <v>21426398</v>
          </cell>
          <cell r="N1715">
            <v>4173</v>
          </cell>
          <cell r="O1715">
            <v>2396700</v>
          </cell>
          <cell r="P1715">
            <v>2541</v>
          </cell>
          <cell r="Q1715">
            <v>978755</v>
          </cell>
          <cell r="R1715">
            <v>5501</v>
          </cell>
          <cell r="S1715">
            <v>180426</v>
          </cell>
          <cell r="T1715">
            <v>17119.5</v>
          </cell>
          <cell r="U1715">
            <v>2202</v>
          </cell>
        </row>
        <row r="1716">
          <cell r="A1716">
            <v>830049051</v>
          </cell>
          <cell r="B1716" t="str">
            <v xml:space="preserve">YORK INTERNATIONAL LTDA                                               </v>
          </cell>
          <cell r="C1716" t="str">
            <v xml:space="preserve">BOGOTA D.C.               </v>
          </cell>
          <cell r="D1716" t="str">
            <v xml:space="preserve">BOGOTA D.C.               </v>
          </cell>
          <cell r="E1716" t="str">
            <v>VIGILANCIA</v>
          </cell>
          <cell r="F1716" t="str">
            <v>ACTIVA</v>
          </cell>
          <cell r="G1716" t="str">
            <v xml:space="preserve">COMERCIO AL POR MAYOR                        </v>
          </cell>
          <cell r="H1716">
            <v>1715</v>
          </cell>
          <cell r="I1716">
            <v>15941077</v>
          </cell>
          <cell r="J1716">
            <v>1295</v>
          </cell>
          <cell r="K1716">
            <v>7896116</v>
          </cell>
          <cell r="L1716">
            <v>1458</v>
          </cell>
          <cell r="M1716">
            <v>32355360</v>
          </cell>
          <cell r="N1716">
            <v>1406</v>
          </cell>
          <cell r="O1716">
            <v>8327713</v>
          </cell>
          <cell r="P1716">
            <v>1056</v>
          </cell>
          <cell r="Q1716">
            <v>2806970</v>
          </cell>
          <cell r="R1716">
            <v>1663</v>
          </cell>
          <cell r="S1716">
            <v>1030006</v>
          </cell>
          <cell r="T1716">
            <v>8593</v>
          </cell>
          <cell r="U1716">
            <v>1099</v>
          </cell>
        </row>
        <row r="1717">
          <cell r="A1717">
            <v>800245323</v>
          </cell>
          <cell r="B1717" t="str">
            <v xml:space="preserve">ALTIPAL PEREIRA LTDA                                                  </v>
          </cell>
          <cell r="C1717" t="str">
            <v xml:space="preserve">DOS QUEBRADAS             </v>
          </cell>
          <cell r="D1717" t="str">
            <v xml:space="preserve">RISARALDA                 </v>
          </cell>
          <cell r="E1717" t="str">
            <v>VIGILANCIA</v>
          </cell>
          <cell r="F1717" t="str">
            <v>ACTIVA</v>
          </cell>
          <cell r="G1717" t="str">
            <v xml:space="preserve">COMERCIO AL POR MAYOR                        </v>
          </cell>
          <cell r="H1717">
            <v>1716</v>
          </cell>
          <cell r="I1717">
            <v>15924375</v>
          </cell>
          <cell r="J1717">
            <v>3030.5</v>
          </cell>
          <cell r="K1717">
            <v>2399668</v>
          </cell>
          <cell r="L1717">
            <v>926</v>
          </cell>
          <cell r="M1717">
            <v>52030692</v>
          </cell>
          <cell r="N1717">
            <v>2144</v>
          </cell>
          <cell r="O1717">
            <v>5298550</v>
          </cell>
          <cell r="P1717">
            <v>3714</v>
          </cell>
          <cell r="Q1717">
            <v>581496</v>
          </cell>
          <cell r="R1717">
            <v>3778</v>
          </cell>
          <cell r="S1717">
            <v>323640</v>
          </cell>
          <cell r="T1717">
            <v>15308.5</v>
          </cell>
          <cell r="U1717">
            <v>1970</v>
          </cell>
        </row>
        <row r="1718">
          <cell r="A1718">
            <v>800112440</v>
          </cell>
          <cell r="B1718" t="str">
            <v xml:space="preserve">TORNILLOS Y PARTES PLAZA LTDA                                         </v>
          </cell>
          <cell r="C1718" t="str">
            <v xml:space="preserve">BOGOTA D.C.               </v>
          </cell>
          <cell r="D1718" t="str">
            <v xml:space="preserve">BOGOTA D.C.               </v>
          </cell>
          <cell r="E1718" t="str">
            <v>VIGILANCIA</v>
          </cell>
          <cell r="F1718" t="str">
            <v>ACTIVA</v>
          </cell>
          <cell r="G1718" t="str">
            <v xml:space="preserve">COMERCIO AL POR MAYOR                        </v>
          </cell>
          <cell r="H1718">
            <v>1717</v>
          </cell>
          <cell r="I1718">
            <v>15904060</v>
          </cell>
          <cell r="J1718">
            <v>1661.5</v>
          </cell>
          <cell r="K1718">
            <v>5664506</v>
          </cell>
          <cell r="L1718">
            <v>1978</v>
          </cell>
          <cell r="M1718">
            <v>23024515</v>
          </cell>
          <cell r="N1718">
            <v>1832</v>
          </cell>
          <cell r="O1718">
            <v>6390512</v>
          </cell>
          <cell r="P1718">
            <v>1518</v>
          </cell>
          <cell r="Q1718">
            <v>1845414</v>
          </cell>
          <cell r="R1718">
            <v>2300</v>
          </cell>
          <cell r="S1718">
            <v>652128</v>
          </cell>
          <cell r="T1718">
            <v>11006.5</v>
          </cell>
          <cell r="U1718">
            <v>1403</v>
          </cell>
        </row>
        <row r="1719">
          <cell r="A1719">
            <v>830038753</v>
          </cell>
          <cell r="B1719" t="str">
            <v xml:space="preserve">CESVI COLOMBIA S.A.                                                   </v>
          </cell>
          <cell r="C1719" t="str">
            <v xml:space="preserve">TENJO                     </v>
          </cell>
          <cell r="D1719" t="str">
            <v xml:space="preserve">CUNDINAMARCA              </v>
          </cell>
          <cell r="E1719" t="str">
            <v>VIGILANCIA</v>
          </cell>
          <cell r="F1719" t="str">
            <v>ACTIVA</v>
          </cell>
          <cell r="G1719" t="str">
            <v xml:space="preserve">OTRAS ACTIVIDADES EMPRESARIALES              </v>
          </cell>
          <cell r="H1719">
            <v>1718</v>
          </cell>
          <cell r="I1719">
            <v>15892883</v>
          </cell>
          <cell r="J1719">
            <v>781.5</v>
          </cell>
          <cell r="K1719">
            <v>15318575</v>
          </cell>
          <cell r="L1719">
            <v>7204</v>
          </cell>
          <cell r="M1719">
            <v>4186520</v>
          </cell>
          <cell r="N1719">
            <v>2635</v>
          </cell>
          <cell r="O1719">
            <v>4186520</v>
          </cell>
          <cell r="P1719">
            <v>4275</v>
          </cell>
          <cell r="Q1719">
            <v>476357</v>
          </cell>
          <cell r="R1719">
            <v>2571</v>
          </cell>
          <cell r="S1719">
            <v>565597</v>
          </cell>
          <cell r="T1719">
            <v>19184.5</v>
          </cell>
          <cell r="U1719">
            <v>2473</v>
          </cell>
        </row>
        <row r="1720">
          <cell r="A1720">
            <v>800024075</v>
          </cell>
          <cell r="B1720" t="str">
            <v xml:space="preserve">COLTRANS  S.A                                                         </v>
          </cell>
          <cell r="C1720" t="str">
            <v xml:space="preserve">BOGOTA D.C.               </v>
          </cell>
          <cell r="D1720" t="str">
            <v xml:space="preserve">BOGOTA D.C.               </v>
          </cell>
          <cell r="E1720" t="str">
            <v>VIGILANCIA</v>
          </cell>
          <cell r="F1720" t="str">
            <v>ACTIVA</v>
          </cell>
          <cell r="G1720" t="str">
            <v>ALMACENAMIENTO Y OTRAS ACTIVIDADES RELACIONAD</v>
          </cell>
          <cell r="H1720">
            <v>1719</v>
          </cell>
          <cell r="I1720">
            <v>15880964</v>
          </cell>
          <cell r="J1720">
            <v>3907.5</v>
          </cell>
          <cell r="K1720">
            <v>1591205</v>
          </cell>
          <cell r="L1720">
            <v>2411</v>
          </cell>
          <cell r="M1720">
            <v>18266406</v>
          </cell>
          <cell r="N1720">
            <v>665</v>
          </cell>
          <cell r="O1720">
            <v>18266406</v>
          </cell>
          <cell r="P1720">
            <v>1932</v>
          </cell>
          <cell r="Q1720">
            <v>1390531</v>
          </cell>
          <cell r="R1720">
            <v>3456</v>
          </cell>
          <cell r="S1720">
            <v>370765</v>
          </cell>
          <cell r="T1720">
            <v>14090.5</v>
          </cell>
          <cell r="U1720">
            <v>1811</v>
          </cell>
        </row>
        <row r="1721">
          <cell r="A1721">
            <v>830009270</v>
          </cell>
          <cell r="B1721" t="str">
            <v xml:space="preserve">PRODOMED LTDA                                                         </v>
          </cell>
          <cell r="C1721" t="str">
            <v xml:space="preserve">BOGOTA D.C.               </v>
          </cell>
          <cell r="D1721" t="str">
            <v xml:space="preserve">BOGOTA D.C.               </v>
          </cell>
          <cell r="E1721" t="str">
            <v>VIGILANCIA</v>
          </cell>
          <cell r="F1721" t="str">
            <v>ACTIVA</v>
          </cell>
          <cell r="G1721" t="str">
            <v xml:space="preserve">ADECUACION DE OBRAS DE CONSTRUCCION          </v>
          </cell>
          <cell r="H1721">
            <v>1720</v>
          </cell>
          <cell r="I1721">
            <v>15869329</v>
          </cell>
          <cell r="J1721">
            <v>870</v>
          </cell>
          <cell r="K1721">
            <v>13387600</v>
          </cell>
          <cell r="L1721">
            <v>6021</v>
          </cell>
          <cell r="M1721">
            <v>5671355</v>
          </cell>
          <cell r="N1721">
            <v>3473</v>
          </cell>
          <cell r="O1721">
            <v>2984559</v>
          </cell>
          <cell r="P1721">
            <v>3370</v>
          </cell>
          <cell r="Q1721">
            <v>663581</v>
          </cell>
          <cell r="R1721">
            <v>4993</v>
          </cell>
          <cell r="S1721">
            <v>211311</v>
          </cell>
          <cell r="T1721">
            <v>20447</v>
          </cell>
          <cell r="U1721">
            <v>2636</v>
          </cell>
        </row>
        <row r="1722">
          <cell r="A1722">
            <v>890937146</v>
          </cell>
          <cell r="B1722" t="str">
            <v xml:space="preserve">COMERCIALIZADORA RAGGED Y CIA. S.A.                                   </v>
          </cell>
          <cell r="C1722" t="str">
            <v xml:space="preserve">MEDELLIN                  </v>
          </cell>
          <cell r="D1722" t="str">
            <v xml:space="preserve">ANTIOQUIA                 </v>
          </cell>
          <cell r="E1722" t="str">
            <v>VIGILANCIA</v>
          </cell>
          <cell r="F1722" t="str">
            <v>ACTIVA</v>
          </cell>
          <cell r="G1722" t="str">
            <v xml:space="preserve">FABRICACION DE PRENDAS DE VESTIR             </v>
          </cell>
          <cell r="H1722">
            <v>1721</v>
          </cell>
          <cell r="I1722">
            <v>15862189</v>
          </cell>
          <cell r="J1722">
            <v>1882</v>
          </cell>
          <cell r="K1722">
            <v>4751699</v>
          </cell>
          <cell r="L1722">
            <v>1969</v>
          </cell>
          <cell r="M1722">
            <v>23105520</v>
          </cell>
          <cell r="N1722">
            <v>1097</v>
          </cell>
          <cell r="O1722">
            <v>10733233</v>
          </cell>
          <cell r="P1722">
            <v>1815</v>
          </cell>
          <cell r="Q1722">
            <v>1491378</v>
          </cell>
          <cell r="R1722">
            <v>3741</v>
          </cell>
          <cell r="S1722">
            <v>329770</v>
          </cell>
          <cell r="T1722">
            <v>12225</v>
          </cell>
          <cell r="U1722">
            <v>1571</v>
          </cell>
        </row>
        <row r="1723">
          <cell r="A1723">
            <v>800188732</v>
          </cell>
          <cell r="B1723" t="str">
            <v xml:space="preserve">PLASTICOS IMPRESOS DEL CARIBE LIMITADA PLASTICARIB                    </v>
          </cell>
          <cell r="C1723" t="str">
            <v xml:space="preserve">BARRANQUILLA              </v>
          </cell>
          <cell r="D1723" t="str">
            <v xml:space="preserve">ATLANTICO                 </v>
          </cell>
          <cell r="E1723" t="str">
            <v>VIGILANCIA</v>
          </cell>
          <cell r="F1723" t="str">
            <v>ACTIVA</v>
          </cell>
          <cell r="G1723" t="str">
            <v xml:space="preserve">PRODUCTOS DE PLASTICO                        </v>
          </cell>
          <cell r="H1723">
            <v>1722</v>
          </cell>
          <cell r="I1723">
            <v>15859588</v>
          </cell>
          <cell r="J1723">
            <v>1737</v>
          </cell>
          <cell r="K1723">
            <v>5309037</v>
          </cell>
          <cell r="L1723">
            <v>2027</v>
          </cell>
          <cell r="M1723">
            <v>22292094</v>
          </cell>
          <cell r="N1723">
            <v>2402</v>
          </cell>
          <cell r="O1723">
            <v>4664963</v>
          </cell>
          <cell r="P1723">
            <v>1417</v>
          </cell>
          <cell r="Q1723">
            <v>1995163</v>
          </cell>
          <cell r="R1723">
            <v>2568</v>
          </cell>
          <cell r="S1723">
            <v>567559</v>
          </cell>
          <cell r="T1723">
            <v>11873</v>
          </cell>
          <cell r="U1723">
            <v>1523</v>
          </cell>
        </row>
        <row r="1724">
          <cell r="A1724">
            <v>891100247</v>
          </cell>
          <cell r="B1724" t="str">
            <v xml:space="preserve">CAESCA S A                                                            </v>
          </cell>
          <cell r="C1724" t="str">
            <v xml:space="preserve">NEIVA                     </v>
          </cell>
          <cell r="D1724" t="str">
            <v xml:space="preserve">HUILA                     </v>
          </cell>
          <cell r="E1724" t="str">
            <v>VIGILANCIA</v>
          </cell>
          <cell r="F1724" t="str">
            <v>ACTIVA</v>
          </cell>
          <cell r="G1724" t="str">
            <v xml:space="preserve">COMERCIO DE VEHICULOS Y ACTIVIDADES CONEXAS  </v>
          </cell>
          <cell r="H1724">
            <v>1723</v>
          </cell>
          <cell r="I1724">
            <v>15859213</v>
          </cell>
          <cell r="J1724">
            <v>925.5</v>
          </cell>
          <cell r="K1724">
            <v>12384876</v>
          </cell>
          <cell r="L1724">
            <v>1116</v>
          </cell>
          <cell r="M1724">
            <v>42679301</v>
          </cell>
          <cell r="N1724">
            <v>2298</v>
          </cell>
          <cell r="O1724">
            <v>4903240</v>
          </cell>
          <cell r="P1724">
            <v>8935</v>
          </cell>
          <cell r="Q1724">
            <v>120682</v>
          </cell>
          <cell r="R1724">
            <v>1220</v>
          </cell>
          <cell r="S1724">
            <v>1539117</v>
          </cell>
          <cell r="T1724">
            <v>16217.5</v>
          </cell>
          <cell r="U1724">
            <v>2094</v>
          </cell>
        </row>
        <row r="1725">
          <cell r="A1725">
            <v>890303642</v>
          </cell>
          <cell r="B1725" t="str">
            <v xml:space="preserve">EDUARDO OSPINA Y CIA S A                                              </v>
          </cell>
          <cell r="C1725" t="str">
            <v xml:space="preserve">BOGOTA D.C.               </v>
          </cell>
          <cell r="D1725" t="str">
            <v xml:space="preserve">BOGOTA D.C.               </v>
          </cell>
          <cell r="E1725" t="str">
            <v>VIGILANCIA</v>
          </cell>
          <cell r="F1725" t="str">
            <v>ACTIVA</v>
          </cell>
          <cell r="G1725" t="str">
            <v xml:space="preserve">ADECUACION DE OBRAS DE CONSTRUCCION          </v>
          </cell>
          <cell r="H1725">
            <v>1724</v>
          </cell>
          <cell r="I1725">
            <v>15850760</v>
          </cell>
          <cell r="J1725">
            <v>975.5</v>
          </cell>
          <cell r="K1725">
            <v>11631411</v>
          </cell>
          <cell r="L1725">
            <v>2770</v>
          </cell>
          <cell r="M1725">
            <v>15545327</v>
          </cell>
          <cell r="N1725">
            <v>2504</v>
          </cell>
          <cell r="O1725">
            <v>4471303</v>
          </cell>
          <cell r="P1725">
            <v>1554</v>
          </cell>
          <cell r="Q1725">
            <v>1790809</v>
          </cell>
          <cell r="R1725">
            <v>1427</v>
          </cell>
          <cell r="S1725">
            <v>1268314</v>
          </cell>
          <cell r="T1725">
            <v>10954.5</v>
          </cell>
          <cell r="U1725">
            <v>1396</v>
          </cell>
        </row>
        <row r="1726">
          <cell r="A1726">
            <v>800045438</v>
          </cell>
          <cell r="B1726" t="str">
            <v xml:space="preserve">EMPRESA COLOMBIANA DE TEXTILES S.A.                                   </v>
          </cell>
          <cell r="C1726" t="str">
            <v xml:space="preserve">BOGOTA D.C.               </v>
          </cell>
          <cell r="D1726" t="str">
            <v xml:space="preserve">BOGOTA D.C.               </v>
          </cell>
          <cell r="E1726" t="str">
            <v>VIGILANCIA</v>
          </cell>
          <cell r="F1726" t="str">
            <v>ACTIVA</v>
          </cell>
          <cell r="G1726" t="str">
            <v xml:space="preserve">FABRICACION DE PRENDAS DE VESTIR             </v>
          </cell>
          <cell r="H1726">
            <v>1725</v>
          </cell>
          <cell r="I1726">
            <v>15848153</v>
          </cell>
          <cell r="J1726">
            <v>2252.5</v>
          </cell>
          <cell r="K1726">
            <v>3616541</v>
          </cell>
          <cell r="L1726">
            <v>2322</v>
          </cell>
          <cell r="M1726">
            <v>18934852</v>
          </cell>
          <cell r="N1726">
            <v>4623</v>
          </cell>
          <cell r="O1726">
            <v>2107128</v>
          </cell>
          <cell r="P1726">
            <v>5005</v>
          </cell>
          <cell r="Q1726">
            <v>375409</v>
          </cell>
          <cell r="R1726">
            <v>6546</v>
          </cell>
          <cell r="S1726">
            <v>130018</v>
          </cell>
          <cell r="T1726">
            <v>22473.5</v>
          </cell>
          <cell r="U1726">
            <v>2921</v>
          </cell>
        </row>
        <row r="1727">
          <cell r="A1727">
            <v>800173424</v>
          </cell>
          <cell r="B1727" t="str">
            <v xml:space="preserve">PERFUMES Y COSMETICOS INTERNACIONALES PERCOINT S.A.                   </v>
          </cell>
          <cell r="C1727" t="str">
            <v xml:space="preserve">BOGOTA D.C.               </v>
          </cell>
          <cell r="D1727" t="str">
            <v xml:space="preserve">BOGOTA D.C.               </v>
          </cell>
          <cell r="E1727" t="str">
            <v>VIGILANCIA</v>
          </cell>
          <cell r="F1727" t="str">
            <v>ACTIVA</v>
          </cell>
          <cell r="G1727" t="str">
            <v xml:space="preserve">COMERCIO AL POR MAYOR                        </v>
          </cell>
          <cell r="H1727">
            <v>1726</v>
          </cell>
          <cell r="I1727">
            <v>15844416</v>
          </cell>
          <cell r="J1727">
            <v>1783.5</v>
          </cell>
          <cell r="K1727">
            <v>5140031</v>
          </cell>
          <cell r="L1727">
            <v>2704</v>
          </cell>
          <cell r="M1727">
            <v>15992825</v>
          </cell>
          <cell r="N1727">
            <v>1395</v>
          </cell>
          <cell r="O1727">
            <v>8407230</v>
          </cell>
          <cell r="P1727">
            <v>1689</v>
          </cell>
          <cell r="Q1727">
            <v>1620266</v>
          </cell>
          <cell r="R1727">
            <v>2777</v>
          </cell>
          <cell r="S1727">
            <v>509821</v>
          </cell>
          <cell r="T1727">
            <v>12074.5</v>
          </cell>
          <cell r="U1727">
            <v>1549</v>
          </cell>
        </row>
        <row r="1728">
          <cell r="A1728">
            <v>830119051</v>
          </cell>
          <cell r="B1728" t="str">
            <v xml:space="preserve">AXESAT S.A.                                                           </v>
          </cell>
          <cell r="C1728" t="str">
            <v xml:space="preserve">BOGOTA D.C.               </v>
          </cell>
          <cell r="D1728" t="str">
            <v xml:space="preserve">BOGOTA D.C.               </v>
          </cell>
          <cell r="E1728" t="str">
            <v>VIGILANCIA</v>
          </cell>
          <cell r="F1728" t="str">
            <v>ACTIVA</v>
          </cell>
          <cell r="G1728" t="str">
            <v xml:space="preserve">TELEFONIA Y REDES                            </v>
          </cell>
          <cell r="H1728">
            <v>1727</v>
          </cell>
          <cell r="I1728">
            <v>15841213</v>
          </cell>
          <cell r="J1728">
            <v>1671</v>
          </cell>
          <cell r="K1728">
            <v>5625467</v>
          </cell>
          <cell r="L1728">
            <v>3016</v>
          </cell>
          <cell r="M1728">
            <v>14072296</v>
          </cell>
          <cell r="N1728">
            <v>1266</v>
          </cell>
          <cell r="O1728">
            <v>9282384</v>
          </cell>
          <cell r="P1728">
            <v>1589</v>
          </cell>
          <cell r="Q1728">
            <v>1754420</v>
          </cell>
          <cell r="R1728">
            <v>4908</v>
          </cell>
          <cell r="S1728">
            <v>217111</v>
          </cell>
          <cell r="T1728">
            <v>14177</v>
          </cell>
          <cell r="U1728">
            <v>1824</v>
          </cell>
        </row>
        <row r="1729">
          <cell r="A1729">
            <v>800241635</v>
          </cell>
          <cell r="B1729" t="str">
            <v xml:space="preserve">HOTEL PARQUE ROYAL LTDA                                               </v>
          </cell>
          <cell r="C1729" t="str">
            <v xml:space="preserve">BOGOTA D.C.               </v>
          </cell>
          <cell r="D1729" t="str">
            <v xml:space="preserve">BOGOTA D.C.               </v>
          </cell>
          <cell r="E1729" t="str">
            <v>VIGILANCIA</v>
          </cell>
          <cell r="F1729" t="str">
            <v>ACTIVA</v>
          </cell>
          <cell r="G1729" t="str">
            <v xml:space="preserve">ALOJAMIENTO                                  </v>
          </cell>
          <cell r="H1729">
            <v>1728</v>
          </cell>
          <cell r="I1729">
            <v>15835379</v>
          </cell>
          <cell r="J1729">
            <v>1277</v>
          </cell>
          <cell r="K1729">
            <v>8031569</v>
          </cell>
          <cell r="L1729">
            <v>1709</v>
          </cell>
          <cell r="M1729">
            <v>26961911</v>
          </cell>
          <cell r="N1729">
            <v>709</v>
          </cell>
          <cell r="O1729">
            <v>17057578</v>
          </cell>
          <cell r="P1729">
            <v>928</v>
          </cell>
          <cell r="Q1729">
            <v>3282959</v>
          </cell>
          <cell r="R1729">
            <v>1099</v>
          </cell>
          <cell r="S1729">
            <v>1747041</v>
          </cell>
          <cell r="T1729">
            <v>7450</v>
          </cell>
          <cell r="U1729">
            <v>954</v>
          </cell>
        </row>
        <row r="1730">
          <cell r="A1730">
            <v>890916988</v>
          </cell>
          <cell r="B1730" t="str">
            <v xml:space="preserve">PAXAR DE COLOMBIA S.A.                                                </v>
          </cell>
          <cell r="C1730" t="str">
            <v xml:space="preserve">MEDELLIN                  </v>
          </cell>
          <cell r="D1730" t="str">
            <v xml:space="preserve">ANTIOQUIA                 </v>
          </cell>
          <cell r="E1730" t="str">
            <v>VIGILANCIA</v>
          </cell>
          <cell r="F1730" t="str">
            <v>ACTIVA</v>
          </cell>
          <cell r="G1730" t="str">
            <v>EDITORIAL E IMPRESION (SIN INCLUIR PUBLICACIO</v>
          </cell>
          <cell r="H1730">
            <v>1729</v>
          </cell>
          <cell r="I1730">
            <v>15819450</v>
          </cell>
          <cell r="J1730">
            <v>970.5</v>
          </cell>
          <cell r="K1730">
            <v>11691218</v>
          </cell>
          <cell r="L1730">
            <v>2213</v>
          </cell>
          <cell r="M1730">
            <v>20082501</v>
          </cell>
          <cell r="N1730">
            <v>1987</v>
          </cell>
          <cell r="O1730">
            <v>5862614</v>
          </cell>
          <cell r="P1730">
            <v>2612</v>
          </cell>
          <cell r="Q1730">
            <v>941536</v>
          </cell>
          <cell r="R1730">
            <v>1945</v>
          </cell>
          <cell r="S1730">
            <v>838022</v>
          </cell>
          <cell r="T1730">
            <v>11456.5</v>
          </cell>
          <cell r="U1730">
            <v>1462</v>
          </cell>
        </row>
        <row r="1731">
          <cell r="A1731">
            <v>860531396</v>
          </cell>
          <cell r="B1731" t="str">
            <v xml:space="preserve">EDITORIAL LIBROS Y LIBROS S.A.                                        </v>
          </cell>
          <cell r="C1731" t="str">
            <v xml:space="preserve">BOGOTA D.C.               </v>
          </cell>
          <cell r="D1731" t="str">
            <v xml:space="preserve">BOGOTA D.C.               </v>
          </cell>
          <cell r="E1731" t="str">
            <v>VIGILANCIA</v>
          </cell>
          <cell r="F1731" t="str">
            <v>ACTIVA</v>
          </cell>
          <cell r="G1731" t="str">
            <v>EDITORIAL E IMPRESION (SIN INCLUIR PUBLICACIO</v>
          </cell>
          <cell r="H1731">
            <v>1730</v>
          </cell>
          <cell r="I1731">
            <v>15782369</v>
          </cell>
          <cell r="J1731">
            <v>848</v>
          </cell>
          <cell r="K1731">
            <v>13840189</v>
          </cell>
          <cell r="L1731">
            <v>3525</v>
          </cell>
          <cell r="M1731">
            <v>11737437</v>
          </cell>
          <cell r="N1731">
            <v>1663</v>
          </cell>
          <cell r="O1731">
            <v>7125771</v>
          </cell>
          <cell r="P1731">
            <v>8599</v>
          </cell>
          <cell r="Q1731">
            <v>132585</v>
          </cell>
          <cell r="R1731">
            <v>6311</v>
          </cell>
          <cell r="S1731">
            <v>139681</v>
          </cell>
          <cell r="T1731">
            <v>22676</v>
          </cell>
          <cell r="U1731">
            <v>2955</v>
          </cell>
        </row>
        <row r="1732">
          <cell r="A1732">
            <v>890308983</v>
          </cell>
          <cell r="B1732" t="str">
            <v xml:space="preserve">CALIMA DIESEL S.A                                                     </v>
          </cell>
          <cell r="C1732" t="str">
            <v xml:space="preserve">YUMBO                     </v>
          </cell>
          <cell r="D1732" t="str">
            <v xml:space="preserve">VALLE                     </v>
          </cell>
          <cell r="E1732" t="str">
            <v>VIGILANCIA</v>
          </cell>
          <cell r="F1732" t="str">
            <v>ACTIVA</v>
          </cell>
          <cell r="G1732" t="str">
            <v xml:space="preserve">COMERCIO DE VEHICULOS Y ACTIVIDADES CONEXAS  </v>
          </cell>
          <cell r="H1732">
            <v>1731</v>
          </cell>
          <cell r="I1732">
            <v>15759536</v>
          </cell>
          <cell r="J1732">
            <v>1922</v>
          </cell>
          <cell r="K1732">
            <v>4577026</v>
          </cell>
          <cell r="L1732">
            <v>1091</v>
          </cell>
          <cell r="M1732">
            <v>43361273</v>
          </cell>
          <cell r="N1732">
            <v>2227</v>
          </cell>
          <cell r="O1732">
            <v>5060962</v>
          </cell>
          <cell r="P1732">
            <v>1564</v>
          </cell>
          <cell r="Q1732">
            <v>1782257</v>
          </cell>
          <cell r="R1732">
            <v>1658</v>
          </cell>
          <cell r="S1732">
            <v>1033028</v>
          </cell>
          <cell r="T1732">
            <v>10193</v>
          </cell>
          <cell r="U1732">
            <v>1304</v>
          </cell>
        </row>
        <row r="1733">
          <cell r="A1733">
            <v>890332163</v>
          </cell>
          <cell r="B1733" t="str">
            <v xml:space="preserve">COMERCIALIZADORA MERCANTIL DEL SUR TEXTILERA S.A.                     </v>
          </cell>
          <cell r="C1733" t="str">
            <v xml:space="preserve">MEDELLIN                  </v>
          </cell>
          <cell r="D1733" t="str">
            <v xml:space="preserve">ANTIOQUIA                 </v>
          </cell>
          <cell r="E1733" t="str">
            <v>VIGILANCIA</v>
          </cell>
          <cell r="F1733" t="str">
            <v>ACTIVA</v>
          </cell>
          <cell r="G1733" t="str">
            <v xml:space="preserve">COMERCIO AL POR MAYOR                        </v>
          </cell>
          <cell r="H1733">
            <v>1732</v>
          </cell>
          <cell r="I1733">
            <v>15758276</v>
          </cell>
          <cell r="J1733">
            <v>1852</v>
          </cell>
          <cell r="K1733">
            <v>4896361</v>
          </cell>
          <cell r="L1733">
            <v>2133</v>
          </cell>
          <cell r="M1733">
            <v>20924827</v>
          </cell>
          <cell r="N1733">
            <v>4923</v>
          </cell>
          <cell r="O1733">
            <v>1949122</v>
          </cell>
          <cell r="P1733">
            <v>3646</v>
          </cell>
          <cell r="Q1733">
            <v>594335</v>
          </cell>
          <cell r="R1733">
            <v>5351</v>
          </cell>
          <cell r="S1733">
            <v>188145</v>
          </cell>
          <cell r="T1733">
            <v>19637</v>
          </cell>
          <cell r="U1733">
            <v>2534</v>
          </cell>
        </row>
        <row r="1734">
          <cell r="A1734">
            <v>830079287</v>
          </cell>
          <cell r="B1734" t="str">
            <v xml:space="preserve">DA COMERCIALIZADORA LTDA                                              </v>
          </cell>
          <cell r="C1734" t="str">
            <v xml:space="preserve">BOGOTA D.C.               </v>
          </cell>
          <cell r="D1734" t="str">
            <v xml:space="preserve">BOGOTA D.C.               </v>
          </cell>
          <cell r="E1734" t="str">
            <v>VIGILANCIA</v>
          </cell>
          <cell r="F1734" t="str">
            <v>ACTIVA</v>
          </cell>
          <cell r="G1734" t="str">
            <v xml:space="preserve">COMERCIO AL POR MAYOR                        </v>
          </cell>
          <cell r="H1734">
            <v>1733</v>
          </cell>
          <cell r="I1734">
            <v>15743416</v>
          </cell>
          <cell r="J1734">
            <v>2329.5</v>
          </cell>
          <cell r="K1734">
            <v>3441313</v>
          </cell>
          <cell r="L1734">
            <v>892</v>
          </cell>
          <cell r="M1734">
            <v>54357398</v>
          </cell>
          <cell r="N1734">
            <v>610</v>
          </cell>
          <cell r="O1734">
            <v>20412624</v>
          </cell>
          <cell r="P1734">
            <v>627</v>
          </cell>
          <cell r="Q1734">
            <v>5275216</v>
          </cell>
          <cell r="R1734">
            <v>731</v>
          </cell>
          <cell r="S1734">
            <v>3099831</v>
          </cell>
          <cell r="T1734">
            <v>6922.5</v>
          </cell>
          <cell r="U1734">
            <v>895</v>
          </cell>
        </row>
        <row r="1735">
          <cell r="A1735">
            <v>800215218</v>
          </cell>
          <cell r="B1735" t="str">
            <v xml:space="preserve">KOE EDITORES S.A.                                                     </v>
          </cell>
          <cell r="C1735" t="str">
            <v xml:space="preserve">BOGOTA D.C.               </v>
          </cell>
          <cell r="D1735" t="str">
            <v xml:space="preserve">BOGOTA D.C.               </v>
          </cell>
          <cell r="E1735" t="str">
            <v>VIGILANCIA</v>
          </cell>
          <cell r="F1735" t="str">
            <v>ACTIVA</v>
          </cell>
          <cell r="G1735" t="str">
            <v>EDITORIAL E IMPRESION (SIN INCLUIR PUBLICACIO</v>
          </cell>
          <cell r="H1735">
            <v>1734</v>
          </cell>
          <cell r="I1735">
            <v>15720231</v>
          </cell>
          <cell r="J1735">
            <v>822.5</v>
          </cell>
          <cell r="K1735">
            <v>14331429</v>
          </cell>
          <cell r="L1735">
            <v>3227</v>
          </cell>
          <cell r="M1735">
            <v>12974004</v>
          </cell>
          <cell r="N1735">
            <v>991</v>
          </cell>
          <cell r="O1735">
            <v>11906108</v>
          </cell>
          <cell r="P1735">
            <v>1737</v>
          </cell>
          <cell r="Q1735">
            <v>1577586</v>
          </cell>
          <cell r="R1735">
            <v>1785</v>
          </cell>
          <cell r="S1735">
            <v>934895</v>
          </cell>
          <cell r="T1735">
            <v>10296.5</v>
          </cell>
          <cell r="U1735">
            <v>1316</v>
          </cell>
        </row>
        <row r="1736">
          <cell r="A1736">
            <v>860028540</v>
          </cell>
          <cell r="B1736" t="str">
            <v xml:space="preserve">SOCIEDAD CONSTRUCTORA BOGOTA S A                                      </v>
          </cell>
          <cell r="C1736" t="str">
            <v xml:space="preserve">BOGOTA D.C.               </v>
          </cell>
          <cell r="D1736" t="str">
            <v xml:space="preserve">BOGOTA D.C.               </v>
          </cell>
          <cell r="E1736" t="str">
            <v>VIGILANCIA</v>
          </cell>
          <cell r="F1736" t="str">
            <v>ACTIVA</v>
          </cell>
          <cell r="G1736" t="str">
            <v xml:space="preserve">CONSTRUCCION DE OBRAS RESIDENCIALES          </v>
          </cell>
          <cell r="H1736">
            <v>1735</v>
          </cell>
          <cell r="I1736">
            <v>15708263</v>
          </cell>
          <cell r="J1736">
            <v>1387.5</v>
          </cell>
          <cell r="K1736">
            <v>7245039</v>
          </cell>
          <cell r="L1736">
            <v>2915</v>
          </cell>
          <cell r="M1736">
            <v>14643775</v>
          </cell>
          <cell r="N1736">
            <v>6053</v>
          </cell>
          <cell r="O1736">
            <v>1482492</v>
          </cell>
          <cell r="P1736">
            <v>2985</v>
          </cell>
          <cell r="Q1736">
            <v>790326</v>
          </cell>
          <cell r="R1736">
            <v>2793</v>
          </cell>
          <cell r="S1736">
            <v>505502</v>
          </cell>
          <cell r="T1736">
            <v>17868.5</v>
          </cell>
          <cell r="U1736">
            <v>2302</v>
          </cell>
        </row>
        <row r="1737">
          <cell r="A1737">
            <v>800063815</v>
          </cell>
          <cell r="B1737" t="str">
            <v xml:space="preserve">GALVIS FRACASSI Y CIA S EN C                                          </v>
          </cell>
          <cell r="C1737" t="str">
            <v xml:space="preserve">BOGOTA D.C.               </v>
          </cell>
          <cell r="D1737" t="str">
            <v xml:space="preserve">BOGOTA D.C.               </v>
          </cell>
          <cell r="E1737" t="str">
            <v>VIGILANCIA</v>
          </cell>
          <cell r="F1737" t="str">
            <v>ACTIVA</v>
          </cell>
          <cell r="G1737" t="str">
            <v xml:space="preserve">ADECUACION DE OBRAS DE CONSTRUCCION          </v>
          </cell>
          <cell r="H1737">
            <v>1736</v>
          </cell>
          <cell r="I1737">
            <v>15707643</v>
          </cell>
          <cell r="J1737">
            <v>1344.5</v>
          </cell>
          <cell r="K1737">
            <v>7546399</v>
          </cell>
          <cell r="L1737">
            <v>2702</v>
          </cell>
          <cell r="M1737">
            <v>16027405</v>
          </cell>
          <cell r="N1737">
            <v>4442</v>
          </cell>
          <cell r="O1737">
            <v>2219424</v>
          </cell>
          <cell r="P1737">
            <v>1876</v>
          </cell>
          <cell r="Q1737">
            <v>1438125</v>
          </cell>
          <cell r="R1737">
            <v>3614</v>
          </cell>
          <cell r="S1737">
            <v>345982</v>
          </cell>
          <cell r="T1737">
            <v>15714.5</v>
          </cell>
          <cell r="U1737">
            <v>2029</v>
          </cell>
        </row>
        <row r="1738">
          <cell r="A1738">
            <v>890937619</v>
          </cell>
          <cell r="B1738" t="str">
            <v xml:space="preserve">PLASMAR S.A.                                                          </v>
          </cell>
          <cell r="C1738" t="str">
            <v xml:space="preserve">MEDELLIN                  </v>
          </cell>
          <cell r="D1738" t="str">
            <v xml:space="preserve">ANTIOQUIA                 </v>
          </cell>
          <cell r="E1738" t="str">
            <v>VIGILANCIA</v>
          </cell>
          <cell r="F1738" t="str">
            <v>ACTIVA</v>
          </cell>
          <cell r="G1738" t="str">
            <v xml:space="preserve">PRODUCTOS DE PLASTICO                        </v>
          </cell>
          <cell r="H1738">
            <v>1737</v>
          </cell>
          <cell r="I1738">
            <v>15698587</v>
          </cell>
          <cell r="J1738">
            <v>1439</v>
          </cell>
          <cell r="K1738">
            <v>6859971</v>
          </cell>
          <cell r="L1738">
            <v>1312</v>
          </cell>
          <cell r="M1738">
            <v>36017112</v>
          </cell>
          <cell r="N1738">
            <v>2046</v>
          </cell>
          <cell r="O1738">
            <v>5644106</v>
          </cell>
          <cell r="P1738">
            <v>1156</v>
          </cell>
          <cell r="Q1738">
            <v>2529317</v>
          </cell>
          <cell r="R1738">
            <v>1511</v>
          </cell>
          <cell r="S1738">
            <v>1173205</v>
          </cell>
          <cell r="T1738">
            <v>9201</v>
          </cell>
          <cell r="U1738">
            <v>1179</v>
          </cell>
        </row>
        <row r="1739">
          <cell r="A1739">
            <v>830014457</v>
          </cell>
          <cell r="B1739" t="str">
            <v xml:space="preserve">FARMIONNI SCALPI S A                                                  </v>
          </cell>
          <cell r="C1739" t="str">
            <v xml:space="preserve">BOGOTA D.C.               </v>
          </cell>
          <cell r="D1739" t="str">
            <v xml:space="preserve">BOGOTA D.C.               </v>
          </cell>
          <cell r="E1739" t="str">
            <v>VIGILANCIA</v>
          </cell>
          <cell r="F1739" t="str">
            <v>ACTIVA</v>
          </cell>
          <cell r="G1739" t="str">
            <v xml:space="preserve">PRODUCTOS QUIMICOS                           </v>
          </cell>
          <cell r="H1739">
            <v>1738</v>
          </cell>
          <cell r="I1739">
            <v>15685585</v>
          </cell>
          <cell r="J1739">
            <v>1234</v>
          </cell>
          <cell r="K1739">
            <v>8402847</v>
          </cell>
          <cell r="L1739">
            <v>3284</v>
          </cell>
          <cell r="M1739">
            <v>12749966</v>
          </cell>
          <cell r="N1739">
            <v>2432</v>
          </cell>
          <cell r="O1739">
            <v>4624919</v>
          </cell>
          <cell r="P1739">
            <v>2296</v>
          </cell>
          <cell r="Q1739">
            <v>1118024</v>
          </cell>
          <cell r="R1739">
            <v>3916</v>
          </cell>
          <cell r="S1739">
            <v>306804</v>
          </cell>
          <cell r="T1739">
            <v>14900</v>
          </cell>
          <cell r="U1739">
            <v>1914</v>
          </cell>
        </row>
        <row r="1740">
          <cell r="A1740">
            <v>890206351</v>
          </cell>
          <cell r="B1740" t="str">
            <v xml:space="preserve">SISTEMAS Y COMPUTADORES S.A.                                          </v>
          </cell>
          <cell r="C1740" t="str">
            <v xml:space="preserve">BUCARAMANGA               </v>
          </cell>
          <cell r="D1740" t="str">
            <v xml:space="preserve">SANTANDER                 </v>
          </cell>
          <cell r="E1740" t="str">
            <v>VIGILANCIA</v>
          </cell>
          <cell r="F1740" t="str">
            <v>ACTIVA</v>
          </cell>
          <cell r="G1740" t="str">
            <v xml:space="preserve">ACTIVIDADES DE INFORMATICA                   </v>
          </cell>
          <cell r="H1740">
            <v>1739</v>
          </cell>
          <cell r="I1740">
            <v>15685454</v>
          </cell>
          <cell r="J1740">
            <v>973</v>
          </cell>
          <cell r="K1740">
            <v>11651517</v>
          </cell>
          <cell r="L1740">
            <v>1522</v>
          </cell>
          <cell r="M1740">
            <v>31004516</v>
          </cell>
          <cell r="N1740">
            <v>881</v>
          </cell>
          <cell r="O1740">
            <v>13475028</v>
          </cell>
          <cell r="P1740">
            <v>441</v>
          </cell>
          <cell r="Q1740">
            <v>8193625</v>
          </cell>
          <cell r="R1740">
            <v>490</v>
          </cell>
          <cell r="S1740">
            <v>5204913</v>
          </cell>
          <cell r="T1740">
            <v>6046</v>
          </cell>
          <cell r="U1740">
            <v>789</v>
          </cell>
        </row>
        <row r="1741">
          <cell r="A1741">
            <v>830075976</v>
          </cell>
          <cell r="B1741" t="str">
            <v xml:space="preserve">TYCO SERVICES S A                                                     </v>
          </cell>
          <cell r="C1741" t="str">
            <v xml:space="preserve">BOGOTA D.C.               </v>
          </cell>
          <cell r="D1741" t="str">
            <v xml:space="preserve">BOGOTA D.C.               </v>
          </cell>
          <cell r="E1741" t="str">
            <v>VIGILANCIA</v>
          </cell>
          <cell r="F1741" t="str">
            <v>ACTIVA</v>
          </cell>
          <cell r="G1741" t="str">
            <v xml:space="preserve">COMERCIO AL POR MAYOR                        </v>
          </cell>
          <cell r="H1741">
            <v>1740</v>
          </cell>
          <cell r="I1741">
            <v>15684838</v>
          </cell>
          <cell r="J1741">
            <v>1266</v>
          </cell>
          <cell r="K1741">
            <v>8104391</v>
          </cell>
          <cell r="L1741">
            <v>1955</v>
          </cell>
          <cell r="M1741">
            <v>23394120</v>
          </cell>
          <cell r="N1741">
            <v>1285</v>
          </cell>
          <cell r="O1741">
            <v>9140041</v>
          </cell>
          <cell r="P1741">
            <v>873</v>
          </cell>
          <cell r="Q1741">
            <v>3564529</v>
          </cell>
          <cell r="R1741">
            <v>879</v>
          </cell>
          <cell r="S1741">
            <v>2374868</v>
          </cell>
          <cell r="T1741">
            <v>7998</v>
          </cell>
          <cell r="U1741">
            <v>1021</v>
          </cell>
        </row>
        <row r="1742">
          <cell r="A1742">
            <v>891300245</v>
          </cell>
          <cell r="B1742" t="str">
            <v xml:space="preserve">COMPAÑIA AEROFUMIGACIONES CALIMA S A                                  </v>
          </cell>
          <cell r="C1742" t="str">
            <v xml:space="preserve">MEDELLIN                  </v>
          </cell>
          <cell r="D1742" t="str">
            <v xml:space="preserve">ANTIOQUIA                 </v>
          </cell>
          <cell r="E1742" t="str">
            <v>VIGILANCIA</v>
          </cell>
          <cell r="F1742" t="str">
            <v>ACTIVA</v>
          </cell>
          <cell r="G1742" t="str">
            <v xml:space="preserve">ACTIVIDADES PECUARIAS Y DE CAZA              </v>
          </cell>
          <cell r="H1742">
            <v>1741</v>
          </cell>
          <cell r="I1742">
            <v>15676167</v>
          </cell>
          <cell r="J1742">
            <v>1131.5</v>
          </cell>
          <cell r="K1742">
            <v>9482982</v>
          </cell>
          <cell r="L1742">
            <v>3079</v>
          </cell>
          <cell r="M1742">
            <v>13726825</v>
          </cell>
          <cell r="N1742">
            <v>1013</v>
          </cell>
          <cell r="O1742">
            <v>11707112</v>
          </cell>
          <cell r="P1742">
            <v>1544</v>
          </cell>
          <cell r="Q1742">
            <v>1804433</v>
          </cell>
          <cell r="R1742">
            <v>1586</v>
          </cell>
          <cell r="S1742">
            <v>1098556</v>
          </cell>
          <cell r="T1742">
            <v>10094.5</v>
          </cell>
          <cell r="U1742">
            <v>1293</v>
          </cell>
        </row>
        <row r="1743">
          <cell r="A1743">
            <v>860501682</v>
          </cell>
          <cell r="B1743" t="str">
            <v xml:space="preserve">CODIFER                                                               </v>
          </cell>
          <cell r="C1743" t="str">
            <v xml:space="preserve">BOGOTA D.C.               </v>
          </cell>
          <cell r="D1743" t="str">
            <v xml:space="preserve">BOGOTA D.C.               </v>
          </cell>
          <cell r="E1743" t="str">
            <v>VIGILANCIA</v>
          </cell>
          <cell r="F1743" t="str">
            <v>ACTIVA</v>
          </cell>
          <cell r="G1743" t="str">
            <v xml:space="preserve">COMERCIO AL POR MAYOR                        </v>
          </cell>
          <cell r="H1743">
            <v>1742</v>
          </cell>
          <cell r="I1743">
            <v>15672864</v>
          </cell>
          <cell r="J1743">
            <v>2496.5</v>
          </cell>
          <cell r="K1743">
            <v>3095263</v>
          </cell>
          <cell r="L1743">
            <v>1947</v>
          </cell>
          <cell r="M1743">
            <v>23476459</v>
          </cell>
          <cell r="N1743">
            <v>2573</v>
          </cell>
          <cell r="O1743">
            <v>4306556</v>
          </cell>
          <cell r="P1743">
            <v>1753</v>
          </cell>
          <cell r="Q1743">
            <v>1559583</v>
          </cell>
          <cell r="R1743">
            <v>1679</v>
          </cell>
          <cell r="S1743">
            <v>1015684</v>
          </cell>
          <cell r="T1743">
            <v>12190.5</v>
          </cell>
          <cell r="U1743">
            <v>1568</v>
          </cell>
        </row>
        <row r="1744">
          <cell r="A1744">
            <v>802002895</v>
          </cell>
          <cell r="B1744" t="str">
            <v xml:space="preserve">DISTRIBUCIONES GRUPO CARIBEAN LTDA                                    </v>
          </cell>
          <cell r="C1744" t="str">
            <v xml:space="preserve">BARRANQUILLA              </v>
          </cell>
          <cell r="D1744" t="str">
            <v xml:space="preserve">ATLANTICO                 </v>
          </cell>
          <cell r="E1744" t="str">
            <v>VIGILANCIA</v>
          </cell>
          <cell r="F1744" t="str">
            <v>ACTIVA</v>
          </cell>
          <cell r="G1744" t="str">
            <v xml:space="preserve">COMERCIO AL POR MENOR                        </v>
          </cell>
          <cell r="H1744">
            <v>1743</v>
          </cell>
          <cell r="I1744">
            <v>15634984</v>
          </cell>
          <cell r="J1744">
            <v>2004.5</v>
          </cell>
          <cell r="K1744">
            <v>4332762</v>
          </cell>
          <cell r="L1744">
            <v>1337</v>
          </cell>
          <cell r="M1744">
            <v>35177165</v>
          </cell>
          <cell r="N1744">
            <v>1042</v>
          </cell>
          <cell r="O1744">
            <v>11329372</v>
          </cell>
          <cell r="P1744">
            <v>1105</v>
          </cell>
          <cell r="Q1744">
            <v>2686623</v>
          </cell>
          <cell r="R1744">
            <v>1952</v>
          </cell>
          <cell r="S1744">
            <v>831253</v>
          </cell>
          <cell r="T1744">
            <v>9183.5</v>
          </cell>
          <cell r="U1744">
            <v>1177</v>
          </cell>
        </row>
        <row r="1745">
          <cell r="A1745">
            <v>800054668</v>
          </cell>
          <cell r="B1745" t="str">
            <v xml:space="preserve">DURATEX  S.A.                                                         </v>
          </cell>
          <cell r="C1745" t="str">
            <v xml:space="preserve">BOGOTA D.C.               </v>
          </cell>
          <cell r="D1745" t="str">
            <v xml:space="preserve">BOGOTA D.C.               </v>
          </cell>
          <cell r="E1745" t="str">
            <v>VIGILANCIA</v>
          </cell>
          <cell r="F1745" t="str">
            <v>ACTIVA</v>
          </cell>
          <cell r="G1745" t="str">
            <v>FABRICACION DE OTROS PRODUCTOS CON MATERIALES</v>
          </cell>
          <cell r="H1745">
            <v>1744</v>
          </cell>
          <cell r="I1745">
            <v>15614574</v>
          </cell>
          <cell r="J1745">
            <v>1309.5</v>
          </cell>
          <cell r="K1745">
            <v>7810023</v>
          </cell>
          <cell r="L1745">
            <v>3343</v>
          </cell>
          <cell r="M1745">
            <v>12496901</v>
          </cell>
          <cell r="N1745">
            <v>3559</v>
          </cell>
          <cell r="O1745">
            <v>2908578</v>
          </cell>
          <cell r="P1745">
            <v>3426</v>
          </cell>
          <cell r="Q1745">
            <v>648093</v>
          </cell>
          <cell r="R1745">
            <v>2236</v>
          </cell>
          <cell r="S1745">
            <v>681623</v>
          </cell>
          <cell r="T1745">
            <v>15617.5</v>
          </cell>
          <cell r="U1745">
            <v>2017</v>
          </cell>
        </row>
        <row r="1746">
          <cell r="A1746">
            <v>830023844</v>
          </cell>
          <cell r="B1746" t="str">
            <v xml:space="preserve">BIOMERIEUX COLOMBIA LTDA                                              </v>
          </cell>
          <cell r="C1746" t="str">
            <v xml:space="preserve">BOGOTA D.C.               </v>
          </cell>
          <cell r="D1746" t="str">
            <v xml:space="preserve">BOGOTA D.C.               </v>
          </cell>
          <cell r="E1746" t="str">
            <v>VIGILANCIA</v>
          </cell>
          <cell r="F1746" t="str">
            <v>ACTIVA</v>
          </cell>
          <cell r="G1746" t="str">
            <v xml:space="preserve">COMERCIO AL POR MENOR                        </v>
          </cell>
          <cell r="H1746">
            <v>1745</v>
          </cell>
          <cell r="I1746">
            <v>15610984</v>
          </cell>
          <cell r="J1746">
            <v>946</v>
          </cell>
          <cell r="K1746">
            <v>12068859</v>
          </cell>
          <cell r="L1746">
            <v>1901</v>
          </cell>
          <cell r="M1746">
            <v>24012204</v>
          </cell>
          <cell r="N1746">
            <v>1129</v>
          </cell>
          <cell r="O1746">
            <v>10409050</v>
          </cell>
          <cell r="P1746">
            <v>1217</v>
          </cell>
          <cell r="Q1746">
            <v>2364398</v>
          </cell>
          <cell r="R1746">
            <v>1593</v>
          </cell>
          <cell r="S1746">
            <v>1093366</v>
          </cell>
          <cell r="T1746">
            <v>8531</v>
          </cell>
          <cell r="U1746">
            <v>1091</v>
          </cell>
        </row>
        <row r="1747">
          <cell r="A1747">
            <v>830023458</v>
          </cell>
          <cell r="B1747" t="str">
            <v xml:space="preserve">METALURGICA CONSTRUCEL COLOMBIA S.A. METACOL                          </v>
          </cell>
          <cell r="C1747" t="str">
            <v xml:space="preserve">BOGOTA D.C.               </v>
          </cell>
          <cell r="D1747" t="str">
            <v xml:space="preserve">BOGOTA D.C.               </v>
          </cell>
          <cell r="E1747" t="str">
            <v>VIGILANCIA</v>
          </cell>
          <cell r="F1747" t="str">
            <v>ACTIVA</v>
          </cell>
          <cell r="G1747" t="str">
            <v xml:space="preserve">INDUSTRIAS METALICAS BASICAS                 </v>
          </cell>
          <cell r="H1747">
            <v>1746</v>
          </cell>
          <cell r="I1747">
            <v>15574457</v>
          </cell>
          <cell r="J1747">
            <v>1146</v>
          </cell>
          <cell r="K1747">
            <v>9338683</v>
          </cell>
          <cell r="L1747">
            <v>2518</v>
          </cell>
          <cell r="M1747">
            <v>17413973</v>
          </cell>
          <cell r="N1747">
            <v>1875</v>
          </cell>
          <cell r="O1747">
            <v>6233982</v>
          </cell>
          <cell r="P1747">
            <v>1469</v>
          </cell>
          <cell r="Q1747">
            <v>1923597</v>
          </cell>
          <cell r="R1747">
            <v>1361</v>
          </cell>
          <cell r="S1747">
            <v>1345990</v>
          </cell>
          <cell r="T1747">
            <v>10115</v>
          </cell>
          <cell r="U1747">
            <v>1297</v>
          </cell>
        </row>
        <row r="1748">
          <cell r="A1748">
            <v>890105652</v>
          </cell>
          <cell r="B1748" t="str">
            <v xml:space="preserve">ROYAL FILMS LTDA.                                                     </v>
          </cell>
          <cell r="C1748" t="str">
            <v xml:space="preserve">BARRANQUILLA              </v>
          </cell>
          <cell r="D1748" t="str">
            <v xml:space="preserve">ATLANTICO                 </v>
          </cell>
          <cell r="E1748" t="str">
            <v>VIGILANCIA</v>
          </cell>
          <cell r="F1748" t="str">
            <v>ACTIVA</v>
          </cell>
          <cell r="G1748" t="str">
            <v xml:space="preserve">OTRAS ACTIVIDADES DE SERVISIOS COMUNITARIOS, </v>
          </cell>
          <cell r="H1748">
            <v>1747</v>
          </cell>
          <cell r="I1748">
            <v>15500232</v>
          </cell>
          <cell r="J1748">
            <v>1101.5</v>
          </cell>
          <cell r="K1748">
            <v>9788671</v>
          </cell>
          <cell r="L1748">
            <v>4133</v>
          </cell>
          <cell r="M1748">
            <v>9597247</v>
          </cell>
          <cell r="N1748">
            <v>1478</v>
          </cell>
          <cell r="O1748">
            <v>7916653</v>
          </cell>
          <cell r="P1748">
            <v>2822</v>
          </cell>
          <cell r="Q1748">
            <v>852012</v>
          </cell>
          <cell r="R1748">
            <v>3494</v>
          </cell>
          <cell r="S1748">
            <v>364640</v>
          </cell>
          <cell r="T1748">
            <v>14775.5</v>
          </cell>
          <cell r="U1748">
            <v>1902</v>
          </cell>
        </row>
        <row r="1749">
          <cell r="A1749">
            <v>860045764</v>
          </cell>
          <cell r="B1749" t="str">
            <v xml:space="preserve">ORGANIZACION PUBLICIDAD EXTERIOR S.A. OPE                             </v>
          </cell>
          <cell r="C1749" t="str">
            <v xml:space="preserve">BOGOTA D.C.               </v>
          </cell>
          <cell r="D1749" t="str">
            <v xml:space="preserve">BOGOTA D.C.               </v>
          </cell>
          <cell r="E1749" t="str">
            <v>VIGILANCIA</v>
          </cell>
          <cell r="F1749" t="str">
            <v>ACTIVA</v>
          </cell>
          <cell r="G1749" t="str">
            <v xml:space="preserve">OTRAS ACTIVIDADES EMPRESARIALES              </v>
          </cell>
          <cell r="H1749">
            <v>1748</v>
          </cell>
          <cell r="I1749">
            <v>15485738</v>
          </cell>
          <cell r="J1749">
            <v>1231</v>
          </cell>
          <cell r="K1749">
            <v>8428997</v>
          </cell>
          <cell r="L1749">
            <v>2729</v>
          </cell>
          <cell r="M1749">
            <v>15792024</v>
          </cell>
          <cell r="N1749">
            <v>1712</v>
          </cell>
          <cell r="O1749">
            <v>6911452</v>
          </cell>
          <cell r="P1749">
            <v>1959</v>
          </cell>
          <cell r="Q1749">
            <v>1368105</v>
          </cell>
          <cell r="R1749">
            <v>2202</v>
          </cell>
          <cell r="S1749">
            <v>698601</v>
          </cell>
          <cell r="T1749">
            <v>11581</v>
          </cell>
          <cell r="U1749">
            <v>1487</v>
          </cell>
        </row>
        <row r="1750">
          <cell r="A1750">
            <v>800090902</v>
          </cell>
          <cell r="B1750" t="str">
            <v xml:space="preserve">PROCLIN PHARMA S. A.                                                  </v>
          </cell>
          <cell r="C1750" t="str">
            <v xml:space="preserve">BOGOTA D.C.               </v>
          </cell>
          <cell r="D1750" t="str">
            <v xml:space="preserve">BOGOTA D.C.               </v>
          </cell>
          <cell r="E1750" t="str">
            <v>VIGILANCIA</v>
          </cell>
          <cell r="F1750" t="str">
            <v>ACTIVA</v>
          </cell>
          <cell r="G1750" t="str">
            <v xml:space="preserve">COMERCIO AL POR MAYOR                        </v>
          </cell>
          <cell r="H1750">
            <v>1749</v>
          </cell>
          <cell r="I1750">
            <v>15482873</v>
          </cell>
          <cell r="J1750">
            <v>1252</v>
          </cell>
          <cell r="K1750">
            <v>8221306</v>
          </cell>
          <cell r="L1750">
            <v>2373</v>
          </cell>
          <cell r="M1750">
            <v>18542883</v>
          </cell>
          <cell r="N1750">
            <v>1422</v>
          </cell>
          <cell r="O1750">
            <v>8205239</v>
          </cell>
          <cell r="P1750">
            <v>993</v>
          </cell>
          <cell r="Q1750">
            <v>3022803</v>
          </cell>
          <cell r="R1750">
            <v>1095</v>
          </cell>
          <cell r="S1750">
            <v>1759605</v>
          </cell>
          <cell r="T1750">
            <v>8884</v>
          </cell>
          <cell r="U1750">
            <v>1140</v>
          </cell>
        </row>
        <row r="1751">
          <cell r="A1751">
            <v>860006644</v>
          </cell>
          <cell r="B1751" t="str">
            <v xml:space="preserve">FORMFIT DE COLOMBIA S A                                               </v>
          </cell>
          <cell r="C1751" t="str">
            <v xml:space="preserve">BOGOTA D.C.               </v>
          </cell>
          <cell r="D1751" t="str">
            <v xml:space="preserve">BOGOTA D.C.               </v>
          </cell>
          <cell r="E1751" t="str">
            <v>VIGILANCIA</v>
          </cell>
          <cell r="F1751" t="str">
            <v>ACTIVA</v>
          </cell>
          <cell r="G1751" t="str">
            <v xml:space="preserve">FABRICACION DE PRENDAS DE VESTIR             </v>
          </cell>
          <cell r="H1751">
            <v>1750</v>
          </cell>
          <cell r="I1751">
            <v>15479738</v>
          </cell>
          <cell r="J1751">
            <v>969.5</v>
          </cell>
          <cell r="K1751">
            <v>11711035</v>
          </cell>
          <cell r="L1751">
            <v>3184</v>
          </cell>
          <cell r="M1751">
            <v>13168745</v>
          </cell>
          <cell r="N1751">
            <v>2037</v>
          </cell>
          <cell r="O1751">
            <v>5694524</v>
          </cell>
          <cell r="P1751">
            <v>2827</v>
          </cell>
          <cell r="Q1751">
            <v>851325</v>
          </cell>
          <cell r="R1751">
            <v>2674</v>
          </cell>
          <cell r="S1751">
            <v>536403</v>
          </cell>
          <cell r="T1751">
            <v>13441.5</v>
          </cell>
          <cell r="U1751">
            <v>1716</v>
          </cell>
        </row>
        <row r="1752">
          <cell r="A1752">
            <v>800174135</v>
          </cell>
          <cell r="B1752" t="str">
            <v xml:space="preserve">EL PORTON DE OVIEDO S A EN ACUERDO DE REESTRUCTURACION                </v>
          </cell>
          <cell r="C1752" t="str">
            <v xml:space="preserve">MEDELLIN                  </v>
          </cell>
          <cell r="D1752" t="str">
            <v xml:space="preserve">ANTIOQUIA                 </v>
          </cell>
          <cell r="E1752" t="str">
            <v>VIGILANCIA</v>
          </cell>
          <cell r="F1752" t="str">
            <v>ACUERDO DE REESTRUCTURACION</v>
          </cell>
          <cell r="G1752" t="str">
            <v xml:space="preserve">ALOJAMIENTO                                  </v>
          </cell>
          <cell r="H1752">
            <v>1751</v>
          </cell>
          <cell r="I1752">
            <v>15477463</v>
          </cell>
          <cell r="J1752">
            <v>836</v>
          </cell>
          <cell r="K1752">
            <v>14054623</v>
          </cell>
          <cell r="L1752">
            <v>7358</v>
          </cell>
          <cell r="M1752">
            <v>4040787</v>
          </cell>
          <cell r="N1752">
            <v>2894</v>
          </cell>
          <cell r="O1752">
            <v>3726396</v>
          </cell>
          <cell r="P1752">
            <v>4343</v>
          </cell>
          <cell r="Q1752">
            <v>464293</v>
          </cell>
          <cell r="R1752">
            <v>3109</v>
          </cell>
          <cell r="S1752">
            <v>436894</v>
          </cell>
          <cell r="T1752">
            <v>20291</v>
          </cell>
          <cell r="U1752">
            <v>2612</v>
          </cell>
        </row>
        <row r="1753">
          <cell r="A1753">
            <v>860511341</v>
          </cell>
          <cell r="B1753" t="str">
            <v xml:space="preserve">INDUSTRIA DE ESTUFAS CONTINENTAL S A                                  </v>
          </cell>
          <cell r="C1753" t="str">
            <v xml:space="preserve">SOACHA                    </v>
          </cell>
          <cell r="D1753" t="str">
            <v xml:space="preserve">CUNDINAMARCA              </v>
          </cell>
          <cell r="E1753" t="str">
            <v>VIGILANCIA</v>
          </cell>
          <cell r="F1753" t="str">
            <v>ACTIVA</v>
          </cell>
          <cell r="G1753" t="str">
            <v xml:space="preserve">FABRICACION DE MAQUINARIA Y EQUIPO           </v>
          </cell>
          <cell r="H1753">
            <v>1752</v>
          </cell>
          <cell r="I1753">
            <v>15467387</v>
          </cell>
          <cell r="J1753">
            <v>1027</v>
          </cell>
          <cell r="K1753">
            <v>10875310</v>
          </cell>
          <cell r="L1753">
            <v>2914</v>
          </cell>
          <cell r="M1753">
            <v>14650560</v>
          </cell>
          <cell r="N1753">
            <v>2434</v>
          </cell>
          <cell r="O1753">
            <v>4619558</v>
          </cell>
          <cell r="P1753">
            <v>1273</v>
          </cell>
          <cell r="Q1753">
            <v>2251254</v>
          </cell>
          <cell r="R1753">
            <v>1430</v>
          </cell>
          <cell r="S1753">
            <v>1266295</v>
          </cell>
          <cell r="T1753">
            <v>10830</v>
          </cell>
          <cell r="U1753">
            <v>1385</v>
          </cell>
        </row>
        <row r="1754">
          <cell r="A1754">
            <v>890200408</v>
          </cell>
          <cell r="B1754" t="str">
            <v xml:space="preserve">GAVASSA &amp; CIA LTDA                                                    </v>
          </cell>
          <cell r="C1754" t="str">
            <v xml:space="preserve">BUCARAMANGA               </v>
          </cell>
          <cell r="D1754" t="str">
            <v xml:space="preserve">SANTANDER                 </v>
          </cell>
          <cell r="E1754" t="str">
            <v>VIGILANCIA</v>
          </cell>
          <cell r="F1754" t="str">
            <v>ACTIVA</v>
          </cell>
          <cell r="G1754" t="str">
            <v xml:space="preserve">PRODUCTOS ALIMENTICIOS                       </v>
          </cell>
          <cell r="H1754">
            <v>1753</v>
          </cell>
          <cell r="I1754">
            <v>15451485</v>
          </cell>
          <cell r="J1754">
            <v>1148</v>
          </cell>
          <cell r="K1754">
            <v>9321202</v>
          </cell>
          <cell r="L1754">
            <v>2456</v>
          </cell>
          <cell r="M1754">
            <v>17871180</v>
          </cell>
          <cell r="N1754">
            <v>1868</v>
          </cell>
          <cell r="O1754">
            <v>6262372</v>
          </cell>
          <cell r="P1754">
            <v>1590</v>
          </cell>
          <cell r="Q1754">
            <v>1753932</v>
          </cell>
          <cell r="R1754">
            <v>1840</v>
          </cell>
          <cell r="S1754">
            <v>901226</v>
          </cell>
          <cell r="T1754">
            <v>10655</v>
          </cell>
          <cell r="U1754">
            <v>1360</v>
          </cell>
        </row>
        <row r="1755">
          <cell r="A1755">
            <v>817000771</v>
          </cell>
          <cell r="B1755" t="str">
            <v xml:space="preserve">QUIMICOS DEL CAUCA QUIMICAUCA LTDA..                                  </v>
          </cell>
          <cell r="C1755" t="str">
            <v xml:space="preserve">CALI                      </v>
          </cell>
          <cell r="D1755" t="str">
            <v xml:space="preserve">VALLE                     </v>
          </cell>
          <cell r="E1755" t="str">
            <v>VIGILANCIA</v>
          </cell>
          <cell r="F1755" t="str">
            <v>ACTIVA</v>
          </cell>
          <cell r="G1755" t="str">
            <v xml:space="preserve">PRODUCTOS QUIMICOS                           </v>
          </cell>
          <cell r="H1755">
            <v>1754</v>
          </cell>
          <cell r="I1755">
            <v>15433099</v>
          </cell>
          <cell r="J1755">
            <v>908</v>
          </cell>
          <cell r="K1755">
            <v>12647282</v>
          </cell>
          <cell r="L1755">
            <v>3076</v>
          </cell>
          <cell r="M1755">
            <v>13735869</v>
          </cell>
          <cell r="N1755">
            <v>4311</v>
          </cell>
          <cell r="O1755">
            <v>2304633</v>
          </cell>
          <cell r="P1755">
            <v>1690</v>
          </cell>
          <cell r="Q1755">
            <v>1619864</v>
          </cell>
          <cell r="R1755">
            <v>1325</v>
          </cell>
          <cell r="S1755">
            <v>1397750</v>
          </cell>
          <cell r="T1755">
            <v>13064</v>
          </cell>
          <cell r="U1755">
            <v>1658</v>
          </cell>
        </row>
        <row r="1756">
          <cell r="A1756">
            <v>860048521</v>
          </cell>
          <cell r="B1756" t="str">
            <v xml:space="preserve">SOCIEDAD DE COMERCIALIZACION INTERNACIONAL FLORES DE FUNZA S.A.       </v>
          </cell>
          <cell r="C1756" t="str">
            <v xml:space="preserve">BOGOTA D.C.               </v>
          </cell>
          <cell r="D1756" t="str">
            <v xml:space="preserve">BOGOTA D.C.               </v>
          </cell>
          <cell r="E1756" t="str">
            <v>VIGILANCIA</v>
          </cell>
          <cell r="F1756" t="str">
            <v>ACTIVA</v>
          </cell>
          <cell r="G1756" t="str">
            <v xml:space="preserve">AGRICOLA CON PREDOMINIO EXPORTADOR           </v>
          </cell>
          <cell r="H1756">
            <v>1755</v>
          </cell>
          <cell r="I1756">
            <v>15421603</v>
          </cell>
          <cell r="J1756">
            <v>1009.5</v>
          </cell>
          <cell r="K1756">
            <v>11109093</v>
          </cell>
          <cell r="L1756">
            <v>2078</v>
          </cell>
          <cell r="M1756">
            <v>21657843</v>
          </cell>
          <cell r="N1756">
            <v>2914</v>
          </cell>
          <cell r="O1756">
            <v>3693360</v>
          </cell>
          <cell r="P1756">
            <v>6084</v>
          </cell>
          <cell r="Q1756">
            <v>270376</v>
          </cell>
          <cell r="R1756">
            <v>3114</v>
          </cell>
          <cell r="S1756">
            <v>435271</v>
          </cell>
          <cell r="T1756">
            <v>16954.5</v>
          </cell>
          <cell r="U1756">
            <v>2181</v>
          </cell>
        </row>
        <row r="1757">
          <cell r="A1757">
            <v>800031797</v>
          </cell>
          <cell r="B1757" t="str">
            <v xml:space="preserve">SANDBLASTING Y RECUBRIMIENTOS INDUSTRIALES Y MINEROS S.A.             </v>
          </cell>
          <cell r="C1757" t="str">
            <v xml:space="preserve">SOLEDAD                   </v>
          </cell>
          <cell r="D1757" t="str">
            <v xml:space="preserve">ATLANTICO                 </v>
          </cell>
          <cell r="E1757" t="str">
            <v>VIGILANCIA</v>
          </cell>
          <cell r="F1757" t="str">
            <v>ACTIVA</v>
          </cell>
          <cell r="G1757" t="str">
            <v xml:space="preserve">CONSTRUCCION DE OBRAS CIVILES                </v>
          </cell>
          <cell r="H1757">
            <v>1756</v>
          </cell>
          <cell r="I1757">
            <v>15404936</v>
          </cell>
          <cell r="J1757">
            <v>1915.5</v>
          </cell>
          <cell r="K1757">
            <v>4606337</v>
          </cell>
          <cell r="L1757">
            <v>1862</v>
          </cell>
          <cell r="M1757">
            <v>24528001</v>
          </cell>
          <cell r="N1757">
            <v>2732</v>
          </cell>
          <cell r="O1757">
            <v>4000055</v>
          </cell>
          <cell r="P1757">
            <v>1135</v>
          </cell>
          <cell r="Q1757">
            <v>2608461</v>
          </cell>
          <cell r="R1757">
            <v>2381</v>
          </cell>
          <cell r="S1757">
            <v>630187</v>
          </cell>
          <cell r="T1757">
            <v>11781.5</v>
          </cell>
          <cell r="U1757">
            <v>1513</v>
          </cell>
        </row>
        <row r="1758">
          <cell r="A1758">
            <v>890910715</v>
          </cell>
          <cell r="B1758" t="str">
            <v xml:space="preserve">FERROSVEL LTDA                                                        </v>
          </cell>
          <cell r="C1758" t="str">
            <v xml:space="preserve">MEDELLIN                  </v>
          </cell>
          <cell r="D1758" t="str">
            <v xml:space="preserve">ANTIOQUIA                 </v>
          </cell>
          <cell r="E1758" t="str">
            <v>VIGILANCIA</v>
          </cell>
          <cell r="F1758" t="str">
            <v>ACTIVA</v>
          </cell>
          <cell r="G1758" t="str">
            <v xml:space="preserve">COMERCIO AL POR MAYOR                        </v>
          </cell>
          <cell r="H1758">
            <v>1757</v>
          </cell>
          <cell r="I1758">
            <v>15369159</v>
          </cell>
          <cell r="J1758">
            <v>2363</v>
          </cell>
          <cell r="K1758">
            <v>3364892</v>
          </cell>
          <cell r="L1758">
            <v>957</v>
          </cell>
          <cell r="M1758">
            <v>49901520</v>
          </cell>
          <cell r="N1758">
            <v>2018</v>
          </cell>
          <cell r="O1758">
            <v>5743328</v>
          </cell>
          <cell r="P1758">
            <v>2647</v>
          </cell>
          <cell r="Q1758">
            <v>927230</v>
          </cell>
          <cell r="R1758">
            <v>2602</v>
          </cell>
          <cell r="S1758">
            <v>557924</v>
          </cell>
          <cell r="T1758">
            <v>12344</v>
          </cell>
          <cell r="U1758">
            <v>1586</v>
          </cell>
        </row>
        <row r="1759">
          <cell r="A1759">
            <v>890317417</v>
          </cell>
          <cell r="B1759" t="str">
            <v xml:space="preserve">GILMEDICA LTDA                                                        </v>
          </cell>
          <cell r="C1759" t="str">
            <v xml:space="preserve">YUMBO                     </v>
          </cell>
          <cell r="D1759" t="str">
            <v xml:space="preserve">VALLE                     </v>
          </cell>
          <cell r="E1759" t="str">
            <v>VIGILANCIA</v>
          </cell>
          <cell r="F1759" t="str">
            <v>ACTIVA</v>
          </cell>
          <cell r="G1759" t="str">
            <v xml:space="preserve">COMERCIO AL POR MAYOR                        </v>
          </cell>
          <cell r="H1759">
            <v>1758</v>
          </cell>
          <cell r="I1759">
            <v>15366891</v>
          </cell>
          <cell r="J1759">
            <v>1570</v>
          </cell>
          <cell r="K1759">
            <v>6091475</v>
          </cell>
          <cell r="L1759">
            <v>2268</v>
          </cell>
          <cell r="M1759">
            <v>19445963</v>
          </cell>
          <cell r="N1759">
            <v>1655</v>
          </cell>
          <cell r="O1759">
            <v>7163086</v>
          </cell>
          <cell r="P1759">
            <v>1416</v>
          </cell>
          <cell r="Q1759">
            <v>1999420</v>
          </cell>
          <cell r="R1759">
            <v>1723</v>
          </cell>
          <cell r="S1759">
            <v>982515</v>
          </cell>
          <cell r="T1759">
            <v>10390</v>
          </cell>
          <cell r="U1759">
            <v>1328</v>
          </cell>
        </row>
        <row r="1760">
          <cell r="A1760">
            <v>800120873</v>
          </cell>
          <cell r="B1760" t="str">
            <v xml:space="preserve">DISONEX S.A.                                                          </v>
          </cell>
          <cell r="C1760" t="str">
            <v xml:space="preserve">BOGOTA D.C.               </v>
          </cell>
          <cell r="D1760" t="str">
            <v xml:space="preserve">BOGOTA D.C.               </v>
          </cell>
          <cell r="E1760" t="str">
            <v>VIGILANCIA</v>
          </cell>
          <cell r="F1760" t="str">
            <v>ACTIVA</v>
          </cell>
          <cell r="G1760" t="str">
            <v>EDITORIAL E IMPRESION (SIN INCLUIR PUBLICACIO</v>
          </cell>
          <cell r="H1760">
            <v>1759</v>
          </cell>
          <cell r="I1760">
            <v>15358810</v>
          </cell>
          <cell r="J1760">
            <v>1425.5</v>
          </cell>
          <cell r="K1760">
            <v>6947806</v>
          </cell>
          <cell r="L1760">
            <v>2955</v>
          </cell>
          <cell r="M1760">
            <v>14420785</v>
          </cell>
          <cell r="N1760">
            <v>3496</v>
          </cell>
          <cell r="O1760">
            <v>2967034</v>
          </cell>
          <cell r="P1760">
            <v>1846</v>
          </cell>
          <cell r="Q1760">
            <v>1470237</v>
          </cell>
          <cell r="R1760">
            <v>2046</v>
          </cell>
          <cell r="S1760">
            <v>780952</v>
          </cell>
          <cell r="T1760">
            <v>13527.5</v>
          </cell>
          <cell r="U1760">
            <v>1730</v>
          </cell>
        </row>
        <row r="1761">
          <cell r="A1761">
            <v>890917499</v>
          </cell>
          <cell r="B1761" t="str">
            <v xml:space="preserve">TOPCO S A                                                             </v>
          </cell>
          <cell r="C1761" t="str">
            <v xml:space="preserve">CHIA                      </v>
          </cell>
          <cell r="D1761" t="str">
            <v xml:space="preserve">CUNDINAMARCA              </v>
          </cell>
          <cell r="E1761" t="str">
            <v>VIGILANCIA</v>
          </cell>
          <cell r="F1761" t="str">
            <v>ACTIVA</v>
          </cell>
          <cell r="G1761" t="str">
            <v xml:space="preserve">CONSTRUCCION DE OBRAS CIVILES                </v>
          </cell>
          <cell r="H1761">
            <v>1760</v>
          </cell>
          <cell r="I1761">
            <v>15346231</v>
          </cell>
          <cell r="J1761">
            <v>884.5</v>
          </cell>
          <cell r="K1761">
            <v>13050944</v>
          </cell>
          <cell r="L1761">
            <v>5201</v>
          </cell>
          <cell r="M1761">
            <v>7085815</v>
          </cell>
          <cell r="N1761">
            <v>6690</v>
          </cell>
          <cell r="O1761">
            <v>1287775</v>
          </cell>
          <cell r="P1761">
            <v>2188</v>
          </cell>
          <cell r="Q1761">
            <v>1203146</v>
          </cell>
          <cell r="R1761">
            <v>2804</v>
          </cell>
          <cell r="S1761">
            <v>503188</v>
          </cell>
          <cell r="T1761">
            <v>19527.5</v>
          </cell>
          <cell r="U1761">
            <v>2523</v>
          </cell>
        </row>
        <row r="1762">
          <cell r="A1762">
            <v>800061585</v>
          </cell>
          <cell r="B1762" t="str">
            <v xml:space="preserve">FESTO LTDA                                                            </v>
          </cell>
          <cell r="C1762" t="str">
            <v xml:space="preserve">BOGOTA D.C.               </v>
          </cell>
          <cell r="D1762" t="str">
            <v xml:space="preserve">BOGOTA D.C.               </v>
          </cell>
          <cell r="E1762" t="str">
            <v>VIGILANCIA</v>
          </cell>
          <cell r="F1762" t="str">
            <v>ACTIVA</v>
          </cell>
          <cell r="G1762" t="str">
            <v xml:space="preserve">COMERCIO AL POR MAYOR                        </v>
          </cell>
          <cell r="H1762">
            <v>1761</v>
          </cell>
          <cell r="I1762">
            <v>15345189</v>
          </cell>
          <cell r="J1762">
            <v>956</v>
          </cell>
          <cell r="K1762">
            <v>11876899</v>
          </cell>
          <cell r="L1762">
            <v>2390</v>
          </cell>
          <cell r="M1762">
            <v>18425919</v>
          </cell>
          <cell r="N1762">
            <v>1066</v>
          </cell>
          <cell r="O1762">
            <v>11010359</v>
          </cell>
          <cell r="P1762">
            <v>929</v>
          </cell>
          <cell r="Q1762">
            <v>3266818</v>
          </cell>
          <cell r="R1762">
            <v>919</v>
          </cell>
          <cell r="S1762">
            <v>2200096</v>
          </cell>
          <cell r="T1762">
            <v>8021</v>
          </cell>
          <cell r="U1762">
            <v>1033</v>
          </cell>
        </row>
        <row r="1763">
          <cell r="A1763">
            <v>890306162</v>
          </cell>
          <cell r="B1763" t="str">
            <v xml:space="preserve">OGILVY Y MATHER S.A                                                   </v>
          </cell>
          <cell r="C1763" t="str">
            <v xml:space="preserve">BOGOTA D.C.               </v>
          </cell>
          <cell r="D1763" t="str">
            <v xml:space="preserve">BOGOTA D.C.               </v>
          </cell>
          <cell r="E1763" t="str">
            <v>VIGILANCIA</v>
          </cell>
          <cell r="F1763" t="str">
            <v>ACTIVA</v>
          </cell>
          <cell r="G1763" t="str">
            <v xml:space="preserve">OTRAS ACTIVIDADES EMPRESARIALES              </v>
          </cell>
          <cell r="H1763">
            <v>1762</v>
          </cell>
          <cell r="I1763">
            <v>15343212</v>
          </cell>
          <cell r="J1763">
            <v>1066.5</v>
          </cell>
          <cell r="K1763">
            <v>10352031</v>
          </cell>
          <cell r="L1763">
            <v>3280</v>
          </cell>
          <cell r="M1763">
            <v>12761065</v>
          </cell>
          <cell r="N1763">
            <v>1004</v>
          </cell>
          <cell r="O1763">
            <v>11781831</v>
          </cell>
          <cell r="P1763">
            <v>750</v>
          </cell>
          <cell r="Q1763">
            <v>4280044</v>
          </cell>
          <cell r="R1763">
            <v>857</v>
          </cell>
          <cell r="S1763">
            <v>2461693</v>
          </cell>
          <cell r="T1763">
            <v>8719.5</v>
          </cell>
          <cell r="U1763">
            <v>1119</v>
          </cell>
        </row>
        <row r="1764">
          <cell r="A1764">
            <v>800047489</v>
          </cell>
          <cell r="B1764" t="str">
            <v xml:space="preserve">LICOSINU S.A.                                                         </v>
          </cell>
          <cell r="C1764" t="str">
            <v xml:space="preserve">MEDELLIN                  </v>
          </cell>
          <cell r="D1764" t="str">
            <v xml:space="preserve">ANTIOQUIA                 </v>
          </cell>
          <cell r="E1764" t="str">
            <v>VIGILANCIA</v>
          </cell>
          <cell r="F1764" t="str">
            <v>ACTIVA</v>
          </cell>
          <cell r="G1764" t="str">
            <v xml:space="preserve">COMERCIO AL POR MAYOR                        </v>
          </cell>
          <cell r="H1764">
            <v>1763</v>
          </cell>
          <cell r="I1764">
            <v>15332840</v>
          </cell>
          <cell r="J1764">
            <v>1235</v>
          </cell>
          <cell r="K1764">
            <v>8393801</v>
          </cell>
          <cell r="L1764">
            <v>982</v>
          </cell>
          <cell r="M1764">
            <v>48474642</v>
          </cell>
          <cell r="N1764">
            <v>1984</v>
          </cell>
          <cell r="O1764">
            <v>5874015</v>
          </cell>
          <cell r="P1764">
            <v>3846</v>
          </cell>
          <cell r="Q1764">
            <v>554523</v>
          </cell>
          <cell r="R1764">
            <v>3211</v>
          </cell>
          <cell r="S1764">
            <v>415681</v>
          </cell>
          <cell r="T1764">
            <v>13021</v>
          </cell>
          <cell r="U1764">
            <v>1655</v>
          </cell>
        </row>
        <row r="1765">
          <cell r="A1765">
            <v>860076228</v>
          </cell>
          <cell r="B1765" t="str">
            <v xml:space="preserve">BOGOTANA DE TEXTILES S.A.                                             </v>
          </cell>
          <cell r="C1765" t="str">
            <v xml:space="preserve">BOGOTA D.C.               </v>
          </cell>
          <cell r="D1765" t="str">
            <v xml:space="preserve">BOGOTA D.C.               </v>
          </cell>
          <cell r="E1765" t="str">
            <v>VIGILANCIA</v>
          </cell>
          <cell r="F1765" t="str">
            <v>ACTIVA</v>
          </cell>
          <cell r="G1765" t="str">
            <v xml:space="preserve">COMERCIO AL POR MAYOR                        </v>
          </cell>
          <cell r="H1765">
            <v>1764</v>
          </cell>
          <cell r="I1765">
            <v>15321420</v>
          </cell>
          <cell r="J1765">
            <v>2081</v>
          </cell>
          <cell r="K1765">
            <v>4075414</v>
          </cell>
          <cell r="L1765">
            <v>2773</v>
          </cell>
          <cell r="M1765">
            <v>15528708</v>
          </cell>
          <cell r="N1765">
            <v>2162</v>
          </cell>
          <cell r="O1765">
            <v>5235448</v>
          </cell>
          <cell r="P1765">
            <v>2250</v>
          </cell>
          <cell r="Q1765">
            <v>1148840</v>
          </cell>
          <cell r="R1765">
            <v>3706</v>
          </cell>
          <cell r="S1765">
            <v>333839</v>
          </cell>
          <cell r="T1765">
            <v>14736</v>
          </cell>
          <cell r="U1765">
            <v>1896</v>
          </cell>
        </row>
        <row r="1766">
          <cell r="A1766">
            <v>800226384</v>
          </cell>
          <cell r="B1766" t="str">
            <v xml:space="preserve">WINTHROP PHARMACEUTICALS DE COLOMBIA S.A.                             </v>
          </cell>
          <cell r="C1766" t="str">
            <v xml:space="preserve">BOGOTA D.C.               </v>
          </cell>
          <cell r="D1766" t="str">
            <v xml:space="preserve">BOGOTA D.C.               </v>
          </cell>
          <cell r="E1766" t="str">
            <v>VIGILANCIA</v>
          </cell>
          <cell r="F1766" t="str">
            <v>ACTIVA</v>
          </cell>
          <cell r="G1766" t="str">
            <v xml:space="preserve">COMERCIO AL POR MAYOR                        </v>
          </cell>
          <cell r="H1766">
            <v>1765</v>
          </cell>
          <cell r="I1766">
            <v>15318726</v>
          </cell>
          <cell r="J1766">
            <v>2462.5</v>
          </cell>
          <cell r="K1766">
            <v>3164850</v>
          </cell>
          <cell r="L1766">
            <v>1769</v>
          </cell>
          <cell r="M1766">
            <v>25915632</v>
          </cell>
          <cell r="N1766">
            <v>1393</v>
          </cell>
          <cell r="O1766">
            <v>8411144</v>
          </cell>
          <cell r="P1766">
            <v>1166</v>
          </cell>
          <cell r="Q1766">
            <v>2505379</v>
          </cell>
          <cell r="R1766">
            <v>2370</v>
          </cell>
          <cell r="S1766">
            <v>633701</v>
          </cell>
          <cell r="T1766">
            <v>10925.5</v>
          </cell>
          <cell r="U1766">
            <v>1398</v>
          </cell>
        </row>
        <row r="1767">
          <cell r="A1767">
            <v>830057664</v>
          </cell>
          <cell r="B1767" t="str">
            <v xml:space="preserve">MARCHEN S. A.                                                         </v>
          </cell>
          <cell r="C1767" t="str">
            <v xml:space="preserve">BOGOTA D.C.               </v>
          </cell>
          <cell r="D1767" t="str">
            <v xml:space="preserve">BOGOTA D.C.               </v>
          </cell>
          <cell r="E1767" t="str">
            <v>VIGILANCIA</v>
          </cell>
          <cell r="F1767" t="str">
            <v>ACTIVA</v>
          </cell>
          <cell r="G1767" t="str">
            <v xml:space="preserve">PRODUCTOS QUIMICOS                           </v>
          </cell>
          <cell r="H1767">
            <v>1766</v>
          </cell>
          <cell r="I1767">
            <v>15307408</v>
          </cell>
          <cell r="J1767">
            <v>1789</v>
          </cell>
          <cell r="K1767">
            <v>5119419</v>
          </cell>
          <cell r="L1767">
            <v>1874</v>
          </cell>
          <cell r="M1767">
            <v>24317831</v>
          </cell>
          <cell r="N1767">
            <v>2124</v>
          </cell>
          <cell r="O1767">
            <v>5370917</v>
          </cell>
          <cell r="P1767">
            <v>1342</v>
          </cell>
          <cell r="Q1767">
            <v>2123747</v>
          </cell>
          <cell r="R1767">
            <v>2623</v>
          </cell>
          <cell r="S1767">
            <v>551323</v>
          </cell>
          <cell r="T1767">
            <v>11518</v>
          </cell>
          <cell r="U1767">
            <v>1478</v>
          </cell>
        </row>
        <row r="1768">
          <cell r="A1768">
            <v>860021302</v>
          </cell>
          <cell r="B1768" t="str">
            <v xml:space="preserve">WESTON LTDA                                                           </v>
          </cell>
          <cell r="C1768" t="str">
            <v xml:space="preserve">BOGOTA D.C.               </v>
          </cell>
          <cell r="D1768" t="str">
            <v xml:space="preserve">BOGOTA D.C.               </v>
          </cell>
          <cell r="E1768" t="str">
            <v>VIGILANCIA</v>
          </cell>
          <cell r="F1768" t="str">
            <v>ACTIVA</v>
          </cell>
          <cell r="G1768" t="str">
            <v xml:space="preserve">FABRICACION DE MAQUINARIA Y EQUIPO           </v>
          </cell>
          <cell r="H1768">
            <v>1767</v>
          </cell>
          <cell r="I1768">
            <v>15301642</v>
          </cell>
          <cell r="J1768">
            <v>1183</v>
          </cell>
          <cell r="K1768">
            <v>8952162</v>
          </cell>
          <cell r="L1768">
            <v>1631</v>
          </cell>
          <cell r="M1768">
            <v>28407713</v>
          </cell>
          <cell r="N1768">
            <v>1361</v>
          </cell>
          <cell r="O1768">
            <v>8634686</v>
          </cell>
          <cell r="P1768">
            <v>774</v>
          </cell>
          <cell r="Q1768">
            <v>4138517</v>
          </cell>
          <cell r="R1768">
            <v>856</v>
          </cell>
          <cell r="S1768">
            <v>2461714</v>
          </cell>
          <cell r="T1768">
            <v>7572</v>
          </cell>
          <cell r="U1768">
            <v>970</v>
          </cell>
        </row>
        <row r="1769">
          <cell r="A1769">
            <v>890302072</v>
          </cell>
          <cell r="B1769" t="str">
            <v xml:space="preserve">GUZMAN D. Y CIA. S.A.                                                 </v>
          </cell>
          <cell r="C1769" t="str">
            <v xml:space="preserve">CALI                      </v>
          </cell>
          <cell r="D1769" t="str">
            <v xml:space="preserve">VALLE                     </v>
          </cell>
          <cell r="E1769" t="str">
            <v>VIGILANCIA</v>
          </cell>
          <cell r="F1769" t="str">
            <v>ACTIVA</v>
          </cell>
          <cell r="G1769" t="str">
            <v xml:space="preserve">AGRICOLA CON PREDOMINIO EXPORTADOR           </v>
          </cell>
          <cell r="H1769">
            <v>1768</v>
          </cell>
          <cell r="I1769">
            <v>15259143</v>
          </cell>
          <cell r="J1769">
            <v>805.5</v>
          </cell>
          <cell r="K1769">
            <v>14745855</v>
          </cell>
          <cell r="L1769">
            <v>7379</v>
          </cell>
          <cell r="M1769">
            <v>4019997</v>
          </cell>
          <cell r="N1769">
            <v>4703</v>
          </cell>
          <cell r="O1769">
            <v>2055146</v>
          </cell>
          <cell r="P1769">
            <v>2588</v>
          </cell>
          <cell r="Q1769">
            <v>953255</v>
          </cell>
          <cell r="R1769">
            <v>3775</v>
          </cell>
          <cell r="S1769">
            <v>323857</v>
          </cell>
          <cell r="T1769">
            <v>21018.5</v>
          </cell>
          <cell r="U1769">
            <v>2720</v>
          </cell>
        </row>
        <row r="1770">
          <cell r="A1770">
            <v>805023269</v>
          </cell>
          <cell r="B1770" t="str">
            <v xml:space="preserve">TESA TAPE COLOMBIA LIMITADA                                           </v>
          </cell>
          <cell r="C1770" t="str">
            <v xml:space="preserve">CALI                      </v>
          </cell>
          <cell r="D1770" t="str">
            <v xml:space="preserve">VALLE                     </v>
          </cell>
          <cell r="E1770" t="str">
            <v>VIGILANCIA</v>
          </cell>
          <cell r="F1770" t="str">
            <v>ACTIVA</v>
          </cell>
          <cell r="G1770" t="str">
            <v xml:space="preserve">OTRAS INDUSTRIAS MANUFACTURERAS              </v>
          </cell>
          <cell r="H1770">
            <v>1769</v>
          </cell>
          <cell r="I1770">
            <v>15258569</v>
          </cell>
          <cell r="J1770">
            <v>1103.5</v>
          </cell>
          <cell r="K1770">
            <v>9759672</v>
          </cell>
          <cell r="L1770">
            <v>1763</v>
          </cell>
          <cell r="M1770">
            <v>26003017</v>
          </cell>
          <cell r="N1770">
            <v>1006</v>
          </cell>
          <cell r="O1770">
            <v>11764035</v>
          </cell>
          <cell r="P1770">
            <v>624</v>
          </cell>
          <cell r="Q1770">
            <v>5341996</v>
          </cell>
          <cell r="R1770">
            <v>855</v>
          </cell>
          <cell r="S1770">
            <v>2464365</v>
          </cell>
          <cell r="T1770">
            <v>7120.5</v>
          </cell>
          <cell r="U1770">
            <v>916</v>
          </cell>
        </row>
        <row r="1771">
          <cell r="A1771">
            <v>891411316</v>
          </cell>
          <cell r="B1771" t="str">
            <v xml:space="preserve">TEJIDOS DE OCCIDENTE S.A.                                             </v>
          </cell>
          <cell r="C1771" t="str">
            <v xml:space="preserve">PEREIRA                   </v>
          </cell>
          <cell r="D1771" t="str">
            <v xml:space="preserve">RISARALDA                 </v>
          </cell>
          <cell r="E1771" t="str">
            <v>VIGILANCIA</v>
          </cell>
          <cell r="F1771" t="str">
            <v>ACTIVA</v>
          </cell>
          <cell r="G1771" t="str">
            <v xml:space="preserve">COMERCIO AL POR MAYOR                        </v>
          </cell>
          <cell r="H1771">
            <v>1770</v>
          </cell>
          <cell r="I1771">
            <v>15229925</v>
          </cell>
          <cell r="J1771">
            <v>2345.5</v>
          </cell>
          <cell r="K1771">
            <v>3404439</v>
          </cell>
          <cell r="L1771">
            <v>2641</v>
          </cell>
          <cell r="M1771">
            <v>16466164</v>
          </cell>
          <cell r="N1771">
            <v>5705</v>
          </cell>
          <cell r="O1771">
            <v>1595346</v>
          </cell>
          <cell r="P1771">
            <v>3592</v>
          </cell>
          <cell r="Q1771">
            <v>603585</v>
          </cell>
          <cell r="R1771">
            <v>4105</v>
          </cell>
          <cell r="S1771">
            <v>286653</v>
          </cell>
          <cell r="T1771">
            <v>20158.5</v>
          </cell>
          <cell r="U1771">
            <v>2599</v>
          </cell>
        </row>
        <row r="1772">
          <cell r="A1772">
            <v>860013933</v>
          </cell>
          <cell r="B1772" t="str">
            <v xml:space="preserve">MANUFACTURAS VICTOR GASKETS DE COLOMBIA S A                           </v>
          </cell>
          <cell r="C1772" t="str">
            <v xml:space="preserve">SOACHA                    </v>
          </cell>
          <cell r="D1772" t="str">
            <v xml:space="preserve">CUNDINAMARCA              </v>
          </cell>
          <cell r="E1772" t="str">
            <v>VIGILANCIA</v>
          </cell>
          <cell r="F1772" t="str">
            <v>ACTIVA</v>
          </cell>
          <cell r="G1772" t="str">
            <v>FABRICACION DE VEHICULOS AUTOMOTORES Y SUS PA</v>
          </cell>
          <cell r="H1772">
            <v>1771</v>
          </cell>
          <cell r="I1772">
            <v>15189875</v>
          </cell>
          <cell r="J1772">
            <v>850</v>
          </cell>
          <cell r="K1772">
            <v>13780398</v>
          </cell>
          <cell r="L1772">
            <v>4240</v>
          </cell>
          <cell r="M1772">
            <v>9281675</v>
          </cell>
          <cell r="N1772">
            <v>2282</v>
          </cell>
          <cell r="O1772">
            <v>4931253</v>
          </cell>
          <cell r="P1772">
            <v>1020</v>
          </cell>
          <cell r="Q1772">
            <v>2935031</v>
          </cell>
          <cell r="R1772">
            <v>1175</v>
          </cell>
          <cell r="S1772">
            <v>1603222</v>
          </cell>
          <cell r="T1772">
            <v>11338</v>
          </cell>
          <cell r="U1772">
            <v>1451</v>
          </cell>
        </row>
        <row r="1773">
          <cell r="A1773">
            <v>891401781</v>
          </cell>
          <cell r="B1773" t="str">
            <v xml:space="preserve">AVINCO S.A.                                                           </v>
          </cell>
          <cell r="C1773" t="str">
            <v xml:space="preserve">ENVIGADO                  </v>
          </cell>
          <cell r="D1773" t="str">
            <v xml:space="preserve">ANTIOQUIA                 </v>
          </cell>
          <cell r="E1773" t="str">
            <v>VIGILANCIA</v>
          </cell>
          <cell r="F1773" t="str">
            <v>ACTIVA</v>
          </cell>
          <cell r="G1773" t="str">
            <v xml:space="preserve">EXPENDIO DE ALIMENTOS Y BEBIDAS              </v>
          </cell>
          <cell r="H1773">
            <v>1772</v>
          </cell>
          <cell r="I1773">
            <v>15184736</v>
          </cell>
          <cell r="J1773">
            <v>1064</v>
          </cell>
          <cell r="K1773">
            <v>10378139</v>
          </cell>
          <cell r="L1773">
            <v>1814</v>
          </cell>
          <cell r="M1773">
            <v>25225568</v>
          </cell>
          <cell r="N1773">
            <v>860</v>
          </cell>
          <cell r="O1773">
            <v>13826677</v>
          </cell>
          <cell r="P1773">
            <v>6466</v>
          </cell>
          <cell r="Q1773">
            <v>241499</v>
          </cell>
          <cell r="R1773">
            <v>2129</v>
          </cell>
          <cell r="S1773">
            <v>743435</v>
          </cell>
          <cell r="T1773">
            <v>14105</v>
          </cell>
          <cell r="U1773">
            <v>1818</v>
          </cell>
        </row>
        <row r="1774">
          <cell r="A1774">
            <v>860026958</v>
          </cell>
          <cell r="B1774" t="str">
            <v xml:space="preserve">METALICAS &amp; ELECTRICAS - MELEC S.A.                                   </v>
          </cell>
          <cell r="C1774" t="str">
            <v xml:space="preserve">BOGOTA D.C.               </v>
          </cell>
          <cell r="D1774" t="str">
            <v xml:space="preserve">BOGOTA D.C.               </v>
          </cell>
          <cell r="E1774" t="str">
            <v>VIGILANCIA</v>
          </cell>
          <cell r="F1774" t="str">
            <v>ACTIVA</v>
          </cell>
          <cell r="G1774" t="str">
            <v xml:space="preserve">FABRICACION DE MAQUINARIA Y EQUIPO           </v>
          </cell>
          <cell r="H1774">
            <v>1773</v>
          </cell>
          <cell r="I1774">
            <v>15181885</v>
          </cell>
          <cell r="J1774">
            <v>1570.5</v>
          </cell>
          <cell r="K1774">
            <v>6090159</v>
          </cell>
          <cell r="L1774">
            <v>1647</v>
          </cell>
          <cell r="M1774">
            <v>28120723</v>
          </cell>
          <cell r="N1774">
            <v>2209</v>
          </cell>
          <cell r="O1774">
            <v>5106705</v>
          </cell>
          <cell r="P1774">
            <v>2151</v>
          </cell>
          <cell r="Q1774">
            <v>1226478</v>
          </cell>
          <cell r="R1774">
            <v>2609</v>
          </cell>
          <cell r="S1774">
            <v>555109</v>
          </cell>
          <cell r="T1774">
            <v>11959.5</v>
          </cell>
          <cell r="U1774">
            <v>1539</v>
          </cell>
        </row>
        <row r="1775">
          <cell r="A1775">
            <v>811005809</v>
          </cell>
          <cell r="B1775" t="str">
            <v xml:space="preserve">COMERCIALIZADORA Y TRANSFORMADORA DE PLASTICOS S A                    </v>
          </cell>
          <cell r="C1775" t="str">
            <v xml:space="preserve">ENVIGADO                  </v>
          </cell>
          <cell r="D1775" t="str">
            <v xml:space="preserve">ANTIOQUIA                 </v>
          </cell>
          <cell r="E1775" t="str">
            <v>VIGILANCIA</v>
          </cell>
          <cell r="F1775" t="str">
            <v>ACTIVA</v>
          </cell>
          <cell r="G1775" t="str">
            <v xml:space="preserve">PRODUCTOS DE PLASTICO                        </v>
          </cell>
          <cell r="H1775">
            <v>1774</v>
          </cell>
          <cell r="I1775">
            <v>15178277</v>
          </cell>
          <cell r="J1775">
            <v>1025</v>
          </cell>
          <cell r="K1775">
            <v>10889551</v>
          </cell>
          <cell r="L1775">
            <v>2789</v>
          </cell>
          <cell r="M1775">
            <v>15399414</v>
          </cell>
          <cell r="N1775">
            <v>4556</v>
          </cell>
          <cell r="O1775">
            <v>2144908</v>
          </cell>
          <cell r="P1775">
            <v>4217</v>
          </cell>
          <cell r="Q1775">
            <v>484705</v>
          </cell>
          <cell r="R1775">
            <v>4029</v>
          </cell>
          <cell r="S1775">
            <v>295216</v>
          </cell>
          <cell r="T1775">
            <v>18390</v>
          </cell>
          <cell r="U1775">
            <v>2374</v>
          </cell>
        </row>
        <row r="1776">
          <cell r="A1776">
            <v>900079652</v>
          </cell>
          <cell r="B1776" t="str">
            <v xml:space="preserve">MERCAPITAL S.A                                                        </v>
          </cell>
          <cell r="C1776" t="str">
            <v xml:space="preserve">MEDELLIN                  </v>
          </cell>
          <cell r="D1776" t="str">
            <v xml:space="preserve">ANTIOQUIA                 </v>
          </cell>
          <cell r="E1776" t="str">
            <v>VIGILANCIA</v>
          </cell>
          <cell r="F1776" t="str">
            <v>ACTIVA</v>
          </cell>
          <cell r="G1776" t="str">
            <v>ACTIVIDADES DIVERSAS DE INVERSION Y SERVICIOS</v>
          </cell>
          <cell r="H1776">
            <v>1775</v>
          </cell>
          <cell r="I1776">
            <v>15173617</v>
          </cell>
          <cell r="J1776">
            <v>869.5</v>
          </cell>
          <cell r="K1776">
            <v>13399432</v>
          </cell>
          <cell r="L1776">
            <v>5384</v>
          </cell>
          <cell r="M1776">
            <v>6741894</v>
          </cell>
          <cell r="N1776">
            <v>1760</v>
          </cell>
          <cell r="O1776">
            <v>6741894</v>
          </cell>
          <cell r="P1776">
            <v>3022</v>
          </cell>
          <cell r="Q1776">
            <v>775142</v>
          </cell>
          <cell r="R1776">
            <v>4698</v>
          </cell>
          <cell r="S1776">
            <v>231161</v>
          </cell>
          <cell r="T1776">
            <v>17508.5</v>
          </cell>
          <cell r="U1776">
            <v>2260</v>
          </cell>
        </row>
        <row r="1777">
          <cell r="A1777">
            <v>890908901</v>
          </cell>
          <cell r="B1777" t="str">
            <v xml:space="preserve">AGREGADOS GARANTIZADOS DEL NORTE S.A.                                 </v>
          </cell>
          <cell r="C1777" t="str">
            <v xml:space="preserve">MEDELLIN                  </v>
          </cell>
          <cell r="D1777" t="str">
            <v xml:space="preserve">ANTIOQUIA                 </v>
          </cell>
          <cell r="E1777" t="str">
            <v>VIGILANCIA</v>
          </cell>
          <cell r="F1777" t="str">
            <v>ACTIVA</v>
          </cell>
          <cell r="G1777" t="str">
            <v xml:space="preserve">EXTRACCION Y EXPLOTACION DE OTROS MINERALES  </v>
          </cell>
          <cell r="H1777">
            <v>1776</v>
          </cell>
          <cell r="I1777">
            <v>15160964</v>
          </cell>
          <cell r="J1777">
            <v>1074.5</v>
          </cell>
          <cell r="K1777">
            <v>10207962</v>
          </cell>
          <cell r="L1777">
            <v>4014</v>
          </cell>
          <cell r="M1777">
            <v>9924915</v>
          </cell>
          <cell r="N1777">
            <v>3690</v>
          </cell>
          <cell r="O1777">
            <v>2787647</v>
          </cell>
          <cell r="P1777">
            <v>1395</v>
          </cell>
          <cell r="Q1777">
            <v>2035406</v>
          </cell>
          <cell r="R1777">
            <v>1364</v>
          </cell>
          <cell r="S1777">
            <v>1343749</v>
          </cell>
          <cell r="T1777">
            <v>13313.5</v>
          </cell>
          <cell r="U1777">
            <v>1696</v>
          </cell>
        </row>
        <row r="1778">
          <cell r="A1778">
            <v>832004747</v>
          </cell>
          <cell r="B1778" t="str">
            <v xml:space="preserve">FLORINTEGRAL LTDA.                                                    </v>
          </cell>
          <cell r="C1778" t="str">
            <v xml:space="preserve">TENJO                     </v>
          </cell>
          <cell r="D1778" t="str">
            <v xml:space="preserve">CUNDINAMARCA              </v>
          </cell>
          <cell r="E1778" t="str">
            <v>VIGILANCIA</v>
          </cell>
          <cell r="F1778" t="str">
            <v>ACTIVA</v>
          </cell>
          <cell r="G1778" t="str">
            <v xml:space="preserve">COMERCIO AL POR MAYOR                        </v>
          </cell>
          <cell r="H1778">
            <v>1777</v>
          </cell>
          <cell r="I1778">
            <v>15155617</v>
          </cell>
          <cell r="J1778">
            <v>2524</v>
          </cell>
          <cell r="K1778">
            <v>3043319</v>
          </cell>
          <cell r="L1778">
            <v>1581</v>
          </cell>
          <cell r="M1778">
            <v>29726423</v>
          </cell>
          <cell r="N1778">
            <v>2075</v>
          </cell>
          <cell r="O1778">
            <v>5536269</v>
          </cell>
          <cell r="P1778">
            <v>3454</v>
          </cell>
          <cell r="Q1778">
            <v>639783</v>
          </cell>
          <cell r="R1778">
            <v>4027</v>
          </cell>
          <cell r="S1778">
            <v>295457</v>
          </cell>
          <cell r="T1778">
            <v>15438</v>
          </cell>
          <cell r="U1778">
            <v>2001</v>
          </cell>
        </row>
        <row r="1779">
          <cell r="A1779">
            <v>890401608</v>
          </cell>
          <cell r="B1779" t="str">
            <v xml:space="preserve">INDUSTRIAS ASTIVIK S.A.                                               </v>
          </cell>
          <cell r="C1779" t="str">
            <v xml:space="preserve">CARTAGENA                 </v>
          </cell>
          <cell r="D1779" t="str">
            <v xml:space="preserve">BOLIVAR                   </v>
          </cell>
          <cell r="E1779" t="str">
            <v>VIGILANCIA</v>
          </cell>
          <cell r="F1779" t="str">
            <v>ACTIVA</v>
          </cell>
          <cell r="G1779" t="str">
            <v>FABRICACION DE OTROS MEDIOS DE TRANSPORTE Y S</v>
          </cell>
          <cell r="H1779">
            <v>1778</v>
          </cell>
          <cell r="I1779">
            <v>15137536</v>
          </cell>
          <cell r="J1779">
            <v>1113</v>
          </cell>
          <cell r="K1779">
            <v>9697080</v>
          </cell>
          <cell r="L1779">
            <v>2604</v>
          </cell>
          <cell r="M1779">
            <v>16806097</v>
          </cell>
          <cell r="N1779">
            <v>1703</v>
          </cell>
          <cell r="O1779">
            <v>6953930</v>
          </cell>
          <cell r="P1779">
            <v>3537</v>
          </cell>
          <cell r="Q1779">
            <v>618535</v>
          </cell>
          <cell r="R1779">
            <v>3137</v>
          </cell>
          <cell r="S1779">
            <v>430800</v>
          </cell>
          <cell r="T1779">
            <v>13872</v>
          </cell>
          <cell r="U1779">
            <v>1786</v>
          </cell>
        </row>
        <row r="1780">
          <cell r="A1780">
            <v>860354541</v>
          </cell>
          <cell r="B1780" t="str">
            <v xml:space="preserve">AJC IT SOLUCIONES INFORMATICAS S.A.                                   </v>
          </cell>
          <cell r="C1780" t="str">
            <v xml:space="preserve">COTA                      </v>
          </cell>
          <cell r="D1780" t="str">
            <v xml:space="preserve">CUNDINAMARCA              </v>
          </cell>
          <cell r="E1780" t="str">
            <v>VIGILANCIA</v>
          </cell>
          <cell r="F1780" t="str">
            <v>ACTIVA</v>
          </cell>
          <cell r="G1780" t="str">
            <v xml:space="preserve">COMERCIO AL POR MAYOR                        </v>
          </cell>
          <cell r="H1780">
            <v>1779</v>
          </cell>
          <cell r="I1780">
            <v>15119558</v>
          </cell>
          <cell r="J1780">
            <v>1508</v>
          </cell>
          <cell r="K1780">
            <v>6431608</v>
          </cell>
          <cell r="L1780">
            <v>1277</v>
          </cell>
          <cell r="M1780">
            <v>36819191</v>
          </cell>
          <cell r="N1780">
            <v>2067</v>
          </cell>
          <cell r="O1780">
            <v>5556182</v>
          </cell>
          <cell r="P1780">
            <v>1873</v>
          </cell>
          <cell r="Q1780">
            <v>1438879</v>
          </cell>
          <cell r="R1780">
            <v>3987</v>
          </cell>
          <cell r="S1780">
            <v>299242</v>
          </cell>
          <cell r="T1780">
            <v>12491</v>
          </cell>
          <cell r="U1780">
            <v>1604</v>
          </cell>
        </row>
        <row r="1781">
          <cell r="A1781">
            <v>800162612</v>
          </cell>
          <cell r="B1781" t="str">
            <v xml:space="preserve">ACCIONES Y SERVICIOS S.A.                                             </v>
          </cell>
          <cell r="C1781" t="str">
            <v xml:space="preserve">CALI                      </v>
          </cell>
          <cell r="D1781" t="str">
            <v xml:space="preserve">VALLE                     </v>
          </cell>
          <cell r="E1781" t="str">
            <v>VIGILANCIA</v>
          </cell>
          <cell r="F1781" t="str">
            <v>ACTIVA</v>
          </cell>
          <cell r="G1781" t="str">
            <v xml:space="preserve">OTRAS ACTIVIDADES DE SERVISIOS COMUNITARIOS, </v>
          </cell>
          <cell r="H1781">
            <v>1780</v>
          </cell>
          <cell r="I1781">
            <v>15117271</v>
          </cell>
          <cell r="J1781">
            <v>2921.5</v>
          </cell>
          <cell r="K1781">
            <v>2525547</v>
          </cell>
          <cell r="L1781">
            <v>898</v>
          </cell>
          <cell r="M1781">
            <v>53774881</v>
          </cell>
          <cell r="N1781">
            <v>2102</v>
          </cell>
          <cell r="O1781">
            <v>5462774</v>
          </cell>
          <cell r="P1781">
            <v>1752</v>
          </cell>
          <cell r="Q1781">
            <v>1561435</v>
          </cell>
          <cell r="R1781">
            <v>4215</v>
          </cell>
          <cell r="S1781">
            <v>273560</v>
          </cell>
          <cell r="T1781">
            <v>13668.5</v>
          </cell>
          <cell r="U1781">
            <v>1753</v>
          </cell>
        </row>
        <row r="1782">
          <cell r="A1782">
            <v>830031886</v>
          </cell>
          <cell r="B1782" t="str">
            <v xml:space="preserve">CREATIVE COLORS S.A.                                                  </v>
          </cell>
          <cell r="C1782" t="str">
            <v xml:space="preserve">BOGOTA D.C.               </v>
          </cell>
          <cell r="D1782" t="str">
            <v xml:space="preserve">BOGOTA D.C.               </v>
          </cell>
          <cell r="E1782" t="str">
            <v>VIGILANCIA</v>
          </cell>
          <cell r="F1782" t="str">
            <v>ACTIVA</v>
          </cell>
          <cell r="G1782" t="str">
            <v xml:space="preserve">PRODUCTOS QUIMICOS                           </v>
          </cell>
          <cell r="H1782">
            <v>1781</v>
          </cell>
          <cell r="I1782">
            <v>15112716</v>
          </cell>
          <cell r="J1782">
            <v>987</v>
          </cell>
          <cell r="K1782">
            <v>11422086</v>
          </cell>
          <cell r="L1782">
            <v>2276</v>
          </cell>
          <cell r="M1782">
            <v>19363291</v>
          </cell>
          <cell r="N1782">
            <v>1263</v>
          </cell>
          <cell r="O1782">
            <v>9285713</v>
          </cell>
          <cell r="P1782">
            <v>713</v>
          </cell>
          <cell r="Q1782">
            <v>4524760</v>
          </cell>
          <cell r="R1782">
            <v>653</v>
          </cell>
          <cell r="S1782">
            <v>3469834</v>
          </cell>
          <cell r="T1782">
            <v>7673</v>
          </cell>
          <cell r="U1782">
            <v>987</v>
          </cell>
        </row>
        <row r="1783">
          <cell r="A1783">
            <v>890208730</v>
          </cell>
          <cell r="B1783" t="str">
            <v xml:space="preserve">ALMACEN TRACTO REPUESTOS LIMITADA                                     </v>
          </cell>
          <cell r="C1783" t="str">
            <v xml:space="preserve">BUCARAMANGA               </v>
          </cell>
          <cell r="D1783" t="str">
            <v xml:space="preserve">SANTANDER                 </v>
          </cell>
          <cell r="E1783" t="str">
            <v>VIGILANCIA</v>
          </cell>
          <cell r="F1783" t="str">
            <v>ACTIVA</v>
          </cell>
          <cell r="G1783" t="str">
            <v xml:space="preserve">COMERCIO DE VEHICULOS Y ACTIVIDADES CONEXAS  </v>
          </cell>
          <cell r="H1783">
            <v>1782</v>
          </cell>
          <cell r="I1783">
            <v>15104175</v>
          </cell>
          <cell r="J1783">
            <v>1426</v>
          </cell>
          <cell r="K1783">
            <v>6939207</v>
          </cell>
          <cell r="L1783">
            <v>3393</v>
          </cell>
          <cell r="M1783">
            <v>12293404</v>
          </cell>
          <cell r="N1783">
            <v>2905</v>
          </cell>
          <cell r="O1783">
            <v>3709569</v>
          </cell>
          <cell r="P1783">
            <v>2009</v>
          </cell>
          <cell r="Q1783">
            <v>1336243</v>
          </cell>
          <cell r="R1783">
            <v>2624</v>
          </cell>
          <cell r="S1783">
            <v>551219</v>
          </cell>
          <cell r="T1783">
            <v>14139</v>
          </cell>
          <cell r="U1783">
            <v>1826</v>
          </cell>
        </row>
        <row r="1784">
          <cell r="A1784">
            <v>890900131</v>
          </cell>
          <cell r="B1784" t="str">
            <v xml:space="preserve">DISCOS FUENTES EDIMUSICA S.A.                                         </v>
          </cell>
          <cell r="C1784" t="str">
            <v xml:space="preserve">MEDELLIN                  </v>
          </cell>
          <cell r="D1784" t="str">
            <v xml:space="preserve">ANTIOQUIA                 </v>
          </cell>
          <cell r="E1784" t="str">
            <v>VIGILANCIA</v>
          </cell>
          <cell r="F1784" t="str">
            <v>ACTIVA</v>
          </cell>
          <cell r="G1784" t="str">
            <v>EDITORIAL E IMPRESION (SIN INCLUIR PUBLICACIO</v>
          </cell>
          <cell r="H1784">
            <v>1783</v>
          </cell>
          <cell r="I1784">
            <v>15081143</v>
          </cell>
          <cell r="J1784">
            <v>862.5</v>
          </cell>
          <cell r="K1784">
            <v>13547106</v>
          </cell>
          <cell r="L1784">
            <v>5137</v>
          </cell>
          <cell r="M1784">
            <v>7206723</v>
          </cell>
          <cell r="N1784">
            <v>2334</v>
          </cell>
          <cell r="O1784">
            <v>4824462</v>
          </cell>
          <cell r="P1784">
            <v>5591</v>
          </cell>
          <cell r="Q1784">
            <v>311556</v>
          </cell>
          <cell r="R1784">
            <v>6623</v>
          </cell>
          <cell r="S1784">
            <v>127020</v>
          </cell>
          <cell r="T1784">
            <v>22330.5</v>
          </cell>
          <cell r="U1784">
            <v>2906</v>
          </cell>
        </row>
        <row r="1785">
          <cell r="A1785">
            <v>800023630</v>
          </cell>
          <cell r="B1785" t="str">
            <v xml:space="preserve">LOS ALPES S A                                                         </v>
          </cell>
          <cell r="C1785" t="str">
            <v xml:space="preserve">BOGOTA D.C.               </v>
          </cell>
          <cell r="D1785" t="str">
            <v xml:space="preserve">BOGOTA D.C.               </v>
          </cell>
          <cell r="E1785" t="str">
            <v>VIGILANCIA</v>
          </cell>
          <cell r="F1785" t="str">
            <v>ACTIVA</v>
          </cell>
          <cell r="G1785" t="str">
            <v xml:space="preserve">ACTIVIDADES INMOBILIARIAS                    </v>
          </cell>
          <cell r="H1785">
            <v>1784</v>
          </cell>
          <cell r="I1785">
            <v>15070140</v>
          </cell>
          <cell r="J1785">
            <v>877</v>
          </cell>
          <cell r="K1785">
            <v>13254320</v>
          </cell>
          <cell r="L1785">
            <v>10422</v>
          </cell>
          <cell r="M1785">
            <v>2020733</v>
          </cell>
          <cell r="N1785">
            <v>4777</v>
          </cell>
          <cell r="O1785">
            <v>2020733</v>
          </cell>
          <cell r="P1785">
            <v>1575</v>
          </cell>
          <cell r="Q1785">
            <v>1772879</v>
          </cell>
          <cell r="R1785">
            <v>1549</v>
          </cell>
          <cell r="S1785">
            <v>1131841</v>
          </cell>
          <cell r="T1785">
            <v>20984</v>
          </cell>
          <cell r="U1785">
            <v>2716</v>
          </cell>
        </row>
        <row r="1786">
          <cell r="A1786">
            <v>860531028</v>
          </cell>
          <cell r="B1786" t="str">
            <v xml:space="preserve">LOGOFORMAS S A                                                        </v>
          </cell>
          <cell r="C1786" t="str">
            <v xml:space="preserve">BOGOTA D.C.               </v>
          </cell>
          <cell r="D1786" t="str">
            <v xml:space="preserve">BOGOTA D.C.               </v>
          </cell>
          <cell r="E1786" t="str">
            <v>VIGILANCIA</v>
          </cell>
          <cell r="F1786" t="str">
            <v>ACTIVA</v>
          </cell>
          <cell r="G1786" t="str">
            <v>EDITORIAL E IMPRESION (SIN INCLUIR PUBLICACIO</v>
          </cell>
          <cell r="H1786">
            <v>1785</v>
          </cell>
          <cell r="I1786">
            <v>15059315</v>
          </cell>
          <cell r="J1786">
            <v>992</v>
          </cell>
          <cell r="K1786">
            <v>11318153</v>
          </cell>
          <cell r="L1786">
            <v>4000</v>
          </cell>
          <cell r="M1786">
            <v>9960250</v>
          </cell>
          <cell r="N1786">
            <v>2963</v>
          </cell>
          <cell r="O1786">
            <v>3623033</v>
          </cell>
          <cell r="P1786">
            <v>4783</v>
          </cell>
          <cell r="Q1786">
            <v>402790</v>
          </cell>
          <cell r="R1786">
            <v>3851</v>
          </cell>
          <cell r="S1786">
            <v>315859</v>
          </cell>
          <cell r="T1786">
            <v>18374</v>
          </cell>
          <cell r="U1786">
            <v>2371</v>
          </cell>
        </row>
        <row r="1787">
          <cell r="A1787">
            <v>811001409</v>
          </cell>
          <cell r="B1787" t="str">
            <v xml:space="preserve">WASH S.A.                                                             </v>
          </cell>
          <cell r="C1787" t="str">
            <v xml:space="preserve">LA ESTRELLA               </v>
          </cell>
          <cell r="D1787" t="str">
            <v xml:space="preserve">ANTIOQUIA                 </v>
          </cell>
          <cell r="E1787" t="str">
            <v>VIGILANCIA</v>
          </cell>
          <cell r="F1787" t="str">
            <v>ACTIVA</v>
          </cell>
          <cell r="G1787" t="str">
            <v>FABRICACION DE TELAS Y ACTIVIDADES RELACIONAD</v>
          </cell>
          <cell r="H1787">
            <v>1786</v>
          </cell>
          <cell r="I1787">
            <v>15033207</v>
          </cell>
          <cell r="J1787">
            <v>1268.5</v>
          </cell>
          <cell r="K1787">
            <v>8084239</v>
          </cell>
          <cell r="L1787">
            <v>1488</v>
          </cell>
          <cell r="M1787">
            <v>31614311</v>
          </cell>
          <cell r="N1787">
            <v>3274</v>
          </cell>
          <cell r="O1787">
            <v>3194610</v>
          </cell>
          <cell r="P1787">
            <v>1171</v>
          </cell>
          <cell r="Q1787">
            <v>2487899</v>
          </cell>
          <cell r="R1787">
            <v>1320</v>
          </cell>
          <cell r="S1787">
            <v>1401770</v>
          </cell>
          <cell r="T1787">
            <v>10307.5</v>
          </cell>
          <cell r="U1787">
            <v>1322</v>
          </cell>
        </row>
        <row r="1788">
          <cell r="A1788">
            <v>800008151</v>
          </cell>
          <cell r="B1788" t="str">
            <v xml:space="preserve">ELECTRICOS IMPORTADOS S.A.                                            </v>
          </cell>
          <cell r="C1788" t="str">
            <v xml:space="preserve">BOGOTA D.C.               </v>
          </cell>
          <cell r="D1788" t="str">
            <v xml:space="preserve">BOGOTA D.C.               </v>
          </cell>
          <cell r="E1788" t="str">
            <v>VIGILANCIA</v>
          </cell>
          <cell r="F1788" t="str">
            <v>ACTIVA</v>
          </cell>
          <cell r="G1788" t="str">
            <v xml:space="preserve">COMERCIO AL POR MENOR                        </v>
          </cell>
          <cell r="H1788">
            <v>1787</v>
          </cell>
          <cell r="I1788">
            <v>15004722</v>
          </cell>
          <cell r="J1788">
            <v>2493</v>
          </cell>
          <cell r="K1788">
            <v>3102221</v>
          </cell>
          <cell r="L1788">
            <v>1506</v>
          </cell>
          <cell r="M1788">
            <v>31282785</v>
          </cell>
          <cell r="N1788">
            <v>2237</v>
          </cell>
          <cell r="O1788">
            <v>5035257</v>
          </cell>
          <cell r="P1788">
            <v>2200</v>
          </cell>
          <cell r="Q1788">
            <v>1190794</v>
          </cell>
          <cell r="R1788">
            <v>4897</v>
          </cell>
          <cell r="S1788">
            <v>218308</v>
          </cell>
          <cell r="T1788">
            <v>15120</v>
          </cell>
          <cell r="U1788">
            <v>1951</v>
          </cell>
        </row>
        <row r="1789">
          <cell r="A1789">
            <v>890330867</v>
          </cell>
          <cell r="B1789" t="str">
            <v xml:space="preserve">AEROENVIOS S A                                                        </v>
          </cell>
          <cell r="C1789" t="str">
            <v xml:space="preserve">CALI                      </v>
          </cell>
          <cell r="D1789" t="str">
            <v xml:space="preserve">VALLE                     </v>
          </cell>
          <cell r="E1789" t="str">
            <v>VIGILANCIA</v>
          </cell>
          <cell r="F1789" t="str">
            <v>ACTIVA</v>
          </cell>
          <cell r="G1789" t="str">
            <v>ALMACENAMIENTO Y OTRAS ACTIVIDADES RELACIONAD</v>
          </cell>
          <cell r="H1789">
            <v>1788</v>
          </cell>
          <cell r="I1789">
            <v>14997574</v>
          </cell>
          <cell r="J1789">
            <v>1808.5</v>
          </cell>
          <cell r="K1789">
            <v>5050402</v>
          </cell>
          <cell r="L1789">
            <v>1283</v>
          </cell>
          <cell r="M1789">
            <v>36648134</v>
          </cell>
          <cell r="N1789">
            <v>339</v>
          </cell>
          <cell r="O1789">
            <v>36648134</v>
          </cell>
          <cell r="P1789">
            <v>1603</v>
          </cell>
          <cell r="Q1789">
            <v>1734654</v>
          </cell>
          <cell r="R1789">
            <v>6015</v>
          </cell>
          <cell r="S1789">
            <v>152951</v>
          </cell>
          <cell r="T1789">
            <v>12836.5</v>
          </cell>
          <cell r="U1789">
            <v>1640</v>
          </cell>
        </row>
        <row r="1790">
          <cell r="A1790">
            <v>860528329</v>
          </cell>
          <cell r="B1790" t="str">
            <v xml:space="preserve">MUEBLES Y ACCESORIOS S. A.                                            </v>
          </cell>
          <cell r="C1790" t="str">
            <v xml:space="preserve">BOGOTA D.C.               </v>
          </cell>
          <cell r="D1790" t="str">
            <v xml:space="preserve">BOGOTA D.C.               </v>
          </cell>
          <cell r="E1790" t="str">
            <v>VIGILANCIA</v>
          </cell>
          <cell r="F1790" t="str">
            <v>ACTIVA</v>
          </cell>
          <cell r="G1790" t="str">
            <v xml:space="preserve">OTRAS INDUSTRIAS MANUFACTURERAS              </v>
          </cell>
          <cell r="H1790">
            <v>1789</v>
          </cell>
          <cell r="I1790">
            <v>14972289</v>
          </cell>
          <cell r="J1790">
            <v>1350</v>
          </cell>
          <cell r="K1790">
            <v>7516297</v>
          </cell>
          <cell r="L1790">
            <v>1894</v>
          </cell>
          <cell r="M1790">
            <v>24093010</v>
          </cell>
          <cell r="N1790">
            <v>1265</v>
          </cell>
          <cell r="O1790">
            <v>9283966</v>
          </cell>
          <cell r="P1790">
            <v>3156</v>
          </cell>
          <cell r="Q1790">
            <v>723870</v>
          </cell>
          <cell r="R1790">
            <v>4938</v>
          </cell>
          <cell r="S1790">
            <v>215123</v>
          </cell>
          <cell r="T1790">
            <v>14392</v>
          </cell>
          <cell r="U1790">
            <v>1864</v>
          </cell>
        </row>
        <row r="1791">
          <cell r="A1791">
            <v>860065656</v>
          </cell>
          <cell r="B1791" t="str">
            <v xml:space="preserve">POLLO OLIMPICO S.A.                                                   </v>
          </cell>
          <cell r="C1791" t="str">
            <v xml:space="preserve">BOGOTA D.C.               </v>
          </cell>
          <cell r="D1791" t="str">
            <v xml:space="preserve">BOGOTA D.C.               </v>
          </cell>
          <cell r="E1791" t="str">
            <v>VIGILANCIA</v>
          </cell>
          <cell r="F1791" t="str">
            <v>ACTIVA</v>
          </cell>
          <cell r="G1791" t="str">
            <v xml:space="preserve">ACTIVIDADES PECUARIAS Y DE CAZA              </v>
          </cell>
          <cell r="H1791">
            <v>1790</v>
          </cell>
          <cell r="I1791">
            <v>14965427</v>
          </cell>
          <cell r="J1791">
            <v>1156.5</v>
          </cell>
          <cell r="K1791">
            <v>9227536</v>
          </cell>
          <cell r="L1791">
            <v>1440</v>
          </cell>
          <cell r="M1791">
            <v>32915673</v>
          </cell>
          <cell r="N1791">
            <v>2306</v>
          </cell>
          <cell r="O1791">
            <v>4889390</v>
          </cell>
          <cell r="P1791">
            <v>1546</v>
          </cell>
          <cell r="Q1791">
            <v>1802353</v>
          </cell>
          <cell r="R1791">
            <v>995</v>
          </cell>
          <cell r="S1791">
            <v>1970769</v>
          </cell>
          <cell r="T1791">
            <v>9233.5</v>
          </cell>
          <cell r="U1791">
            <v>1192</v>
          </cell>
        </row>
        <row r="1792">
          <cell r="A1792">
            <v>860520268</v>
          </cell>
          <cell r="B1792" t="str">
            <v xml:space="preserve">UMIPLAST S.A.                                                         </v>
          </cell>
          <cell r="C1792" t="str">
            <v xml:space="preserve">BOGOTA D.C.               </v>
          </cell>
          <cell r="D1792" t="str">
            <v xml:space="preserve">BOGOTA D.C.               </v>
          </cell>
          <cell r="E1792" t="str">
            <v>VIGILANCIA</v>
          </cell>
          <cell r="F1792" t="str">
            <v>ACTIVA</v>
          </cell>
          <cell r="G1792" t="str">
            <v xml:space="preserve">PRODUCTOS DE PLASTICO                        </v>
          </cell>
          <cell r="H1792">
            <v>1791</v>
          </cell>
          <cell r="I1792">
            <v>14928700</v>
          </cell>
          <cell r="J1792">
            <v>960</v>
          </cell>
          <cell r="K1792">
            <v>11840887</v>
          </cell>
          <cell r="L1792">
            <v>3521</v>
          </cell>
          <cell r="M1792">
            <v>11759169</v>
          </cell>
          <cell r="N1792">
            <v>4128</v>
          </cell>
          <cell r="O1792">
            <v>2429753</v>
          </cell>
          <cell r="P1792">
            <v>3284</v>
          </cell>
          <cell r="Q1792">
            <v>686989</v>
          </cell>
          <cell r="R1792">
            <v>5036</v>
          </cell>
          <cell r="S1792">
            <v>208951</v>
          </cell>
          <cell r="T1792">
            <v>18720</v>
          </cell>
          <cell r="U1792">
            <v>2424</v>
          </cell>
        </row>
        <row r="1793">
          <cell r="A1793">
            <v>860066875</v>
          </cell>
          <cell r="B1793" t="str">
            <v xml:space="preserve">COLMALLAS S A                                                         </v>
          </cell>
          <cell r="C1793" t="str">
            <v xml:space="preserve">BOGOTA D.C.               </v>
          </cell>
          <cell r="D1793" t="str">
            <v xml:space="preserve">BOGOTA D.C.               </v>
          </cell>
          <cell r="E1793" t="str">
            <v>VIGILANCIA</v>
          </cell>
          <cell r="F1793" t="str">
            <v>ACTIVA</v>
          </cell>
          <cell r="G1793" t="str">
            <v xml:space="preserve">INDUSTRIA METALMECANICA DERIVADA             </v>
          </cell>
          <cell r="H1793">
            <v>1792</v>
          </cell>
          <cell r="I1793">
            <v>14896458</v>
          </cell>
          <cell r="J1793">
            <v>1046</v>
          </cell>
          <cell r="K1793">
            <v>10606031</v>
          </cell>
          <cell r="L1793">
            <v>2788</v>
          </cell>
          <cell r="M1793">
            <v>15400549</v>
          </cell>
          <cell r="N1793">
            <v>2178</v>
          </cell>
          <cell r="O1793">
            <v>5192685</v>
          </cell>
          <cell r="P1793">
            <v>1328</v>
          </cell>
          <cell r="Q1793">
            <v>2151256</v>
          </cell>
          <cell r="R1793">
            <v>1743</v>
          </cell>
          <cell r="S1793">
            <v>969394</v>
          </cell>
          <cell r="T1793">
            <v>10875</v>
          </cell>
          <cell r="U1793">
            <v>1390</v>
          </cell>
        </row>
        <row r="1794">
          <cell r="A1794">
            <v>890926933</v>
          </cell>
          <cell r="B1794" t="str">
            <v xml:space="preserve">GRUPO LITORAL SOCIEDAD ANONIMA                                        </v>
          </cell>
          <cell r="C1794" t="str">
            <v xml:space="preserve">MEDELLIN                  </v>
          </cell>
          <cell r="D1794" t="str">
            <v xml:space="preserve">ANTIOQUIA                 </v>
          </cell>
          <cell r="E1794" t="str">
            <v>VIGILANCIA</v>
          </cell>
          <cell r="F1794" t="str">
            <v>ACTIVA</v>
          </cell>
          <cell r="G1794" t="str">
            <v xml:space="preserve">COMERCIO AL POR MAYOR                        </v>
          </cell>
          <cell r="H1794">
            <v>1793</v>
          </cell>
          <cell r="I1794">
            <v>14882554</v>
          </cell>
          <cell r="J1794">
            <v>1126</v>
          </cell>
          <cell r="K1794">
            <v>9535217</v>
          </cell>
          <cell r="L1794">
            <v>1477</v>
          </cell>
          <cell r="M1794">
            <v>31818360</v>
          </cell>
          <cell r="N1794">
            <v>2658</v>
          </cell>
          <cell r="O1794">
            <v>4139041</v>
          </cell>
          <cell r="P1794">
            <v>4391</v>
          </cell>
          <cell r="Q1794">
            <v>456044</v>
          </cell>
          <cell r="R1794">
            <v>3207</v>
          </cell>
          <cell r="S1794">
            <v>416947</v>
          </cell>
          <cell r="T1794">
            <v>14652</v>
          </cell>
          <cell r="U1794">
            <v>1891</v>
          </cell>
        </row>
        <row r="1795">
          <cell r="A1795">
            <v>832004517</v>
          </cell>
          <cell r="B1795" t="str">
            <v xml:space="preserve">COMPANIA CHECA AUTOMOTRIZ S A                                         </v>
          </cell>
          <cell r="C1795" t="str">
            <v xml:space="preserve">BOGOTA D.C.               </v>
          </cell>
          <cell r="D1795" t="str">
            <v xml:space="preserve">BOGOTA D.C.               </v>
          </cell>
          <cell r="E1795" t="str">
            <v>VIGILANCIA</v>
          </cell>
          <cell r="F1795" t="str">
            <v>ACTIVA</v>
          </cell>
          <cell r="G1795" t="str">
            <v xml:space="preserve">COMERCIO DE VEHICULOS Y ACTIVIDADES CONEXAS  </v>
          </cell>
          <cell r="H1795">
            <v>1794</v>
          </cell>
          <cell r="I1795">
            <v>14840592</v>
          </cell>
          <cell r="J1795">
            <v>1496.5</v>
          </cell>
          <cell r="K1795">
            <v>6501707</v>
          </cell>
          <cell r="L1795">
            <v>2284</v>
          </cell>
          <cell r="M1795">
            <v>19294496</v>
          </cell>
          <cell r="N1795">
            <v>1876</v>
          </cell>
          <cell r="O1795">
            <v>6231822</v>
          </cell>
          <cell r="P1795">
            <v>6313</v>
          </cell>
          <cell r="Q1795">
            <v>252370</v>
          </cell>
          <cell r="R1795">
            <v>4902</v>
          </cell>
          <cell r="S1795">
            <v>217655</v>
          </cell>
          <cell r="T1795">
            <v>18665.5</v>
          </cell>
          <cell r="U1795">
            <v>2417</v>
          </cell>
        </row>
        <row r="1796">
          <cell r="A1796">
            <v>800122420</v>
          </cell>
          <cell r="B1796" t="str">
            <v xml:space="preserve">AUSTIN REED MANUFACTURAS Y CIA LTDA                                   </v>
          </cell>
          <cell r="C1796" t="str">
            <v xml:space="preserve">DOS QUEBRADAS             </v>
          </cell>
          <cell r="D1796" t="str">
            <v xml:space="preserve">RISARALDA                 </v>
          </cell>
          <cell r="E1796" t="str">
            <v>VIGILANCIA</v>
          </cell>
          <cell r="F1796" t="str">
            <v>ACTIVA</v>
          </cell>
          <cell r="G1796" t="str">
            <v xml:space="preserve">FABRICACION DE PRENDAS DE VESTIR             </v>
          </cell>
          <cell r="H1796">
            <v>1795</v>
          </cell>
          <cell r="I1796">
            <v>14788551</v>
          </cell>
          <cell r="J1796">
            <v>1557</v>
          </cell>
          <cell r="K1796">
            <v>6147590</v>
          </cell>
          <cell r="L1796">
            <v>1207</v>
          </cell>
          <cell r="M1796">
            <v>39302568</v>
          </cell>
          <cell r="N1796">
            <v>1740</v>
          </cell>
          <cell r="O1796">
            <v>6803852</v>
          </cell>
          <cell r="P1796">
            <v>812</v>
          </cell>
          <cell r="Q1796">
            <v>3916852</v>
          </cell>
          <cell r="R1796">
            <v>940</v>
          </cell>
          <cell r="S1796">
            <v>2138025</v>
          </cell>
          <cell r="T1796">
            <v>8051</v>
          </cell>
          <cell r="U1796">
            <v>1042</v>
          </cell>
        </row>
        <row r="1797">
          <cell r="A1797">
            <v>860050753</v>
          </cell>
          <cell r="B1797" t="str">
            <v xml:space="preserve">DIST-PLEX S.A. SOCIEDAD DE COMERCIALIZACION INTERNACIONAL             </v>
          </cell>
          <cell r="C1797" t="str">
            <v xml:space="preserve">BOGOTA D.C.               </v>
          </cell>
          <cell r="D1797" t="str">
            <v xml:space="preserve">BOGOTA D.C.               </v>
          </cell>
          <cell r="E1797" t="str">
            <v>VIGILANCIA</v>
          </cell>
          <cell r="F1797" t="str">
            <v>ACTIVA</v>
          </cell>
          <cell r="G1797" t="str">
            <v xml:space="preserve">OTRAS INDUSTRIAS MANUFACTURERAS              </v>
          </cell>
          <cell r="H1797">
            <v>1796</v>
          </cell>
          <cell r="I1797">
            <v>14778571</v>
          </cell>
          <cell r="J1797">
            <v>2890.5</v>
          </cell>
          <cell r="K1797">
            <v>2560747</v>
          </cell>
          <cell r="L1797">
            <v>1397</v>
          </cell>
          <cell r="M1797">
            <v>33920020</v>
          </cell>
          <cell r="N1797">
            <v>1187</v>
          </cell>
          <cell r="O1797">
            <v>9884497</v>
          </cell>
          <cell r="P1797">
            <v>1073</v>
          </cell>
          <cell r="Q1797">
            <v>2768085</v>
          </cell>
          <cell r="R1797">
            <v>4108</v>
          </cell>
          <cell r="S1797">
            <v>285920</v>
          </cell>
          <cell r="T1797">
            <v>12451.5</v>
          </cell>
          <cell r="U1797">
            <v>1602</v>
          </cell>
        </row>
        <row r="1798">
          <cell r="A1798">
            <v>860010268</v>
          </cell>
          <cell r="B1798" t="str">
            <v xml:space="preserve">INVERSIONES AJOVECO S.A.                                              </v>
          </cell>
          <cell r="C1798" t="str">
            <v xml:space="preserve">BOGOTA D.C.               </v>
          </cell>
          <cell r="D1798" t="str">
            <v xml:space="preserve">BOGOTA D.C.               </v>
          </cell>
          <cell r="E1798" t="str">
            <v>VIGILANCIA</v>
          </cell>
          <cell r="F1798" t="str">
            <v>ACTIVA</v>
          </cell>
          <cell r="G1798" t="str">
            <v xml:space="preserve">COMERCIO AL POR MAYOR                        </v>
          </cell>
          <cell r="H1798">
            <v>1797</v>
          </cell>
          <cell r="I1798">
            <v>14777890</v>
          </cell>
          <cell r="J1798">
            <v>845.5</v>
          </cell>
          <cell r="K1798">
            <v>13880273</v>
          </cell>
          <cell r="L1798">
            <v>3333</v>
          </cell>
          <cell r="M1798">
            <v>12542867</v>
          </cell>
          <cell r="N1798">
            <v>2464</v>
          </cell>
          <cell r="O1798">
            <v>4555528</v>
          </cell>
          <cell r="P1798">
            <v>2295</v>
          </cell>
          <cell r="Q1798">
            <v>1119549</v>
          </cell>
          <cell r="R1798">
            <v>3683</v>
          </cell>
          <cell r="S1798">
            <v>336673</v>
          </cell>
          <cell r="T1798">
            <v>14417.5</v>
          </cell>
          <cell r="U1798">
            <v>1866</v>
          </cell>
        </row>
        <row r="1799">
          <cell r="A1799">
            <v>805007674</v>
          </cell>
          <cell r="B1799" t="str">
            <v xml:space="preserve">EDIFICIOS Y PUENTES DE ACERO S A                                      </v>
          </cell>
          <cell r="C1799" t="str">
            <v xml:space="preserve">CALI                      </v>
          </cell>
          <cell r="D1799" t="str">
            <v xml:space="preserve">VALLE                     </v>
          </cell>
          <cell r="E1799" t="str">
            <v>VIGILANCIA</v>
          </cell>
          <cell r="F1799" t="str">
            <v>ACTIVA</v>
          </cell>
          <cell r="G1799" t="str">
            <v xml:space="preserve">CONSTRUCCION DE OBRAS CIVILES                </v>
          </cell>
          <cell r="H1799">
            <v>1798</v>
          </cell>
          <cell r="I1799">
            <v>14774669</v>
          </cell>
          <cell r="J1799">
            <v>1999</v>
          </cell>
          <cell r="K1799">
            <v>4346278</v>
          </cell>
          <cell r="L1799">
            <v>2311</v>
          </cell>
          <cell r="M1799">
            <v>19032482</v>
          </cell>
          <cell r="N1799">
            <v>4023</v>
          </cell>
          <cell r="O1799">
            <v>2508251</v>
          </cell>
          <cell r="P1799">
            <v>4160</v>
          </cell>
          <cell r="Q1799">
            <v>493766</v>
          </cell>
          <cell r="R1799">
            <v>2900</v>
          </cell>
          <cell r="S1799">
            <v>478604</v>
          </cell>
          <cell r="T1799">
            <v>17191</v>
          </cell>
          <cell r="U1799">
            <v>2222</v>
          </cell>
        </row>
        <row r="1800">
          <cell r="A1800">
            <v>860530855</v>
          </cell>
          <cell r="B1800" t="str">
            <v xml:space="preserve">COMERCIALIZADORA COMET S.A.                                           </v>
          </cell>
          <cell r="C1800" t="str">
            <v xml:space="preserve">BOGOTA D.C.               </v>
          </cell>
          <cell r="D1800" t="str">
            <v xml:space="preserve">BOGOTA D.C.               </v>
          </cell>
          <cell r="E1800" t="str">
            <v>VIGILANCIA</v>
          </cell>
          <cell r="F1800" t="str">
            <v>ACTIVA</v>
          </cell>
          <cell r="G1800" t="str">
            <v>FABRICACION DE VEHICULOS AUTOMOTORES Y SUS PA</v>
          </cell>
          <cell r="H1800">
            <v>1799</v>
          </cell>
          <cell r="I1800">
            <v>14765936</v>
          </cell>
          <cell r="J1800">
            <v>1797</v>
          </cell>
          <cell r="K1800">
            <v>5099474</v>
          </cell>
          <cell r="L1800">
            <v>2848</v>
          </cell>
          <cell r="M1800">
            <v>15009192</v>
          </cell>
          <cell r="N1800">
            <v>3463</v>
          </cell>
          <cell r="O1800">
            <v>2991685</v>
          </cell>
          <cell r="P1800">
            <v>1559</v>
          </cell>
          <cell r="Q1800">
            <v>1785757</v>
          </cell>
          <cell r="R1800">
            <v>3135</v>
          </cell>
          <cell r="S1800">
            <v>430911</v>
          </cell>
          <cell r="T1800">
            <v>14601</v>
          </cell>
          <cell r="U1800">
            <v>1882</v>
          </cell>
        </row>
        <row r="1801">
          <cell r="A1801">
            <v>800085480</v>
          </cell>
          <cell r="B1801" t="str">
            <v xml:space="preserve">SUDAMIN S.A.                                                          </v>
          </cell>
          <cell r="C1801" t="str">
            <v xml:space="preserve">BOGOTA D.C.               </v>
          </cell>
          <cell r="D1801" t="str">
            <v xml:space="preserve">BOGOTA D.C.               </v>
          </cell>
          <cell r="E1801" t="str">
            <v>VIGILANCIA</v>
          </cell>
          <cell r="F1801" t="str">
            <v>ACTIVA</v>
          </cell>
          <cell r="G1801" t="str">
            <v>FABRICACION DE PRODUCTOS MINERALES NO METALIC</v>
          </cell>
          <cell r="H1801">
            <v>1800</v>
          </cell>
          <cell r="I1801">
            <v>14765408</v>
          </cell>
          <cell r="J1801">
            <v>2162</v>
          </cell>
          <cell r="K1801">
            <v>3880312</v>
          </cell>
          <cell r="L1801">
            <v>2642</v>
          </cell>
          <cell r="M1801">
            <v>16464165</v>
          </cell>
          <cell r="N1801">
            <v>2692</v>
          </cell>
          <cell r="O1801">
            <v>4083156</v>
          </cell>
          <cell r="P1801">
            <v>1784</v>
          </cell>
          <cell r="Q1801">
            <v>1525148</v>
          </cell>
          <cell r="R1801">
            <v>2208</v>
          </cell>
          <cell r="S1801">
            <v>697296</v>
          </cell>
          <cell r="T1801">
            <v>13288</v>
          </cell>
          <cell r="U1801">
            <v>1695</v>
          </cell>
        </row>
        <row r="1802">
          <cell r="A1802">
            <v>811000831</v>
          </cell>
          <cell r="B1802" t="str">
            <v xml:space="preserve">SENCO DE COLOMBIA S.A.                                                </v>
          </cell>
          <cell r="C1802" t="str">
            <v xml:space="preserve">ITAGUI                    </v>
          </cell>
          <cell r="D1802" t="str">
            <v xml:space="preserve">ANTIOQUIA                 </v>
          </cell>
          <cell r="E1802" t="str">
            <v>VIGILANCIA</v>
          </cell>
          <cell r="F1802" t="str">
            <v>ACTIVA</v>
          </cell>
          <cell r="G1802" t="str">
            <v xml:space="preserve">INDUSTRIA METALMECANICA DERIVADA             </v>
          </cell>
          <cell r="H1802">
            <v>1801</v>
          </cell>
          <cell r="I1802">
            <v>14762895</v>
          </cell>
          <cell r="J1802">
            <v>1446</v>
          </cell>
          <cell r="K1802">
            <v>6822024</v>
          </cell>
          <cell r="L1802">
            <v>2394</v>
          </cell>
          <cell r="M1802">
            <v>18407593</v>
          </cell>
          <cell r="N1802">
            <v>2098</v>
          </cell>
          <cell r="O1802">
            <v>5469214</v>
          </cell>
          <cell r="P1802">
            <v>1990</v>
          </cell>
          <cell r="Q1802">
            <v>1349942</v>
          </cell>
          <cell r="R1802">
            <v>1773</v>
          </cell>
          <cell r="S1802">
            <v>944087</v>
          </cell>
          <cell r="T1802">
            <v>11502</v>
          </cell>
          <cell r="U1802">
            <v>1479</v>
          </cell>
        </row>
        <row r="1803">
          <cell r="A1803">
            <v>860503283</v>
          </cell>
          <cell r="B1803" t="str">
            <v xml:space="preserve">COMERCIAL CARDONA HERMANOS LTDA.                                      </v>
          </cell>
          <cell r="C1803" t="str">
            <v xml:space="preserve">BOGOTA D.C.               </v>
          </cell>
          <cell r="D1803" t="str">
            <v xml:space="preserve">BOGOTA D.C.               </v>
          </cell>
          <cell r="E1803" t="str">
            <v>VIGILANCIA</v>
          </cell>
          <cell r="F1803" t="str">
            <v>ACTIVA</v>
          </cell>
          <cell r="G1803" t="str">
            <v xml:space="preserve">COMERCIO AL POR MAYOR                        </v>
          </cell>
          <cell r="H1803">
            <v>1802</v>
          </cell>
          <cell r="I1803">
            <v>14755468</v>
          </cell>
          <cell r="J1803">
            <v>1384.5</v>
          </cell>
          <cell r="K1803">
            <v>7283955</v>
          </cell>
          <cell r="L1803">
            <v>1957</v>
          </cell>
          <cell r="M1803">
            <v>23332251</v>
          </cell>
          <cell r="N1803">
            <v>1681</v>
          </cell>
          <cell r="O1803">
            <v>7055673</v>
          </cell>
          <cell r="P1803">
            <v>1718</v>
          </cell>
          <cell r="Q1803">
            <v>1597599</v>
          </cell>
          <cell r="R1803">
            <v>3106</v>
          </cell>
          <cell r="S1803">
            <v>437921</v>
          </cell>
          <cell r="T1803">
            <v>11648.5</v>
          </cell>
          <cell r="U1803">
            <v>1500</v>
          </cell>
        </row>
        <row r="1804">
          <cell r="A1804">
            <v>890304345</v>
          </cell>
          <cell r="B1804" t="str">
            <v xml:space="preserve">ELECTRICOS DEL VALLE S.A.                                             </v>
          </cell>
          <cell r="C1804" t="str">
            <v xml:space="preserve">CALI                      </v>
          </cell>
          <cell r="D1804" t="str">
            <v xml:space="preserve">VALLE                     </v>
          </cell>
          <cell r="E1804" t="str">
            <v>VIGILANCIA</v>
          </cell>
          <cell r="F1804" t="str">
            <v>ACTIVA</v>
          </cell>
          <cell r="G1804" t="str">
            <v xml:space="preserve">COMERCIO AL POR MAYOR                        </v>
          </cell>
          <cell r="H1804">
            <v>1803</v>
          </cell>
          <cell r="I1804">
            <v>14673852</v>
          </cell>
          <cell r="J1804">
            <v>1950</v>
          </cell>
          <cell r="K1804">
            <v>4502871</v>
          </cell>
          <cell r="L1804">
            <v>1426</v>
          </cell>
          <cell r="M1804">
            <v>33246383</v>
          </cell>
          <cell r="N1804">
            <v>2245</v>
          </cell>
          <cell r="O1804">
            <v>5016485</v>
          </cell>
          <cell r="P1804">
            <v>4243</v>
          </cell>
          <cell r="Q1804">
            <v>481124</v>
          </cell>
          <cell r="R1804">
            <v>2479</v>
          </cell>
          <cell r="S1804">
            <v>599259</v>
          </cell>
          <cell r="T1804">
            <v>14146</v>
          </cell>
          <cell r="U1804">
            <v>1832</v>
          </cell>
        </row>
        <row r="1805">
          <cell r="A1805">
            <v>800205150</v>
          </cell>
          <cell r="B1805" t="str">
            <v xml:space="preserve">INFEREX S.A.                                                          </v>
          </cell>
          <cell r="C1805" t="str">
            <v xml:space="preserve">MEDELLIN                  </v>
          </cell>
          <cell r="D1805" t="str">
            <v xml:space="preserve">ANTIOQUIA                 </v>
          </cell>
          <cell r="E1805" t="str">
            <v>VIGILANCIA</v>
          </cell>
          <cell r="F1805" t="str">
            <v>ACTIVA</v>
          </cell>
          <cell r="G1805" t="str">
            <v xml:space="preserve">COMERCIO AL POR MAYOR                        </v>
          </cell>
          <cell r="H1805">
            <v>1804</v>
          </cell>
          <cell r="I1805">
            <v>14671184</v>
          </cell>
          <cell r="J1805">
            <v>2561</v>
          </cell>
          <cell r="K1805">
            <v>2987484</v>
          </cell>
          <cell r="L1805">
            <v>3831</v>
          </cell>
          <cell r="M1805">
            <v>10525819</v>
          </cell>
          <cell r="N1805">
            <v>4277</v>
          </cell>
          <cell r="O1805">
            <v>2325939</v>
          </cell>
          <cell r="P1805">
            <v>2695</v>
          </cell>
          <cell r="Q1805">
            <v>902240</v>
          </cell>
          <cell r="R1805">
            <v>5861</v>
          </cell>
          <cell r="S1805">
            <v>160414</v>
          </cell>
          <cell r="T1805">
            <v>21029</v>
          </cell>
          <cell r="U1805">
            <v>2726</v>
          </cell>
        </row>
        <row r="1806">
          <cell r="A1806">
            <v>860015732</v>
          </cell>
          <cell r="B1806" t="str">
            <v xml:space="preserve">SOCIEDAD INTERNACIONAL DE TELECOMUNICACIONES AERONAUTICAS SITA        </v>
          </cell>
          <cell r="C1806" t="str">
            <v xml:space="preserve">BOGOTA D.C.               </v>
          </cell>
          <cell r="D1806" t="str">
            <v xml:space="preserve">BOGOTA D.C.               </v>
          </cell>
          <cell r="E1806" t="str">
            <v>VIGILANCIA</v>
          </cell>
          <cell r="F1806" t="str">
            <v>ACTIVA</v>
          </cell>
          <cell r="G1806" t="str">
            <v xml:space="preserve">TELEFONIA Y REDES                            </v>
          </cell>
          <cell r="H1806">
            <v>1805</v>
          </cell>
          <cell r="I1806">
            <v>14660919</v>
          </cell>
          <cell r="J1806">
            <v>974.5</v>
          </cell>
          <cell r="K1806">
            <v>11633791</v>
          </cell>
          <cell r="L1806">
            <v>3678</v>
          </cell>
          <cell r="M1806">
            <v>11030722</v>
          </cell>
          <cell r="N1806">
            <v>1063</v>
          </cell>
          <cell r="O1806">
            <v>11030722</v>
          </cell>
          <cell r="P1806">
            <v>1450</v>
          </cell>
          <cell r="Q1806">
            <v>1945192</v>
          </cell>
          <cell r="R1806">
            <v>1893</v>
          </cell>
          <cell r="S1806">
            <v>866889</v>
          </cell>
          <cell r="T1806">
            <v>10863.5</v>
          </cell>
          <cell r="U1806">
            <v>1391</v>
          </cell>
        </row>
        <row r="1807">
          <cell r="A1807">
            <v>830098290</v>
          </cell>
          <cell r="B1807" t="str">
            <v xml:space="preserve">INDUSTRIA COLOMBIANA DE PERFILES METALICOS S.A.                       </v>
          </cell>
          <cell r="C1807" t="str">
            <v xml:space="preserve">COTA                      </v>
          </cell>
          <cell r="D1807" t="str">
            <v xml:space="preserve">CUNDINAMARCA              </v>
          </cell>
          <cell r="E1807" t="str">
            <v>VIGILANCIA</v>
          </cell>
          <cell r="F1807" t="str">
            <v>ACTIVA</v>
          </cell>
          <cell r="G1807" t="str">
            <v xml:space="preserve">INDUSTRIAS METALICAS BASICAS                 </v>
          </cell>
          <cell r="H1807">
            <v>1806</v>
          </cell>
          <cell r="I1807">
            <v>14659968</v>
          </cell>
          <cell r="J1807">
            <v>2611</v>
          </cell>
          <cell r="K1807">
            <v>2934063</v>
          </cell>
          <cell r="L1807">
            <v>1695</v>
          </cell>
          <cell r="M1807">
            <v>27300412</v>
          </cell>
          <cell r="N1807">
            <v>4126</v>
          </cell>
          <cell r="O1807">
            <v>2430245</v>
          </cell>
          <cell r="P1807">
            <v>1850</v>
          </cell>
          <cell r="Q1807">
            <v>1466945</v>
          </cell>
          <cell r="R1807">
            <v>1630</v>
          </cell>
          <cell r="S1807">
            <v>1054863</v>
          </cell>
          <cell r="T1807">
            <v>13718</v>
          </cell>
          <cell r="U1807">
            <v>1768</v>
          </cell>
        </row>
        <row r="1808">
          <cell r="A1808">
            <v>800060314</v>
          </cell>
          <cell r="B1808" t="str">
            <v xml:space="preserve">CORPORACIÓN DEXON LIMITADA                                            </v>
          </cell>
          <cell r="C1808" t="str">
            <v xml:space="preserve">BOGOTA D.C.               </v>
          </cell>
          <cell r="D1808" t="str">
            <v xml:space="preserve">BOGOTA D.C.               </v>
          </cell>
          <cell r="E1808" t="str">
            <v>VIGILANCIA</v>
          </cell>
          <cell r="F1808" t="str">
            <v>ACTIVA</v>
          </cell>
          <cell r="G1808" t="str">
            <v xml:space="preserve">PRODUCTOS DE PLASTICO                        </v>
          </cell>
          <cell r="H1808">
            <v>1807</v>
          </cell>
          <cell r="I1808">
            <v>14650782</v>
          </cell>
          <cell r="J1808">
            <v>1062</v>
          </cell>
          <cell r="K1808">
            <v>10388411</v>
          </cell>
          <cell r="L1808">
            <v>2572</v>
          </cell>
          <cell r="M1808">
            <v>17000503</v>
          </cell>
          <cell r="N1808">
            <v>1686</v>
          </cell>
          <cell r="O1808">
            <v>7035576</v>
          </cell>
          <cell r="P1808">
            <v>837</v>
          </cell>
          <cell r="Q1808">
            <v>3726485</v>
          </cell>
          <cell r="R1808">
            <v>852</v>
          </cell>
          <cell r="S1808">
            <v>2472622</v>
          </cell>
          <cell r="T1808">
            <v>8816</v>
          </cell>
          <cell r="U1808">
            <v>1137</v>
          </cell>
        </row>
        <row r="1809">
          <cell r="A1809">
            <v>860037037</v>
          </cell>
          <cell r="B1809" t="str">
            <v xml:space="preserve">OUR BAG LTDA                                                          </v>
          </cell>
          <cell r="C1809" t="str">
            <v xml:space="preserve">BOGOTA D.C.               </v>
          </cell>
          <cell r="D1809" t="str">
            <v xml:space="preserve">BOGOTA D.C.               </v>
          </cell>
          <cell r="E1809" t="str">
            <v>VIGILANCIA</v>
          </cell>
          <cell r="F1809" t="str">
            <v>ACTIVA</v>
          </cell>
          <cell r="G1809" t="str">
            <v>CURTIEMBRE Y MANUFACTURAS DE CUERO DIFERENTES</v>
          </cell>
          <cell r="H1809">
            <v>1808</v>
          </cell>
          <cell r="I1809">
            <v>14638646</v>
          </cell>
          <cell r="J1809">
            <v>1099</v>
          </cell>
          <cell r="K1809">
            <v>9845765</v>
          </cell>
          <cell r="L1809">
            <v>2636</v>
          </cell>
          <cell r="M1809">
            <v>16546644</v>
          </cell>
          <cell r="N1809">
            <v>1354</v>
          </cell>
          <cell r="O1809">
            <v>8703926</v>
          </cell>
          <cell r="P1809">
            <v>1335</v>
          </cell>
          <cell r="Q1809">
            <v>2132522</v>
          </cell>
          <cell r="R1809">
            <v>1230</v>
          </cell>
          <cell r="S1809">
            <v>1532368</v>
          </cell>
          <cell r="T1809">
            <v>9462</v>
          </cell>
          <cell r="U1809">
            <v>1222</v>
          </cell>
        </row>
        <row r="1810">
          <cell r="A1810">
            <v>830061638</v>
          </cell>
          <cell r="B1810" t="str">
            <v xml:space="preserve">SOCIEDAD DE ADMINISTRACION DE INMUEBLES E INVERSIONES S.A.            </v>
          </cell>
          <cell r="C1810" t="str">
            <v xml:space="preserve">BOGOTA D.C.               </v>
          </cell>
          <cell r="D1810" t="str">
            <v xml:space="preserve">BOGOTA D.C.               </v>
          </cell>
          <cell r="E1810" t="str">
            <v>VIGILANCIA</v>
          </cell>
          <cell r="F1810" t="str">
            <v>ACTIVA</v>
          </cell>
          <cell r="G1810" t="str">
            <v>ACTIVIDADES DIVERSAS DE INVERSION Y SERVICIOS</v>
          </cell>
          <cell r="H1810">
            <v>1809</v>
          </cell>
          <cell r="I1810">
            <v>14630479</v>
          </cell>
          <cell r="J1810">
            <v>1009</v>
          </cell>
          <cell r="K1810">
            <v>11111057</v>
          </cell>
          <cell r="L1810">
            <v>9945</v>
          </cell>
          <cell r="M1810">
            <v>2268847</v>
          </cell>
          <cell r="N1810">
            <v>4369</v>
          </cell>
          <cell r="O1810">
            <v>2268847</v>
          </cell>
          <cell r="P1810">
            <v>1652</v>
          </cell>
          <cell r="Q1810">
            <v>1666912</v>
          </cell>
          <cell r="R1810">
            <v>1020</v>
          </cell>
          <cell r="S1810">
            <v>1916873</v>
          </cell>
          <cell r="T1810">
            <v>19804</v>
          </cell>
          <cell r="U1810">
            <v>2557</v>
          </cell>
        </row>
        <row r="1811">
          <cell r="A1811">
            <v>890327323</v>
          </cell>
          <cell r="B1811" t="str">
            <v xml:space="preserve">DESARROLLOS INDUSTRIALES Y COMERCIALES S.A.                           </v>
          </cell>
          <cell r="C1811" t="str">
            <v xml:space="preserve">CALI                      </v>
          </cell>
          <cell r="D1811" t="str">
            <v xml:space="preserve">VALLE                     </v>
          </cell>
          <cell r="E1811" t="str">
            <v>VIGILANCIA</v>
          </cell>
          <cell r="F1811" t="str">
            <v>ACTIVA</v>
          </cell>
          <cell r="G1811" t="str">
            <v xml:space="preserve">COMERCIO AL POR MAYOR                        </v>
          </cell>
          <cell r="H1811">
            <v>1810</v>
          </cell>
          <cell r="I1811">
            <v>14606636</v>
          </cell>
          <cell r="J1811">
            <v>952</v>
          </cell>
          <cell r="K1811">
            <v>11947061</v>
          </cell>
          <cell r="L1811">
            <v>4324</v>
          </cell>
          <cell r="M1811">
            <v>9070232</v>
          </cell>
          <cell r="N1811">
            <v>2145</v>
          </cell>
          <cell r="O1811">
            <v>5294443</v>
          </cell>
          <cell r="P1811">
            <v>2791</v>
          </cell>
          <cell r="Q1811">
            <v>866443</v>
          </cell>
          <cell r="R1811">
            <v>1476</v>
          </cell>
          <cell r="S1811">
            <v>1204208</v>
          </cell>
          <cell r="T1811">
            <v>13498</v>
          </cell>
          <cell r="U1811">
            <v>1734</v>
          </cell>
        </row>
        <row r="1812">
          <cell r="A1812">
            <v>860504946</v>
          </cell>
          <cell r="B1812" t="str">
            <v xml:space="preserve">EMBOTELLADORA DEL HUILA S A                                           </v>
          </cell>
          <cell r="C1812" t="str">
            <v xml:space="preserve">BOGOTA D.C.               </v>
          </cell>
          <cell r="D1812" t="str">
            <v xml:space="preserve">BOGOTA D.C.               </v>
          </cell>
          <cell r="E1812" t="str">
            <v>VIGILANCIA</v>
          </cell>
          <cell r="F1812" t="str">
            <v>ACTIVA</v>
          </cell>
          <cell r="G1812" t="str">
            <v xml:space="preserve">BEBIDAS                                      </v>
          </cell>
          <cell r="H1812">
            <v>1811</v>
          </cell>
          <cell r="I1812">
            <v>14582583</v>
          </cell>
          <cell r="J1812">
            <v>926.5</v>
          </cell>
          <cell r="K1812">
            <v>12372869</v>
          </cell>
          <cell r="L1812">
            <v>2304</v>
          </cell>
          <cell r="M1812">
            <v>19093183</v>
          </cell>
          <cell r="N1812">
            <v>1360</v>
          </cell>
          <cell r="O1812">
            <v>8649503</v>
          </cell>
          <cell r="P1812">
            <v>1513</v>
          </cell>
          <cell r="Q1812">
            <v>1850070</v>
          </cell>
          <cell r="R1812">
            <v>1183</v>
          </cell>
          <cell r="S1812">
            <v>1588956</v>
          </cell>
          <cell r="T1812">
            <v>9097.5</v>
          </cell>
          <cell r="U1812">
            <v>1172</v>
          </cell>
        </row>
        <row r="1813">
          <cell r="A1813">
            <v>800136105</v>
          </cell>
          <cell r="B1813" t="str">
            <v xml:space="preserve">MISION TEMPORAL LTDA.                                                 </v>
          </cell>
          <cell r="C1813" t="str">
            <v xml:space="preserve">BOGOTA D.C.               </v>
          </cell>
          <cell r="D1813" t="str">
            <v xml:space="preserve">BOGOTA D.C.               </v>
          </cell>
          <cell r="E1813" t="str">
            <v>VIGILANCIA</v>
          </cell>
          <cell r="F1813" t="str">
            <v>ACTIVA</v>
          </cell>
          <cell r="G1813" t="str">
            <v xml:space="preserve">OTRAS ACTIVIDADES EMPRESARIALES              </v>
          </cell>
          <cell r="H1813">
            <v>1812</v>
          </cell>
          <cell r="I1813">
            <v>14580833</v>
          </cell>
          <cell r="J1813">
            <v>1788</v>
          </cell>
          <cell r="K1813">
            <v>5123241</v>
          </cell>
          <cell r="L1813">
            <v>510</v>
          </cell>
          <cell r="M1813">
            <v>91781464</v>
          </cell>
          <cell r="N1813">
            <v>2141</v>
          </cell>
          <cell r="O1813">
            <v>5303269</v>
          </cell>
          <cell r="P1813">
            <v>1231</v>
          </cell>
          <cell r="Q1813">
            <v>2330519</v>
          </cell>
          <cell r="R1813">
            <v>4730</v>
          </cell>
          <cell r="S1813">
            <v>228833</v>
          </cell>
          <cell r="T1813">
            <v>12212</v>
          </cell>
          <cell r="U1813">
            <v>1576</v>
          </cell>
        </row>
        <row r="1814">
          <cell r="A1814">
            <v>890704089</v>
          </cell>
          <cell r="B1814" t="str">
            <v xml:space="preserve">CULTIVOS Y SEMILLAS EL ACEITUNO LIMITADA                              </v>
          </cell>
          <cell r="C1814" t="str">
            <v xml:space="preserve">IBAGUE                    </v>
          </cell>
          <cell r="D1814" t="str">
            <v xml:space="preserve">TOLIMA                    </v>
          </cell>
          <cell r="E1814" t="str">
            <v>VIGILANCIA</v>
          </cell>
          <cell r="F1814" t="str">
            <v>ACTIVA</v>
          </cell>
          <cell r="G1814" t="str">
            <v xml:space="preserve">AGRICOLA CON PREDOMINIO EXPORTADOR           </v>
          </cell>
          <cell r="H1814">
            <v>1813</v>
          </cell>
          <cell r="I1814">
            <v>14576179</v>
          </cell>
          <cell r="J1814">
            <v>1353</v>
          </cell>
          <cell r="K1814">
            <v>7492289</v>
          </cell>
          <cell r="L1814">
            <v>3497</v>
          </cell>
          <cell r="M1814">
            <v>11857110</v>
          </cell>
          <cell r="N1814">
            <v>5172</v>
          </cell>
          <cell r="O1814">
            <v>1823133</v>
          </cell>
          <cell r="P1814">
            <v>3833</v>
          </cell>
          <cell r="Q1814">
            <v>556760</v>
          </cell>
          <cell r="R1814">
            <v>5214</v>
          </cell>
          <cell r="S1814">
            <v>196776</v>
          </cell>
          <cell r="T1814">
            <v>20882</v>
          </cell>
          <cell r="U1814">
            <v>2705</v>
          </cell>
        </row>
        <row r="1815">
          <cell r="A1815">
            <v>830006901</v>
          </cell>
          <cell r="B1815" t="str">
            <v xml:space="preserve">AUTOMOTORES COMAGRO S.A.                                              </v>
          </cell>
          <cell r="C1815" t="str">
            <v xml:space="preserve">BOGOTA D.C.               </v>
          </cell>
          <cell r="D1815" t="str">
            <v xml:space="preserve">BOGOTA D.C.               </v>
          </cell>
          <cell r="E1815" t="str">
            <v>VIGILANCIA</v>
          </cell>
          <cell r="F1815" t="str">
            <v>ACTIVA</v>
          </cell>
          <cell r="G1815" t="str">
            <v xml:space="preserve">COMERCIO DE VEHICULOS Y ACTIVIDADES CONEXAS  </v>
          </cell>
          <cell r="H1815">
            <v>1814</v>
          </cell>
          <cell r="I1815">
            <v>14572485</v>
          </cell>
          <cell r="J1815">
            <v>3538.5</v>
          </cell>
          <cell r="K1815">
            <v>1875927</v>
          </cell>
          <cell r="L1815">
            <v>932</v>
          </cell>
          <cell r="M1815">
            <v>51572819</v>
          </cell>
          <cell r="N1815">
            <v>2168</v>
          </cell>
          <cell r="O1815">
            <v>5223343</v>
          </cell>
          <cell r="P1815">
            <v>3057</v>
          </cell>
          <cell r="Q1815">
            <v>761956</v>
          </cell>
          <cell r="R1815">
            <v>5468</v>
          </cell>
          <cell r="S1815">
            <v>182046</v>
          </cell>
          <cell r="T1815">
            <v>16977.5</v>
          </cell>
          <cell r="U1815">
            <v>2192</v>
          </cell>
        </row>
        <row r="1816">
          <cell r="A1816">
            <v>800005727</v>
          </cell>
          <cell r="B1816" t="str">
            <v xml:space="preserve">DISTRIBUCIONES CLINICAS LIMITADA                                      </v>
          </cell>
          <cell r="C1816" t="str">
            <v xml:space="preserve">BARRANQUILLA              </v>
          </cell>
          <cell r="D1816" t="str">
            <v xml:space="preserve">ATLANTICO                 </v>
          </cell>
          <cell r="E1816" t="str">
            <v>VIGILANCIA</v>
          </cell>
          <cell r="F1816" t="str">
            <v>ACTIVA</v>
          </cell>
          <cell r="G1816" t="str">
            <v xml:space="preserve">COMERCIO AL POR MAYOR                        </v>
          </cell>
          <cell r="H1816">
            <v>1815</v>
          </cell>
          <cell r="I1816">
            <v>14570380</v>
          </cell>
          <cell r="J1816">
            <v>1211</v>
          </cell>
          <cell r="K1816">
            <v>8653600</v>
          </cell>
          <cell r="L1816">
            <v>3282</v>
          </cell>
          <cell r="M1816">
            <v>12753247</v>
          </cell>
          <cell r="N1816">
            <v>2295</v>
          </cell>
          <cell r="O1816">
            <v>4906479</v>
          </cell>
          <cell r="P1816">
            <v>1293</v>
          </cell>
          <cell r="Q1816">
            <v>2215093</v>
          </cell>
          <cell r="R1816">
            <v>2138</v>
          </cell>
          <cell r="S1816">
            <v>737159</v>
          </cell>
          <cell r="T1816">
            <v>12034</v>
          </cell>
          <cell r="U1816">
            <v>1555</v>
          </cell>
        </row>
        <row r="1817">
          <cell r="A1817">
            <v>800256176</v>
          </cell>
          <cell r="B1817" t="str">
            <v xml:space="preserve">PROVEG LIMITADA                                                       </v>
          </cell>
          <cell r="C1817" t="str">
            <v xml:space="preserve">LA CEJA                   </v>
          </cell>
          <cell r="D1817" t="str">
            <v xml:space="preserve">ANTIOQUIA                 </v>
          </cell>
          <cell r="E1817" t="str">
            <v>VIGILANCIA</v>
          </cell>
          <cell r="F1817" t="str">
            <v>ACTIVA</v>
          </cell>
          <cell r="G1817" t="str">
            <v xml:space="preserve">PRODUCTOS ALIMENTICIOS                       </v>
          </cell>
          <cell r="H1817">
            <v>1816</v>
          </cell>
          <cell r="I1817">
            <v>14564202</v>
          </cell>
          <cell r="J1817">
            <v>973.5</v>
          </cell>
          <cell r="K1817">
            <v>11644098</v>
          </cell>
          <cell r="L1817">
            <v>2462</v>
          </cell>
          <cell r="M1817">
            <v>17836681</v>
          </cell>
          <cell r="N1817">
            <v>3111</v>
          </cell>
          <cell r="O1817">
            <v>3410624</v>
          </cell>
          <cell r="P1817">
            <v>943</v>
          </cell>
          <cell r="Q1817">
            <v>3206779</v>
          </cell>
          <cell r="R1817">
            <v>1010</v>
          </cell>
          <cell r="S1817">
            <v>1931586</v>
          </cell>
          <cell r="T1817">
            <v>10315.5</v>
          </cell>
          <cell r="U1817">
            <v>1325</v>
          </cell>
        </row>
        <row r="1818">
          <cell r="A1818">
            <v>800203517</v>
          </cell>
          <cell r="B1818" t="str">
            <v xml:space="preserve">FABRICA DE PAPELES PALMIRA LTDA                                       </v>
          </cell>
          <cell r="C1818" t="str">
            <v xml:space="preserve">PALMIRA                   </v>
          </cell>
          <cell r="D1818" t="str">
            <v xml:space="preserve">VALLE                     </v>
          </cell>
          <cell r="E1818" t="str">
            <v>VIGILANCIA</v>
          </cell>
          <cell r="F1818" t="str">
            <v>ACTIVA</v>
          </cell>
          <cell r="G1818" t="str">
            <v xml:space="preserve">FABRICACION DE PAPEL, CARTON Y DERIVADOS     </v>
          </cell>
          <cell r="H1818">
            <v>1817</v>
          </cell>
          <cell r="I1818">
            <v>14554062</v>
          </cell>
          <cell r="J1818">
            <v>1696.5</v>
          </cell>
          <cell r="K1818">
            <v>5519486</v>
          </cell>
          <cell r="L1818">
            <v>4166</v>
          </cell>
          <cell r="M1818">
            <v>9525814</v>
          </cell>
          <cell r="N1818">
            <v>6343</v>
          </cell>
          <cell r="O1818">
            <v>1390356</v>
          </cell>
          <cell r="P1818">
            <v>4881</v>
          </cell>
          <cell r="Q1818">
            <v>391812</v>
          </cell>
          <cell r="R1818">
            <v>3850</v>
          </cell>
          <cell r="S1818">
            <v>316303</v>
          </cell>
          <cell r="T1818">
            <v>22753.5</v>
          </cell>
          <cell r="U1818">
            <v>2982</v>
          </cell>
        </row>
        <row r="1819">
          <cell r="A1819">
            <v>860069284</v>
          </cell>
          <cell r="B1819" t="str">
            <v xml:space="preserve">AGROCAMPO LTDA                                                        </v>
          </cell>
          <cell r="C1819" t="str">
            <v xml:space="preserve">BOGOTA D.C.               </v>
          </cell>
          <cell r="D1819" t="str">
            <v xml:space="preserve">BOGOTA D.C.               </v>
          </cell>
          <cell r="E1819" t="str">
            <v>VIGILANCIA</v>
          </cell>
          <cell r="F1819" t="str">
            <v>ACTIVA</v>
          </cell>
          <cell r="G1819" t="str">
            <v xml:space="preserve">COMERCIO AL POR MAYOR                        </v>
          </cell>
          <cell r="H1819">
            <v>1818</v>
          </cell>
          <cell r="I1819">
            <v>14553880</v>
          </cell>
          <cell r="J1819">
            <v>2137.5</v>
          </cell>
          <cell r="K1819">
            <v>3932934</v>
          </cell>
          <cell r="L1819">
            <v>1624</v>
          </cell>
          <cell r="M1819">
            <v>28520106</v>
          </cell>
          <cell r="N1819">
            <v>1610</v>
          </cell>
          <cell r="O1819">
            <v>7337069</v>
          </cell>
          <cell r="P1819">
            <v>4711</v>
          </cell>
          <cell r="Q1819">
            <v>410585</v>
          </cell>
          <cell r="R1819">
            <v>6717</v>
          </cell>
          <cell r="S1819">
            <v>123309</v>
          </cell>
          <cell r="T1819">
            <v>18617.5</v>
          </cell>
          <cell r="U1819">
            <v>2414</v>
          </cell>
        </row>
        <row r="1820">
          <cell r="A1820">
            <v>800004800</v>
          </cell>
          <cell r="B1820" t="str">
            <v xml:space="preserve">IMPORTADORA CELESTE S.A.                                              </v>
          </cell>
          <cell r="C1820" t="str">
            <v xml:space="preserve">MEDELLIN                  </v>
          </cell>
          <cell r="D1820" t="str">
            <v xml:space="preserve">ANTIOQUIA                 </v>
          </cell>
          <cell r="E1820" t="str">
            <v>VIGILANCIA</v>
          </cell>
          <cell r="F1820" t="str">
            <v>ACTIVA</v>
          </cell>
          <cell r="G1820" t="str">
            <v xml:space="preserve">COMERCIO DE VEHICULOS Y ACTIVIDADES CONEXAS  </v>
          </cell>
          <cell r="H1820">
            <v>1819</v>
          </cell>
          <cell r="I1820">
            <v>14546629</v>
          </cell>
          <cell r="J1820">
            <v>2200</v>
          </cell>
          <cell r="K1820">
            <v>3760818</v>
          </cell>
          <cell r="L1820">
            <v>1292</v>
          </cell>
          <cell r="M1820">
            <v>36449178</v>
          </cell>
          <cell r="N1820">
            <v>1611</v>
          </cell>
          <cell r="O1820">
            <v>7336844</v>
          </cell>
          <cell r="P1820">
            <v>9237</v>
          </cell>
          <cell r="Q1820">
            <v>111735</v>
          </cell>
          <cell r="R1820">
            <v>2703</v>
          </cell>
          <cell r="S1820">
            <v>529246</v>
          </cell>
          <cell r="T1820">
            <v>18862</v>
          </cell>
          <cell r="U1820">
            <v>2442</v>
          </cell>
        </row>
        <row r="1821">
          <cell r="A1821">
            <v>817000724</v>
          </cell>
          <cell r="B1821" t="str">
            <v xml:space="preserve">METREX S A                                                            </v>
          </cell>
          <cell r="C1821" t="str">
            <v xml:space="preserve">POPAYAN                   </v>
          </cell>
          <cell r="D1821" t="str">
            <v xml:space="preserve">CAUCA                     </v>
          </cell>
          <cell r="E1821" t="str">
            <v>VIGILANCIA</v>
          </cell>
          <cell r="F1821" t="str">
            <v>ACTIVA</v>
          </cell>
          <cell r="G1821" t="str">
            <v xml:space="preserve">FABRICACION DE MAQUINARIA Y EQUIPO           </v>
          </cell>
          <cell r="H1821">
            <v>1820</v>
          </cell>
          <cell r="I1821">
            <v>14541932</v>
          </cell>
          <cell r="J1821">
            <v>1073.5</v>
          </cell>
          <cell r="K1821">
            <v>10232623</v>
          </cell>
          <cell r="L1821">
            <v>2236</v>
          </cell>
          <cell r="M1821">
            <v>19741833</v>
          </cell>
          <cell r="N1821">
            <v>2477</v>
          </cell>
          <cell r="O1821">
            <v>4525620</v>
          </cell>
          <cell r="P1821">
            <v>1077</v>
          </cell>
          <cell r="Q1821">
            <v>2754777</v>
          </cell>
          <cell r="R1821">
            <v>948</v>
          </cell>
          <cell r="S1821">
            <v>2103548</v>
          </cell>
          <cell r="T1821">
            <v>9631.5</v>
          </cell>
          <cell r="U1821">
            <v>1246</v>
          </cell>
        </row>
        <row r="1822">
          <cell r="A1822">
            <v>890212357</v>
          </cell>
          <cell r="B1822" t="str">
            <v xml:space="preserve">PROMOCION E INVERSION EN PALMA S.A.                                   </v>
          </cell>
          <cell r="C1822" t="str">
            <v xml:space="preserve">BUCARAMANGA               </v>
          </cell>
          <cell r="D1822" t="str">
            <v xml:space="preserve">SANTANDER                 </v>
          </cell>
          <cell r="E1822" t="str">
            <v>VIGILANCIA</v>
          </cell>
          <cell r="F1822" t="str">
            <v>ACTIVA</v>
          </cell>
          <cell r="G1822" t="str">
            <v xml:space="preserve">AGRICOLA CON PREDOMINIO EXPORTADOR           </v>
          </cell>
          <cell r="H1822">
            <v>1821</v>
          </cell>
          <cell r="I1822">
            <v>14532404</v>
          </cell>
          <cell r="J1822">
            <v>826</v>
          </cell>
          <cell r="K1822">
            <v>14268593</v>
          </cell>
          <cell r="L1822">
            <v>9373</v>
          </cell>
          <cell r="M1822">
            <v>2573092</v>
          </cell>
          <cell r="N1822">
            <v>4033</v>
          </cell>
          <cell r="O1822">
            <v>2503330</v>
          </cell>
          <cell r="P1822">
            <v>3471</v>
          </cell>
          <cell r="Q1822">
            <v>634692</v>
          </cell>
          <cell r="R1822">
            <v>1714</v>
          </cell>
          <cell r="S1822">
            <v>989445</v>
          </cell>
          <cell r="T1822">
            <v>21238</v>
          </cell>
          <cell r="U1822">
            <v>2750</v>
          </cell>
        </row>
        <row r="1823">
          <cell r="A1823">
            <v>811005628</v>
          </cell>
          <cell r="B1823" t="str">
            <v xml:space="preserve">ENSENADA S.A.                                                         </v>
          </cell>
          <cell r="C1823" t="str">
            <v xml:space="preserve">MEDELLIN                  </v>
          </cell>
          <cell r="D1823" t="str">
            <v xml:space="preserve">ANTIOQUIA                 </v>
          </cell>
          <cell r="E1823" t="str">
            <v>VIGILANCIA</v>
          </cell>
          <cell r="F1823" t="str">
            <v>ACTIVA</v>
          </cell>
          <cell r="G1823" t="str">
            <v xml:space="preserve">COMERCIO AL POR MENOR                        </v>
          </cell>
          <cell r="H1823">
            <v>1822</v>
          </cell>
          <cell r="I1823">
            <v>14525847</v>
          </cell>
          <cell r="J1823">
            <v>2277.5</v>
          </cell>
          <cell r="K1823">
            <v>3566775</v>
          </cell>
          <cell r="L1823">
            <v>1837</v>
          </cell>
          <cell r="M1823">
            <v>24942203</v>
          </cell>
          <cell r="N1823">
            <v>887</v>
          </cell>
          <cell r="O1823">
            <v>13382841</v>
          </cell>
          <cell r="P1823">
            <v>978</v>
          </cell>
          <cell r="Q1823">
            <v>3090535</v>
          </cell>
          <cell r="R1823">
            <v>1295</v>
          </cell>
          <cell r="S1823">
            <v>1430857</v>
          </cell>
          <cell r="T1823">
            <v>9096.5</v>
          </cell>
          <cell r="U1823">
            <v>1173</v>
          </cell>
        </row>
        <row r="1824">
          <cell r="A1824">
            <v>800007202</v>
          </cell>
          <cell r="B1824" t="str">
            <v xml:space="preserve">ALTALENE S.A.                                                         </v>
          </cell>
          <cell r="C1824" t="str">
            <v xml:space="preserve">BOGOTA D.C.               </v>
          </cell>
          <cell r="D1824" t="str">
            <v xml:space="preserve">BOGOTA D.C.               </v>
          </cell>
          <cell r="E1824" t="str">
            <v>VIGILANCIA</v>
          </cell>
          <cell r="F1824" t="str">
            <v>ACTIVA</v>
          </cell>
          <cell r="G1824" t="str">
            <v xml:space="preserve">PRODUCTOS DE PLASTICO                        </v>
          </cell>
          <cell r="H1824">
            <v>1823</v>
          </cell>
          <cell r="I1824">
            <v>14512202</v>
          </cell>
          <cell r="J1824">
            <v>1680.5</v>
          </cell>
          <cell r="K1824">
            <v>5582647</v>
          </cell>
          <cell r="L1824">
            <v>2067</v>
          </cell>
          <cell r="M1824">
            <v>21801703</v>
          </cell>
          <cell r="N1824">
            <v>3494</v>
          </cell>
          <cell r="O1824">
            <v>2969570</v>
          </cell>
          <cell r="P1824">
            <v>2059</v>
          </cell>
          <cell r="Q1824">
            <v>1297667</v>
          </cell>
          <cell r="R1824">
            <v>2169</v>
          </cell>
          <cell r="S1824">
            <v>721347</v>
          </cell>
          <cell r="T1824">
            <v>13292.5</v>
          </cell>
          <cell r="U1824">
            <v>1698</v>
          </cell>
        </row>
        <row r="1825">
          <cell r="A1825">
            <v>890931835</v>
          </cell>
          <cell r="B1825" t="str">
            <v xml:space="preserve">DISMERCA S.A                                                          </v>
          </cell>
          <cell r="C1825" t="str">
            <v xml:space="preserve">MEDELLIN                  </v>
          </cell>
          <cell r="D1825" t="str">
            <v xml:space="preserve">ANTIOQUIA                 </v>
          </cell>
          <cell r="E1825" t="str">
            <v>VIGILANCIA</v>
          </cell>
          <cell r="F1825" t="str">
            <v>ACTIVA</v>
          </cell>
          <cell r="G1825" t="str">
            <v xml:space="preserve">COMERCIO DE VEHICULOS Y ACTIVIDADES CONEXAS  </v>
          </cell>
          <cell r="H1825">
            <v>1824</v>
          </cell>
          <cell r="I1825">
            <v>14508024</v>
          </cell>
          <cell r="J1825">
            <v>2803</v>
          </cell>
          <cell r="K1825">
            <v>2686132</v>
          </cell>
          <cell r="L1825">
            <v>909</v>
          </cell>
          <cell r="M1825">
            <v>53078448</v>
          </cell>
          <cell r="N1825">
            <v>1544</v>
          </cell>
          <cell r="O1825">
            <v>7694301</v>
          </cell>
          <cell r="P1825">
            <v>2354</v>
          </cell>
          <cell r="Q1825">
            <v>1078338</v>
          </cell>
          <cell r="R1825">
            <v>3443</v>
          </cell>
          <cell r="S1825">
            <v>372665</v>
          </cell>
          <cell r="T1825">
            <v>12877</v>
          </cell>
          <cell r="U1825">
            <v>1647</v>
          </cell>
        </row>
        <row r="1826">
          <cell r="A1826">
            <v>890900590</v>
          </cell>
          <cell r="B1826" t="str">
            <v xml:space="preserve">FABRICA DE CAJAS DE CARTON S.A.                                       </v>
          </cell>
          <cell r="C1826" t="str">
            <v xml:space="preserve">ITAGUI                    </v>
          </cell>
          <cell r="D1826" t="str">
            <v xml:space="preserve">ANTIOQUIA                 </v>
          </cell>
          <cell r="E1826" t="str">
            <v>VIGILANCIA</v>
          </cell>
          <cell r="F1826" t="str">
            <v>ACTIVA</v>
          </cell>
          <cell r="G1826" t="str">
            <v xml:space="preserve">FABRICACION DE PAPEL, CARTON Y DERIVADOS     </v>
          </cell>
          <cell r="H1826">
            <v>1825</v>
          </cell>
          <cell r="I1826">
            <v>14505812</v>
          </cell>
          <cell r="J1826">
            <v>1913.5</v>
          </cell>
          <cell r="K1826">
            <v>4613625</v>
          </cell>
          <cell r="L1826">
            <v>2310</v>
          </cell>
          <cell r="M1826">
            <v>19059468</v>
          </cell>
          <cell r="N1826">
            <v>3163</v>
          </cell>
          <cell r="O1826">
            <v>3351989</v>
          </cell>
          <cell r="P1826">
            <v>2639</v>
          </cell>
          <cell r="Q1826">
            <v>930385</v>
          </cell>
          <cell r="R1826">
            <v>4923</v>
          </cell>
          <cell r="S1826">
            <v>216153</v>
          </cell>
          <cell r="T1826">
            <v>16773.5</v>
          </cell>
          <cell r="U1826">
            <v>2166</v>
          </cell>
        </row>
        <row r="1827">
          <cell r="A1827">
            <v>890212463</v>
          </cell>
          <cell r="B1827" t="str">
            <v xml:space="preserve">LUBRIGRAS S.A                                                         </v>
          </cell>
          <cell r="C1827" t="str">
            <v xml:space="preserve">BUCARAMANGA               </v>
          </cell>
          <cell r="D1827" t="str">
            <v xml:space="preserve">SANTANDER                 </v>
          </cell>
          <cell r="E1827" t="str">
            <v>VIGILANCIA</v>
          </cell>
          <cell r="F1827" t="str">
            <v>ACTIVA</v>
          </cell>
          <cell r="G1827" t="str">
            <v xml:space="preserve">COMERCIO DE COMBUSTIBLES Y LUBRICANTES       </v>
          </cell>
          <cell r="H1827">
            <v>1826</v>
          </cell>
          <cell r="I1827">
            <v>14498183</v>
          </cell>
          <cell r="J1827">
            <v>1108.5</v>
          </cell>
          <cell r="K1827">
            <v>9719615</v>
          </cell>
          <cell r="L1827">
            <v>2015</v>
          </cell>
          <cell r="M1827">
            <v>22440888</v>
          </cell>
          <cell r="N1827">
            <v>2059</v>
          </cell>
          <cell r="O1827">
            <v>5584920</v>
          </cell>
          <cell r="P1827">
            <v>1146</v>
          </cell>
          <cell r="Q1827">
            <v>2566030</v>
          </cell>
          <cell r="R1827">
            <v>1213</v>
          </cell>
          <cell r="S1827">
            <v>1549217</v>
          </cell>
          <cell r="T1827">
            <v>9367.5</v>
          </cell>
          <cell r="U1827">
            <v>1209</v>
          </cell>
        </row>
        <row r="1828">
          <cell r="A1828">
            <v>890913319</v>
          </cell>
          <cell r="B1828" t="str">
            <v xml:space="preserve">FRANCO Y VELEZ CESDE CIA. LTDA                                        </v>
          </cell>
          <cell r="C1828" t="str">
            <v xml:space="preserve">MEDELLIN                  </v>
          </cell>
          <cell r="D1828" t="str">
            <v xml:space="preserve">ANTIOQUIA                 </v>
          </cell>
          <cell r="E1828" t="str">
            <v>VIGILANCIA</v>
          </cell>
          <cell r="F1828" t="str">
            <v>ACTIVA</v>
          </cell>
          <cell r="G1828" t="str">
            <v xml:space="preserve">EDUCACION                                    </v>
          </cell>
          <cell r="H1828">
            <v>1827</v>
          </cell>
          <cell r="I1828">
            <v>14495134</v>
          </cell>
          <cell r="J1828">
            <v>1629</v>
          </cell>
          <cell r="K1828">
            <v>5815122</v>
          </cell>
          <cell r="L1828">
            <v>4338</v>
          </cell>
          <cell r="M1828">
            <v>9036434</v>
          </cell>
          <cell r="N1828">
            <v>1840</v>
          </cell>
          <cell r="O1828">
            <v>6368425</v>
          </cell>
          <cell r="P1828">
            <v>3158</v>
          </cell>
          <cell r="Q1828">
            <v>721910</v>
          </cell>
          <cell r="R1828">
            <v>5789</v>
          </cell>
          <cell r="S1828">
            <v>164140</v>
          </cell>
          <cell r="T1828">
            <v>18581</v>
          </cell>
          <cell r="U1828">
            <v>2408</v>
          </cell>
        </row>
        <row r="1829">
          <cell r="A1829">
            <v>890900344</v>
          </cell>
          <cell r="B1829" t="str">
            <v xml:space="preserve">BORDADOS CRYSTAL S.A                                                  </v>
          </cell>
          <cell r="C1829" t="str">
            <v xml:space="preserve">MEDELLIN                  </v>
          </cell>
          <cell r="D1829" t="str">
            <v xml:space="preserve">ANTIOQUIA                 </v>
          </cell>
          <cell r="E1829" t="str">
            <v>VIGILANCIA</v>
          </cell>
          <cell r="F1829" t="str">
            <v>ACTIVA</v>
          </cell>
          <cell r="G1829" t="str">
            <v>FABRICACION DE TELAS Y ACTIVIDADES RELACIONAD</v>
          </cell>
          <cell r="H1829">
            <v>1828</v>
          </cell>
          <cell r="I1829">
            <v>14487042</v>
          </cell>
          <cell r="J1829">
            <v>917</v>
          </cell>
          <cell r="K1829">
            <v>12515664</v>
          </cell>
          <cell r="L1829">
            <v>3526</v>
          </cell>
          <cell r="M1829">
            <v>11721738</v>
          </cell>
          <cell r="N1829">
            <v>3080</v>
          </cell>
          <cell r="O1829">
            <v>3445301</v>
          </cell>
          <cell r="P1829">
            <v>2897</v>
          </cell>
          <cell r="Q1829">
            <v>820182</v>
          </cell>
          <cell r="R1829">
            <v>4751</v>
          </cell>
          <cell r="S1829">
            <v>227166</v>
          </cell>
          <cell r="T1829">
            <v>16999</v>
          </cell>
          <cell r="U1829">
            <v>2199</v>
          </cell>
        </row>
        <row r="1830">
          <cell r="A1830">
            <v>816003858</v>
          </cell>
          <cell r="B1830" t="str">
            <v xml:space="preserve">ENERGIA Y ALUMBRADO DE PEREIRA S.A.E.S.P.                             </v>
          </cell>
          <cell r="C1830" t="str">
            <v xml:space="preserve">BOGOTA D.C.               </v>
          </cell>
          <cell r="D1830" t="str">
            <v xml:space="preserve">BOGOTA D.C.               </v>
          </cell>
          <cell r="E1830" t="str">
            <v>VIGILANCIA</v>
          </cell>
          <cell r="F1830" t="str">
            <v>ACTIVA</v>
          </cell>
          <cell r="G1830" t="str">
            <v xml:space="preserve">GENERACION Y SUMINISTRO DE ELECTRICIDAD, GAS </v>
          </cell>
          <cell r="H1830">
            <v>1829</v>
          </cell>
          <cell r="I1830">
            <v>14470218</v>
          </cell>
          <cell r="J1830">
            <v>4795.5</v>
          </cell>
          <cell r="K1830">
            <v>1072246</v>
          </cell>
          <cell r="L1830">
            <v>2352</v>
          </cell>
          <cell r="M1830">
            <v>18729640</v>
          </cell>
          <cell r="N1830">
            <v>2401</v>
          </cell>
          <cell r="O1830">
            <v>4666418</v>
          </cell>
          <cell r="P1830">
            <v>2004</v>
          </cell>
          <cell r="Q1830">
            <v>1338401</v>
          </cell>
          <cell r="R1830">
            <v>5098</v>
          </cell>
          <cell r="S1830">
            <v>204335</v>
          </cell>
          <cell r="T1830">
            <v>18479.5</v>
          </cell>
          <cell r="U1830">
            <v>2392</v>
          </cell>
        </row>
        <row r="1831">
          <cell r="A1831">
            <v>860503326</v>
          </cell>
          <cell r="B1831" t="str">
            <v xml:space="preserve">VELEZ LAB Y CIA S A                                                   </v>
          </cell>
          <cell r="C1831" t="str">
            <v xml:space="preserve">BOGOTA D.C.               </v>
          </cell>
          <cell r="D1831" t="str">
            <v xml:space="preserve">BOGOTA D.C.               </v>
          </cell>
          <cell r="E1831" t="str">
            <v>VIGILANCIA</v>
          </cell>
          <cell r="F1831" t="str">
            <v>ACTIVA</v>
          </cell>
          <cell r="G1831" t="str">
            <v xml:space="preserve">COMERCIO AL POR MAYOR                        </v>
          </cell>
          <cell r="H1831">
            <v>1830</v>
          </cell>
          <cell r="I1831">
            <v>14464653</v>
          </cell>
          <cell r="J1831">
            <v>974</v>
          </cell>
          <cell r="K1831">
            <v>11640654</v>
          </cell>
          <cell r="L1831">
            <v>2561</v>
          </cell>
          <cell r="M1831">
            <v>17069102</v>
          </cell>
          <cell r="N1831">
            <v>1103</v>
          </cell>
          <cell r="O1831">
            <v>10670870</v>
          </cell>
          <cell r="P1831">
            <v>946</v>
          </cell>
          <cell r="Q1831">
            <v>3194188</v>
          </cell>
          <cell r="R1831">
            <v>1287</v>
          </cell>
          <cell r="S1831">
            <v>1452005</v>
          </cell>
          <cell r="T1831">
            <v>8701</v>
          </cell>
          <cell r="U1831">
            <v>1123</v>
          </cell>
        </row>
        <row r="1832">
          <cell r="A1832">
            <v>830053854</v>
          </cell>
          <cell r="B1832" t="str">
            <v xml:space="preserve">AMTEL COMUNICACIONES LTDA                                             </v>
          </cell>
          <cell r="C1832" t="str">
            <v xml:space="preserve">BOGOTA D.C.               </v>
          </cell>
          <cell r="D1832" t="str">
            <v xml:space="preserve">BOGOTA D.C.               </v>
          </cell>
          <cell r="E1832" t="str">
            <v>VIGILANCIA</v>
          </cell>
          <cell r="F1832" t="str">
            <v>ACTIVA</v>
          </cell>
          <cell r="G1832" t="str">
            <v xml:space="preserve">COMERCIO AL POR MAYOR                        </v>
          </cell>
          <cell r="H1832">
            <v>1831</v>
          </cell>
          <cell r="I1832">
            <v>14463029</v>
          </cell>
          <cell r="J1832">
            <v>3230</v>
          </cell>
          <cell r="K1832">
            <v>2174566</v>
          </cell>
          <cell r="L1832">
            <v>4096</v>
          </cell>
          <cell r="M1832">
            <v>9707729</v>
          </cell>
          <cell r="N1832">
            <v>3145</v>
          </cell>
          <cell r="O1832">
            <v>3365759</v>
          </cell>
          <cell r="P1832">
            <v>2610</v>
          </cell>
          <cell r="Q1832">
            <v>944833</v>
          </cell>
          <cell r="R1832">
            <v>2732</v>
          </cell>
          <cell r="S1832">
            <v>518730</v>
          </cell>
          <cell r="T1832">
            <v>17644</v>
          </cell>
          <cell r="U1832">
            <v>2280</v>
          </cell>
        </row>
        <row r="1833">
          <cell r="A1833">
            <v>860015734</v>
          </cell>
          <cell r="B1833" t="str">
            <v xml:space="preserve">PUBLICIDAD TORO LTDA                                                  </v>
          </cell>
          <cell r="C1833" t="str">
            <v xml:space="preserve">BOGOTA D.C.               </v>
          </cell>
          <cell r="D1833" t="str">
            <v xml:space="preserve">BOGOTA D.C.               </v>
          </cell>
          <cell r="E1833" t="str">
            <v>VIGILANCIA</v>
          </cell>
          <cell r="F1833" t="str">
            <v>ACTIVA</v>
          </cell>
          <cell r="G1833" t="str">
            <v xml:space="preserve">OTRAS ACTIVIDADES EMPRESARIALES              </v>
          </cell>
          <cell r="H1833">
            <v>1832</v>
          </cell>
          <cell r="I1833">
            <v>14458475</v>
          </cell>
          <cell r="J1833">
            <v>1631.5</v>
          </cell>
          <cell r="K1833">
            <v>5801737</v>
          </cell>
          <cell r="L1833">
            <v>5265</v>
          </cell>
          <cell r="M1833">
            <v>6947603</v>
          </cell>
          <cell r="N1833">
            <v>1709</v>
          </cell>
          <cell r="O1833">
            <v>6921150</v>
          </cell>
          <cell r="P1833">
            <v>5987</v>
          </cell>
          <cell r="Q1833">
            <v>277278</v>
          </cell>
          <cell r="R1833">
            <v>2014</v>
          </cell>
          <cell r="S1833">
            <v>794926</v>
          </cell>
          <cell r="T1833">
            <v>18438.5</v>
          </cell>
          <cell r="U1833">
            <v>2387</v>
          </cell>
        </row>
        <row r="1834">
          <cell r="A1834">
            <v>890327120</v>
          </cell>
          <cell r="B1834" t="str">
            <v xml:space="preserve">EXTRAS S.A.                                                           </v>
          </cell>
          <cell r="C1834" t="str">
            <v xml:space="preserve">CALI                      </v>
          </cell>
          <cell r="D1834" t="str">
            <v xml:space="preserve">VALLE                     </v>
          </cell>
          <cell r="E1834" t="str">
            <v>VIGILANCIA</v>
          </cell>
          <cell r="F1834" t="str">
            <v>ACTIVA</v>
          </cell>
          <cell r="G1834" t="str">
            <v xml:space="preserve">OTRAS ACTIVIDADES EMPRESARIALES              </v>
          </cell>
          <cell r="H1834">
            <v>1833</v>
          </cell>
          <cell r="I1834">
            <v>14443942</v>
          </cell>
          <cell r="J1834">
            <v>1848.5</v>
          </cell>
          <cell r="K1834">
            <v>4905189</v>
          </cell>
          <cell r="L1834">
            <v>500</v>
          </cell>
          <cell r="M1834">
            <v>92843982</v>
          </cell>
          <cell r="N1834">
            <v>1569</v>
          </cell>
          <cell r="O1834">
            <v>7558859</v>
          </cell>
          <cell r="P1834">
            <v>1158</v>
          </cell>
          <cell r="Q1834">
            <v>2527849</v>
          </cell>
          <cell r="R1834">
            <v>1685</v>
          </cell>
          <cell r="S1834">
            <v>1013221</v>
          </cell>
          <cell r="T1834">
            <v>8593.5</v>
          </cell>
          <cell r="U1834">
            <v>1109</v>
          </cell>
        </row>
        <row r="1835">
          <cell r="A1835">
            <v>800049303</v>
          </cell>
          <cell r="B1835" t="str">
            <v xml:space="preserve">TELEVENTAS S.A.                                                       </v>
          </cell>
          <cell r="C1835" t="str">
            <v xml:space="preserve">BOGOTA D.C.               </v>
          </cell>
          <cell r="D1835" t="str">
            <v xml:space="preserve">BOGOTA D.C.               </v>
          </cell>
          <cell r="E1835" t="str">
            <v>VIGILANCIA</v>
          </cell>
          <cell r="F1835" t="str">
            <v>ACTIVA</v>
          </cell>
          <cell r="G1835" t="str">
            <v xml:space="preserve">COMERCIO AL POR MENOR                        </v>
          </cell>
          <cell r="H1835">
            <v>1834</v>
          </cell>
          <cell r="I1835">
            <v>14384606</v>
          </cell>
          <cell r="J1835">
            <v>1020.5</v>
          </cell>
          <cell r="K1835">
            <v>10942178</v>
          </cell>
          <cell r="L1835">
            <v>2940</v>
          </cell>
          <cell r="M1835">
            <v>14511936</v>
          </cell>
          <cell r="N1835">
            <v>1267</v>
          </cell>
          <cell r="O1835">
            <v>9269820</v>
          </cell>
          <cell r="P1835">
            <v>702</v>
          </cell>
          <cell r="Q1835">
            <v>4622163</v>
          </cell>
          <cell r="R1835">
            <v>829</v>
          </cell>
          <cell r="S1835">
            <v>2551861</v>
          </cell>
          <cell r="T1835">
            <v>8592.5</v>
          </cell>
          <cell r="U1835">
            <v>1110</v>
          </cell>
        </row>
        <row r="1836">
          <cell r="A1836">
            <v>804017043</v>
          </cell>
          <cell r="B1836" t="str">
            <v xml:space="preserve">EXTRACTORA CENTRAL S.A.                                               </v>
          </cell>
          <cell r="C1836" t="str">
            <v xml:space="preserve">BUCARAMANGA               </v>
          </cell>
          <cell r="D1836" t="str">
            <v xml:space="preserve">SANTANDER                 </v>
          </cell>
          <cell r="E1836" t="str">
            <v>VIGILANCIA</v>
          </cell>
          <cell r="F1836" t="str">
            <v>ACTIVA</v>
          </cell>
          <cell r="G1836" t="str">
            <v xml:space="preserve">PRODUCTOS ALIMENTICIOS                       </v>
          </cell>
          <cell r="H1836">
            <v>1835</v>
          </cell>
          <cell r="I1836">
            <v>14376762</v>
          </cell>
          <cell r="J1836">
            <v>1215</v>
          </cell>
          <cell r="K1836">
            <v>8616622</v>
          </cell>
          <cell r="L1836">
            <v>5139</v>
          </cell>
          <cell r="M1836">
            <v>7201259</v>
          </cell>
          <cell r="N1836">
            <v>6328</v>
          </cell>
          <cell r="O1836">
            <v>1396876</v>
          </cell>
          <cell r="P1836">
            <v>3129</v>
          </cell>
          <cell r="Q1836">
            <v>733829</v>
          </cell>
          <cell r="R1836">
            <v>1694</v>
          </cell>
          <cell r="S1836">
            <v>1005707</v>
          </cell>
          <cell r="T1836">
            <v>19340</v>
          </cell>
          <cell r="U1836">
            <v>2507</v>
          </cell>
        </row>
        <row r="1837">
          <cell r="A1837">
            <v>806005423</v>
          </cell>
          <cell r="B1837" t="str">
            <v xml:space="preserve">EL CONSTRUCTOR INVERSIONES S.A.                                       </v>
          </cell>
          <cell r="C1837" t="str">
            <v xml:space="preserve">CARTAGENA                 </v>
          </cell>
          <cell r="D1837" t="str">
            <v xml:space="preserve">BOLIVAR                   </v>
          </cell>
          <cell r="E1837" t="str">
            <v>VIGILANCIA</v>
          </cell>
          <cell r="F1837" t="str">
            <v>ACTIVA</v>
          </cell>
          <cell r="G1837" t="str">
            <v xml:space="preserve">COMERCIO AL POR MAYOR                        </v>
          </cell>
          <cell r="H1837">
            <v>1836</v>
          </cell>
          <cell r="I1837">
            <v>14366960</v>
          </cell>
          <cell r="J1837">
            <v>2321</v>
          </cell>
          <cell r="K1837">
            <v>3466628</v>
          </cell>
          <cell r="L1837">
            <v>1478</v>
          </cell>
          <cell r="M1837">
            <v>31792483</v>
          </cell>
          <cell r="N1837">
            <v>2403</v>
          </cell>
          <cell r="O1837">
            <v>4656723</v>
          </cell>
          <cell r="P1837">
            <v>1964</v>
          </cell>
          <cell r="Q1837">
            <v>1363551</v>
          </cell>
          <cell r="R1837">
            <v>1757</v>
          </cell>
          <cell r="S1837">
            <v>959176</v>
          </cell>
          <cell r="T1837">
            <v>11759</v>
          </cell>
          <cell r="U1837">
            <v>1521</v>
          </cell>
        </row>
        <row r="1838">
          <cell r="A1838">
            <v>817002521</v>
          </cell>
          <cell r="B1838" t="str">
            <v xml:space="preserve">SOCIEDAD AGRICOLA Y PECUARIA DE OCCIDENTE S.A AGROPEC S.A.            </v>
          </cell>
          <cell r="C1838" t="str">
            <v xml:space="preserve">CALI                      </v>
          </cell>
          <cell r="D1838" t="str">
            <v xml:space="preserve">VALLE                     </v>
          </cell>
          <cell r="E1838" t="str">
            <v>VIGILANCIA</v>
          </cell>
          <cell r="F1838" t="str">
            <v>ACTIVA</v>
          </cell>
          <cell r="G1838" t="str">
            <v xml:space="preserve">COMERCIO AL POR MAYOR                        </v>
          </cell>
          <cell r="H1838">
            <v>1837</v>
          </cell>
          <cell r="I1838">
            <v>14332013</v>
          </cell>
          <cell r="J1838">
            <v>2397</v>
          </cell>
          <cell r="K1838">
            <v>3295060</v>
          </cell>
          <cell r="L1838">
            <v>383</v>
          </cell>
          <cell r="M1838">
            <v>118180273</v>
          </cell>
          <cell r="N1838">
            <v>816</v>
          </cell>
          <cell r="O1838">
            <v>14603336</v>
          </cell>
          <cell r="P1838">
            <v>2685</v>
          </cell>
          <cell r="Q1838">
            <v>907250</v>
          </cell>
          <cell r="R1838">
            <v>4200</v>
          </cell>
          <cell r="S1838">
            <v>275181</v>
          </cell>
          <cell r="T1838">
            <v>12318</v>
          </cell>
          <cell r="U1838">
            <v>1589</v>
          </cell>
        </row>
        <row r="1839">
          <cell r="A1839">
            <v>816002394</v>
          </cell>
          <cell r="B1839" t="str">
            <v xml:space="preserve">C.I. COPRUCOL LTDA.                                                   </v>
          </cell>
          <cell r="C1839" t="str">
            <v xml:space="preserve">PEREIRA                   </v>
          </cell>
          <cell r="D1839" t="str">
            <v xml:space="preserve">RISARALDA                 </v>
          </cell>
          <cell r="E1839" t="str">
            <v>VIGILANCIA</v>
          </cell>
          <cell r="F1839" t="str">
            <v>ACTIVA</v>
          </cell>
          <cell r="G1839" t="str">
            <v xml:space="preserve">COMERCIO AL POR MAYOR                        </v>
          </cell>
          <cell r="H1839">
            <v>1838</v>
          </cell>
          <cell r="I1839">
            <v>14319520</v>
          </cell>
          <cell r="J1839">
            <v>2127</v>
          </cell>
          <cell r="K1839">
            <v>3974921</v>
          </cell>
          <cell r="L1839">
            <v>2846</v>
          </cell>
          <cell r="M1839">
            <v>15036712</v>
          </cell>
          <cell r="N1839">
            <v>4052</v>
          </cell>
          <cell r="O1839">
            <v>2481296</v>
          </cell>
          <cell r="P1839">
            <v>3150</v>
          </cell>
          <cell r="Q1839">
            <v>726161</v>
          </cell>
          <cell r="R1839">
            <v>6116</v>
          </cell>
          <cell r="S1839">
            <v>148762</v>
          </cell>
          <cell r="T1839">
            <v>20129</v>
          </cell>
          <cell r="U1839">
            <v>2605</v>
          </cell>
        </row>
        <row r="1840">
          <cell r="A1840">
            <v>817002510</v>
          </cell>
          <cell r="B1840" t="str">
            <v xml:space="preserve">PAPELES Y FIBRAS DEL CAUCA S A                                        </v>
          </cell>
          <cell r="C1840" t="str">
            <v xml:space="preserve">CALOTO                    </v>
          </cell>
          <cell r="D1840" t="str">
            <v xml:space="preserve">CAUCA                     </v>
          </cell>
          <cell r="E1840" t="str">
            <v>VIGILANCIA</v>
          </cell>
          <cell r="F1840" t="str">
            <v>ACTIVA</v>
          </cell>
          <cell r="G1840" t="str">
            <v xml:space="preserve">FABRICACION DE PAPEL, CARTON Y DERIVADOS     </v>
          </cell>
          <cell r="H1840">
            <v>1839</v>
          </cell>
          <cell r="I1840">
            <v>14318833</v>
          </cell>
          <cell r="J1840">
            <v>907.5</v>
          </cell>
          <cell r="K1840">
            <v>12652423</v>
          </cell>
          <cell r="L1840">
            <v>7380</v>
          </cell>
          <cell r="M1840">
            <v>4019810</v>
          </cell>
          <cell r="N1840">
            <v>4694</v>
          </cell>
          <cell r="O1840">
            <v>2059469</v>
          </cell>
          <cell r="P1840">
            <v>1463</v>
          </cell>
          <cell r="Q1840">
            <v>1930869</v>
          </cell>
          <cell r="R1840">
            <v>1025</v>
          </cell>
          <cell r="S1840">
            <v>1903736</v>
          </cell>
          <cell r="T1840">
            <v>17308.5</v>
          </cell>
          <cell r="U1840">
            <v>2246</v>
          </cell>
        </row>
        <row r="1841">
          <cell r="A1841">
            <v>890901624</v>
          </cell>
          <cell r="B1841" t="str">
            <v xml:space="preserve">DISTRICONDOR S.A.                                                     </v>
          </cell>
          <cell r="C1841" t="str">
            <v xml:space="preserve">MEDELLIN                  </v>
          </cell>
          <cell r="D1841" t="str">
            <v xml:space="preserve">ANTIOQUIA                 </v>
          </cell>
          <cell r="E1841" t="str">
            <v>VIGILANCIA</v>
          </cell>
          <cell r="F1841" t="str">
            <v>ACTIVA</v>
          </cell>
          <cell r="G1841" t="str">
            <v xml:space="preserve">COMERCIO AL POR MENOR                        </v>
          </cell>
          <cell r="H1841">
            <v>1840</v>
          </cell>
          <cell r="I1841">
            <v>14316293</v>
          </cell>
          <cell r="J1841">
            <v>1379.5</v>
          </cell>
          <cell r="K1841">
            <v>7308062</v>
          </cell>
          <cell r="L1841">
            <v>1389</v>
          </cell>
          <cell r="M1841">
            <v>34124338</v>
          </cell>
          <cell r="N1841">
            <v>1309</v>
          </cell>
          <cell r="O1841">
            <v>8961745</v>
          </cell>
          <cell r="P1841">
            <v>1250</v>
          </cell>
          <cell r="Q1841">
            <v>2301109</v>
          </cell>
          <cell r="R1841">
            <v>1264</v>
          </cell>
          <cell r="S1841">
            <v>1480892</v>
          </cell>
          <cell r="T1841">
            <v>8431.5</v>
          </cell>
          <cell r="U1841">
            <v>1090</v>
          </cell>
        </row>
        <row r="1842">
          <cell r="A1842">
            <v>860530777</v>
          </cell>
          <cell r="B1842" t="str">
            <v xml:space="preserve">ACEREX S.A.                                                           </v>
          </cell>
          <cell r="C1842" t="str">
            <v xml:space="preserve">BOGOTA D.C.               </v>
          </cell>
          <cell r="D1842" t="str">
            <v xml:space="preserve">BOGOTA D.C.               </v>
          </cell>
          <cell r="E1842" t="str">
            <v>VIGILANCIA</v>
          </cell>
          <cell r="F1842" t="str">
            <v>ACTIVA</v>
          </cell>
          <cell r="G1842" t="str">
            <v xml:space="preserve">COMERCIO AL POR MAYOR                        </v>
          </cell>
          <cell r="H1842">
            <v>1841</v>
          </cell>
          <cell r="I1842">
            <v>14305166</v>
          </cell>
          <cell r="J1842">
            <v>1892.5</v>
          </cell>
          <cell r="K1842">
            <v>4695173</v>
          </cell>
          <cell r="L1842">
            <v>2223</v>
          </cell>
          <cell r="M1842">
            <v>19936609</v>
          </cell>
          <cell r="N1842">
            <v>1600</v>
          </cell>
          <cell r="O1842">
            <v>7377962</v>
          </cell>
          <cell r="P1842">
            <v>1374</v>
          </cell>
          <cell r="Q1842">
            <v>2057975</v>
          </cell>
          <cell r="R1842">
            <v>1617</v>
          </cell>
          <cell r="S1842">
            <v>1065474</v>
          </cell>
          <cell r="T1842">
            <v>10547.5</v>
          </cell>
          <cell r="U1842">
            <v>1357</v>
          </cell>
        </row>
        <row r="1843">
          <cell r="A1843">
            <v>811005154</v>
          </cell>
          <cell r="B1843" t="str">
            <v xml:space="preserve">GIRAR TELAS S.A.                                                      </v>
          </cell>
          <cell r="C1843" t="str">
            <v xml:space="preserve">ITAGUI                    </v>
          </cell>
          <cell r="D1843" t="str">
            <v xml:space="preserve">ANTIOQUIA                 </v>
          </cell>
          <cell r="E1843" t="str">
            <v>VIGILANCIA</v>
          </cell>
          <cell r="F1843" t="str">
            <v>ACTIVA</v>
          </cell>
          <cell r="G1843" t="str">
            <v xml:space="preserve">COMERCIO AL POR MAYOR                        </v>
          </cell>
          <cell r="H1843">
            <v>1842</v>
          </cell>
          <cell r="I1843">
            <v>14294059</v>
          </cell>
          <cell r="J1843">
            <v>2236</v>
          </cell>
          <cell r="K1843">
            <v>3658491</v>
          </cell>
          <cell r="L1843">
            <v>1928</v>
          </cell>
          <cell r="M1843">
            <v>23676536</v>
          </cell>
          <cell r="N1843">
            <v>2466</v>
          </cell>
          <cell r="O1843">
            <v>4541645</v>
          </cell>
          <cell r="P1843">
            <v>1401</v>
          </cell>
          <cell r="Q1843">
            <v>2023969</v>
          </cell>
          <cell r="R1843">
            <v>4074</v>
          </cell>
          <cell r="S1843">
            <v>289993</v>
          </cell>
          <cell r="T1843">
            <v>13947</v>
          </cell>
          <cell r="U1843">
            <v>1802</v>
          </cell>
        </row>
        <row r="1844">
          <cell r="A1844">
            <v>860508392</v>
          </cell>
          <cell r="B1844" t="str">
            <v xml:space="preserve">SERVI OPTICA SOCIEDAD LTDA                                            </v>
          </cell>
          <cell r="C1844" t="str">
            <v xml:space="preserve">BOGOTA D.C.               </v>
          </cell>
          <cell r="D1844" t="str">
            <v xml:space="preserve">BOGOTA D.C.               </v>
          </cell>
          <cell r="E1844" t="str">
            <v>VIGILANCIA</v>
          </cell>
          <cell r="F1844" t="str">
            <v>ACTIVA</v>
          </cell>
          <cell r="G1844" t="str">
            <v xml:space="preserve">COMERCIO AL POR MAYOR                        </v>
          </cell>
          <cell r="H1844">
            <v>1843</v>
          </cell>
          <cell r="I1844">
            <v>14291518</v>
          </cell>
          <cell r="J1844">
            <v>2009.5</v>
          </cell>
          <cell r="K1844">
            <v>4314056</v>
          </cell>
          <cell r="L1844">
            <v>2125</v>
          </cell>
          <cell r="M1844">
            <v>21035240</v>
          </cell>
          <cell r="N1844">
            <v>1158</v>
          </cell>
          <cell r="O1844">
            <v>10072398</v>
          </cell>
          <cell r="P1844">
            <v>1296</v>
          </cell>
          <cell r="Q1844">
            <v>2208611</v>
          </cell>
          <cell r="R1844">
            <v>1363</v>
          </cell>
          <cell r="S1844">
            <v>1344218</v>
          </cell>
          <cell r="T1844">
            <v>9794.5</v>
          </cell>
          <cell r="U1844">
            <v>1268</v>
          </cell>
        </row>
        <row r="1845">
          <cell r="A1845">
            <v>811025338</v>
          </cell>
          <cell r="B1845" t="str">
            <v xml:space="preserve">MOLINO LA SABANA S.A.                                                 </v>
          </cell>
          <cell r="C1845" t="str">
            <v xml:space="preserve">IPIALES                   </v>
          </cell>
          <cell r="D1845" t="str">
            <v xml:space="preserve">NARINO                    </v>
          </cell>
          <cell r="E1845" t="str">
            <v>VIGILANCIA</v>
          </cell>
          <cell r="F1845" t="str">
            <v>ACTIVA</v>
          </cell>
          <cell r="G1845" t="str">
            <v xml:space="preserve">COMERCIO AL POR MAYOR                        </v>
          </cell>
          <cell r="H1845">
            <v>1844</v>
          </cell>
          <cell r="I1845">
            <v>14278001</v>
          </cell>
          <cell r="J1845">
            <v>4620</v>
          </cell>
          <cell r="K1845">
            <v>1159596</v>
          </cell>
          <cell r="L1845">
            <v>1010</v>
          </cell>
          <cell r="M1845">
            <v>47052465</v>
          </cell>
          <cell r="N1845">
            <v>1724</v>
          </cell>
          <cell r="O1845">
            <v>6885852</v>
          </cell>
          <cell r="P1845">
            <v>5143</v>
          </cell>
          <cell r="Q1845">
            <v>358028</v>
          </cell>
          <cell r="R1845">
            <v>4224</v>
          </cell>
          <cell r="S1845">
            <v>272997</v>
          </cell>
          <cell r="T1845">
            <v>18565</v>
          </cell>
          <cell r="U1845">
            <v>2412</v>
          </cell>
        </row>
        <row r="1846">
          <cell r="A1846">
            <v>830066984</v>
          </cell>
          <cell r="B1846" t="str">
            <v xml:space="preserve">REDES Y PROYECTOS DE ENERGIA S.A.                                     </v>
          </cell>
          <cell r="C1846" t="str">
            <v xml:space="preserve">BOGOTA D.C.               </v>
          </cell>
          <cell r="D1846" t="str">
            <v xml:space="preserve">BOGOTA D.C.               </v>
          </cell>
          <cell r="E1846" t="str">
            <v>VIGILANCIA</v>
          </cell>
          <cell r="F1846" t="str">
            <v>ACTIVA</v>
          </cell>
          <cell r="G1846" t="str">
            <v xml:space="preserve">ADECUACION DE OBRAS DE CONSTRUCCION          </v>
          </cell>
          <cell r="H1846">
            <v>1845</v>
          </cell>
          <cell r="I1846">
            <v>14241164</v>
          </cell>
          <cell r="J1846">
            <v>4696</v>
          </cell>
          <cell r="K1846">
            <v>1123055</v>
          </cell>
          <cell r="L1846">
            <v>4075</v>
          </cell>
          <cell r="M1846">
            <v>9760518</v>
          </cell>
          <cell r="N1846">
            <v>4984</v>
          </cell>
          <cell r="O1846">
            <v>1917948</v>
          </cell>
          <cell r="P1846">
            <v>2644</v>
          </cell>
          <cell r="Q1846">
            <v>928168</v>
          </cell>
          <cell r="R1846">
            <v>2186</v>
          </cell>
          <cell r="S1846">
            <v>708736</v>
          </cell>
          <cell r="T1846">
            <v>20430</v>
          </cell>
          <cell r="U1846">
            <v>2649</v>
          </cell>
        </row>
        <row r="1847">
          <cell r="A1847">
            <v>800093391</v>
          </cell>
          <cell r="B1847" t="str">
            <v xml:space="preserve">NOVAMED S A                                                           </v>
          </cell>
          <cell r="C1847" t="str">
            <v xml:space="preserve">BARRANQUILLA              </v>
          </cell>
          <cell r="D1847" t="str">
            <v xml:space="preserve">ATLANTICO                 </v>
          </cell>
          <cell r="E1847" t="str">
            <v>VIGILANCIA</v>
          </cell>
          <cell r="F1847" t="str">
            <v>ACTIVA</v>
          </cell>
          <cell r="G1847" t="str">
            <v xml:space="preserve">PRODUCTOS QUIMICOS                           </v>
          </cell>
          <cell r="H1847">
            <v>1846</v>
          </cell>
          <cell r="I1847">
            <v>14234453</v>
          </cell>
          <cell r="J1847">
            <v>1376.5</v>
          </cell>
          <cell r="K1847">
            <v>7327259</v>
          </cell>
          <cell r="L1847">
            <v>2374</v>
          </cell>
          <cell r="M1847">
            <v>18531734</v>
          </cell>
          <cell r="N1847">
            <v>1058</v>
          </cell>
          <cell r="O1847">
            <v>11107642</v>
          </cell>
          <cell r="P1847">
            <v>1796</v>
          </cell>
          <cell r="Q1847">
            <v>1511250</v>
          </cell>
          <cell r="R1847">
            <v>2933</v>
          </cell>
          <cell r="S1847">
            <v>472034</v>
          </cell>
          <cell r="T1847">
            <v>11383.5</v>
          </cell>
          <cell r="U1847">
            <v>1466</v>
          </cell>
        </row>
        <row r="1848">
          <cell r="A1848">
            <v>860510031</v>
          </cell>
          <cell r="B1848" t="str">
            <v xml:space="preserve">ASESORIA EN SISTEMATIZACION DE DATOS S.A.                             </v>
          </cell>
          <cell r="C1848" t="str">
            <v xml:space="preserve">BOGOTA D.C.               </v>
          </cell>
          <cell r="D1848" t="str">
            <v xml:space="preserve">BOGOTA D.C.               </v>
          </cell>
          <cell r="E1848" t="str">
            <v>VIGILANCIA</v>
          </cell>
          <cell r="F1848" t="str">
            <v>ACTIVA</v>
          </cell>
          <cell r="G1848" t="str">
            <v xml:space="preserve">ACTIVIDADES DE INFORMATICA                   </v>
          </cell>
          <cell r="H1848">
            <v>1847</v>
          </cell>
          <cell r="I1848">
            <v>14218910</v>
          </cell>
          <cell r="J1848">
            <v>1393</v>
          </cell>
          <cell r="K1848">
            <v>7193528</v>
          </cell>
          <cell r="L1848">
            <v>2227</v>
          </cell>
          <cell r="M1848">
            <v>19853200</v>
          </cell>
          <cell r="N1848">
            <v>682</v>
          </cell>
          <cell r="O1848">
            <v>17857572</v>
          </cell>
          <cell r="P1848">
            <v>1369</v>
          </cell>
          <cell r="Q1848">
            <v>2062489</v>
          </cell>
          <cell r="R1848">
            <v>1754</v>
          </cell>
          <cell r="S1848">
            <v>961928</v>
          </cell>
          <cell r="T1848">
            <v>9272</v>
          </cell>
          <cell r="U1848">
            <v>1205</v>
          </cell>
        </row>
        <row r="1849">
          <cell r="A1849">
            <v>800013736</v>
          </cell>
          <cell r="B1849" t="str">
            <v xml:space="preserve">PALMERAS DE YARIMA S.A.                                               </v>
          </cell>
          <cell r="C1849" t="str">
            <v xml:space="preserve">BOGOTA D.C.               </v>
          </cell>
          <cell r="D1849" t="str">
            <v xml:space="preserve">BOGOTA D.C.               </v>
          </cell>
          <cell r="E1849" t="str">
            <v>VIGILANCIA</v>
          </cell>
          <cell r="F1849" t="str">
            <v>ACTIVA</v>
          </cell>
          <cell r="G1849" t="str">
            <v xml:space="preserve">AGRICOLA CON PREDOMINIO EXPORTADOR           </v>
          </cell>
          <cell r="H1849">
            <v>1848</v>
          </cell>
          <cell r="I1849">
            <v>14216836</v>
          </cell>
          <cell r="J1849">
            <v>1015</v>
          </cell>
          <cell r="K1849">
            <v>11008182</v>
          </cell>
          <cell r="L1849">
            <v>7108</v>
          </cell>
          <cell r="M1849">
            <v>4288738</v>
          </cell>
          <cell r="N1849">
            <v>6216</v>
          </cell>
          <cell r="O1849">
            <v>1432610</v>
          </cell>
          <cell r="P1849">
            <v>3034</v>
          </cell>
          <cell r="Q1849">
            <v>770010</v>
          </cell>
          <cell r="R1849">
            <v>2658</v>
          </cell>
          <cell r="S1849">
            <v>541256</v>
          </cell>
          <cell r="T1849">
            <v>21879</v>
          </cell>
          <cell r="U1849">
            <v>2851</v>
          </cell>
        </row>
        <row r="1850">
          <cell r="A1850">
            <v>805017697</v>
          </cell>
          <cell r="B1850" t="str">
            <v xml:space="preserve">DELTAVALLE S.A.                                                       </v>
          </cell>
          <cell r="C1850" t="str">
            <v xml:space="preserve">YUMBO                     </v>
          </cell>
          <cell r="D1850" t="str">
            <v xml:space="preserve">VALLE                     </v>
          </cell>
          <cell r="E1850" t="str">
            <v>VIGILANCIA</v>
          </cell>
          <cell r="F1850" t="str">
            <v>ACTIVA</v>
          </cell>
          <cell r="G1850" t="str">
            <v xml:space="preserve">COMERCIO AL POR MAYOR                        </v>
          </cell>
          <cell r="H1850">
            <v>1849</v>
          </cell>
          <cell r="I1850">
            <v>14215028</v>
          </cell>
          <cell r="J1850">
            <v>2429</v>
          </cell>
          <cell r="K1850">
            <v>3222804</v>
          </cell>
          <cell r="L1850">
            <v>1591</v>
          </cell>
          <cell r="M1850">
            <v>29361347</v>
          </cell>
          <cell r="N1850">
            <v>2913</v>
          </cell>
          <cell r="O1850">
            <v>3693446</v>
          </cell>
          <cell r="P1850">
            <v>3065</v>
          </cell>
          <cell r="Q1850">
            <v>758236</v>
          </cell>
          <cell r="R1850">
            <v>1855</v>
          </cell>
          <cell r="S1850">
            <v>888051</v>
          </cell>
          <cell r="T1850">
            <v>13702</v>
          </cell>
          <cell r="U1850">
            <v>1771</v>
          </cell>
        </row>
        <row r="1851">
          <cell r="A1851">
            <v>860512466</v>
          </cell>
          <cell r="B1851" t="str">
            <v>INDUSTRIA PASTEURIZADORA Y LECHERA EL POMAR S A EN ACUERDO DE REESTRUC</v>
          </cell>
          <cell r="C1851" t="str">
            <v xml:space="preserve">CAJICA                    </v>
          </cell>
          <cell r="D1851" t="str">
            <v xml:space="preserve">CUNDINAMARCA              </v>
          </cell>
          <cell r="E1851" t="str">
            <v>VIGILANCIA</v>
          </cell>
          <cell r="F1851" t="str">
            <v>ACUERDO DE REESTRUCTURACION</v>
          </cell>
          <cell r="G1851" t="str">
            <v xml:space="preserve">PRODUCTOS ALIMENTICIOS                       </v>
          </cell>
          <cell r="H1851">
            <v>1850</v>
          </cell>
          <cell r="I1851">
            <v>14206063</v>
          </cell>
          <cell r="J1851">
            <v>1160.5</v>
          </cell>
          <cell r="K1851">
            <v>9175705</v>
          </cell>
          <cell r="L1851">
            <v>2072</v>
          </cell>
          <cell r="M1851">
            <v>21764316</v>
          </cell>
          <cell r="N1851">
            <v>2579</v>
          </cell>
          <cell r="O1851">
            <v>4299765</v>
          </cell>
          <cell r="P1851">
            <v>5339</v>
          </cell>
          <cell r="Q1851">
            <v>336620</v>
          </cell>
          <cell r="R1851">
            <v>3076</v>
          </cell>
          <cell r="S1851">
            <v>442148</v>
          </cell>
          <cell r="T1851">
            <v>16076.5</v>
          </cell>
          <cell r="U1851">
            <v>2089</v>
          </cell>
        </row>
        <row r="1852">
          <cell r="A1852">
            <v>800092723</v>
          </cell>
          <cell r="B1852" t="str">
            <v xml:space="preserve">G M P PRODUCTOS QUIMICOS S A                                          </v>
          </cell>
          <cell r="C1852" t="str">
            <v xml:space="preserve">MEDELLIN                  </v>
          </cell>
          <cell r="D1852" t="str">
            <v xml:space="preserve">ANTIOQUIA                 </v>
          </cell>
          <cell r="E1852" t="str">
            <v>VIGILANCIA</v>
          </cell>
          <cell r="F1852" t="str">
            <v>ACTIVA</v>
          </cell>
          <cell r="G1852" t="str">
            <v xml:space="preserve">COMERCIO AL POR MAYOR                        </v>
          </cell>
          <cell r="H1852">
            <v>1851</v>
          </cell>
          <cell r="I1852">
            <v>14200305</v>
          </cell>
          <cell r="J1852">
            <v>2282.5</v>
          </cell>
          <cell r="K1852">
            <v>3549966</v>
          </cell>
          <cell r="L1852">
            <v>1998</v>
          </cell>
          <cell r="M1852">
            <v>22689299</v>
          </cell>
          <cell r="N1852">
            <v>2520</v>
          </cell>
          <cell r="O1852">
            <v>4442284</v>
          </cell>
          <cell r="P1852">
            <v>2133</v>
          </cell>
          <cell r="Q1852">
            <v>1241365</v>
          </cell>
          <cell r="R1852">
            <v>2224</v>
          </cell>
          <cell r="S1852">
            <v>688175</v>
          </cell>
          <cell r="T1852">
            <v>13008.5</v>
          </cell>
          <cell r="U1852">
            <v>1664</v>
          </cell>
        </row>
        <row r="1853">
          <cell r="A1853">
            <v>860028662</v>
          </cell>
          <cell r="B1853" t="str">
            <v xml:space="preserve">SCHOTT COLOMBIANA S.A.                                                </v>
          </cell>
          <cell r="C1853" t="str">
            <v xml:space="preserve">COTA                      </v>
          </cell>
          <cell r="D1853" t="str">
            <v xml:space="preserve">CUNDINAMARCA              </v>
          </cell>
          <cell r="E1853" t="str">
            <v>VIGILANCIA</v>
          </cell>
          <cell r="F1853" t="str">
            <v>ACTIVA</v>
          </cell>
          <cell r="G1853" t="str">
            <v xml:space="preserve">COMERCIO AL POR MAYOR                        </v>
          </cell>
          <cell r="H1853">
            <v>1852</v>
          </cell>
          <cell r="I1853">
            <v>14188868</v>
          </cell>
          <cell r="J1853">
            <v>908.5</v>
          </cell>
          <cell r="K1853">
            <v>12644021</v>
          </cell>
          <cell r="L1853">
            <v>4008</v>
          </cell>
          <cell r="M1853">
            <v>9941114</v>
          </cell>
          <cell r="N1853">
            <v>3063</v>
          </cell>
          <cell r="O1853">
            <v>3482467</v>
          </cell>
          <cell r="P1853">
            <v>2161</v>
          </cell>
          <cell r="Q1853">
            <v>1219968</v>
          </cell>
          <cell r="R1853">
            <v>1240</v>
          </cell>
          <cell r="S1853">
            <v>1515753</v>
          </cell>
          <cell r="T1853">
            <v>13232.5</v>
          </cell>
          <cell r="U1853">
            <v>1692</v>
          </cell>
        </row>
        <row r="1854">
          <cell r="A1854">
            <v>830000324</v>
          </cell>
          <cell r="B1854" t="str">
            <v xml:space="preserve">TELESET S.A.                                                          </v>
          </cell>
          <cell r="C1854" t="str">
            <v xml:space="preserve">BOGOTA D.C.               </v>
          </cell>
          <cell r="D1854" t="str">
            <v xml:space="preserve">BOGOTA D.C.               </v>
          </cell>
          <cell r="E1854" t="str">
            <v>VIGILANCIA</v>
          </cell>
          <cell r="F1854" t="str">
            <v>ACTIVA</v>
          </cell>
          <cell r="G1854" t="str">
            <v xml:space="preserve">RADIO Y TELEVISION                           </v>
          </cell>
          <cell r="H1854">
            <v>1853</v>
          </cell>
          <cell r="I1854">
            <v>14188264</v>
          </cell>
          <cell r="J1854">
            <v>1504.5</v>
          </cell>
          <cell r="K1854">
            <v>6451069</v>
          </cell>
          <cell r="L1854">
            <v>1127</v>
          </cell>
          <cell r="M1854">
            <v>42386782</v>
          </cell>
          <cell r="N1854">
            <v>1642</v>
          </cell>
          <cell r="O1854">
            <v>7219679</v>
          </cell>
          <cell r="P1854">
            <v>1625</v>
          </cell>
          <cell r="Q1854">
            <v>1705108</v>
          </cell>
          <cell r="R1854">
            <v>2578</v>
          </cell>
          <cell r="S1854">
            <v>563759</v>
          </cell>
          <cell r="T1854">
            <v>10329.5</v>
          </cell>
          <cell r="U1854">
            <v>1332</v>
          </cell>
        </row>
        <row r="1855">
          <cell r="A1855">
            <v>830010738</v>
          </cell>
          <cell r="B1855" t="str">
            <v xml:space="preserve">COMERCIALIZADORA INTERNACIONAL  SUNSHINE BOUQUET COLOMBIA LTDA        </v>
          </cell>
          <cell r="C1855" t="str">
            <v xml:space="preserve">BOGOTA D.C.               </v>
          </cell>
          <cell r="D1855" t="str">
            <v xml:space="preserve">BOGOTA D.C.               </v>
          </cell>
          <cell r="E1855" t="str">
            <v>VIGILANCIA</v>
          </cell>
          <cell r="F1855" t="str">
            <v>ACTIVA</v>
          </cell>
          <cell r="G1855" t="str">
            <v xml:space="preserve">COMERCIO AL POR MAYOR                        </v>
          </cell>
          <cell r="H1855">
            <v>1854</v>
          </cell>
          <cell r="I1855">
            <v>14184599</v>
          </cell>
          <cell r="J1855">
            <v>4688.5</v>
          </cell>
          <cell r="K1855">
            <v>1126984</v>
          </cell>
          <cell r="L1855">
            <v>673</v>
          </cell>
          <cell r="M1855">
            <v>71783900</v>
          </cell>
          <cell r="N1855">
            <v>2783</v>
          </cell>
          <cell r="O1855">
            <v>3901467</v>
          </cell>
          <cell r="P1855">
            <v>2514</v>
          </cell>
          <cell r="Q1855">
            <v>994483</v>
          </cell>
          <cell r="R1855">
            <v>3418</v>
          </cell>
          <cell r="S1855">
            <v>376148</v>
          </cell>
          <cell r="T1855">
            <v>15930.5</v>
          </cell>
          <cell r="U1855">
            <v>2069</v>
          </cell>
        </row>
        <row r="1856">
          <cell r="A1856">
            <v>830002490</v>
          </cell>
          <cell r="B1856" t="str">
            <v xml:space="preserve">RCI COLOMBIA INC. SUCURSAL COLOMBIANA                                 </v>
          </cell>
          <cell r="C1856" t="str">
            <v xml:space="preserve">BOGOTA D.C.               </v>
          </cell>
          <cell r="D1856" t="str">
            <v xml:space="preserve">BOGOTA D.C.               </v>
          </cell>
          <cell r="E1856" t="str">
            <v>VIGILANCIA</v>
          </cell>
          <cell r="F1856" t="str">
            <v>ACTIVA</v>
          </cell>
          <cell r="G1856" t="str">
            <v xml:space="preserve">OTRAS ACTIVIDADES EMPRESARIALES              </v>
          </cell>
          <cell r="H1856">
            <v>1855</v>
          </cell>
          <cell r="I1856">
            <v>14180630</v>
          </cell>
          <cell r="J1856">
            <v>1012</v>
          </cell>
          <cell r="K1856">
            <v>11053641</v>
          </cell>
          <cell r="L1856">
            <v>5129</v>
          </cell>
          <cell r="M1856">
            <v>7225403</v>
          </cell>
          <cell r="N1856">
            <v>1759</v>
          </cell>
          <cell r="O1856">
            <v>6745489</v>
          </cell>
          <cell r="P1856">
            <v>660</v>
          </cell>
          <cell r="Q1856">
            <v>5003466</v>
          </cell>
          <cell r="R1856">
            <v>869</v>
          </cell>
          <cell r="S1856">
            <v>2413174</v>
          </cell>
          <cell r="T1856">
            <v>11284</v>
          </cell>
          <cell r="U1856">
            <v>1456</v>
          </cell>
        </row>
        <row r="1857">
          <cell r="A1857">
            <v>890900293</v>
          </cell>
          <cell r="B1857" t="str">
            <v xml:space="preserve">ALMACENES E INDUSTRIAS ROCA S.A.                                      </v>
          </cell>
          <cell r="C1857" t="str">
            <v xml:space="preserve">MEDELLIN                  </v>
          </cell>
          <cell r="D1857" t="str">
            <v xml:space="preserve">ANTIOQUIA                 </v>
          </cell>
          <cell r="E1857" t="str">
            <v>VIGILANCIA</v>
          </cell>
          <cell r="F1857" t="str">
            <v>ACTIVA</v>
          </cell>
          <cell r="G1857" t="str">
            <v xml:space="preserve">COMERCIO AL POR MAYOR                        </v>
          </cell>
          <cell r="H1857">
            <v>1856</v>
          </cell>
          <cell r="I1857">
            <v>14173091</v>
          </cell>
          <cell r="J1857">
            <v>1204.5</v>
          </cell>
          <cell r="K1857">
            <v>8727797</v>
          </cell>
          <cell r="L1857">
            <v>1575</v>
          </cell>
          <cell r="M1857">
            <v>29898329</v>
          </cell>
          <cell r="N1857">
            <v>2551</v>
          </cell>
          <cell r="O1857">
            <v>4363660</v>
          </cell>
          <cell r="P1857">
            <v>2975</v>
          </cell>
          <cell r="Q1857">
            <v>793248</v>
          </cell>
          <cell r="R1857">
            <v>2399</v>
          </cell>
          <cell r="S1857">
            <v>625278</v>
          </cell>
          <cell r="T1857">
            <v>12560.5</v>
          </cell>
          <cell r="U1857">
            <v>1617</v>
          </cell>
        </row>
        <row r="1858">
          <cell r="A1858">
            <v>800191510</v>
          </cell>
          <cell r="B1858" t="str">
            <v xml:space="preserve">PATRIA S.A..                                                          </v>
          </cell>
          <cell r="C1858" t="str">
            <v xml:space="preserve">BOGOTA D.C.               </v>
          </cell>
          <cell r="D1858" t="str">
            <v xml:space="preserve">BOGOTA D.C.               </v>
          </cell>
          <cell r="E1858" t="str">
            <v>VIGILANCIA</v>
          </cell>
          <cell r="F1858" t="str">
            <v>ACTIVA</v>
          </cell>
          <cell r="G1858" t="str">
            <v xml:space="preserve">CONSTRUCCION DE OBRAS CIVILES                </v>
          </cell>
          <cell r="H1858">
            <v>1857</v>
          </cell>
          <cell r="I1858">
            <v>14138167</v>
          </cell>
          <cell r="J1858">
            <v>1342</v>
          </cell>
          <cell r="K1858">
            <v>7561692</v>
          </cell>
          <cell r="L1858">
            <v>1270</v>
          </cell>
          <cell r="M1858">
            <v>37005867</v>
          </cell>
          <cell r="N1858">
            <v>3259</v>
          </cell>
          <cell r="O1858">
            <v>3218750</v>
          </cell>
          <cell r="P1858">
            <v>2010</v>
          </cell>
          <cell r="Q1858">
            <v>1335915</v>
          </cell>
          <cell r="R1858">
            <v>1989</v>
          </cell>
          <cell r="S1858">
            <v>811053</v>
          </cell>
          <cell r="T1858">
            <v>11727</v>
          </cell>
          <cell r="U1858">
            <v>1518</v>
          </cell>
        </row>
        <row r="1859">
          <cell r="A1859">
            <v>860508856</v>
          </cell>
          <cell r="B1859" t="str">
            <v xml:space="preserve">CAR BOYACA S.C.A.                                                     </v>
          </cell>
          <cell r="C1859" t="str">
            <v xml:space="preserve">BOGOTA D.C.               </v>
          </cell>
          <cell r="D1859" t="str">
            <v xml:space="preserve">BOGOTA D.C.               </v>
          </cell>
          <cell r="E1859" t="str">
            <v>VIGILANCIA</v>
          </cell>
          <cell r="F1859" t="str">
            <v>ACTIVA</v>
          </cell>
          <cell r="G1859" t="str">
            <v>ACTIVIDADES DIVERSAS DE INVERSION Y SERVICIOS</v>
          </cell>
          <cell r="H1859">
            <v>1858</v>
          </cell>
          <cell r="I1859">
            <v>14126621</v>
          </cell>
          <cell r="J1859">
            <v>969</v>
          </cell>
          <cell r="K1859">
            <v>11716419</v>
          </cell>
          <cell r="L1859">
            <v>9488</v>
          </cell>
          <cell r="M1859">
            <v>2510295</v>
          </cell>
          <cell r="N1859">
            <v>4071</v>
          </cell>
          <cell r="O1859">
            <v>2467463</v>
          </cell>
          <cell r="P1859">
            <v>1710</v>
          </cell>
          <cell r="Q1859">
            <v>1605000</v>
          </cell>
          <cell r="R1859">
            <v>1160</v>
          </cell>
          <cell r="S1859">
            <v>1627149</v>
          </cell>
          <cell r="T1859">
            <v>19256</v>
          </cell>
          <cell r="U1859">
            <v>2501</v>
          </cell>
        </row>
        <row r="1860">
          <cell r="A1860">
            <v>860037171</v>
          </cell>
          <cell r="B1860" t="str">
            <v xml:space="preserve">VALLAS TECNICAS S.A.                                                  </v>
          </cell>
          <cell r="C1860" t="str">
            <v xml:space="preserve">BOGOTA D.C.               </v>
          </cell>
          <cell r="D1860" t="str">
            <v xml:space="preserve">BOGOTA D.C.               </v>
          </cell>
          <cell r="E1860" t="str">
            <v>VIGILANCIA</v>
          </cell>
          <cell r="F1860" t="str">
            <v>ACTIVA</v>
          </cell>
          <cell r="G1860" t="str">
            <v xml:space="preserve">OTRAS ACTIVIDADES EMPRESARIALES              </v>
          </cell>
          <cell r="H1860">
            <v>1859</v>
          </cell>
          <cell r="I1860">
            <v>14101597</v>
          </cell>
          <cell r="J1860">
            <v>1670.5</v>
          </cell>
          <cell r="K1860">
            <v>5627017</v>
          </cell>
          <cell r="L1860">
            <v>2118</v>
          </cell>
          <cell r="M1860">
            <v>21096753</v>
          </cell>
          <cell r="N1860">
            <v>1744</v>
          </cell>
          <cell r="O1860">
            <v>6792631</v>
          </cell>
          <cell r="P1860">
            <v>1491</v>
          </cell>
          <cell r="Q1860">
            <v>1881907</v>
          </cell>
          <cell r="R1860">
            <v>1969</v>
          </cell>
          <cell r="S1860">
            <v>824883</v>
          </cell>
          <cell r="T1860">
            <v>10851.5</v>
          </cell>
          <cell r="U1860">
            <v>1400</v>
          </cell>
        </row>
        <row r="1861">
          <cell r="A1861">
            <v>800186284</v>
          </cell>
          <cell r="B1861" t="str">
            <v xml:space="preserve">ZONA FRANCA INDUSTRIAL DE BIENES Y SERVICIOS DE BARRANQUILLA S.A.     </v>
          </cell>
          <cell r="C1861" t="str">
            <v xml:space="preserve">BARRANQUILLA              </v>
          </cell>
          <cell r="D1861" t="str">
            <v xml:space="preserve">ATLANTICO                 </v>
          </cell>
          <cell r="E1861" t="str">
            <v>VIGILANCIA</v>
          </cell>
          <cell r="F1861" t="str">
            <v>ACTIVA</v>
          </cell>
          <cell r="G1861" t="str">
            <v xml:space="preserve">OTRAS ACTIVIDADES EMPRESARIALES              </v>
          </cell>
          <cell r="H1861">
            <v>1860</v>
          </cell>
          <cell r="I1861">
            <v>14099390</v>
          </cell>
          <cell r="J1861">
            <v>1084</v>
          </cell>
          <cell r="K1861">
            <v>10069293</v>
          </cell>
          <cell r="L1861">
            <v>3338</v>
          </cell>
          <cell r="M1861">
            <v>12531600</v>
          </cell>
          <cell r="N1861">
            <v>1150</v>
          </cell>
          <cell r="O1861">
            <v>10173860</v>
          </cell>
          <cell r="P1861">
            <v>738</v>
          </cell>
          <cell r="Q1861">
            <v>4372168</v>
          </cell>
          <cell r="R1861">
            <v>556</v>
          </cell>
          <cell r="S1861">
            <v>4344907</v>
          </cell>
          <cell r="T1861">
            <v>8726</v>
          </cell>
          <cell r="U1861">
            <v>1133</v>
          </cell>
        </row>
        <row r="1862">
          <cell r="A1862">
            <v>800064784</v>
          </cell>
          <cell r="B1862" t="str">
            <v xml:space="preserve">KENZO JEANS LTDA                                                      </v>
          </cell>
          <cell r="C1862" t="str">
            <v xml:space="preserve">BOGOTA D.C.               </v>
          </cell>
          <cell r="D1862" t="str">
            <v xml:space="preserve">BOGOTA D.C.               </v>
          </cell>
          <cell r="E1862" t="str">
            <v>VIGILANCIA</v>
          </cell>
          <cell r="F1862" t="str">
            <v>ACTIVA</v>
          </cell>
          <cell r="G1862" t="str">
            <v xml:space="preserve">FABRICACION DE PRENDAS DE VESTIR             </v>
          </cell>
          <cell r="H1862">
            <v>1861</v>
          </cell>
          <cell r="I1862">
            <v>14073216</v>
          </cell>
          <cell r="J1862">
            <v>1658</v>
          </cell>
          <cell r="K1862">
            <v>5682675</v>
          </cell>
          <cell r="L1862">
            <v>3410</v>
          </cell>
          <cell r="M1862">
            <v>12227150</v>
          </cell>
          <cell r="N1862">
            <v>2140</v>
          </cell>
          <cell r="O1862">
            <v>5304488</v>
          </cell>
          <cell r="P1862">
            <v>4032</v>
          </cell>
          <cell r="Q1862">
            <v>520564</v>
          </cell>
          <cell r="R1862">
            <v>4442</v>
          </cell>
          <cell r="S1862">
            <v>253544</v>
          </cell>
          <cell r="T1862">
            <v>17543</v>
          </cell>
          <cell r="U1862">
            <v>2273</v>
          </cell>
        </row>
        <row r="1863">
          <cell r="A1863">
            <v>891500538</v>
          </cell>
          <cell r="B1863" t="str">
            <v xml:space="preserve">ICOBANDAS S A                                                         </v>
          </cell>
          <cell r="C1863" t="str">
            <v xml:space="preserve">POPAYAN                   </v>
          </cell>
          <cell r="D1863" t="str">
            <v xml:space="preserve">CAUCA                     </v>
          </cell>
          <cell r="E1863" t="str">
            <v>VIGILANCIA</v>
          </cell>
          <cell r="F1863" t="str">
            <v>ACTIVA</v>
          </cell>
          <cell r="G1863" t="str">
            <v xml:space="preserve">PRODUCTOS DE CAUCHO                          </v>
          </cell>
          <cell r="H1863">
            <v>1862</v>
          </cell>
          <cell r="I1863">
            <v>14058501</v>
          </cell>
          <cell r="J1863">
            <v>994.5</v>
          </cell>
          <cell r="K1863">
            <v>11280816</v>
          </cell>
          <cell r="L1863">
            <v>3035</v>
          </cell>
          <cell r="M1863">
            <v>13969135</v>
          </cell>
          <cell r="N1863">
            <v>1952</v>
          </cell>
          <cell r="O1863">
            <v>5970934</v>
          </cell>
          <cell r="P1863">
            <v>1140</v>
          </cell>
          <cell r="Q1863">
            <v>2579234</v>
          </cell>
          <cell r="R1863">
            <v>1292</v>
          </cell>
          <cell r="S1863">
            <v>1446476</v>
          </cell>
          <cell r="T1863">
            <v>10275.5</v>
          </cell>
          <cell r="U1863">
            <v>1327</v>
          </cell>
        </row>
        <row r="1864">
          <cell r="A1864">
            <v>811025289</v>
          </cell>
          <cell r="B1864" t="str">
            <v xml:space="preserve">NOVAVENTA S.A.                                                        </v>
          </cell>
          <cell r="C1864" t="str">
            <v xml:space="preserve">MEDELLIN                  </v>
          </cell>
          <cell r="D1864" t="str">
            <v xml:space="preserve">ANTIOQUIA                 </v>
          </cell>
          <cell r="E1864" t="str">
            <v>VIGILANCIA</v>
          </cell>
          <cell r="F1864" t="str">
            <v>ACTIVA</v>
          </cell>
          <cell r="G1864" t="str">
            <v xml:space="preserve">COMERCIO AL POR MAYOR                        </v>
          </cell>
          <cell r="H1864">
            <v>1863</v>
          </cell>
          <cell r="I1864">
            <v>14056840</v>
          </cell>
          <cell r="J1864">
            <v>3657.5</v>
          </cell>
          <cell r="K1864">
            <v>1772639</v>
          </cell>
          <cell r="L1864">
            <v>704</v>
          </cell>
          <cell r="M1864">
            <v>68705598</v>
          </cell>
          <cell r="N1864">
            <v>360</v>
          </cell>
          <cell r="O1864">
            <v>34489859</v>
          </cell>
          <cell r="P1864">
            <v>805</v>
          </cell>
          <cell r="Q1864">
            <v>3964881</v>
          </cell>
          <cell r="R1864">
            <v>1423</v>
          </cell>
          <cell r="S1864">
            <v>1273530</v>
          </cell>
          <cell r="T1864">
            <v>8812.5</v>
          </cell>
          <cell r="U1864">
            <v>1144</v>
          </cell>
        </row>
        <row r="1865">
          <cell r="A1865">
            <v>890900533</v>
          </cell>
          <cell r="B1865" t="str">
            <v xml:space="preserve">INDUBOTON S.A.                                                        </v>
          </cell>
          <cell r="C1865" t="str">
            <v xml:space="preserve">ENVIGADO                  </v>
          </cell>
          <cell r="D1865" t="str">
            <v xml:space="preserve">ANTIOQUIA                 </v>
          </cell>
          <cell r="E1865" t="str">
            <v>VIGILANCIA</v>
          </cell>
          <cell r="F1865" t="str">
            <v>ACTIVA</v>
          </cell>
          <cell r="G1865" t="str">
            <v xml:space="preserve">OTRAS INDUSTRIAS MANUFACTURERAS              </v>
          </cell>
          <cell r="H1865">
            <v>1864</v>
          </cell>
          <cell r="I1865">
            <v>14053410</v>
          </cell>
          <cell r="J1865">
            <v>984.5</v>
          </cell>
          <cell r="K1865">
            <v>11449185</v>
          </cell>
          <cell r="L1865">
            <v>2987</v>
          </cell>
          <cell r="M1865">
            <v>14238744</v>
          </cell>
          <cell r="N1865">
            <v>1464</v>
          </cell>
          <cell r="O1865">
            <v>8000043</v>
          </cell>
          <cell r="P1865">
            <v>949</v>
          </cell>
          <cell r="Q1865">
            <v>3188681</v>
          </cell>
          <cell r="R1865">
            <v>1057</v>
          </cell>
          <cell r="S1865">
            <v>1837676</v>
          </cell>
          <cell r="T1865">
            <v>9305.5</v>
          </cell>
          <cell r="U1865">
            <v>1208</v>
          </cell>
        </row>
        <row r="1866">
          <cell r="A1866">
            <v>800062591</v>
          </cell>
          <cell r="B1866" t="str">
            <v xml:space="preserve">NEUMATICA DEL CARIBE S. A.                                            </v>
          </cell>
          <cell r="C1866" t="str">
            <v xml:space="preserve">BARRANQUILLA              </v>
          </cell>
          <cell r="D1866" t="str">
            <v xml:space="preserve">ATLANTICO                 </v>
          </cell>
          <cell r="E1866" t="str">
            <v>VIGILANCIA</v>
          </cell>
          <cell r="F1866" t="str">
            <v>ACTIVA</v>
          </cell>
          <cell r="G1866" t="str">
            <v xml:space="preserve">COMERCIO AL POR MAYOR                        </v>
          </cell>
          <cell r="H1866">
            <v>1865</v>
          </cell>
          <cell r="I1866">
            <v>14041421</v>
          </cell>
          <cell r="J1866">
            <v>1527</v>
          </cell>
          <cell r="K1866">
            <v>6323140</v>
          </cell>
          <cell r="L1866">
            <v>1991</v>
          </cell>
          <cell r="M1866">
            <v>22779497</v>
          </cell>
          <cell r="N1866">
            <v>2086</v>
          </cell>
          <cell r="O1866">
            <v>5502407</v>
          </cell>
          <cell r="P1866">
            <v>1523</v>
          </cell>
          <cell r="Q1866">
            <v>1840145</v>
          </cell>
          <cell r="R1866">
            <v>1316</v>
          </cell>
          <cell r="S1866">
            <v>1404266</v>
          </cell>
          <cell r="T1866">
            <v>10308</v>
          </cell>
          <cell r="U1866">
            <v>1331</v>
          </cell>
        </row>
        <row r="1867">
          <cell r="A1867">
            <v>860005194</v>
          </cell>
          <cell r="B1867" t="str">
            <v xml:space="preserve">HARINERA PARDO S.A EN CONCORDATO                                      </v>
          </cell>
          <cell r="C1867" t="str">
            <v xml:space="preserve">BUCARAMANGA               </v>
          </cell>
          <cell r="D1867" t="str">
            <v xml:space="preserve">SANTANDER                 </v>
          </cell>
          <cell r="E1867" t="str">
            <v>VIGILANCIA</v>
          </cell>
          <cell r="F1867" t="str">
            <v>CONCORDATO</v>
          </cell>
          <cell r="G1867" t="str">
            <v xml:space="preserve">PRODUCTOS ALIMENTICIOS                       </v>
          </cell>
          <cell r="H1867">
            <v>1866</v>
          </cell>
          <cell r="I1867">
            <v>14035111</v>
          </cell>
          <cell r="J1867">
            <v>1564.5</v>
          </cell>
          <cell r="K1867">
            <v>6119056</v>
          </cell>
          <cell r="L1867">
            <v>1465</v>
          </cell>
          <cell r="M1867">
            <v>32217294</v>
          </cell>
          <cell r="N1867">
            <v>2409</v>
          </cell>
          <cell r="O1867">
            <v>4650447</v>
          </cell>
          <cell r="P1867">
            <v>1978</v>
          </cell>
          <cell r="Q1867">
            <v>1356145</v>
          </cell>
          <cell r="R1867">
            <v>2161</v>
          </cell>
          <cell r="S1867">
            <v>724467</v>
          </cell>
          <cell r="T1867">
            <v>11443.5</v>
          </cell>
          <cell r="U1867">
            <v>1480</v>
          </cell>
        </row>
        <row r="1868">
          <cell r="A1868">
            <v>860529876</v>
          </cell>
          <cell r="B1868" t="str">
            <v xml:space="preserve">SERVICIOS DAZA S.A                                                    </v>
          </cell>
          <cell r="C1868" t="str">
            <v xml:space="preserve">BOGOTA D.C.               </v>
          </cell>
          <cell r="D1868" t="str">
            <v xml:space="preserve">BOGOTA D.C.               </v>
          </cell>
          <cell r="E1868" t="str">
            <v>VIGILANCIA</v>
          </cell>
          <cell r="F1868" t="str">
            <v>ACTIVA</v>
          </cell>
          <cell r="G1868" t="str">
            <v xml:space="preserve">EXPENDIO DE ALIMENTOS Y BEBIDAS              </v>
          </cell>
          <cell r="H1868">
            <v>1867</v>
          </cell>
          <cell r="I1868">
            <v>14030833</v>
          </cell>
          <cell r="J1868">
            <v>2231.5</v>
          </cell>
          <cell r="K1868">
            <v>3666750</v>
          </cell>
          <cell r="L1868">
            <v>1475</v>
          </cell>
          <cell r="M1868">
            <v>31839600</v>
          </cell>
          <cell r="N1868">
            <v>743</v>
          </cell>
          <cell r="O1868">
            <v>16139744</v>
          </cell>
          <cell r="P1868">
            <v>3195</v>
          </cell>
          <cell r="Q1868">
            <v>711617</v>
          </cell>
          <cell r="R1868">
            <v>6408</v>
          </cell>
          <cell r="S1868">
            <v>135840</v>
          </cell>
          <cell r="T1868">
            <v>15919.5</v>
          </cell>
          <cell r="U1868">
            <v>2070</v>
          </cell>
        </row>
        <row r="1869">
          <cell r="A1869">
            <v>800252589</v>
          </cell>
          <cell r="B1869" t="str">
            <v xml:space="preserve">EMERSON ELECTRIC DE COLOMBIA LTDA                                     </v>
          </cell>
          <cell r="C1869" t="str">
            <v xml:space="preserve">BOGOTA D.C.               </v>
          </cell>
          <cell r="D1869" t="str">
            <v xml:space="preserve">BOGOTA D.C.               </v>
          </cell>
          <cell r="E1869" t="str">
            <v>VIGILANCIA</v>
          </cell>
          <cell r="F1869" t="str">
            <v>ACTIVA</v>
          </cell>
          <cell r="G1869" t="str">
            <v xml:space="preserve">COMERCIO AL POR MENOR                        </v>
          </cell>
          <cell r="H1869">
            <v>1868</v>
          </cell>
          <cell r="I1869">
            <v>14010139</v>
          </cell>
          <cell r="J1869">
            <v>3205.5</v>
          </cell>
          <cell r="K1869">
            <v>2206048</v>
          </cell>
          <cell r="L1869">
            <v>1791</v>
          </cell>
          <cell r="M1869">
            <v>25583784</v>
          </cell>
          <cell r="N1869">
            <v>2384</v>
          </cell>
          <cell r="O1869">
            <v>4697231</v>
          </cell>
          <cell r="P1869">
            <v>2299</v>
          </cell>
          <cell r="Q1869">
            <v>1114701</v>
          </cell>
          <cell r="R1869">
            <v>3570</v>
          </cell>
          <cell r="S1869">
            <v>352604</v>
          </cell>
          <cell r="T1869">
            <v>15117.5</v>
          </cell>
          <cell r="U1869">
            <v>1965</v>
          </cell>
        </row>
        <row r="1870">
          <cell r="A1870">
            <v>830129274</v>
          </cell>
          <cell r="B1870" t="str">
            <v xml:space="preserve">TERMOYOPAL GENERACION 1 SA                                            </v>
          </cell>
          <cell r="C1870" t="str">
            <v xml:space="preserve">BOGOTA D.C.               </v>
          </cell>
          <cell r="D1870" t="str">
            <v xml:space="preserve">BOGOTA D.C.               </v>
          </cell>
          <cell r="E1870" t="str">
            <v>VIGILANCIA</v>
          </cell>
          <cell r="F1870" t="str">
            <v>ACTIVA</v>
          </cell>
          <cell r="G1870" t="str">
            <v xml:space="preserve">GENERACION Y SUMINISTRO DE ELECTRICIDAD, GAS </v>
          </cell>
          <cell r="H1870">
            <v>1869</v>
          </cell>
          <cell r="I1870">
            <v>14009483</v>
          </cell>
          <cell r="J1870">
            <v>4524.5</v>
          </cell>
          <cell r="K1870">
            <v>1211228</v>
          </cell>
          <cell r="L1870">
            <v>2244</v>
          </cell>
          <cell r="M1870">
            <v>19679283</v>
          </cell>
          <cell r="N1870">
            <v>4154</v>
          </cell>
          <cell r="O1870">
            <v>2411730</v>
          </cell>
          <cell r="P1870">
            <v>1821</v>
          </cell>
          <cell r="Q1870">
            <v>1486139</v>
          </cell>
          <cell r="R1870">
            <v>8120</v>
          </cell>
          <cell r="S1870">
            <v>82480</v>
          </cell>
          <cell r="T1870">
            <v>22732.5</v>
          </cell>
          <cell r="U1870">
            <v>2988</v>
          </cell>
        </row>
        <row r="1871">
          <cell r="A1871">
            <v>830008470</v>
          </cell>
          <cell r="B1871" t="str">
            <v xml:space="preserve">INMOBILIARIA IRCA S.A.                                                </v>
          </cell>
          <cell r="C1871" t="str">
            <v xml:space="preserve">BOGOTA D.C.               </v>
          </cell>
          <cell r="D1871" t="str">
            <v xml:space="preserve">BOGOTA D.C.               </v>
          </cell>
          <cell r="E1871" t="str">
            <v>VIGILANCIA</v>
          </cell>
          <cell r="F1871" t="str">
            <v>ACTIVA</v>
          </cell>
          <cell r="G1871" t="str">
            <v xml:space="preserve">ADECUACION DE OBRAS DE CONSTRUCCION          </v>
          </cell>
          <cell r="H1871">
            <v>1870</v>
          </cell>
          <cell r="I1871">
            <v>14008658</v>
          </cell>
          <cell r="J1871">
            <v>1654.5</v>
          </cell>
          <cell r="K1871">
            <v>5699499</v>
          </cell>
          <cell r="L1871">
            <v>2815</v>
          </cell>
          <cell r="M1871">
            <v>15233424</v>
          </cell>
          <cell r="N1871">
            <v>4477</v>
          </cell>
          <cell r="O1871">
            <v>2198796</v>
          </cell>
          <cell r="P1871">
            <v>1711</v>
          </cell>
          <cell r="Q1871">
            <v>1604771</v>
          </cell>
          <cell r="R1871">
            <v>1214</v>
          </cell>
          <cell r="S1871">
            <v>1547374</v>
          </cell>
          <cell r="T1871">
            <v>13741.5</v>
          </cell>
          <cell r="U1871">
            <v>1778</v>
          </cell>
        </row>
        <row r="1872">
          <cell r="A1872">
            <v>830048145</v>
          </cell>
          <cell r="B1872" t="str">
            <v xml:space="preserve">INFORMATICA Y GESTION S A                                             </v>
          </cell>
          <cell r="C1872" t="str">
            <v xml:space="preserve">BOGOTA D.C.               </v>
          </cell>
          <cell r="D1872" t="str">
            <v xml:space="preserve">BOGOTA D.C.               </v>
          </cell>
          <cell r="E1872" t="str">
            <v>VIGILANCIA</v>
          </cell>
          <cell r="F1872" t="str">
            <v>ACTIVA</v>
          </cell>
          <cell r="G1872" t="str">
            <v xml:space="preserve">COMERCIO AL POR MENOR                        </v>
          </cell>
          <cell r="H1872">
            <v>1871</v>
          </cell>
          <cell r="I1872">
            <v>13994155</v>
          </cell>
          <cell r="J1872">
            <v>998</v>
          </cell>
          <cell r="K1872">
            <v>11241264</v>
          </cell>
          <cell r="L1872">
            <v>2571</v>
          </cell>
          <cell r="M1872">
            <v>17004166</v>
          </cell>
          <cell r="N1872">
            <v>747</v>
          </cell>
          <cell r="O1872">
            <v>15962791</v>
          </cell>
          <cell r="P1872">
            <v>1396</v>
          </cell>
          <cell r="Q1872">
            <v>2033007</v>
          </cell>
          <cell r="R1872">
            <v>1414</v>
          </cell>
          <cell r="S1872">
            <v>1281506</v>
          </cell>
          <cell r="T1872">
            <v>8997</v>
          </cell>
          <cell r="U1872">
            <v>1167</v>
          </cell>
        </row>
        <row r="1873">
          <cell r="A1873">
            <v>800053969</v>
          </cell>
          <cell r="B1873" t="str">
            <v xml:space="preserve">ALTERNATIVA DE MODA S.A.                                              </v>
          </cell>
          <cell r="C1873" t="str">
            <v xml:space="preserve">MEDELLIN                  </v>
          </cell>
          <cell r="D1873" t="str">
            <v xml:space="preserve">ANTIOQUIA                 </v>
          </cell>
          <cell r="E1873" t="str">
            <v>VIGILANCIA</v>
          </cell>
          <cell r="F1873" t="str">
            <v>ACTIVA</v>
          </cell>
          <cell r="G1873" t="str">
            <v xml:space="preserve">FABRICACION DE PRENDAS DE VESTIR             </v>
          </cell>
          <cell r="H1873">
            <v>1872</v>
          </cell>
          <cell r="I1873">
            <v>13949489</v>
          </cell>
          <cell r="J1873">
            <v>1292.5</v>
          </cell>
          <cell r="K1873">
            <v>7922746</v>
          </cell>
          <cell r="L1873">
            <v>2679</v>
          </cell>
          <cell r="M1873">
            <v>16186618</v>
          </cell>
          <cell r="N1873">
            <v>1313</v>
          </cell>
          <cell r="O1873">
            <v>8928472</v>
          </cell>
          <cell r="P1873">
            <v>1098</v>
          </cell>
          <cell r="Q1873">
            <v>2704410</v>
          </cell>
          <cell r="R1873">
            <v>1797</v>
          </cell>
          <cell r="S1873">
            <v>927562</v>
          </cell>
          <cell r="T1873">
            <v>10051.5</v>
          </cell>
          <cell r="U1873">
            <v>1302</v>
          </cell>
        </row>
        <row r="1874">
          <cell r="A1874">
            <v>830058330</v>
          </cell>
          <cell r="B1874" t="str">
            <v xml:space="preserve">MAURO S FOOD LIMITADA                                                 </v>
          </cell>
          <cell r="C1874" t="str">
            <v xml:space="preserve">BOGOTA D.C.               </v>
          </cell>
          <cell r="D1874" t="str">
            <v xml:space="preserve">BOGOTA D.C.               </v>
          </cell>
          <cell r="E1874" t="str">
            <v>VIGILANCIA</v>
          </cell>
          <cell r="F1874" t="str">
            <v>ACTIVA</v>
          </cell>
          <cell r="G1874" t="str">
            <v xml:space="preserve">PRODUCTOS ALIMENTICIOS                       </v>
          </cell>
          <cell r="H1874">
            <v>1873</v>
          </cell>
          <cell r="I1874">
            <v>13946980</v>
          </cell>
          <cell r="J1874">
            <v>1225.5</v>
          </cell>
          <cell r="K1874">
            <v>8519114</v>
          </cell>
          <cell r="L1874">
            <v>992</v>
          </cell>
          <cell r="M1874">
            <v>47933560</v>
          </cell>
          <cell r="N1874">
            <v>1896</v>
          </cell>
          <cell r="O1874">
            <v>6163641</v>
          </cell>
          <cell r="P1874">
            <v>896</v>
          </cell>
          <cell r="Q1874">
            <v>3448376</v>
          </cell>
          <cell r="R1874">
            <v>1222</v>
          </cell>
          <cell r="S1874">
            <v>1537546</v>
          </cell>
          <cell r="T1874">
            <v>8104.5</v>
          </cell>
          <cell r="U1874">
            <v>1054</v>
          </cell>
        </row>
        <row r="1875">
          <cell r="A1875">
            <v>860000890</v>
          </cell>
          <cell r="B1875" t="str">
            <v xml:space="preserve">SCHLAGE LOCK DE COLOMBIA S A                                          </v>
          </cell>
          <cell r="C1875" t="str">
            <v xml:space="preserve">BOGOTA D.C.               </v>
          </cell>
          <cell r="D1875" t="str">
            <v xml:space="preserve">BOGOTA D.C.               </v>
          </cell>
          <cell r="E1875" t="str">
            <v>VIGILANCIA</v>
          </cell>
          <cell r="F1875" t="str">
            <v>ACTIVA</v>
          </cell>
          <cell r="G1875" t="str">
            <v xml:space="preserve">INDUSTRIA METALMECANICA DERIVADA             </v>
          </cell>
          <cell r="H1875">
            <v>1874</v>
          </cell>
          <cell r="I1875">
            <v>13943199</v>
          </cell>
          <cell r="J1875">
            <v>1313.5</v>
          </cell>
          <cell r="K1875">
            <v>7774739</v>
          </cell>
          <cell r="L1875">
            <v>2389</v>
          </cell>
          <cell r="M1875">
            <v>18428109</v>
          </cell>
          <cell r="N1875">
            <v>1914</v>
          </cell>
          <cell r="O1875">
            <v>6095056</v>
          </cell>
          <cell r="P1875">
            <v>2119</v>
          </cell>
          <cell r="Q1875">
            <v>1251249</v>
          </cell>
          <cell r="R1875">
            <v>5069</v>
          </cell>
          <cell r="S1875">
            <v>206907</v>
          </cell>
          <cell r="T1875">
            <v>14678.5</v>
          </cell>
          <cell r="U1875">
            <v>1906</v>
          </cell>
        </row>
        <row r="1876">
          <cell r="A1876">
            <v>890900297</v>
          </cell>
          <cell r="B1876" t="str">
            <v xml:space="preserve">MANUFACTURAS MUNOZ S A                                                </v>
          </cell>
          <cell r="C1876" t="str">
            <v xml:space="preserve">LA ESTRELLA               </v>
          </cell>
          <cell r="D1876" t="str">
            <v xml:space="preserve">ANTIOQUIA                 </v>
          </cell>
          <cell r="E1876" t="str">
            <v>VIGILANCIA</v>
          </cell>
          <cell r="F1876" t="str">
            <v>ACTIVA</v>
          </cell>
          <cell r="G1876" t="str">
            <v xml:space="preserve">OTRAS INDUSTRIAS MANUFACTURERAS              </v>
          </cell>
          <cell r="H1876">
            <v>1875</v>
          </cell>
          <cell r="I1876">
            <v>13940157</v>
          </cell>
          <cell r="J1876">
            <v>976</v>
          </cell>
          <cell r="K1876">
            <v>11617585</v>
          </cell>
          <cell r="L1876">
            <v>2483</v>
          </cell>
          <cell r="M1876">
            <v>17739353</v>
          </cell>
          <cell r="N1876">
            <v>1943</v>
          </cell>
          <cell r="O1876">
            <v>5993627</v>
          </cell>
          <cell r="P1876">
            <v>1883</v>
          </cell>
          <cell r="Q1876">
            <v>1426509</v>
          </cell>
          <cell r="R1876">
            <v>1642</v>
          </cell>
          <cell r="S1876">
            <v>1045278</v>
          </cell>
          <cell r="T1876">
            <v>10802</v>
          </cell>
          <cell r="U1876">
            <v>1392</v>
          </cell>
        </row>
        <row r="1877">
          <cell r="A1877">
            <v>891105138</v>
          </cell>
          <cell r="B1877" t="str">
            <v xml:space="preserve">VARISUR Y COMPANIA LIMITADA                                           </v>
          </cell>
          <cell r="C1877" t="str">
            <v xml:space="preserve">NEIVA                     </v>
          </cell>
          <cell r="D1877" t="str">
            <v xml:space="preserve">HUILA                     </v>
          </cell>
          <cell r="E1877" t="str">
            <v>VIGILANCIA</v>
          </cell>
          <cell r="F1877" t="str">
            <v>ACTIVA</v>
          </cell>
          <cell r="G1877" t="str">
            <v xml:space="preserve">DERIVADOS DEL PETROLEO Y GAS                 </v>
          </cell>
          <cell r="H1877">
            <v>1876</v>
          </cell>
          <cell r="I1877">
            <v>13933191</v>
          </cell>
          <cell r="J1877">
            <v>1206</v>
          </cell>
          <cell r="K1877">
            <v>8711443</v>
          </cell>
          <cell r="L1877">
            <v>1727</v>
          </cell>
          <cell r="M1877">
            <v>26700318</v>
          </cell>
          <cell r="N1877">
            <v>470</v>
          </cell>
          <cell r="O1877">
            <v>26700318</v>
          </cell>
          <cell r="P1877">
            <v>1022</v>
          </cell>
          <cell r="Q1877">
            <v>2931783</v>
          </cell>
          <cell r="R1877">
            <v>1233</v>
          </cell>
          <cell r="S1877">
            <v>1525514</v>
          </cell>
          <cell r="T1877">
            <v>7534</v>
          </cell>
          <cell r="U1877">
            <v>981</v>
          </cell>
        </row>
        <row r="1878">
          <cell r="A1878">
            <v>860001514</v>
          </cell>
          <cell r="B1878" t="str">
            <v xml:space="preserve">MADERAS DEL DARIEN S A                                                </v>
          </cell>
          <cell r="C1878" t="str">
            <v xml:space="preserve">BARRANQUILLA              </v>
          </cell>
          <cell r="D1878" t="str">
            <v xml:space="preserve">ATLANTICO                 </v>
          </cell>
          <cell r="E1878" t="str">
            <v>VIGILANCIA</v>
          </cell>
          <cell r="F1878" t="str">
            <v>ACTIVA</v>
          </cell>
          <cell r="G1878" t="str">
            <v xml:space="preserve">SILVICULTURA Y ACTIVIDADES RELACIONADAS      </v>
          </cell>
          <cell r="H1878">
            <v>1877</v>
          </cell>
          <cell r="I1878">
            <v>13907838</v>
          </cell>
          <cell r="J1878">
            <v>3007</v>
          </cell>
          <cell r="K1878">
            <v>2423892</v>
          </cell>
          <cell r="L1878">
            <v>2945</v>
          </cell>
          <cell r="M1878">
            <v>14504307</v>
          </cell>
          <cell r="N1878">
            <v>4607</v>
          </cell>
          <cell r="O1878">
            <v>2116010</v>
          </cell>
          <cell r="P1878">
            <v>4255</v>
          </cell>
          <cell r="Q1878">
            <v>479470</v>
          </cell>
          <cell r="R1878">
            <v>3941</v>
          </cell>
          <cell r="S1878">
            <v>303986</v>
          </cell>
          <cell r="T1878">
            <v>20632</v>
          </cell>
          <cell r="U1878">
            <v>2679</v>
          </cell>
        </row>
        <row r="1879">
          <cell r="A1879">
            <v>890406520</v>
          </cell>
          <cell r="B1879" t="str">
            <v xml:space="preserve">CELLUX COLOMBIANA S.A.                                                </v>
          </cell>
          <cell r="C1879" t="str">
            <v xml:space="preserve">CARTAGENA                 </v>
          </cell>
          <cell r="D1879" t="str">
            <v xml:space="preserve">BOLIVAR                   </v>
          </cell>
          <cell r="E1879" t="str">
            <v>VIGILANCIA</v>
          </cell>
          <cell r="F1879" t="str">
            <v>ACTIVA</v>
          </cell>
          <cell r="G1879" t="str">
            <v xml:space="preserve">OTRAS INDUSTRIAS MANUFACTURERAS              </v>
          </cell>
          <cell r="H1879">
            <v>1878</v>
          </cell>
          <cell r="I1879">
            <v>13887134</v>
          </cell>
          <cell r="J1879">
            <v>1705</v>
          </cell>
          <cell r="K1879">
            <v>5482054</v>
          </cell>
          <cell r="L1879">
            <v>4088</v>
          </cell>
          <cell r="M1879">
            <v>9732354</v>
          </cell>
          <cell r="N1879">
            <v>2868</v>
          </cell>
          <cell r="O1879">
            <v>3764813</v>
          </cell>
          <cell r="P1879">
            <v>2913</v>
          </cell>
          <cell r="Q1879">
            <v>815972</v>
          </cell>
          <cell r="R1879">
            <v>2752</v>
          </cell>
          <cell r="S1879">
            <v>514684</v>
          </cell>
          <cell r="T1879">
            <v>16204</v>
          </cell>
          <cell r="U1879">
            <v>2104</v>
          </cell>
        </row>
        <row r="1880">
          <cell r="A1880">
            <v>800248806</v>
          </cell>
          <cell r="B1880" t="str">
            <v xml:space="preserve">PROCAR INVERSIONES S EN C S                                           </v>
          </cell>
          <cell r="C1880" t="str">
            <v xml:space="preserve">CUCUTA                    </v>
          </cell>
          <cell r="D1880" t="str">
            <v xml:space="preserve">NORTE DE SANTANDER        </v>
          </cell>
          <cell r="E1880" t="str">
            <v>VIGILANCIA</v>
          </cell>
          <cell r="F1880" t="str">
            <v>ACTIVA</v>
          </cell>
          <cell r="G1880" t="str">
            <v xml:space="preserve">COMERCIO DE VEHICULOS Y ACTIVIDADES CONEXAS  </v>
          </cell>
          <cell r="H1880">
            <v>1879</v>
          </cell>
          <cell r="I1880">
            <v>13863004</v>
          </cell>
          <cell r="J1880">
            <v>986</v>
          </cell>
          <cell r="K1880">
            <v>11432526</v>
          </cell>
          <cell r="L1880">
            <v>1443</v>
          </cell>
          <cell r="M1880">
            <v>32861012</v>
          </cell>
          <cell r="N1880">
            <v>1948</v>
          </cell>
          <cell r="O1880">
            <v>5987566</v>
          </cell>
          <cell r="P1880">
            <v>1899</v>
          </cell>
          <cell r="Q1880">
            <v>1416865</v>
          </cell>
          <cell r="R1880">
            <v>832</v>
          </cell>
          <cell r="S1880">
            <v>2542073</v>
          </cell>
          <cell r="T1880">
            <v>8987</v>
          </cell>
          <cell r="U1880">
            <v>1166</v>
          </cell>
        </row>
        <row r="1881">
          <cell r="A1881">
            <v>800029692</v>
          </cell>
          <cell r="B1881" t="str">
            <v xml:space="preserve">GRANOS DEL CASANARE GRANDELCA S. A.                                   </v>
          </cell>
          <cell r="C1881" t="str">
            <v xml:space="preserve">BOGOTA D.C.               </v>
          </cell>
          <cell r="D1881" t="str">
            <v xml:space="preserve">BOGOTA D.C.               </v>
          </cell>
          <cell r="E1881" t="str">
            <v>VIGILANCIA</v>
          </cell>
          <cell r="F1881" t="str">
            <v>ACTIVA</v>
          </cell>
          <cell r="G1881" t="str">
            <v xml:space="preserve">PRODUCTOS ALIMENTICIOS                       </v>
          </cell>
          <cell r="H1881">
            <v>1880</v>
          </cell>
          <cell r="I1881">
            <v>13856857</v>
          </cell>
          <cell r="J1881">
            <v>1397.5</v>
          </cell>
          <cell r="K1881">
            <v>7144695</v>
          </cell>
          <cell r="L1881">
            <v>2113</v>
          </cell>
          <cell r="M1881">
            <v>21121491</v>
          </cell>
          <cell r="N1881">
            <v>3925</v>
          </cell>
          <cell r="O1881">
            <v>2600108</v>
          </cell>
          <cell r="P1881">
            <v>6150</v>
          </cell>
          <cell r="Q1881">
            <v>264861</v>
          </cell>
          <cell r="R1881">
            <v>5616</v>
          </cell>
          <cell r="S1881">
            <v>174180</v>
          </cell>
          <cell r="T1881">
            <v>21081.5</v>
          </cell>
          <cell r="U1881">
            <v>2739</v>
          </cell>
        </row>
        <row r="1882">
          <cell r="A1882">
            <v>860025998</v>
          </cell>
          <cell r="B1882" t="str">
            <v xml:space="preserve">INCAP S A                                                             </v>
          </cell>
          <cell r="C1882" t="str">
            <v xml:space="preserve">BOGOTA D.C.               </v>
          </cell>
          <cell r="D1882" t="str">
            <v xml:space="preserve">BOGOTA D.C.               </v>
          </cell>
          <cell r="E1882" t="str">
            <v>VIGILANCIA</v>
          </cell>
          <cell r="F1882" t="str">
            <v>ACTIVA</v>
          </cell>
          <cell r="G1882" t="str">
            <v xml:space="preserve">OTRAS INDUSTRIAS MANUFACTURERAS              </v>
          </cell>
          <cell r="H1882">
            <v>1881</v>
          </cell>
          <cell r="I1882">
            <v>13854791</v>
          </cell>
          <cell r="J1882">
            <v>1050</v>
          </cell>
          <cell r="K1882">
            <v>10540596</v>
          </cell>
          <cell r="L1882">
            <v>1994</v>
          </cell>
          <cell r="M1882">
            <v>22737756</v>
          </cell>
          <cell r="N1882">
            <v>2091</v>
          </cell>
          <cell r="O1882">
            <v>5490626</v>
          </cell>
          <cell r="P1882">
            <v>2209</v>
          </cell>
          <cell r="Q1882">
            <v>1180638</v>
          </cell>
          <cell r="R1882">
            <v>2018</v>
          </cell>
          <cell r="S1882">
            <v>793267</v>
          </cell>
          <cell r="T1882">
            <v>11243</v>
          </cell>
          <cell r="U1882">
            <v>1452</v>
          </cell>
        </row>
        <row r="1883">
          <cell r="A1883">
            <v>890900062</v>
          </cell>
          <cell r="B1883" t="str">
            <v xml:space="preserve">FABRICA DE BRASSIERES HABY S.A.                                       </v>
          </cell>
          <cell r="C1883" t="str">
            <v xml:space="preserve">MEDELLIN                  </v>
          </cell>
          <cell r="D1883" t="str">
            <v xml:space="preserve">ANTIOQUIA                 </v>
          </cell>
          <cell r="E1883" t="str">
            <v>VIGILANCIA</v>
          </cell>
          <cell r="F1883" t="str">
            <v>ACTIVA</v>
          </cell>
          <cell r="G1883" t="str">
            <v xml:space="preserve">FABRICACION DE PRENDAS DE VESTIR             </v>
          </cell>
          <cell r="H1883">
            <v>1882</v>
          </cell>
          <cell r="I1883">
            <v>13849569</v>
          </cell>
          <cell r="J1883">
            <v>1141</v>
          </cell>
          <cell r="K1883">
            <v>9403128</v>
          </cell>
          <cell r="L1883">
            <v>3802</v>
          </cell>
          <cell r="M1883">
            <v>10623170</v>
          </cell>
          <cell r="N1883">
            <v>2810</v>
          </cell>
          <cell r="O1883">
            <v>3866614</v>
          </cell>
          <cell r="P1883">
            <v>2732</v>
          </cell>
          <cell r="Q1883">
            <v>889038</v>
          </cell>
          <cell r="R1883">
            <v>4298</v>
          </cell>
          <cell r="S1883">
            <v>265923</v>
          </cell>
          <cell r="T1883">
            <v>16665</v>
          </cell>
          <cell r="U1883">
            <v>2159</v>
          </cell>
        </row>
        <row r="1884">
          <cell r="A1884">
            <v>832001292</v>
          </cell>
          <cell r="B1884" t="str">
            <v xml:space="preserve">EMPOLLADORA COLOMBIANA SA                                             </v>
          </cell>
          <cell r="C1884" t="str">
            <v xml:space="preserve">BOGOTA D.C.               </v>
          </cell>
          <cell r="D1884" t="str">
            <v xml:space="preserve">BOGOTA D.C.               </v>
          </cell>
          <cell r="E1884" t="str">
            <v>VIGILANCIA</v>
          </cell>
          <cell r="F1884" t="str">
            <v>ACTIVA</v>
          </cell>
          <cell r="G1884" t="str">
            <v xml:space="preserve">ACTIVIDADES PECUARIAS Y DE CAZA              </v>
          </cell>
          <cell r="H1884">
            <v>1883</v>
          </cell>
          <cell r="I1884">
            <v>13826443</v>
          </cell>
          <cell r="J1884">
            <v>1387</v>
          </cell>
          <cell r="K1884">
            <v>7249431</v>
          </cell>
          <cell r="L1884">
            <v>866</v>
          </cell>
          <cell r="M1884">
            <v>55903182</v>
          </cell>
          <cell r="N1884">
            <v>2994</v>
          </cell>
          <cell r="O1884">
            <v>3573103</v>
          </cell>
          <cell r="P1884">
            <v>1636</v>
          </cell>
          <cell r="Q1884">
            <v>1690398</v>
          </cell>
          <cell r="R1884">
            <v>3029</v>
          </cell>
          <cell r="S1884">
            <v>453023</v>
          </cell>
          <cell r="T1884">
            <v>11795</v>
          </cell>
          <cell r="U1884">
            <v>1529</v>
          </cell>
        </row>
        <row r="1885">
          <cell r="A1885">
            <v>890934641</v>
          </cell>
          <cell r="B1885" t="str">
            <v xml:space="preserve">REENCAUCHES GIGANTES LIMITADA                                         </v>
          </cell>
          <cell r="C1885" t="str">
            <v xml:space="preserve">MEDELLIN                  </v>
          </cell>
          <cell r="D1885" t="str">
            <v xml:space="preserve">ANTIOQUIA                 </v>
          </cell>
          <cell r="E1885" t="str">
            <v>VIGILANCIA</v>
          </cell>
          <cell r="F1885" t="str">
            <v>ACTIVA</v>
          </cell>
          <cell r="G1885" t="str">
            <v xml:space="preserve">PRODUCTOS DE CAUCHO                          </v>
          </cell>
          <cell r="H1885">
            <v>1884</v>
          </cell>
          <cell r="I1885">
            <v>13806474</v>
          </cell>
          <cell r="J1885">
            <v>2088</v>
          </cell>
          <cell r="K1885">
            <v>4057378</v>
          </cell>
          <cell r="L1885">
            <v>1852</v>
          </cell>
          <cell r="M1885">
            <v>24709886</v>
          </cell>
          <cell r="N1885">
            <v>1970</v>
          </cell>
          <cell r="O1885">
            <v>5914005</v>
          </cell>
          <cell r="P1885">
            <v>8640</v>
          </cell>
          <cell r="Q1885">
            <v>131229</v>
          </cell>
          <cell r="R1885">
            <v>3820</v>
          </cell>
          <cell r="S1885">
            <v>319406</v>
          </cell>
          <cell r="T1885">
            <v>20254</v>
          </cell>
          <cell r="U1885">
            <v>2629</v>
          </cell>
        </row>
        <row r="1886">
          <cell r="A1886">
            <v>860519556</v>
          </cell>
          <cell r="B1886" t="str">
            <v xml:space="preserve">DELOITTE ASESORES Y CONSULTORES LTDA                                  </v>
          </cell>
          <cell r="C1886" t="str">
            <v xml:space="preserve">BOGOTA D.C.               </v>
          </cell>
          <cell r="D1886" t="str">
            <v xml:space="preserve">BOGOTA D.C.               </v>
          </cell>
          <cell r="E1886" t="str">
            <v>VIGILANCIA</v>
          </cell>
          <cell r="F1886" t="str">
            <v>ACTIVA</v>
          </cell>
          <cell r="G1886" t="str">
            <v xml:space="preserve">OTRAS ACTIVIDADES EMPRESARIALES              </v>
          </cell>
          <cell r="H1886">
            <v>1885</v>
          </cell>
          <cell r="I1886">
            <v>13804325</v>
          </cell>
          <cell r="J1886">
            <v>3846.5</v>
          </cell>
          <cell r="K1886">
            <v>1637283</v>
          </cell>
          <cell r="L1886">
            <v>1643</v>
          </cell>
          <cell r="M1886">
            <v>28148091</v>
          </cell>
          <cell r="N1886">
            <v>445</v>
          </cell>
          <cell r="O1886">
            <v>28148091</v>
          </cell>
          <cell r="P1886">
            <v>3793</v>
          </cell>
          <cell r="Q1886">
            <v>564909</v>
          </cell>
          <cell r="R1886">
            <v>2937</v>
          </cell>
          <cell r="S1886">
            <v>471323</v>
          </cell>
          <cell r="T1886">
            <v>14549.5</v>
          </cell>
          <cell r="U1886">
            <v>1887</v>
          </cell>
        </row>
        <row r="1887">
          <cell r="A1887">
            <v>860516860</v>
          </cell>
          <cell r="B1887" t="str">
            <v xml:space="preserve">INTERNACIONAL DE RODAMIENTOS Y TRANSMISION LTDA.                      </v>
          </cell>
          <cell r="C1887" t="str">
            <v xml:space="preserve">BOGOTA D.C.               </v>
          </cell>
          <cell r="D1887" t="str">
            <v xml:space="preserve">BOGOTA D.C.               </v>
          </cell>
          <cell r="E1887" t="str">
            <v>VIGILANCIA</v>
          </cell>
          <cell r="F1887" t="str">
            <v>ACTIVA</v>
          </cell>
          <cell r="G1887" t="str">
            <v xml:space="preserve">COMERCIO AL POR MAYOR                        </v>
          </cell>
          <cell r="H1887">
            <v>1886</v>
          </cell>
          <cell r="I1887">
            <v>13802025</v>
          </cell>
          <cell r="J1887">
            <v>1671.5</v>
          </cell>
          <cell r="K1887">
            <v>5625092</v>
          </cell>
          <cell r="L1887">
            <v>3902</v>
          </cell>
          <cell r="M1887">
            <v>10330933</v>
          </cell>
          <cell r="N1887">
            <v>2812</v>
          </cell>
          <cell r="O1887">
            <v>3858335</v>
          </cell>
          <cell r="P1887">
            <v>1916</v>
          </cell>
          <cell r="Q1887">
            <v>1404390</v>
          </cell>
          <cell r="R1887">
            <v>2419</v>
          </cell>
          <cell r="S1887">
            <v>619814</v>
          </cell>
          <cell r="T1887">
            <v>14606.5</v>
          </cell>
          <cell r="U1887">
            <v>1893</v>
          </cell>
        </row>
        <row r="1888">
          <cell r="A1888">
            <v>830072740</v>
          </cell>
          <cell r="B1888" t="str">
            <v xml:space="preserve">SULICOR S.A.                                                          </v>
          </cell>
          <cell r="C1888" t="str">
            <v xml:space="preserve">BOGOTA D.C.               </v>
          </cell>
          <cell r="D1888" t="str">
            <v xml:space="preserve">BOGOTA D.C.               </v>
          </cell>
          <cell r="E1888" t="str">
            <v>VIGILANCIA</v>
          </cell>
          <cell r="F1888" t="str">
            <v>ACTIVA</v>
          </cell>
          <cell r="G1888" t="str">
            <v xml:space="preserve">COMERCIO AL POR MAYOR                        </v>
          </cell>
          <cell r="H1888">
            <v>1887</v>
          </cell>
          <cell r="I1888">
            <v>13794067</v>
          </cell>
          <cell r="J1888">
            <v>3472.5</v>
          </cell>
          <cell r="K1888">
            <v>1932002</v>
          </cell>
          <cell r="L1888">
            <v>1413</v>
          </cell>
          <cell r="M1888">
            <v>33591604</v>
          </cell>
          <cell r="N1888">
            <v>1863</v>
          </cell>
          <cell r="O1888">
            <v>6293747</v>
          </cell>
          <cell r="P1888">
            <v>1747</v>
          </cell>
          <cell r="Q1888">
            <v>1568008</v>
          </cell>
          <cell r="R1888">
            <v>2659</v>
          </cell>
          <cell r="S1888">
            <v>540974</v>
          </cell>
          <cell r="T1888">
            <v>13041.5</v>
          </cell>
          <cell r="U1888">
            <v>1670</v>
          </cell>
        </row>
        <row r="1889">
          <cell r="A1889">
            <v>890700256</v>
          </cell>
          <cell r="B1889" t="str">
            <v xml:space="preserve">FONDO GANADERO DEL TOLIMA S.A.                                        </v>
          </cell>
          <cell r="C1889" t="str">
            <v xml:space="preserve">IBAGUE                    </v>
          </cell>
          <cell r="D1889" t="str">
            <v xml:space="preserve">TOLIMA                    </v>
          </cell>
          <cell r="E1889" t="str">
            <v>VIGILANCIA</v>
          </cell>
          <cell r="F1889" t="str">
            <v>ACTIVA</v>
          </cell>
          <cell r="G1889" t="str">
            <v xml:space="preserve">ACTIVIDADES PECUARIAS Y DE CAZA              </v>
          </cell>
          <cell r="H1889">
            <v>1888</v>
          </cell>
          <cell r="I1889">
            <v>13787893</v>
          </cell>
          <cell r="J1889">
            <v>960.5</v>
          </cell>
          <cell r="K1889">
            <v>11839838</v>
          </cell>
          <cell r="L1889">
            <v>4704</v>
          </cell>
          <cell r="M1889">
            <v>8181485</v>
          </cell>
          <cell r="N1889">
            <v>2512</v>
          </cell>
          <cell r="O1889">
            <v>4455283</v>
          </cell>
          <cell r="P1889">
            <v>6507</v>
          </cell>
          <cell r="Q1889">
            <v>238680</v>
          </cell>
          <cell r="R1889">
            <v>5915</v>
          </cell>
          <cell r="S1889">
            <v>157801</v>
          </cell>
          <cell r="T1889">
            <v>22486.5</v>
          </cell>
          <cell r="U1889">
            <v>2948</v>
          </cell>
        </row>
        <row r="1890">
          <cell r="A1890">
            <v>860508791</v>
          </cell>
          <cell r="B1890" t="str">
            <v xml:space="preserve">DONUCOL  S.A                                                          </v>
          </cell>
          <cell r="C1890" t="str">
            <v xml:space="preserve">BOGOTA D.C.               </v>
          </cell>
          <cell r="D1890" t="str">
            <v xml:space="preserve">BOGOTA D.C.               </v>
          </cell>
          <cell r="E1890" t="str">
            <v>VIGILANCIA</v>
          </cell>
          <cell r="F1890" t="str">
            <v>ACTIVA</v>
          </cell>
          <cell r="G1890" t="str">
            <v xml:space="preserve">PRODUCTOS ALIMENTICIOS                       </v>
          </cell>
          <cell r="H1890">
            <v>1889</v>
          </cell>
          <cell r="I1890">
            <v>13786249</v>
          </cell>
          <cell r="J1890">
            <v>1480</v>
          </cell>
          <cell r="K1890">
            <v>6605991</v>
          </cell>
          <cell r="L1890">
            <v>2074</v>
          </cell>
          <cell r="M1890">
            <v>21719333</v>
          </cell>
          <cell r="N1890">
            <v>833</v>
          </cell>
          <cell r="O1890">
            <v>14302498</v>
          </cell>
          <cell r="P1890">
            <v>3511</v>
          </cell>
          <cell r="Q1890">
            <v>624696</v>
          </cell>
          <cell r="R1890">
            <v>2429</v>
          </cell>
          <cell r="S1890">
            <v>617832</v>
          </cell>
          <cell r="T1890">
            <v>12216</v>
          </cell>
          <cell r="U1890">
            <v>1583</v>
          </cell>
        </row>
        <row r="1891">
          <cell r="A1891">
            <v>860001619</v>
          </cell>
          <cell r="B1891" t="str">
            <v xml:space="preserve">AVE COLOMBIANA LTDA EN ACUERDO DE REESTRUCTURACION                    </v>
          </cell>
          <cell r="C1891" t="str">
            <v xml:space="preserve">ZIPAQUIRA                 </v>
          </cell>
          <cell r="D1891" t="str">
            <v xml:space="preserve">CUNDINAMARCA              </v>
          </cell>
          <cell r="E1891" t="str">
            <v>VIGILANCIA</v>
          </cell>
          <cell r="F1891" t="str">
            <v>ACUERDO DE REESTRUCTURACION</v>
          </cell>
          <cell r="G1891" t="str">
            <v xml:space="preserve">FABRICACION DE MAQUINARIA Y EQUIPO           </v>
          </cell>
          <cell r="H1891">
            <v>1890</v>
          </cell>
          <cell r="I1891">
            <v>13783124</v>
          </cell>
          <cell r="J1891">
            <v>1053.5</v>
          </cell>
          <cell r="K1891">
            <v>10485905</v>
          </cell>
          <cell r="L1891">
            <v>2588</v>
          </cell>
          <cell r="M1891">
            <v>16891547</v>
          </cell>
          <cell r="N1891">
            <v>2019</v>
          </cell>
          <cell r="O1891">
            <v>5741250</v>
          </cell>
          <cell r="P1891">
            <v>1009</v>
          </cell>
          <cell r="Q1891">
            <v>2984996</v>
          </cell>
          <cell r="R1891">
            <v>1382</v>
          </cell>
          <cell r="S1891">
            <v>1318968</v>
          </cell>
          <cell r="T1891">
            <v>9941.5</v>
          </cell>
          <cell r="U1891">
            <v>1291</v>
          </cell>
        </row>
        <row r="1892">
          <cell r="A1892">
            <v>800121199</v>
          </cell>
          <cell r="B1892" t="str">
            <v xml:space="preserve">HIERROS HB S.A.                                                       </v>
          </cell>
          <cell r="C1892" t="str">
            <v xml:space="preserve">DOS QUEBRADAS             </v>
          </cell>
          <cell r="D1892" t="str">
            <v xml:space="preserve">RISARALDA                 </v>
          </cell>
          <cell r="E1892" t="str">
            <v>VIGILANCIA</v>
          </cell>
          <cell r="F1892" t="str">
            <v>ACTIVA</v>
          </cell>
          <cell r="G1892" t="str">
            <v xml:space="preserve">COMERCIO AL POR MAYOR                        </v>
          </cell>
          <cell r="H1892">
            <v>1891</v>
          </cell>
          <cell r="I1892">
            <v>13765244</v>
          </cell>
          <cell r="J1892">
            <v>1683</v>
          </cell>
          <cell r="K1892">
            <v>5572009</v>
          </cell>
          <cell r="L1892">
            <v>792</v>
          </cell>
          <cell r="M1892">
            <v>61029129</v>
          </cell>
          <cell r="N1892">
            <v>1841</v>
          </cell>
          <cell r="O1892">
            <v>6362470</v>
          </cell>
          <cell r="P1892">
            <v>1803</v>
          </cell>
          <cell r="Q1892">
            <v>1504094</v>
          </cell>
          <cell r="R1892">
            <v>1783</v>
          </cell>
          <cell r="S1892">
            <v>935440</v>
          </cell>
          <cell r="T1892">
            <v>9793</v>
          </cell>
          <cell r="U1892">
            <v>1274</v>
          </cell>
        </row>
        <row r="1893">
          <cell r="A1893">
            <v>830023853</v>
          </cell>
          <cell r="B1893" t="str">
            <v xml:space="preserve">SURPETROIL CONTROLS LTDA                                              </v>
          </cell>
          <cell r="C1893" t="str">
            <v xml:space="preserve">BOGOTA D.C.               </v>
          </cell>
          <cell r="D1893" t="str">
            <v xml:space="preserve">BOGOTA D.C.               </v>
          </cell>
          <cell r="E1893" t="str">
            <v>VIGILANCIA</v>
          </cell>
          <cell r="F1893" t="str">
            <v>ACTIVA</v>
          </cell>
          <cell r="G1893" t="str">
            <v xml:space="preserve">COMERCIO AL POR MAYOR                        </v>
          </cell>
          <cell r="H1893">
            <v>1892</v>
          </cell>
          <cell r="I1893">
            <v>13748152</v>
          </cell>
          <cell r="J1893">
            <v>2452.5</v>
          </cell>
          <cell r="K1893">
            <v>3182211</v>
          </cell>
          <cell r="L1893">
            <v>1363</v>
          </cell>
          <cell r="M1893">
            <v>34652891</v>
          </cell>
          <cell r="N1893">
            <v>2507</v>
          </cell>
          <cell r="O1893">
            <v>4465157</v>
          </cell>
          <cell r="P1893">
            <v>1233</v>
          </cell>
          <cell r="Q1893">
            <v>2327639</v>
          </cell>
          <cell r="R1893">
            <v>1339</v>
          </cell>
          <cell r="S1893">
            <v>1377858</v>
          </cell>
          <cell r="T1893">
            <v>10786.5</v>
          </cell>
          <cell r="U1893">
            <v>1389</v>
          </cell>
        </row>
        <row r="1894">
          <cell r="A1894">
            <v>800024711</v>
          </cell>
          <cell r="B1894" t="str">
            <v xml:space="preserve">COMERCIALIZADORA QUANTTO S.A.                                         </v>
          </cell>
          <cell r="C1894" t="str">
            <v xml:space="preserve">BOGOTA D.C.               </v>
          </cell>
          <cell r="D1894" t="str">
            <v xml:space="preserve">BOGOTA D.C.               </v>
          </cell>
          <cell r="E1894" t="str">
            <v>VIGILANCIA</v>
          </cell>
          <cell r="F1894" t="str">
            <v>ACTIVA</v>
          </cell>
          <cell r="G1894" t="str">
            <v xml:space="preserve">COMERCIO AL POR MAYOR                        </v>
          </cell>
          <cell r="H1894">
            <v>1893</v>
          </cell>
          <cell r="I1894">
            <v>13741500</v>
          </cell>
          <cell r="J1894">
            <v>1589</v>
          </cell>
          <cell r="K1894">
            <v>5999619</v>
          </cell>
          <cell r="L1894">
            <v>2498</v>
          </cell>
          <cell r="M1894">
            <v>17605395</v>
          </cell>
          <cell r="N1894">
            <v>2983</v>
          </cell>
          <cell r="O1894">
            <v>3591094</v>
          </cell>
          <cell r="P1894">
            <v>8946</v>
          </cell>
          <cell r="Q1894">
            <v>120267</v>
          </cell>
          <cell r="R1894">
            <v>3711</v>
          </cell>
          <cell r="S1894">
            <v>333271</v>
          </cell>
          <cell r="T1894">
            <v>21620</v>
          </cell>
          <cell r="U1894">
            <v>2819</v>
          </cell>
        </row>
        <row r="1895">
          <cell r="A1895">
            <v>860512079</v>
          </cell>
          <cell r="B1895" t="str">
            <v xml:space="preserve">S A R: SISTEMAS ASESORIAS Y REDES S.A.                                </v>
          </cell>
          <cell r="C1895" t="str">
            <v xml:space="preserve">BOGOTA D.C.               </v>
          </cell>
          <cell r="D1895" t="str">
            <v xml:space="preserve">BOGOTA D.C.               </v>
          </cell>
          <cell r="E1895" t="str">
            <v>VIGILANCIA</v>
          </cell>
          <cell r="F1895" t="str">
            <v>ACTIVA</v>
          </cell>
          <cell r="G1895" t="str">
            <v xml:space="preserve">COMERCIO AL POR MENOR                        </v>
          </cell>
          <cell r="H1895">
            <v>1894</v>
          </cell>
          <cell r="I1895">
            <v>13717516</v>
          </cell>
          <cell r="J1895">
            <v>952.5</v>
          </cell>
          <cell r="K1895">
            <v>11937091</v>
          </cell>
          <cell r="L1895">
            <v>7694</v>
          </cell>
          <cell r="M1895">
            <v>3759569</v>
          </cell>
          <cell r="N1895">
            <v>4344</v>
          </cell>
          <cell r="O1895">
            <v>2281641</v>
          </cell>
          <cell r="P1895">
            <v>1994</v>
          </cell>
          <cell r="Q1895">
            <v>1348467</v>
          </cell>
          <cell r="R1895">
            <v>1826</v>
          </cell>
          <cell r="S1895">
            <v>906445</v>
          </cell>
          <cell r="T1895">
            <v>18704.5</v>
          </cell>
          <cell r="U1895">
            <v>2432</v>
          </cell>
        </row>
        <row r="1896">
          <cell r="A1896">
            <v>800091140</v>
          </cell>
          <cell r="B1896" t="str">
            <v xml:space="preserve">EMPRESA DE DESARROLLO URBANO DE BARRANQUILLA S.A.                     </v>
          </cell>
          <cell r="C1896" t="str">
            <v xml:space="preserve">BARRANQUILLA              </v>
          </cell>
          <cell r="D1896" t="str">
            <v xml:space="preserve">ATLANTICO                 </v>
          </cell>
          <cell r="E1896" t="str">
            <v>VIGILANCIA</v>
          </cell>
          <cell r="F1896" t="str">
            <v>ACTIVA</v>
          </cell>
          <cell r="G1896" t="str">
            <v xml:space="preserve">ADECUACION DE OBRAS DE CONSTRUCCION          </v>
          </cell>
          <cell r="H1896">
            <v>1895</v>
          </cell>
          <cell r="I1896">
            <v>13694532</v>
          </cell>
          <cell r="J1896">
            <v>3783.5</v>
          </cell>
          <cell r="K1896">
            <v>1680898</v>
          </cell>
          <cell r="L1896">
            <v>7401</v>
          </cell>
          <cell r="M1896">
            <v>3998452</v>
          </cell>
          <cell r="N1896">
            <v>2917</v>
          </cell>
          <cell r="O1896">
            <v>3681777</v>
          </cell>
          <cell r="P1896">
            <v>2287</v>
          </cell>
          <cell r="Q1896">
            <v>1125951</v>
          </cell>
          <cell r="R1896">
            <v>3995</v>
          </cell>
          <cell r="S1896">
            <v>298483</v>
          </cell>
          <cell r="T1896">
            <v>22278.5</v>
          </cell>
          <cell r="U1896">
            <v>2915</v>
          </cell>
        </row>
        <row r="1897">
          <cell r="A1897">
            <v>890402550</v>
          </cell>
          <cell r="B1897" t="str">
            <v xml:space="preserve">AIRE CARIBE S.A.                                                      </v>
          </cell>
          <cell r="C1897" t="str">
            <v xml:space="preserve">BARRANQUILLA              </v>
          </cell>
          <cell r="D1897" t="str">
            <v xml:space="preserve">ATLANTICO                 </v>
          </cell>
          <cell r="E1897" t="str">
            <v>VIGILANCIA</v>
          </cell>
          <cell r="F1897" t="str">
            <v>ACTIVA</v>
          </cell>
          <cell r="G1897" t="str">
            <v xml:space="preserve">CONSTRUCCION DE OBRAS CIVILES                </v>
          </cell>
          <cell r="H1897">
            <v>1896</v>
          </cell>
          <cell r="I1897">
            <v>13677342</v>
          </cell>
          <cell r="J1897">
            <v>2008</v>
          </cell>
          <cell r="K1897">
            <v>4318532</v>
          </cell>
          <cell r="L1897">
            <v>2018</v>
          </cell>
          <cell r="M1897">
            <v>22392064</v>
          </cell>
          <cell r="N1897">
            <v>2044</v>
          </cell>
          <cell r="O1897">
            <v>5657180</v>
          </cell>
          <cell r="P1897">
            <v>1477</v>
          </cell>
          <cell r="Q1897">
            <v>1908013</v>
          </cell>
          <cell r="R1897">
            <v>3033</v>
          </cell>
          <cell r="S1897">
            <v>452614</v>
          </cell>
          <cell r="T1897">
            <v>12476</v>
          </cell>
          <cell r="U1897">
            <v>1611</v>
          </cell>
        </row>
        <row r="1898">
          <cell r="A1898">
            <v>860008355</v>
          </cell>
          <cell r="B1898" t="str">
            <v xml:space="preserve">REP GREY WORLDWIDE S A                                                </v>
          </cell>
          <cell r="C1898" t="str">
            <v xml:space="preserve">BOGOTA D.C.               </v>
          </cell>
          <cell r="D1898" t="str">
            <v xml:space="preserve">BOGOTA D.C.               </v>
          </cell>
          <cell r="E1898" t="str">
            <v>VIGILANCIA</v>
          </cell>
          <cell r="F1898" t="str">
            <v>ACTIVA</v>
          </cell>
          <cell r="G1898" t="str">
            <v xml:space="preserve">OTRAS ACTIVIDADES EMPRESARIALES              </v>
          </cell>
          <cell r="H1898">
            <v>1897</v>
          </cell>
          <cell r="I1898">
            <v>13665447</v>
          </cell>
          <cell r="J1898">
            <v>1752</v>
          </cell>
          <cell r="K1898">
            <v>5249120</v>
          </cell>
          <cell r="L1898">
            <v>3695</v>
          </cell>
          <cell r="M1898">
            <v>10995713</v>
          </cell>
          <cell r="N1898">
            <v>1195</v>
          </cell>
          <cell r="O1898">
            <v>9771510</v>
          </cell>
          <cell r="P1898">
            <v>965</v>
          </cell>
          <cell r="Q1898">
            <v>3147117</v>
          </cell>
          <cell r="R1898">
            <v>883</v>
          </cell>
          <cell r="S1898">
            <v>2368613</v>
          </cell>
          <cell r="T1898">
            <v>10387</v>
          </cell>
          <cell r="U1898">
            <v>1344</v>
          </cell>
        </row>
        <row r="1899">
          <cell r="A1899">
            <v>890801770</v>
          </cell>
          <cell r="B1899" t="str">
            <v xml:space="preserve">CASA RESTREPO S.A.                                                    </v>
          </cell>
          <cell r="C1899" t="str">
            <v xml:space="preserve">MANIZALES                 </v>
          </cell>
          <cell r="D1899" t="str">
            <v xml:space="preserve">CALDAS                    </v>
          </cell>
          <cell r="E1899" t="str">
            <v>VIGILANCIA</v>
          </cell>
          <cell r="F1899" t="str">
            <v>ACTIVA</v>
          </cell>
          <cell r="G1899" t="str">
            <v xml:space="preserve">COMERCIO DE VEHICULOS Y ACTIVIDADES CONEXAS  </v>
          </cell>
          <cell r="H1899">
            <v>1898</v>
          </cell>
          <cell r="I1899">
            <v>13648946</v>
          </cell>
          <cell r="J1899">
            <v>1371</v>
          </cell>
          <cell r="K1899">
            <v>7367959</v>
          </cell>
          <cell r="L1899">
            <v>1217</v>
          </cell>
          <cell r="M1899">
            <v>38919955</v>
          </cell>
          <cell r="N1899">
            <v>2641</v>
          </cell>
          <cell r="O1899">
            <v>4165697</v>
          </cell>
          <cell r="P1899">
            <v>6797</v>
          </cell>
          <cell r="Q1899">
            <v>219906</v>
          </cell>
          <cell r="R1899">
            <v>2364</v>
          </cell>
          <cell r="S1899">
            <v>635252</v>
          </cell>
          <cell r="T1899">
            <v>16288</v>
          </cell>
          <cell r="U1899">
            <v>2118</v>
          </cell>
        </row>
        <row r="1900">
          <cell r="A1900">
            <v>814006221</v>
          </cell>
          <cell r="B1900" t="str">
            <v xml:space="preserve">LSA DEL PACIFICO LIMITADA                                             </v>
          </cell>
          <cell r="C1900" t="str">
            <v xml:space="preserve">PASTO                     </v>
          </cell>
          <cell r="D1900" t="str">
            <v xml:space="preserve">NARINO                    </v>
          </cell>
          <cell r="E1900" t="str">
            <v>VIGILANCIA</v>
          </cell>
          <cell r="F1900" t="str">
            <v>ACTIVA</v>
          </cell>
          <cell r="G1900" t="str">
            <v xml:space="preserve">COMERCIO AL POR MENOR                        </v>
          </cell>
          <cell r="H1900">
            <v>1899</v>
          </cell>
          <cell r="I1900">
            <v>13627097</v>
          </cell>
          <cell r="J1900">
            <v>5202.5</v>
          </cell>
          <cell r="K1900">
            <v>891903</v>
          </cell>
          <cell r="L1900">
            <v>1497</v>
          </cell>
          <cell r="M1900">
            <v>31404047</v>
          </cell>
          <cell r="N1900">
            <v>5663</v>
          </cell>
          <cell r="O1900">
            <v>1612076</v>
          </cell>
          <cell r="P1900">
            <v>4440</v>
          </cell>
          <cell r="Q1900">
            <v>447609</v>
          </cell>
          <cell r="R1900">
            <v>2931</v>
          </cell>
          <cell r="S1900">
            <v>472414</v>
          </cell>
          <cell r="T1900">
            <v>21632.5</v>
          </cell>
          <cell r="U1900">
            <v>2822</v>
          </cell>
        </row>
        <row r="1901">
          <cell r="A1901">
            <v>890304611</v>
          </cell>
          <cell r="B1901" t="str">
            <v xml:space="preserve">INDUSTRIA DE MATERIALES ELECTRICOS DE COLOMBIA S.A.                   </v>
          </cell>
          <cell r="C1901" t="str">
            <v xml:space="preserve">YUMBO                     </v>
          </cell>
          <cell r="D1901" t="str">
            <v xml:space="preserve">VALLE                     </v>
          </cell>
          <cell r="E1901" t="str">
            <v>VIGILANCIA</v>
          </cell>
          <cell r="F1901" t="str">
            <v>ACTIVA</v>
          </cell>
          <cell r="G1901" t="str">
            <v xml:space="preserve">PRODUCTOS DE PLASTICO                        </v>
          </cell>
          <cell r="H1901">
            <v>1900</v>
          </cell>
          <cell r="I1901">
            <v>13598438</v>
          </cell>
          <cell r="J1901">
            <v>1422</v>
          </cell>
          <cell r="K1901">
            <v>6981829</v>
          </cell>
          <cell r="L1901">
            <v>1866</v>
          </cell>
          <cell r="M1901">
            <v>24451847</v>
          </cell>
          <cell r="N1901">
            <v>2158</v>
          </cell>
          <cell r="O1901">
            <v>5246609</v>
          </cell>
          <cell r="P1901">
            <v>1169</v>
          </cell>
          <cell r="Q1901">
            <v>2496997</v>
          </cell>
          <cell r="R1901">
            <v>1591</v>
          </cell>
          <cell r="S1901">
            <v>1095988</v>
          </cell>
          <cell r="T1901">
            <v>10106</v>
          </cell>
          <cell r="U1901">
            <v>1313</v>
          </cell>
        </row>
        <row r="1902">
          <cell r="A1902">
            <v>806009543</v>
          </cell>
          <cell r="B1902" t="str">
            <v xml:space="preserve">UNION FENOSA REDES TELECOMUNICACIONES COLOMBIA S. A.                  </v>
          </cell>
          <cell r="C1902" t="str">
            <v xml:space="preserve">BARRANQUILLA              </v>
          </cell>
          <cell r="D1902" t="str">
            <v xml:space="preserve">ATLANTICO                 </v>
          </cell>
          <cell r="E1902" t="str">
            <v>VIGILANCIA</v>
          </cell>
          <cell r="F1902" t="str">
            <v>ACTIVA</v>
          </cell>
          <cell r="G1902" t="str">
            <v xml:space="preserve">TELEFONIA Y REDES                            </v>
          </cell>
          <cell r="H1902">
            <v>1901</v>
          </cell>
          <cell r="I1902">
            <v>13587638</v>
          </cell>
          <cell r="J1902">
            <v>1760</v>
          </cell>
          <cell r="K1902">
            <v>5211671</v>
          </cell>
          <cell r="L1902">
            <v>4202</v>
          </cell>
          <cell r="M1902">
            <v>9418899</v>
          </cell>
          <cell r="N1902">
            <v>2177</v>
          </cell>
          <cell r="O1902">
            <v>5193995</v>
          </cell>
          <cell r="P1902">
            <v>757</v>
          </cell>
          <cell r="Q1902">
            <v>4231401</v>
          </cell>
          <cell r="R1902">
            <v>739</v>
          </cell>
          <cell r="S1902">
            <v>3045272</v>
          </cell>
          <cell r="T1902">
            <v>11536</v>
          </cell>
          <cell r="U1902">
            <v>1496</v>
          </cell>
        </row>
        <row r="1903">
          <cell r="A1903">
            <v>860504772</v>
          </cell>
          <cell r="B1903" t="str">
            <v xml:space="preserve">EFECTIMEDIOS S A                                                      </v>
          </cell>
          <cell r="C1903" t="str">
            <v xml:space="preserve">BOGOTA D.C.               </v>
          </cell>
          <cell r="D1903" t="str">
            <v xml:space="preserve">BOGOTA D.C.               </v>
          </cell>
          <cell r="E1903" t="str">
            <v>VIGILANCIA</v>
          </cell>
          <cell r="F1903" t="str">
            <v>ACTIVA</v>
          </cell>
          <cell r="G1903" t="str">
            <v xml:space="preserve">OTRAS ACTIVIDADES EMPRESARIALES              </v>
          </cell>
          <cell r="H1903">
            <v>1902</v>
          </cell>
          <cell r="I1903">
            <v>13573560</v>
          </cell>
          <cell r="J1903">
            <v>2033.5</v>
          </cell>
          <cell r="K1903">
            <v>4209210</v>
          </cell>
          <cell r="L1903">
            <v>1554</v>
          </cell>
          <cell r="M1903">
            <v>30291496</v>
          </cell>
          <cell r="N1903">
            <v>1142</v>
          </cell>
          <cell r="O1903">
            <v>10275183</v>
          </cell>
          <cell r="P1903">
            <v>2146</v>
          </cell>
          <cell r="Q1903">
            <v>1232376</v>
          </cell>
          <cell r="R1903">
            <v>4486</v>
          </cell>
          <cell r="S1903">
            <v>249228</v>
          </cell>
          <cell r="T1903">
            <v>13263.5</v>
          </cell>
          <cell r="U1903">
            <v>1709</v>
          </cell>
        </row>
        <row r="1904">
          <cell r="A1904">
            <v>860504860</v>
          </cell>
          <cell r="B1904" t="str">
            <v xml:space="preserve">LA HUERTA DE ORIENTE LTDA                                             </v>
          </cell>
          <cell r="C1904" t="str">
            <v xml:space="preserve">BOGOTA D.C.               </v>
          </cell>
          <cell r="D1904" t="str">
            <v xml:space="preserve">BOGOTA D.C.               </v>
          </cell>
          <cell r="E1904" t="str">
            <v>VIGILANCIA</v>
          </cell>
          <cell r="F1904" t="str">
            <v>ACTIVA</v>
          </cell>
          <cell r="G1904" t="str">
            <v xml:space="preserve">COMERCIO AL POR MENOR                        </v>
          </cell>
          <cell r="H1904">
            <v>1903</v>
          </cell>
          <cell r="I1904">
            <v>13570397</v>
          </cell>
          <cell r="J1904">
            <v>1355</v>
          </cell>
          <cell r="K1904">
            <v>7477351</v>
          </cell>
          <cell r="L1904">
            <v>1233</v>
          </cell>
          <cell r="M1904">
            <v>38432587</v>
          </cell>
          <cell r="N1904">
            <v>2096</v>
          </cell>
          <cell r="O1904">
            <v>5474807</v>
          </cell>
          <cell r="P1904">
            <v>936</v>
          </cell>
          <cell r="Q1904">
            <v>3241356</v>
          </cell>
          <cell r="R1904">
            <v>1559</v>
          </cell>
          <cell r="S1904">
            <v>1123293</v>
          </cell>
          <cell r="T1904">
            <v>9082</v>
          </cell>
          <cell r="U1904">
            <v>1186</v>
          </cell>
        </row>
        <row r="1905">
          <cell r="A1905">
            <v>816001249</v>
          </cell>
          <cell r="B1905" t="str">
            <v xml:space="preserve">ASUL S.A.                                                             </v>
          </cell>
          <cell r="C1905" t="str">
            <v xml:space="preserve">PEREIRA                   </v>
          </cell>
          <cell r="D1905" t="str">
            <v xml:space="preserve">RISARALDA                 </v>
          </cell>
          <cell r="E1905" t="str">
            <v>VIGILANCIA</v>
          </cell>
          <cell r="F1905" t="str">
            <v>ACTIVA</v>
          </cell>
          <cell r="G1905" t="str">
            <v xml:space="preserve">CONSTRUCCION DE OBRAS RESIDENCIALES          </v>
          </cell>
          <cell r="H1905">
            <v>1904</v>
          </cell>
          <cell r="I1905">
            <v>13555121</v>
          </cell>
          <cell r="J1905">
            <v>2833.5</v>
          </cell>
          <cell r="K1905">
            <v>2646318</v>
          </cell>
          <cell r="L1905">
            <v>2388</v>
          </cell>
          <cell r="M1905">
            <v>18428129</v>
          </cell>
          <cell r="N1905">
            <v>7727</v>
          </cell>
          <cell r="O1905">
            <v>1024381</v>
          </cell>
          <cell r="P1905">
            <v>3850</v>
          </cell>
          <cell r="Q1905">
            <v>553771</v>
          </cell>
          <cell r="R1905">
            <v>3243</v>
          </cell>
          <cell r="S1905">
            <v>409412</v>
          </cell>
          <cell r="T1905">
            <v>21945.5</v>
          </cell>
          <cell r="U1905">
            <v>2866</v>
          </cell>
        </row>
        <row r="1906">
          <cell r="A1906">
            <v>807004655</v>
          </cell>
          <cell r="B1906" t="str">
            <v xml:space="preserve">COMORIENTE S.A                                                        </v>
          </cell>
          <cell r="C1906" t="str">
            <v xml:space="preserve">CUCUTA                    </v>
          </cell>
          <cell r="D1906" t="str">
            <v xml:space="preserve">NORTE DE SANTANDER        </v>
          </cell>
          <cell r="E1906" t="str">
            <v>VIGILANCIA</v>
          </cell>
          <cell r="F1906" t="str">
            <v>ACTIVA</v>
          </cell>
          <cell r="G1906" t="str">
            <v xml:space="preserve">COMERCIO AL POR MAYOR                        </v>
          </cell>
          <cell r="H1906">
            <v>1905</v>
          </cell>
          <cell r="I1906">
            <v>13542361</v>
          </cell>
          <cell r="J1906">
            <v>3184.5</v>
          </cell>
          <cell r="K1906">
            <v>2227708</v>
          </cell>
          <cell r="L1906">
            <v>2208</v>
          </cell>
          <cell r="M1906">
            <v>20115247</v>
          </cell>
          <cell r="N1906">
            <v>1837</v>
          </cell>
          <cell r="O1906">
            <v>6380479</v>
          </cell>
          <cell r="P1906">
            <v>2563</v>
          </cell>
          <cell r="Q1906">
            <v>964307</v>
          </cell>
          <cell r="R1906">
            <v>4780</v>
          </cell>
          <cell r="S1906">
            <v>225440</v>
          </cell>
          <cell r="T1906">
            <v>16477.5</v>
          </cell>
          <cell r="U1906">
            <v>2136</v>
          </cell>
        </row>
        <row r="1907">
          <cell r="A1907">
            <v>830128476</v>
          </cell>
          <cell r="B1907" t="str">
            <v xml:space="preserve">PUBLIMILENIO SA                                                       </v>
          </cell>
          <cell r="C1907" t="str">
            <v xml:space="preserve">BOGOTA D.C.               </v>
          </cell>
          <cell r="D1907" t="str">
            <v xml:space="preserve">BOGOTA D.C.               </v>
          </cell>
          <cell r="E1907" t="str">
            <v>VIGILANCIA</v>
          </cell>
          <cell r="F1907" t="str">
            <v>ACTIVA</v>
          </cell>
          <cell r="G1907" t="str">
            <v xml:space="preserve">OTRAS ACTIVIDADES EMPRESARIALES              </v>
          </cell>
          <cell r="H1907">
            <v>1906</v>
          </cell>
          <cell r="I1907">
            <v>13532729</v>
          </cell>
          <cell r="J1907">
            <v>2618.5</v>
          </cell>
          <cell r="K1907">
            <v>2926107</v>
          </cell>
          <cell r="L1907">
            <v>4986</v>
          </cell>
          <cell r="M1907">
            <v>7517652</v>
          </cell>
          <cell r="N1907">
            <v>2939</v>
          </cell>
          <cell r="O1907">
            <v>3650827</v>
          </cell>
          <cell r="P1907">
            <v>1594</v>
          </cell>
          <cell r="Q1907">
            <v>1745596</v>
          </cell>
          <cell r="R1907">
            <v>3020</v>
          </cell>
          <cell r="S1907">
            <v>454362</v>
          </cell>
          <cell r="T1907">
            <v>17063.5</v>
          </cell>
          <cell r="U1907">
            <v>2217</v>
          </cell>
        </row>
        <row r="1908">
          <cell r="A1908">
            <v>830010601</v>
          </cell>
          <cell r="B1908" t="str">
            <v xml:space="preserve">SIDERURGICA DEL TURBIO DE COLOMBIA LTDA.                              </v>
          </cell>
          <cell r="C1908" t="str">
            <v xml:space="preserve">BOGOTA D.C.               </v>
          </cell>
          <cell r="D1908" t="str">
            <v xml:space="preserve">BOGOTA D.C.               </v>
          </cell>
          <cell r="E1908" t="str">
            <v>VIGILANCIA</v>
          </cell>
          <cell r="F1908" t="str">
            <v>ACTIVA</v>
          </cell>
          <cell r="G1908" t="str">
            <v xml:space="preserve">COMERCIO AL POR MAYOR                        </v>
          </cell>
          <cell r="H1908">
            <v>1907</v>
          </cell>
          <cell r="I1908">
            <v>13527399</v>
          </cell>
          <cell r="J1908">
            <v>1998</v>
          </cell>
          <cell r="K1908">
            <v>4347647</v>
          </cell>
          <cell r="L1908">
            <v>1111</v>
          </cell>
          <cell r="M1908">
            <v>42750979</v>
          </cell>
          <cell r="N1908">
            <v>2795</v>
          </cell>
          <cell r="O1908">
            <v>3888614</v>
          </cell>
          <cell r="P1908">
            <v>1006</v>
          </cell>
          <cell r="Q1908">
            <v>2989435</v>
          </cell>
          <cell r="R1908">
            <v>1318</v>
          </cell>
          <cell r="S1908">
            <v>1402685</v>
          </cell>
          <cell r="T1908">
            <v>10135</v>
          </cell>
          <cell r="U1908">
            <v>1314</v>
          </cell>
        </row>
        <row r="1909">
          <cell r="A1909">
            <v>860028946</v>
          </cell>
          <cell r="B1909" t="str">
            <v xml:space="preserve">ALMECOL S. A.                                                         </v>
          </cell>
          <cell r="C1909" t="str">
            <v xml:space="preserve">BOGOTA D.C.               </v>
          </cell>
          <cell r="D1909" t="str">
            <v xml:space="preserve">BOGOTA D.C.               </v>
          </cell>
          <cell r="E1909" t="str">
            <v>VIGILANCIA</v>
          </cell>
          <cell r="F1909" t="str">
            <v>ACTIVA</v>
          </cell>
          <cell r="G1909" t="str">
            <v>ACTIVIDADES DIVERSAS DE INVERSION Y SERVICIOS</v>
          </cell>
          <cell r="H1909">
            <v>1908</v>
          </cell>
          <cell r="I1909">
            <v>13516747</v>
          </cell>
          <cell r="J1909">
            <v>1024</v>
          </cell>
          <cell r="K1909">
            <v>10901288</v>
          </cell>
          <cell r="L1909">
            <v>9781</v>
          </cell>
          <cell r="M1909">
            <v>2354375</v>
          </cell>
          <cell r="N1909">
            <v>4240</v>
          </cell>
          <cell r="O1909">
            <v>2354375</v>
          </cell>
          <cell r="P1909">
            <v>1256</v>
          </cell>
          <cell r="Q1909">
            <v>2293021</v>
          </cell>
          <cell r="R1909">
            <v>1073</v>
          </cell>
          <cell r="S1909">
            <v>1801901</v>
          </cell>
          <cell r="T1909">
            <v>19282</v>
          </cell>
          <cell r="U1909">
            <v>2508</v>
          </cell>
        </row>
        <row r="1910">
          <cell r="A1910">
            <v>892115345</v>
          </cell>
          <cell r="B1910" t="str">
            <v xml:space="preserve">AVILA LTDA                                                            </v>
          </cell>
          <cell r="C1910" t="str">
            <v xml:space="preserve">RIOHACHA                  </v>
          </cell>
          <cell r="D1910" t="str">
            <v xml:space="preserve">LA GUAJIRA                </v>
          </cell>
          <cell r="E1910" t="str">
            <v>VIGILANCIA</v>
          </cell>
          <cell r="F1910" t="str">
            <v>ACTIVA</v>
          </cell>
          <cell r="G1910" t="str">
            <v xml:space="preserve">CONSTRUCCION DE OBRAS RESIDENCIALES          </v>
          </cell>
          <cell r="H1910">
            <v>1909</v>
          </cell>
          <cell r="I1910">
            <v>13498080</v>
          </cell>
          <cell r="J1910">
            <v>1667</v>
          </cell>
          <cell r="K1910">
            <v>5634795</v>
          </cell>
          <cell r="L1910">
            <v>2128</v>
          </cell>
          <cell r="M1910">
            <v>20952848</v>
          </cell>
          <cell r="N1910">
            <v>4396</v>
          </cell>
          <cell r="O1910">
            <v>2252858</v>
          </cell>
          <cell r="P1910">
            <v>5479</v>
          </cell>
          <cell r="Q1910">
            <v>321020</v>
          </cell>
          <cell r="R1910">
            <v>3012</v>
          </cell>
          <cell r="S1910">
            <v>456242</v>
          </cell>
          <cell r="T1910">
            <v>18591</v>
          </cell>
          <cell r="U1910">
            <v>2420</v>
          </cell>
        </row>
        <row r="1911">
          <cell r="A1911">
            <v>890800234</v>
          </cell>
          <cell r="B1911" t="str">
            <v xml:space="preserve">EDITORIAL LA PATRIA S.A.                                              </v>
          </cell>
          <cell r="C1911" t="str">
            <v xml:space="preserve">MANIZALES                 </v>
          </cell>
          <cell r="D1911" t="str">
            <v xml:space="preserve">CALDAS                    </v>
          </cell>
          <cell r="E1911" t="str">
            <v>VIGILANCIA</v>
          </cell>
          <cell r="F1911" t="str">
            <v>ACTIVA</v>
          </cell>
          <cell r="G1911" t="str">
            <v xml:space="preserve">PUBLICACIONES PERIODICAS                     </v>
          </cell>
          <cell r="H1911">
            <v>1910</v>
          </cell>
          <cell r="I1911">
            <v>13485433</v>
          </cell>
          <cell r="J1911">
            <v>1124.5</v>
          </cell>
          <cell r="K1911">
            <v>9549869</v>
          </cell>
          <cell r="L1911">
            <v>2947</v>
          </cell>
          <cell r="M1911">
            <v>14495089</v>
          </cell>
          <cell r="N1911">
            <v>2034</v>
          </cell>
          <cell r="O1911">
            <v>5701479</v>
          </cell>
          <cell r="P1911">
            <v>1919</v>
          </cell>
          <cell r="Q1911">
            <v>1400149</v>
          </cell>
          <cell r="R1911">
            <v>1491</v>
          </cell>
          <cell r="S1911">
            <v>1188593</v>
          </cell>
          <cell r="T1911">
            <v>11425.5</v>
          </cell>
          <cell r="U1911">
            <v>1483</v>
          </cell>
        </row>
        <row r="1912">
          <cell r="A1912">
            <v>811013636</v>
          </cell>
          <cell r="B1912" t="str">
            <v xml:space="preserve">INVERSIONES C.F.N.S. LTDA                                             </v>
          </cell>
          <cell r="C1912" t="str">
            <v xml:space="preserve">MEDELLIN                  </v>
          </cell>
          <cell r="D1912" t="str">
            <v xml:space="preserve">ANTIOQUIA                 </v>
          </cell>
          <cell r="E1912" t="str">
            <v>VIGILANCIA</v>
          </cell>
          <cell r="F1912" t="str">
            <v>ACTIVA</v>
          </cell>
          <cell r="G1912" t="str">
            <v>ACTIVIDADES DIVERSAS DE INVERSION Y SERVICIOS</v>
          </cell>
          <cell r="H1912">
            <v>1911</v>
          </cell>
          <cell r="I1912">
            <v>13468664</v>
          </cell>
          <cell r="J1912">
            <v>866.5</v>
          </cell>
          <cell r="K1912">
            <v>13467226</v>
          </cell>
          <cell r="L1912">
            <v>8853</v>
          </cell>
          <cell r="M1912">
            <v>2882678</v>
          </cell>
          <cell r="N1912">
            <v>3583</v>
          </cell>
          <cell r="O1912">
            <v>2882678</v>
          </cell>
          <cell r="P1912">
            <v>1046</v>
          </cell>
          <cell r="Q1912">
            <v>2834194</v>
          </cell>
          <cell r="R1912">
            <v>817</v>
          </cell>
          <cell r="S1912">
            <v>2597943</v>
          </cell>
          <cell r="T1912">
            <v>17076.5</v>
          </cell>
          <cell r="U1912">
            <v>2219</v>
          </cell>
        </row>
        <row r="1913">
          <cell r="A1913">
            <v>890929275</v>
          </cell>
          <cell r="B1913" t="str">
            <v xml:space="preserve">LA MANSION DEKO LTDA.                                                 </v>
          </cell>
          <cell r="C1913" t="str">
            <v xml:space="preserve">MEDELLIN                  </v>
          </cell>
          <cell r="D1913" t="str">
            <v xml:space="preserve">ANTIOQUIA                 </v>
          </cell>
          <cell r="E1913" t="str">
            <v>VIGILANCIA</v>
          </cell>
          <cell r="F1913" t="str">
            <v>ACTIVA</v>
          </cell>
          <cell r="G1913" t="str">
            <v>PREPARACION DE MADERA Y ELABORACION DE PRODUC</v>
          </cell>
          <cell r="H1913">
            <v>1912</v>
          </cell>
          <cell r="I1913">
            <v>13461282</v>
          </cell>
          <cell r="J1913">
            <v>1264.5</v>
          </cell>
          <cell r="K1913">
            <v>8117263</v>
          </cell>
          <cell r="L1913">
            <v>5425</v>
          </cell>
          <cell r="M1913">
            <v>6680495</v>
          </cell>
          <cell r="N1913">
            <v>3780</v>
          </cell>
          <cell r="O1913">
            <v>2717334</v>
          </cell>
          <cell r="P1913">
            <v>8822</v>
          </cell>
          <cell r="Q1913">
            <v>124928</v>
          </cell>
          <cell r="R1913">
            <v>1262</v>
          </cell>
          <cell r="S1913">
            <v>1482307</v>
          </cell>
          <cell r="T1913">
            <v>22465.5</v>
          </cell>
          <cell r="U1913">
            <v>2947</v>
          </cell>
        </row>
        <row r="1914">
          <cell r="A1914">
            <v>860507710</v>
          </cell>
          <cell r="B1914" t="str">
            <v xml:space="preserve">AUTO STOK LTDA                                                        </v>
          </cell>
          <cell r="C1914" t="str">
            <v xml:space="preserve">BOGOTA D.C.               </v>
          </cell>
          <cell r="D1914" t="str">
            <v xml:space="preserve">BOGOTA D.C.               </v>
          </cell>
          <cell r="E1914" t="str">
            <v>VIGILANCIA</v>
          </cell>
          <cell r="F1914" t="str">
            <v>ACTIVA</v>
          </cell>
          <cell r="G1914" t="str">
            <v xml:space="preserve">COMERCIO DE VEHICULOS Y ACTIVIDADES CONEXAS  </v>
          </cell>
          <cell r="H1914">
            <v>1913</v>
          </cell>
          <cell r="I1914">
            <v>13458470</v>
          </cell>
          <cell r="J1914">
            <v>2554.5</v>
          </cell>
          <cell r="K1914">
            <v>2992224</v>
          </cell>
          <cell r="L1914">
            <v>935</v>
          </cell>
          <cell r="M1914">
            <v>51507784</v>
          </cell>
          <cell r="N1914">
            <v>1232</v>
          </cell>
          <cell r="O1914">
            <v>9471713</v>
          </cell>
          <cell r="P1914">
            <v>1745</v>
          </cell>
          <cell r="Q1914">
            <v>1569646</v>
          </cell>
          <cell r="R1914">
            <v>1937</v>
          </cell>
          <cell r="S1914">
            <v>843119</v>
          </cell>
          <cell r="T1914">
            <v>10316.5</v>
          </cell>
          <cell r="U1914">
            <v>1337</v>
          </cell>
        </row>
        <row r="1915">
          <cell r="A1915">
            <v>860052764</v>
          </cell>
          <cell r="B1915" t="str">
            <v xml:space="preserve">BALDOSINES TORINO S.A.                                                </v>
          </cell>
          <cell r="C1915" t="str">
            <v xml:space="preserve">SOACHA                    </v>
          </cell>
          <cell r="D1915" t="str">
            <v xml:space="preserve">CUNDINAMARCA              </v>
          </cell>
          <cell r="E1915" t="str">
            <v>VIGILANCIA</v>
          </cell>
          <cell r="F1915" t="str">
            <v>ACTIVA</v>
          </cell>
          <cell r="G1915" t="str">
            <v>FABRICACION DE PRODUCTOS DE CEMENTO, HORMIGON</v>
          </cell>
          <cell r="H1915">
            <v>1914</v>
          </cell>
          <cell r="I1915">
            <v>13455902</v>
          </cell>
          <cell r="J1915">
            <v>1046.5</v>
          </cell>
          <cell r="K1915">
            <v>10597235</v>
          </cell>
          <cell r="L1915">
            <v>2380</v>
          </cell>
          <cell r="M1915">
            <v>18455956</v>
          </cell>
          <cell r="N1915">
            <v>3627</v>
          </cell>
          <cell r="O1915">
            <v>2843391</v>
          </cell>
          <cell r="P1915">
            <v>1724</v>
          </cell>
          <cell r="Q1915">
            <v>1589454</v>
          </cell>
          <cell r="R1915">
            <v>2023</v>
          </cell>
          <cell r="S1915">
            <v>791136</v>
          </cell>
          <cell r="T1915">
            <v>12714.5</v>
          </cell>
          <cell r="U1915">
            <v>1636</v>
          </cell>
        </row>
        <row r="1916">
          <cell r="A1916">
            <v>890300510</v>
          </cell>
          <cell r="B1916" t="str">
            <v xml:space="preserve">COMPA€IA COLOMBIANA DE ESMALTES SA                                    </v>
          </cell>
          <cell r="C1916" t="str">
            <v xml:space="preserve">CALI                      </v>
          </cell>
          <cell r="D1916" t="str">
            <v xml:space="preserve">VALLE                     </v>
          </cell>
          <cell r="E1916" t="str">
            <v>VIGILANCIA</v>
          </cell>
          <cell r="F1916" t="str">
            <v>ACTIVA</v>
          </cell>
          <cell r="G1916" t="str">
            <v xml:space="preserve">INDUSTRIA METALMECANICA DERIVADA             </v>
          </cell>
          <cell r="H1916">
            <v>1915</v>
          </cell>
          <cell r="I1916">
            <v>13430496</v>
          </cell>
          <cell r="J1916">
            <v>925</v>
          </cell>
          <cell r="K1916">
            <v>12410643</v>
          </cell>
          <cell r="L1916">
            <v>4746</v>
          </cell>
          <cell r="M1916">
            <v>8095640</v>
          </cell>
          <cell r="N1916">
            <v>3148</v>
          </cell>
          <cell r="O1916">
            <v>3363049</v>
          </cell>
          <cell r="P1916">
            <v>1892</v>
          </cell>
          <cell r="Q1916">
            <v>1423317</v>
          </cell>
          <cell r="R1916">
            <v>1821</v>
          </cell>
          <cell r="S1916">
            <v>908315</v>
          </cell>
          <cell r="T1916">
            <v>14447</v>
          </cell>
          <cell r="U1916">
            <v>1879</v>
          </cell>
        </row>
        <row r="1917">
          <cell r="A1917">
            <v>890915815</v>
          </cell>
          <cell r="B1917" t="str">
            <v xml:space="preserve">TEJILAR S A                                                           </v>
          </cell>
          <cell r="C1917" t="str">
            <v xml:space="preserve">MEDELLIN                  </v>
          </cell>
          <cell r="D1917" t="str">
            <v xml:space="preserve">ANTIOQUIA                 </v>
          </cell>
          <cell r="E1917" t="str">
            <v>VIGILANCIA</v>
          </cell>
          <cell r="F1917" t="str">
            <v>ACTIVA</v>
          </cell>
          <cell r="G1917" t="str">
            <v>FABRICACION DE TELAS Y ACTIVIDADES RELACIONAD</v>
          </cell>
          <cell r="H1917">
            <v>1916</v>
          </cell>
          <cell r="I1917">
            <v>13426168</v>
          </cell>
          <cell r="J1917">
            <v>957.5</v>
          </cell>
          <cell r="K1917">
            <v>11852649</v>
          </cell>
          <cell r="L1917">
            <v>2359</v>
          </cell>
          <cell r="M1917">
            <v>18676614</v>
          </cell>
          <cell r="N1917">
            <v>2978</v>
          </cell>
          <cell r="O1917">
            <v>3597650</v>
          </cell>
          <cell r="P1917">
            <v>2038</v>
          </cell>
          <cell r="Q1917">
            <v>1310913</v>
          </cell>
          <cell r="R1917">
            <v>2214</v>
          </cell>
          <cell r="S1917">
            <v>694058</v>
          </cell>
          <cell r="T1917">
            <v>12462.5</v>
          </cell>
          <cell r="U1917">
            <v>1612</v>
          </cell>
        </row>
        <row r="1918">
          <cell r="A1918">
            <v>830037540</v>
          </cell>
          <cell r="B1918" t="str">
            <v xml:space="preserve">SITEL DE COLOMBIA S.A                                                 </v>
          </cell>
          <cell r="C1918" t="str">
            <v xml:space="preserve">BOGOTA D.C.               </v>
          </cell>
          <cell r="D1918" t="str">
            <v xml:space="preserve">BOGOTA D.C.               </v>
          </cell>
          <cell r="E1918" t="str">
            <v>VIGILANCIA</v>
          </cell>
          <cell r="F1918" t="str">
            <v>ACTIVA</v>
          </cell>
          <cell r="G1918" t="str">
            <v xml:space="preserve">TELEFONIA Y REDES                            </v>
          </cell>
          <cell r="H1918">
            <v>1917</v>
          </cell>
          <cell r="I1918">
            <v>13393252</v>
          </cell>
          <cell r="J1918">
            <v>1139.5</v>
          </cell>
          <cell r="K1918">
            <v>9421410</v>
          </cell>
          <cell r="L1918">
            <v>1257</v>
          </cell>
          <cell r="M1918">
            <v>37515278</v>
          </cell>
          <cell r="N1918">
            <v>1209</v>
          </cell>
          <cell r="O1918">
            <v>9651207</v>
          </cell>
          <cell r="P1918">
            <v>903</v>
          </cell>
          <cell r="Q1918">
            <v>3425942</v>
          </cell>
          <cell r="R1918">
            <v>1178</v>
          </cell>
          <cell r="S1918">
            <v>1598808</v>
          </cell>
          <cell r="T1918">
            <v>7603.5</v>
          </cell>
          <cell r="U1918">
            <v>989</v>
          </cell>
        </row>
        <row r="1919">
          <cell r="A1919">
            <v>800116369</v>
          </cell>
          <cell r="B1919" t="str">
            <v xml:space="preserve">SOFTWARE Y ALGORITMOS S.A                                             </v>
          </cell>
          <cell r="C1919" t="str">
            <v xml:space="preserve">COTA                      </v>
          </cell>
          <cell r="D1919" t="str">
            <v xml:space="preserve">CUNDINAMARCA              </v>
          </cell>
          <cell r="E1919" t="str">
            <v>VIGILANCIA</v>
          </cell>
          <cell r="F1919" t="str">
            <v>ACTIVA</v>
          </cell>
          <cell r="G1919" t="str">
            <v xml:space="preserve">ACTIVIDADES DE INFORMATICA                   </v>
          </cell>
          <cell r="H1919">
            <v>1918</v>
          </cell>
          <cell r="I1919">
            <v>13370972</v>
          </cell>
          <cell r="J1919">
            <v>1719.5</v>
          </cell>
          <cell r="K1919">
            <v>5382030</v>
          </cell>
          <cell r="L1919">
            <v>2180</v>
          </cell>
          <cell r="M1919">
            <v>20354070</v>
          </cell>
          <cell r="N1919">
            <v>1314</v>
          </cell>
          <cell r="O1919">
            <v>8927045</v>
          </cell>
          <cell r="P1919">
            <v>1163</v>
          </cell>
          <cell r="Q1919">
            <v>2516866</v>
          </cell>
          <cell r="R1919">
            <v>2917</v>
          </cell>
          <cell r="S1919">
            <v>474702</v>
          </cell>
          <cell r="T1919">
            <v>11211.5</v>
          </cell>
          <cell r="U1919">
            <v>1450</v>
          </cell>
        </row>
        <row r="1920">
          <cell r="A1920">
            <v>830022433</v>
          </cell>
          <cell r="B1920" t="str">
            <v xml:space="preserve">COLVISTA LIMITADA                                                     </v>
          </cell>
          <cell r="C1920" t="str">
            <v xml:space="preserve">BOGOTA D.C.               </v>
          </cell>
          <cell r="D1920" t="str">
            <v xml:space="preserve">BOGOTA D.C.               </v>
          </cell>
          <cell r="E1920" t="str">
            <v>VIGILANCIA</v>
          </cell>
          <cell r="F1920" t="str">
            <v>ACTIVA</v>
          </cell>
          <cell r="G1920" t="str">
            <v xml:space="preserve">COMERCIO AL POR MENOR                        </v>
          </cell>
          <cell r="H1920">
            <v>1919</v>
          </cell>
          <cell r="I1920">
            <v>13352086</v>
          </cell>
          <cell r="J1920">
            <v>1462</v>
          </cell>
          <cell r="K1920">
            <v>6723472</v>
          </cell>
          <cell r="L1920">
            <v>1782</v>
          </cell>
          <cell r="M1920">
            <v>25718744</v>
          </cell>
          <cell r="N1920">
            <v>1819</v>
          </cell>
          <cell r="O1920">
            <v>6439237</v>
          </cell>
          <cell r="P1920">
            <v>945</v>
          </cell>
          <cell r="Q1920">
            <v>3199269</v>
          </cell>
          <cell r="R1920">
            <v>1118</v>
          </cell>
          <cell r="S1920">
            <v>1709297</v>
          </cell>
          <cell r="T1920">
            <v>9045</v>
          </cell>
          <cell r="U1920">
            <v>1181</v>
          </cell>
        </row>
        <row r="1921">
          <cell r="A1921">
            <v>890938750</v>
          </cell>
          <cell r="B1921" t="str">
            <v xml:space="preserve">COMERCIALIZADORA INTERNACIONAL AGRICOLAS UNIDAS S.A.                  </v>
          </cell>
          <cell r="C1921" t="str">
            <v xml:space="preserve">MEDELLIN                  </v>
          </cell>
          <cell r="D1921" t="str">
            <v xml:space="preserve">ANTIOQUIA                 </v>
          </cell>
          <cell r="E1921" t="str">
            <v>VIGILANCIA</v>
          </cell>
          <cell r="F1921" t="str">
            <v>ACTIVA</v>
          </cell>
          <cell r="G1921" t="str">
            <v xml:space="preserve">OTROS SECTORES AGRICOLAS                     </v>
          </cell>
          <cell r="H1921">
            <v>1920</v>
          </cell>
          <cell r="I1921">
            <v>13345242</v>
          </cell>
          <cell r="J1921">
            <v>1100</v>
          </cell>
          <cell r="K1921">
            <v>9821542</v>
          </cell>
          <cell r="L1921">
            <v>3989</v>
          </cell>
          <cell r="M1921">
            <v>9985066</v>
          </cell>
          <cell r="N1921">
            <v>2734</v>
          </cell>
          <cell r="O1921">
            <v>3998435</v>
          </cell>
          <cell r="P1921">
            <v>2438</v>
          </cell>
          <cell r="Q1921">
            <v>1031393</v>
          </cell>
          <cell r="R1921">
            <v>5119</v>
          </cell>
          <cell r="S1921">
            <v>202755</v>
          </cell>
          <cell r="T1921">
            <v>17300</v>
          </cell>
          <cell r="U1921">
            <v>2250</v>
          </cell>
        </row>
        <row r="1922">
          <cell r="A1922">
            <v>860007651</v>
          </cell>
          <cell r="B1922" t="str">
            <v xml:space="preserve">INDUSTRIA COLOMBIANA DE EQUIPOS PARA REFRIGERACION LTDA               </v>
          </cell>
          <cell r="C1922" t="str">
            <v xml:space="preserve">BOGOTA D.C.               </v>
          </cell>
          <cell r="D1922" t="str">
            <v xml:space="preserve">BOGOTA D.C.               </v>
          </cell>
          <cell r="E1922" t="str">
            <v>VIGILANCIA</v>
          </cell>
          <cell r="F1922" t="str">
            <v>ACTIVA</v>
          </cell>
          <cell r="G1922" t="str">
            <v xml:space="preserve">OTRAS INDUSTRIAS MANUFACTURERAS              </v>
          </cell>
          <cell r="H1922">
            <v>1921</v>
          </cell>
          <cell r="I1922">
            <v>13338568</v>
          </cell>
          <cell r="J1922">
            <v>1184.5</v>
          </cell>
          <cell r="K1922">
            <v>8937588</v>
          </cell>
          <cell r="L1922">
            <v>3242</v>
          </cell>
          <cell r="M1922">
            <v>12901359</v>
          </cell>
          <cell r="N1922">
            <v>3886</v>
          </cell>
          <cell r="O1922">
            <v>2636199</v>
          </cell>
          <cell r="P1922">
            <v>1788</v>
          </cell>
          <cell r="Q1922">
            <v>1518340</v>
          </cell>
          <cell r="R1922">
            <v>2198</v>
          </cell>
          <cell r="S1922">
            <v>699908</v>
          </cell>
          <cell r="T1922">
            <v>14219.5</v>
          </cell>
          <cell r="U1922">
            <v>1855</v>
          </cell>
        </row>
        <row r="1923">
          <cell r="A1923">
            <v>890700179</v>
          </cell>
          <cell r="B1923" t="str">
            <v xml:space="preserve">COMPA¥IA AUTOMOTORA DEL TOLIMA COLTOLIMA LTDA                         </v>
          </cell>
          <cell r="C1923" t="str">
            <v xml:space="preserve">IBAGUE                    </v>
          </cell>
          <cell r="D1923" t="str">
            <v xml:space="preserve">TOLIMA                    </v>
          </cell>
          <cell r="E1923" t="str">
            <v>VIGILANCIA</v>
          </cell>
          <cell r="F1923" t="str">
            <v>ACTIVA</v>
          </cell>
          <cell r="G1923" t="str">
            <v xml:space="preserve">COMERCIO DE VEHICULOS Y ACTIVIDADES CONEXAS  </v>
          </cell>
          <cell r="H1923">
            <v>1922</v>
          </cell>
          <cell r="I1923">
            <v>13315134</v>
          </cell>
          <cell r="J1923">
            <v>1421</v>
          </cell>
          <cell r="K1923">
            <v>6987693</v>
          </cell>
          <cell r="L1923">
            <v>1259</v>
          </cell>
          <cell r="M1923">
            <v>37503663</v>
          </cell>
          <cell r="N1923">
            <v>2453</v>
          </cell>
          <cell r="O1923">
            <v>4584584</v>
          </cell>
          <cell r="P1923">
            <v>2102</v>
          </cell>
          <cell r="Q1923">
            <v>1265002</v>
          </cell>
          <cell r="R1923">
            <v>1746</v>
          </cell>
          <cell r="S1923">
            <v>968517</v>
          </cell>
          <cell r="T1923">
            <v>10903</v>
          </cell>
          <cell r="U1923">
            <v>1412</v>
          </cell>
        </row>
        <row r="1924">
          <cell r="A1924">
            <v>860035977</v>
          </cell>
          <cell r="B1924" t="str">
            <v xml:space="preserve">INVESTIGACIONES Y COBRANZAS EL LIBERTADOR S.A.                        </v>
          </cell>
          <cell r="C1924" t="str">
            <v xml:space="preserve">BOGOTA D.C.               </v>
          </cell>
          <cell r="D1924" t="str">
            <v xml:space="preserve">BOGOTA D.C.               </v>
          </cell>
          <cell r="E1924" t="str">
            <v>VIGILANCIA</v>
          </cell>
          <cell r="F1924" t="str">
            <v>ACTIVA</v>
          </cell>
          <cell r="G1924" t="str">
            <v xml:space="preserve">OTRAS ACTIVIDADES EMPRESARIALES              </v>
          </cell>
          <cell r="H1924">
            <v>1923</v>
          </cell>
          <cell r="I1924">
            <v>13287027</v>
          </cell>
          <cell r="J1924">
            <v>1801.5</v>
          </cell>
          <cell r="K1924">
            <v>5081130</v>
          </cell>
          <cell r="L1924">
            <v>3977</v>
          </cell>
          <cell r="M1924">
            <v>10058383</v>
          </cell>
          <cell r="N1924">
            <v>1160</v>
          </cell>
          <cell r="O1924">
            <v>10058383</v>
          </cell>
          <cell r="P1924">
            <v>1281</v>
          </cell>
          <cell r="Q1924">
            <v>2242887</v>
          </cell>
          <cell r="R1924">
            <v>5596</v>
          </cell>
          <cell r="S1924">
            <v>175520</v>
          </cell>
          <cell r="T1924">
            <v>15738.5</v>
          </cell>
          <cell r="U1924">
            <v>2050</v>
          </cell>
        </row>
        <row r="1925">
          <cell r="A1925">
            <v>860518811</v>
          </cell>
          <cell r="B1925" t="str">
            <v xml:space="preserve">QUIMICA COSMOS S A                                                    </v>
          </cell>
          <cell r="C1925" t="str">
            <v xml:space="preserve">BOGOTA D.C.               </v>
          </cell>
          <cell r="D1925" t="str">
            <v xml:space="preserve">BOGOTA D.C.               </v>
          </cell>
          <cell r="E1925" t="str">
            <v>VIGILANCIA</v>
          </cell>
          <cell r="F1925" t="str">
            <v>ACTIVA</v>
          </cell>
          <cell r="G1925" t="str">
            <v xml:space="preserve">PRODUCTOS QUIMICOS                           </v>
          </cell>
          <cell r="H1925">
            <v>1924</v>
          </cell>
          <cell r="I1925">
            <v>13284699</v>
          </cell>
          <cell r="J1925">
            <v>1807</v>
          </cell>
          <cell r="K1925">
            <v>5055163</v>
          </cell>
          <cell r="L1925">
            <v>1589</v>
          </cell>
          <cell r="M1925">
            <v>29402204</v>
          </cell>
          <cell r="N1925">
            <v>1771</v>
          </cell>
          <cell r="O1925">
            <v>6706719</v>
          </cell>
          <cell r="P1925">
            <v>1029</v>
          </cell>
          <cell r="Q1925">
            <v>2902117</v>
          </cell>
          <cell r="R1925">
            <v>1460</v>
          </cell>
          <cell r="S1925">
            <v>1223248</v>
          </cell>
          <cell r="T1925">
            <v>9580</v>
          </cell>
          <cell r="U1925">
            <v>1251</v>
          </cell>
        </row>
        <row r="1926">
          <cell r="A1926">
            <v>860001771</v>
          </cell>
          <cell r="B1926" t="str">
            <v xml:space="preserve">SCHREDER COLOMBIA S.A.                                                </v>
          </cell>
          <cell r="C1926" t="str">
            <v xml:space="preserve">BOGOTA D.C.               </v>
          </cell>
          <cell r="D1926" t="str">
            <v xml:space="preserve">BOGOTA D.C.               </v>
          </cell>
          <cell r="E1926" t="str">
            <v>VIGILANCIA</v>
          </cell>
          <cell r="F1926" t="str">
            <v>ACTIVA</v>
          </cell>
          <cell r="G1926" t="str">
            <v xml:space="preserve">FABRICACION DE MAQUINARIA Y EQUIPO           </v>
          </cell>
          <cell r="H1926">
            <v>1925</v>
          </cell>
          <cell r="I1926">
            <v>13264475</v>
          </cell>
          <cell r="J1926">
            <v>1169</v>
          </cell>
          <cell r="K1926">
            <v>9098866</v>
          </cell>
          <cell r="L1926">
            <v>3452</v>
          </cell>
          <cell r="M1926">
            <v>12053453</v>
          </cell>
          <cell r="N1926">
            <v>2612</v>
          </cell>
          <cell r="O1926">
            <v>4238409</v>
          </cell>
          <cell r="P1926">
            <v>2876</v>
          </cell>
          <cell r="Q1926">
            <v>829220</v>
          </cell>
          <cell r="R1926">
            <v>2598</v>
          </cell>
          <cell r="S1926">
            <v>558922</v>
          </cell>
          <cell r="T1926">
            <v>14632</v>
          </cell>
          <cell r="U1926">
            <v>1904</v>
          </cell>
        </row>
        <row r="1927">
          <cell r="A1927">
            <v>830013774</v>
          </cell>
          <cell r="B1927" t="str">
            <v xml:space="preserve">SOLUZIONA LTDA                                                        </v>
          </cell>
          <cell r="C1927" t="str">
            <v xml:space="preserve">BOGOTA D.C.               </v>
          </cell>
          <cell r="D1927" t="str">
            <v xml:space="preserve">BOGOTA D.C.               </v>
          </cell>
          <cell r="E1927" t="str">
            <v>VIGILANCIA</v>
          </cell>
          <cell r="F1927" t="str">
            <v>ACTIVA</v>
          </cell>
          <cell r="G1927" t="str">
            <v xml:space="preserve">ACTIVIDADES DE INFORMATICA                   </v>
          </cell>
          <cell r="H1927">
            <v>1926</v>
          </cell>
          <cell r="I1927">
            <v>13255809</v>
          </cell>
          <cell r="J1927">
            <v>1514</v>
          </cell>
          <cell r="K1927">
            <v>6398960</v>
          </cell>
          <cell r="L1927">
            <v>1918</v>
          </cell>
          <cell r="M1927">
            <v>23798030</v>
          </cell>
          <cell r="N1927">
            <v>1978</v>
          </cell>
          <cell r="O1927">
            <v>5887155</v>
          </cell>
          <cell r="P1927">
            <v>1482</v>
          </cell>
          <cell r="Q1927">
            <v>1897875</v>
          </cell>
          <cell r="R1927">
            <v>2786</v>
          </cell>
          <cell r="S1927">
            <v>507630</v>
          </cell>
          <cell r="T1927">
            <v>11604</v>
          </cell>
          <cell r="U1927">
            <v>1509</v>
          </cell>
        </row>
        <row r="1928">
          <cell r="A1928">
            <v>830048808</v>
          </cell>
          <cell r="B1928" t="str">
            <v xml:space="preserve">O B M CORPORATION S. A.                                               </v>
          </cell>
          <cell r="C1928" t="str">
            <v xml:space="preserve">BOGOTA D.C.               </v>
          </cell>
          <cell r="D1928" t="str">
            <v xml:space="preserve">BOGOTA D.C.               </v>
          </cell>
          <cell r="E1928" t="str">
            <v>VIGILANCIA</v>
          </cell>
          <cell r="F1928" t="str">
            <v>ACTIVA</v>
          </cell>
          <cell r="G1928" t="str">
            <v>EDITORIAL E IMPRESION (SIN INCLUIR PUBLICACIO</v>
          </cell>
          <cell r="H1928">
            <v>1927</v>
          </cell>
          <cell r="I1928">
            <v>13253041</v>
          </cell>
          <cell r="J1928">
            <v>2662</v>
          </cell>
          <cell r="K1928">
            <v>2872761</v>
          </cell>
          <cell r="L1928">
            <v>3660</v>
          </cell>
          <cell r="M1928">
            <v>11121876</v>
          </cell>
          <cell r="N1928">
            <v>1104</v>
          </cell>
          <cell r="O1928">
            <v>10639637</v>
          </cell>
          <cell r="P1928">
            <v>1179</v>
          </cell>
          <cell r="Q1928">
            <v>2463935</v>
          </cell>
          <cell r="R1928">
            <v>1052</v>
          </cell>
          <cell r="S1928">
            <v>1848079</v>
          </cell>
          <cell r="T1928">
            <v>11584</v>
          </cell>
          <cell r="U1928">
            <v>1507</v>
          </cell>
        </row>
        <row r="1929">
          <cell r="A1929">
            <v>800173410</v>
          </cell>
          <cell r="B1929" t="str">
            <v xml:space="preserve">SIGMA LTDA                                                            </v>
          </cell>
          <cell r="C1929" t="str">
            <v xml:space="preserve">CUCUTA                    </v>
          </cell>
          <cell r="D1929" t="str">
            <v xml:space="preserve">NORTE DE SANTANDER        </v>
          </cell>
          <cell r="E1929" t="str">
            <v>VIGILANCIA</v>
          </cell>
          <cell r="F1929" t="str">
            <v>ACTIVA</v>
          </cell>
          <cell r="G1929" t="str">
            <v>FABRICACION DE PRODUCTOS MINERALES NO METALIC</v>
          </cell>
          <cell r="H1929">
            <v>1928</v>
          </cell>
          <cell r="I1929">
            <v>13252779</v>
          </cell>
          <cell r="J1929">
            <v>1176.5</v>
          </cell>
          <cell r="K1929">
            <v>9017604</v>
          </cell>
          <cell r="L1929">
            <v>3444</v>
          </cell>
          <cell r="M1929">
            <v>12085265</v>
          </cell>
          <cell r="N1929">
            <v>2863</v>
          </cell>
          <cell r="O1929">
            <v>3767274</v>
          </cell>
          <cell r="P1929">
            <v>2316</v>
          </cell>
          <cell r="Q1929">
            <v>1101428</v>
          </cell>
          <cell r="R1929">
            <v>2387</v>
          </cell>
          <cell r="S1929">
            <v>628519</v>
          </cell>
          <cell r="T1929">
            <v>14114.5</v>
          </cell>
          <cell r="U1929">
            <v>1843</v>
          </cell>
        </row>
        <row r="1930">
          <cell r="A1930">
            <v>800203129</v>
          </cell>
          <cell r="B1930" t="str">
            <v xml:space="preserve">SACOS DE COLOMBIA LTDA EN ACUERDO DE REESTRUCTURACION                 </v>
          </cell>
          <cell r="C1930" t="str">
            <v xml:space="preserve">CALI                      </v>
          </cell>
          <cell r="D1930" t="str">
            <v xml:space="preserve">VALLE                     </v>
          </cell>
          <cell r="E1930" t="str">
            <v>VIGILANCIA</v>
          </cell>
          <cell r="F1930" t="str">
            <v>ACUERDO DE REESTRUCTURACION</v>
          </cell>
          <cell r="G1930" t="str">
            <v xml:space="preserve">PRODUCTOS DE PLASTICO                        </v>
          </cell>
          <cell r="H1930">
            <v>1929</v>
          </cell>
          <cell r="I1930">
            <v>13212230</v>
          </cell>
          <cell r="J1930">
            <v>2198.5</v>
          </cell>
          <cell r="K1930">
            <v>3765224</v>
          </cell>
          <cell r="L1930">
            <v>2409</v>
          </cell>
          <cell r="M1930">
            <v>18280242</v>
          </cell>
          <cell r="N1930">
            <v>4001</v>
          </cell>
          <cell r="O1930">
            <v>2527434</v>
          </cell>
          <cell r="P1930">
            <v>3358</v>
          </cell>
          <cell r="Q1930">
            <v>667932</v>
          </cell>
          <cell r="R1930">
            <v>3699</v>
          </cell>
          <cell r="S1930">
            <v>334552</v>
          </cell>
          <cell r="T1930">
            <v>17594.5</v>
          </cell>
          <cell r="U1930">
            <v>2288</v>
          </cell>
        </row>
        <row r="1931">
          <cell r="A1931">
            <v>800180748</v>
          </cell>
          <cell r="B1931" t="str">
            <v xml:space="preserve">CASA DEL BOMBILLO NRO.3 LTDA                                          </v>
          </cell>
          <cell r="C1931" t="str">
            <v xml:space="preserve">PEREIRA                   </v>
          </cell>
          <cell r="D1931" t="str">
            <v xml:space="preserve">RISARALDA                 </v>
          </cell>
          <cell r="E1931" t="str">
            <v>VIGILANCIA</v>
          </cell>
          <cell r="F1931" t="str">
            <v>ACTIVA</v>
          </cell>
          <cell r="G1931" t="str">
            <v xml:space="preserve">COMERCIO AL POR MAYOR                        </v>
          </cell>
          <cell r="H1931">
            <v>1930</v>
          </cell>
          <cell r="I1931">
            <v>13209840</v>
          </cell>
          <cell r="J1931">
            <v>2018</v>
          </cell>
          <cell r="K1931">
            <v>4283053</v>
          </cell>
          <cell r="L1931">
            <v>1543</v>
          </cell>
          <cell r="M1931">
            <v>30539200</v>
          </cell>
          <cell r="N1931">
            <v>2608</v>
          </cell>
          <cell r="O1931">
            <v>4248513</v>
          </cell>
          <cell r="P1931">
            <v>2416</v>
          </cell>
          <cell r="Q1931">
            <v>1038359</v>
          </cell>
          <cell r="R1931">
            <v>2059</v>
          </cell>
          <cell r="S1931">
            <v>773590</v>
          </cell>
          <cell r="T1931">
            <v>12574</v>
          </cell>
          <cell r="U1931">
            <v>1622</v>
          </cell>
        </row>
        <row r="1932">
          <cell r="A1932">
            <v>860527701</v>
          </cell>
          <cell r="B1932" t="str">
            <v xml:space="preserve">TRIANGULO POLLORICO S.A.                                              </v>
          </cell>
          <cell r="C1932" t="str">
            <v xml:space="preserve">BOGOTA D.C.               </v>
          </cell>
          <cell r="D1932" t="str">
            <v xml:space="preserve">BOGOTA D.C.               </v>
          </cell>
          <cell r="E1932" t="str">
            <v>VIGILANCIA</v>
          </cell>
          <cell r="F1932" t="str">
            <v>ACTIVA</v>
          </cell>
          <cell r="G1932" t="str">
            <v xml:space="preserve">ACTIVIDADES PECUARIAS Y DE CAZA              </v>
          </cell>
          <cell r="H1932">
            <v>1931</v>
          </cell>
          <cell r="I1932">
            <v>13206247</v>
          </cell>
          <cell r="J1932">
            <v>1368.5</v>
          </cell>
          <cell r="K1932">
            <v>7387138</v>
          </cell>
          <cell r="L1932">
            <v>3270</v>
          </cell>
          <cell r="M1932">
            <v>12804992</v>
          </cell>
          <cell r="N1932">
            <v>6320</v>
          </cell>
          <cell r="O1932">
            <v>1398259</v>
          </cell>
          <cell r="P1932">
            <v>4779</v>
          </cell>
          <cell r="Q1932">
            <v>403089</v>
          </cell>
          <cell r="R1932">
            <v>4297</v>
          </cell>
          <cell r="S1932">
            <v>266108</v>
          </cell>
          <cell r="T1932">
            <v>21965.5</v>
          </cell>
          <cell r="U1932">
            <v>2875</v>
          </cell>
        </row>
        <row r="1933">
          <cell r="A1933">
            <v>830088135</v>
          </cell>
          <cell r="B1933" t="str">
            <v xml:space="preserve">PHARMEUROPEA DE COLOMBIA                                              </v>
          </cell>
          <cell r="C1933" t="str">
            <v xml:space="preserve">BOGOTA D.C.               </v>
          </cell>
          <cell r="D1933" t="str">
            <v xml:space="preserve">BOGOTA D.C.               </v>
          </cell>
          <cell r="E1933" t="str">
            <v>VIGILANCIA</v>
          </cell>
          <cell r="F1933" t="str">
            <v>ACTIVA</v>
          </cell>
          <cell r="G1933" t="str">
            <v xml:space="preserve">COMERCIO AL POR MENOR                        </v>
          </cell>
          <cell r="H1933">
            <v>1932</v>
          </cell>
          <cell r="I1933">
            <v>13204314</v>
          </cell>
          <cell r="J1933">
            <v>1697.5</v>
          </cell>
          <cell r="K1933">
            <v>5512931</v>
          </cell>
          <cell r="L1933">
            <v>2539</v>
          </cell>
          <cell r="M1933">
            <v>17280616</v>
          </cell>
          <cell r="N1933">
            <v>2317</v>
          </cell>
          <cell r="O1933">
            <v>4869408</v>
          </cell>
          <cell r="P1933">
            <v>4273</v>
          </cell>
          <cell r="Q1933">
            <v>476515</v>
          </cell>
          <cell r="R1933">
            <v>7107</v>
          </cell>
          <cell r="S1933">
            <v>110409</v>
          </cell>
          <cell r="T1933">
            <v>19865.5</v>
          </cell>
          <cell r="U1933">
            <v>2584</v>
          </cell>
        </row>
        <row r="1934">
          <cell r="A1934">
            <v>800129630</v>
          </cell>
          <cell r="B1934" t="str">
            <v xml:space="preserve">LUCENT TECHNOLOGIES COLOMBIA LTDA                                     </v>
          </cell>
          <cell r="C1934" t="str">
            <v xml:space="preserve">BOGOTA D.C.               </v>
          </cell>
          <cell r="D1934" t="str">
            <v xml:space="preserve">BOGOTA D.C.               </v>
          </cell>
          <cell r="E1934" t="str">
            <v>VIGILANCIA</v>
          </cell>
          <cell r="F1934" t="str">
            <v>ACTIVA</v>
          </cell>
          <cell r="G1934" t="str">
            <v xml:space="preserve">TELEFONIA Y REDES                            </v>
          </cell>
          <cell r="H1934">
            <v>1933</v>
          </cell>
          <cell r="I1934">
            <v>13189166</v>
          </cell>
          <cell r="J1934">
            <v>914.5</v>
          </cell>
          <cell r="K1934">
            <v>12540270</v>
          </cell>
          <cell r="L1934">
            <v>7145</v>
          </cell>
          <cell r="M1934">
            <v>4252712</v>
          </cell>
          <cell r="N1934">
            <v>2601</v>
          </cell>
          <cell r="O1934">
            <v>4252712</v>
          </cell>
          <cell r="P1934">
            <v>2502</v>
          </cell>
          <cell r="Q1934">
            <v>998408</v>
          </cell>
          <cell r="R1934">
            <v>3218</v>
          </cell>
          <cell r="S1934">
            <v>414340</v>
          </cell>
          <cell r="T1934">
            <v>18313.5</v>
          </cell>
          <cell r="U1934">
            <v>2382</v>
          </cell>
        </row>
        <row r="1935">
          <cell r="A1935">
            <v>890304855</v>
          </cell>
          <cell r="B1935" t="str">
            <v xml:space="preserve">OBYCO S.A.                                                            </v>
          </cell>
          <cell r="C1935" t="str">
            <v xml:space="preserve">CALI                      </v>
          </cell>
          <cell r="D1935" t="str">
            <v xml:space="preserve">VALLE                     </v>
          </cell>
          <cell r="E1935" t="str">
            <v>VIGILANCIA</v>
          </cell>
          <cell r="F1935" t="str">
            <v>ACTIVA</v>
          </cell>
          <cell r="G1935" t="str">
            <v xml:space="preserve">COMERCIO DE VEHICULOS Y ACTIVIDADES CONEXAS  </v>
          </cell>
          <cell r="H1935">
            <v>1934</v>
          </cell>
          <cell r="I1935">
            <v>13185309</v>
          </cell>
          <cell r="J1935">
            <v>1655</v>
          </cell>
          <cell r="K1935">
            <v>5697676</v>
          </cell>
          <cell r="L1935">
            <v>1953</v>
          </cell>
          <cell r="M1935">
            <v>23413006</v>
          </cell>
          <cell r="N1935">
            <v>1879</v>
          </cell>
          <cell r="O1935">
            <v>6222148</v>
          </cell>
          <cell r="P1935">
            <v>1567</v>
          </cell>
          <cell r="Q1935">
            <v>1779948</v>
          </cell>
          <cell r="R1935">
            <v>1645</v>
          </cell>
          <cell r="S1935">
            <v>1041672</v>
          </cell>
          <cell r="T1935">
            <v>10633</v>
          </cell>
          <cell r="U1935">
            <v>1380</v>
          </cell>
        </row>
        <row r="1936">
          <cell r="A1936">
            <v>890901156</v>
          </cell>
          <cell r="B1936" t="str">
            <v xml:space="preserve">CONSTRUCTORA PRECOMPRIMIDOS S.A.                                      </v>
          </cell>
          <cell r="C1936" t="str">
            <v xml:space="preserve">ITAGUI                    </v>
          </cell>
          <cell r="D1936" t="str">
            <v xml:space="preserve">ANTIOQUIA                 </v>
          </cell>
          <cell r="E1936" t="str">
            <v>VIGILANCIA</v>
          </cell>
          <cell r="F1936" t="str">
            <v>ACTIVA</v>
          </cell>
          <cell r="G1936" t="str">
            <v xml:space="preserve">CONSTRUCCION DE OBRAS CIVILES                </v>
          </cell>
          <cell r="H1936">
            <v>1935</v>
          </cell>
          <cell r="I1936">
            <v>13183513</v>
          </cell>
          <cell r="J1936">
            <v>1655.5</v>
          </cell>
          <cell r="K1936">
            <v>5696518</v>
          </cell>
          <cell r="L1936">
            <v>2574</v>
          </cell>
          <cell r="M1936">
            <v>16979688</v>
          </cell>
          <cell r="N1936">
            <v>3622</v>
          </cell>
          <cell r="O1936">
            <v>2851035</v>
          </cell>
          <cell r="P1936">
            <v>2153</v>
          </cell>
          <cell r="Q1936">
            <v>1225689</v>
          </cell>
          <cell r="R1936">
            <v>3043</v>
          </cell>
          <cell r="S1936">
            <v>450068</v>
          </cell>
          <cell r="T1936">
            <v>14982.5</v>
          </cell>
          <cell r="U1936">
            <v>1950</v>
          </cell>
        </row>
        <row r="1937">
          <cell r="A1937">
            <v>890929497</v>
          </cell>
          <cell r="B1937" t="str">
            <v xml:space="preserve">MAPER S. A.                                                           </v>
          </cell>
          <cell r="C1937" t="str">
            <v xml:space="preserve">ITAGUI                    </v>
          </cell>
          <cell r="D1937" t="str">
            <v xml:space="preserve">ANTIOQUIA                 </v>
          </cell>
          <cell r="E1937" t="str">
            <v>VIGILANCIA</v>
          </cell>
          <cell r="F1937" t="str">
            <v>ACTIVA</v>
          </cell>
          <cell r="G1937" t="str">
            <v xml:space="preserve">COMERCIO AL POR MAYOR                        </v>
          </cell>
          <cell r="H1937">
            <v>1936</v>
          </cell>
          <cell r="I1937">
            <v>13179949</v>
          </cell>
          <cell r="J1937">
            <v>1286</v>
          </cell>
          <cell r="K1937">
            <v>7985331</v>
          </cell>
          <cell r="L1937">
            <v>2447</v>
          </cell>
          <cell r="M1937">
            <v>17967464</v>
          </cell>
          <cell r="N1937">
            <v>2107</v>
          </cell>
          <cell r="O1937">
            <v>5432951</v>
          </cell>
          <cell r="P1937">
            <v>1930</v>
          </cell>
          <cell r="Q1937">
            <v>1394367</v>
          </cell>
          <cell r="R1937">
            <v>1843</v>
          </cell>
          <cell r="S1937">
            <v>899780</v>
          </cell>
          <cell r="T1937">
            <v>11549</v>
          </cell>
          <cell r="U1937">
            <v>1504</v>
          </cell>
        </row>
        <row r="1938">
          <cell r="A1938">
            <v>800156213</v>
          </cell>
          <cell r="B1938" t="str">
            <v xml:space="preserve">BIOQUIFAR PHARMACEUTICA S A                                           </v>
          </cell>
          <cell r="C1938" t="str">
            <v xml:space="preserve">BOGOTA D.C.               </v>
          </cell>
          <cell r="D1938" t="str">
            <v xml:space="preserve">BOGOTA D.C.               </v>
          </cell>
          <cell r="E1938" t="str">
            <v>VIGILANCIA</v>
          </cell>
          <cell r="F1938" t="str">
            <v>ACTIVA</v>
          </cell>
          <cell r="G1938" t="str">
            <v xml:space="preserve">COMERCIO AL POR MAYOR                        </v>
          </cell>
          <cell r="H1938">
            <v>1937</v>
          </cell>
          <cell r="I1938">
            <v>13167360</v>
          </cell>
          <cell r="J1938">
            <v>1421.5</v>
          </cell>
          <cell r="K1938">
            <v>6986296</v>
          </cell>
          <cell r="L1938">
            <v>2990</v>
          </cell>
          <cell r="M1938">
            <v>14217215</v>
          </cell>
          <cell r="N1938">
            <v>1612</v>
          </cell>
          <cell r="O1938">
            <v>7335015</v>
          </cell>
          <cell r="P1938">
            <v>1109</v>
          </cell>
          <cell r="Q1938">
            <v>2673475</v>
          </cell>
          <cell r="R1938">
            <v>2278</v>
          </cell>
          <cell r="S1938">
            <v>661964</v>
          </cell>
          <cell r="T1938">
            <v>11347.5</v>
          </cell>
          <cell r="U1938">
            <v>1476</v>
          </cell>
        </row>
        <row r="1939">
          <cell r="A1939">
            <v>890800788</v>
          </cell>
          <cell r="B1939" t="str">
            <v xml:space="preserve">SUMATEC S.A.                                                          </v>
          </cell>
          <cell r="C1939" t="str">
            <v xml:space="preserve">MANIZALES                 </v>
          </cell>
          <cell r="D1939" t="str">
            <v xml:space="preserve">CALDAS                    </v>
          </cell>
          <cell r="E1939" t="str">
            <v>VIGILANCIA</v>
          </cell>
          <cell r="F1939" t="str">
            <v>ACTIVA</v>
          </cell>
          <cell r="G1939" t="str">
            <v xml:space="preserve">COMERCIO AL POR MAYOR                        </v>
          </cell>
          <cell r="H1939">
            <v>1938</v>
          </cell>
          <cell r="I1939">
            <v>13167020</v>
          </cell>
          <cell r="J1939">
            <v>2430</v>
          </cell>
          <cell r="K1939">
            <v>3222230</v>
          </cell>
          <cell r="L1939">
            <v>1625</v>
          </cell>
          <cell r="M1939">
            <v>28515459</v>
          </cell>
          <cell r="N1939">
            <v>1917</v>
          </cell>
          <cell r="O1939">
            <v>6084574</v>
          </cell>
          <cell r="P1939">
            <v>2410</v>
          </cell>
          <cell r="Q1939">
            <v>1041420</v>
          </cell>
          <cell r="R1939">
            <v>3229</v>
          </cell>
          <cell r="S1939">
            <v>412514</v>
          </cell>
          <cell r="T1939">
            <v>13549</v>
          </cell>
          <cell r="U1939">
            <v>1764</v>
          </cell>
        </row>
        <row r="1940">
          <cell r="A1940">
            <v>800003781</v>
          </cell>
          <cell r="B1940" t="str">
            <v xml:space="preserve">V R INGENIERIA Y MERCADEO LTDA.                                       </v>
          </cell>
          <cell r="C1940" t="str">
            <v xml:space="preserve">BOGOTA D.C.               </v>
          </cell>
          <cell r="D1940" t="str">
            <v xml:space="preserve">BOGOTA D.C.               </v>
          </cell>
          <cell r="E1940" t="str">
            <v>VIGILANCIA</v>
          </cell>
          <cell r="F1940" t="str">
            <v>ACTIVA</v>
          </cell>
          <cell r="G1940" t="str">
            <v xml:space="preserve">INDUSTRIA METALMECANICA DERIVADA             </v>
          </cell>
          <cell r="H1940">
            <v>1939</v>
          </cell>
          <cell r="I1940">
            <v>13151350</v>
          </cell>
          <cell r="J1940">
            <v>3080.5</v>
          </cell>
          <cell r="K1940">
            <v>2342717</v>
          </cell>
          <cell r="L1940">
            <v>3381</v>
          </cell>
          <cell r="M1940">
            <v>12341821</v>
          </cell>
          <cell r="N1940">
            <v>2731</v>
          </cell>
          <cell r="O1940">
            <v>4001406</v>
          </cell>
          <cell r="P1940">
            <v>1938</v>
          </cell>
          <cell r="Q1940">
            <v>1385436</v>
          </cell>
          <cell r="R1940">
            <v>1903</v>
          </cell>
          <cell r="S1940">
            <v>862072</v>
          </cell>
          <cell r="T1940">
            <v>14972.5</v>
          </cell>
          <cell r="U1940">
            <v>1949</v>
          </cell>
        </row>
        <row r="1941">
          <cell r="A1941">
            <v>860510431</v>
          </cell>
          <cell r="B1941" t="str">
            <v xml:space="preserve">ALVARO VELEZ Y CIA LTDA.                                              </v>
          </cell>
          <cell r="C1941" t="str">
            <v xml:space="preserve">BOGOTA D.C.               </v>
          </cell>
          <cell r="D1941" t="str">
            <v xml:space="preserve">BOGOTA D.C.               </v>
          </cell>
          <cell r="E1941" t="str">
            <v>VIGILANCIA</v>
          </cell>
          <cell r="F1941" t="str">
            <v>ACTIVA</v>
          </cell>
          <cell r="G1941" t="str">
            <v xml:space="preserve">ACTIVIDADES DE TURISMO                       </v>
          </cell>
          <cell r="H1941">
            <v>1940</v>
          </cell>
          <cell r="I1941">
            <v>13147611</v>
          </cell>
          <cell r="J1941">
            <v>1449</v>
          </cell>
          <cell r="K1941">
            <v>6802817</v>
          </cell>
          <cell r="L1941">
            <v>5314</v>
          </cell>
          <cell r="M1941">
            <v>6871958</v>
          </cell>
          <cell r="N1941">
            <v>1728</v>
          </cell>
          <cell r="O1941">
            <v>6871958</v>
          </cell>
          <cell r="P1941">
            <v>1624</v>
          </cell>
          <cell r="Q1941">
            <v>1705468</v>
          </cell>
          <cell r="R1941">
            <v>1577</v>
          </cell>
          <cell r="S1941">
            <v>1103641</v>
          </cell>
          <cell r="T1941">
            <v>13632</v>
          </cell>
          <cell r="U1941">
            <v>1773</v>
          </cell>
        </row>
        <row r="1942">
          <cell r="A1942">
            <v>800043202</v>
          </cell>
          <cell r="B1942" t="str">
            <v xml:space="preserve">DEL LLANO S A                                                         </v>
          </cell>
          <cell r="C1942" t="str">
            <v xml:space="preserve">BOGOTA D.C.               </v>
          </cell>
          <cell r="D1942" t="str">
            <v xml:space="preserve">BOGOTA D.C.               </v>
          </cell>
          <cell r="E1942" t="str">
            <v>VIGILANCIA</v>
          </cell>
          <cell r="F1942" t="str">
            <v>ACTIVA</v>
          </cell>
          <cell r="G1942" t="str">
            <v xml:space="preserve">PRODUCTOS ALIMENTICIOS                       </v>
          </cell>
          <cell r="H1942">
            <v>1941</v>
          </cell>
          <cell r="I1942">
            <v>13131011</v>
          </cell>
          <cell r="J1942">
            <v>1233</v>
          </cell>
          <cell r="K1942">
            <v>8406036</v>
          </cell>
          <cell r="L1942">
            <v>2176</v>
          </cell>
          <cell r="M1942">
            <v>20401325</v>
          </cell>
          <cell r="N1942">
            <v>3556</v>
          </cell>
          <cell r="O1942">
            <v>2911938</v>
          </cell>
          <cell r="P1942">
            <v>3111</v>
          </cell>
          <cell r="Q1942">
            <v>742357</v>
          </cell>
          <cell r="R1942">
            <v>4161</v>
          </cell>
          <cell r="S1942">
            <v>279262</v>
          </cell>
          <cell r="T1942">
            <v>16178</v>
          </cell>
          <cell r="U1942">
            <v>2109</v>
          </cell>
        </row>
        <row r="1943">
          <cell r="A1943">
            <v>830046254</v>
          </cell>
          <cell r="B1943" t="str">
            <v xml:space="preserve">COMPAÑIA COLOMBIANA DE HIDROCARBUROS S.A.                             </v>
          </cell>
          <cell r="C1943" t="str">
            <v xml:space="preserve">BOGOTA D.C.               </v>
          </cell>
          <cell r="D1943" t="str">
            <v xml:space="preserve">BOGOTA D.C.               </v>
          </cell>
          <cell r="E1943" t="str">
            <v>VIGILANCIA</v>
          </cell>
          <cell r="F1943" t="str">
            <v>ACTIVA</v>
          </cell>
          <cell r="G1943" t="str">
            <v xml:space="preserve">COMERCIO AL POR MAYOR                        </v>
          </cell>
          <cell r="H1943">
            <v>1942</v>
          </cell>
          <cell r="I1943">
            <v>13128724</v>
          </cell>
          <cell r="J1943">
            <v>2015</v>
          </cell>
          <cell r="K1943">
            <v>4291816</v>
          </cell>
          <cell r="L1943">
            <v>3351</v>
          </cell>
          <cell r="M1943">
            <v>12461544</v>
          </cell>
          <cell r="N1943">
            <v>2892</v>
          </cell>
          <cell r="O1943">
            <v>3730179</v>
          </cell>
          <cell r="P1943">
            <v>2751</v>
          </cell>
          <cell r="Q1943">
            <v>879886</v>
          </cell>
          <cell r="R1943">
            <v>4892</v>
          </cell>
          <cell r="S1943">
            <v>218584</v>
          </cell>
          <cell r="T1943">
            <v>17843</v>
          </cell>
          <cell r="U1943">
            <v>2324</v>
          </cell>
        </row>
        <row r="1944">
          <cell r="A1944">
            <v>830095262</v>
          </cell>
          <cell r="B1944" t="str">
            <v xml:space="preserve">QMAX SOLUTIONS COLOMBIA                                               </v>
          </cell>
          <cell r="C1944" t="str">
            <v xml:space="preserve">BOGOTA D.C.               </v>
          </cell>
          <cell r="D1944" t="str">
            <v xml:space="preserve">BOGOTA D.C.               </v>
          </cell>
          <cell r="E1944" t="str">
            <v>VIGILANCIA</v>
          </cell>
          <cell r="F1944" t="str">
            <v>ACTIVA</v>
          </cell>
          <cell r="G1944" t="str">
            <v xml:space="preserve">DERIVADOS DEL PETROLEO Y GAS                 </v>
          </cell>
          <cell r="H1944">
            <v>1943</v>
          </cell>
          <cell r="I1944">
            <v>13103178</v>
          </cell>
          <cell r="J1944">
            <v>1175</v>
          </cell>
          <cell r="K1944">
            <v>9031339</v>
          </cell>
          <cell r="L1944">
            <v>2239</v>
          </cell>
          <cell r="M1944">
            <v>19716043</v>
          </cell>
          <cell r="N1944">
            <v>2083</v>
          </cell>
          <cell r="O1944">
            <v>5504506</v>
          </cell>
          <cell r="P1944">
            <v>1800</v>
          </cell>
          <cell r="Q1944">
            <v>1506590</v>
          </cell>
          <cell r="R1944">
            <v>1505</v>
          </cell>
          <cell r="S1944">
            <v>1179351</v>
          </cell>
          <cell r="T1944">
            <v>10745</v>
          </cell>
          <cell r="U1944">
            <v>1394</v>
          </cell>
        </row>
        <row r="1945">
          <cell r="A1945">
            <v>890312535</v>
          </cell>
          <cell r="B1945" t="str">
            <v xml:space="preserve">C.I. SPATARO NAPOLI S.A.                                              </v>
          </cell>
          <cell r="C1945" t="str">
            <v xml:space="preserve">CALI                      </v>
          </cell>
          <cell r="D1945" t="str">
            <v xml:space="preserve">VALLE                     </v>
          </cell>
          <cell r="E1945" t="str">
            <v>VIGILANCIA</v>
          </cell>
          <cell r="F1945" t="str">
            <v>ACTIVA</v>
          </cell>
          <cell r="G1945" t="str">
            <v xml:space="preserve">FABRICACION DE PRENDAS DE VESTIR             </v>
          </cell>
          <cell r="H1945">
            <v>1944</v>
          </cell>
          <cell r="I1945">
            <v>13094839</v>
          </cell>
          <cell r="J1945">
            <v>2096.5</v>
          </cell>
          <cell r="K1945">
            <v>4038873</v>
          </cell>
          <cell r="L1945">
            <v>2112</v>
          </cell>
          <cell r="M1945">
            <v>21130390</v>
          </cell>
          <cell r="N1945">
            <v>2345</v>
          </cell>
          <cell r="O1945">
            <v>4790797</v>
          </cell>
          <cell r="P1945">
            <v>2240</v>
          </cell>
          <cell r="Q1945">
            <v>1154120</v>
          </cell>
          <cell r="R1945">
            <v>4164</v>
          </cell>
          <cell r="S1945">
            <v>278933</v>
          </cell>
          <cell r="T1945">
            <v>14901.5</v>
          </cell>
          <cell r="U1945">
            <v>1938</v>
          </cell>
        </row>
        <row r="1946">
          <cell r="A1946">
            <v>800167200</v>
          </cell>
          <cell r="B1946" t="str">
            <v xml:space="preserve">ESPUMAS SANTAFE DE BOGOTA S.A.                                        </v>
          </cell>
          <cell r="C1946" t="str">
            <v xml:space="preserve">COTA                      </v>
          </cell>
          <cell r="D1946" t="str">
            <v xml:space="preserve">CUNDINAMARCA              </v>
          </cell>
          <cell r="E1946" t="str">
            <v>VIGILANCIA</v>
          </cell>
          <cell r="F1946" t="str">
            <v>ACTIVA</v>
          </cell>
          <cell r="G1946" t="str">
            <v xml:space="preserve">OTRAS INDUSTRIAS MANUFACTURERAS              </v>
          </cell>
          <cell r="H1946">
            <v>1945</v>
          </cell>
          <cell r="I1946">
            <v>13080166</v>
          </cell>
          <cell r="J1946">
            <v>1213.5</v>
          </cell>
          <cell r="K1946">
            <v>8643461</v>
          </cell>
          <cell r="L1946">
            <v>1148</v>
          </cell>
          <cell r="M1946">
            <v>41605379</v>
          </cell>
          <cell r="N1946">
            <v>1698</v>
          </cell>
          <cell r="O1946">
            <v>6969462</v>
          </cell>
          <cell r="P1946">
            <v>1225</v>
          </cell>
          <cell r="Q1946">
            <v>2343603</v>
          </cell>
          <cell r="R1946">
            <v>1136</v>
          </cell>
          <cell r="S1946">
            <v>1665970</v>
          </cell>
          <cell r="T1946">
            <v>8365.5</v>
          </cell>
          <cell r="U1946">
            <v>1094</v>
          </cell>
        </row>
        <row r="1947">
          <cell r="A1947">
            <v>860090222</v>
          </cell>
          <cell r="B1947" t="str">
            <v xml:space="preserve">TOXEMENT S.A.                                                         </v>
          </cell>
          <cell r="C1947" t="str">
            <v xml:space="preserve">BOGOTA D.C.               </v>
          </cell>
          <cell r="D1947" t="str">
            <v xml:space="preserve">BOGOTA D.C.               </v>
          </cell>
          <cell r="E1947" t="str">
            <v>VIGILANCIA</v>
          </cell>
          <cell r="F1947" t="str">
            <v>ACTIVA</v>
          </cell>
          <cell r="G1947" t="str">
            <v xml:space="preserve">PRODUCTOS QUIMICOS                           </v>
          </cell>
          <cell r="H1947">
            <v>1946</v>
          </cell>
          <cell r="I1947">
            <v>13070154</v>
          </cell>
          <cell r="J1947">
            <v>1236.5</v>
          </cell>
          <cell r="K1947">
            <v>8375072</v>
          </cell>
          <cell r="L1947">
            <v>2161</v>
          </cell>
          <cell r="M1947">
            <v>20556958</v>
          </cell>
          <cell r="N1947">
            <v>1261</v>
          </cell>
          <cell r="O1947">
            <v>9298823</v>
          </cell>
          <cell r="P1947">
            <v>959</v>
          </cell>
          <cell r="Q1947">
            <v>3158584</v>
          </cell>
          <cell r="R1947">
            <v>1109</v>
          </cell>
          <cell r="S1947">
            <v>1721476</v>
          </cell>
          <cell r="T1947">
            <v>8672.5</v>
          </cell>
          <cell r="U1947">
            <v>1136</v>
          </cell>
        </row>
        <row r="1948">
          <cell r="A1948">
            <v>860023326</v>
          </cell>
          <cell r="B1948" t="str">
            <v xml:space="preserve">LABORATORIOS V M LTDA VITAMINAS Y MINERALES PARA GANADERIA            </v>
          </cell>
          <cell r="C1948" t="str">
            <v xml:space="preserve">CHIA                      </v>
          </cell>
          <cell r="D1948" t="str">
            <v xml:space="preserve">CUNDINAMARCA              </v>
          </cell>
          <cell r="E1948" t="str">
            <v>VIGILANCIA</v>
          </cell>
          <cell r="F1948" t="str">
            <v>ACTIVA</v>
          </cell>
          <cell r="G1948" t="str">
            <v xml:space="preserve">PRODUCTOS QUIMICOS                           </v>
          </cell>
          <cell r="H1948">
            <v>1947</v>
          </cell>
          <cell r="I1948">
            <v>13057131</v>
          </cell>
          <cell r="J1948">
            <v>1489.5</v>
          </cell>
          <cell r="K1948">
            <v>6553688</v>
          </cell>
          <cell r="L1948">
            <v>3765</v>
          </cell>
          <cell r="M1948">
            <v>10748220</v>
          </cell>
          <cell r="N1948">
            <v>1906</v>
          </cell>
          <cell r="O1948">
            <v>6117734</v>
          </cell>
          <cell r="P1948">
            <v>1861</v>
          </cell>
          <cell r="Q1948">
            <v>1451865</v>
          </cell>
          <cell r="R1948">
            <v>11603</v>
          </cell>
          <cell r="S1948">
            <v>33426</v>
          </cell>
          <cell r="T1948">
            <v>22571.5</v>
          </cell>
          <cell r="U1948">
            <v>2975</v>
          </cell>
        </row>
        <row r="1949">
          <cell r="A1949">
            <v>815000997</v>
          </cell>
          <cell r="B1949" t="str">
            <v xml:space="preserve">COMERCIALIZADORA LA PAMPA S.A.                                        </v>
          </cell>
          <cell r="C1949" t="str">
            <v xml:space="preserve">CALI                      </v>
          </cell>
          <cell r="D1949" t="str">
            <v xml:space="preserve">VALLE                     </v>
          </cell>
          <cell r="E1949" t="str">
            <v>VIGILANCIA</v>
          </cell>
          <cell r="F1949" t="str">
            <v>ACTIVA</v>
          </cell>
          <cell r="G1949" t="str">
            <v xml:space="preserve">COMERCIO DE VEHICULOS Y ACTIVIDADES CONEXAS  </v>
          </cell>
          <cell r="H1949">
            <v>1948</v>
          </cell>
          <cell r="I1949">
            <v>13056910</v>
          </cell>
          <cell r="J1949">
            <v>3066.5</v>
          </cell>
          <cell r="K1949">
            <v>2356668</v>
          </cell>
          <cell r="L1949">
            <v>1084</v>
          </cell>
          <cell r="M1949">
            <v>43726676</v>
          </cell>
          <cell r="N1949">
            <v>2420</v>
          </cell>
          <cell r="O1949">
            <v>4634389</v>
          </cell>
          <cell r="P1949">
            <v>3021</v>
          </cell>
          <cell r="Q1949">
            <v>775236</v>
          </cell>
          <cell r="R1949">
            <v>3281</v>
          </cell>
          <cell r="S1949">
            <v>402105</v>
          </cell>
          <cell r="T1949">
            <v>14820.5</v>
          </cell>
          <cell r="U1949">
            <v>1931</v>
          </cell>
        </row>
        <row r="1950">
          <cell r="A1950">
            <v>804004553</v>
          </cell>
          <cell r="B1950" t="str">
            <v xml:space="preserve">MAYORAUTOS S.A.                                                       </v>
          </cell>
          <cell r="C1950" t="str">
            <v xml:space="preserve">BUCARAMANGA               </v>
          </cell>
          <cell r="D1950" t="str">
            <v xml:space="preserve">SANTANDER                 </v>
          </cell>
          <cell r="E1950" t="str">
            <v>VIGILANCIA</v>
          </cell>
          <cell r="F1950" t="str">
            <v>ACTIVA</v>
          </cell>
          <cell r="G1950" t="str">
            <v xml:space="preserve">COMERCIO DE VEHICULOS Y ACTIVIDADES CONEXAS  </v>
          </cell>
          <cell r="H1950">
            <v>1949</v>
          </cell>
          <cell r="I1950">
            <v>13044467</v>
          </cell>
          <cell r="J1950">
            <v>1472.5</v>
          </cell>
          <cell r="K1950">
            <v>6659513</v>
          </cell>
          <cell r="L1950">
            <v>1271</v>
          </cell>
          <cell r="M1950">
            <v>36952852</v>
          </cell>
          <cell r="N1950">
            <v>2554</v>
          </cell>
          <cell r="O1950">
            <v>4351817</v>
          </cell>
          <cell r="P1950">
            <v>1462</v>
          </cell>
          <cell r="Q1950">
            <v>1932688</v>
          </cell>
          <cell r="R1950">
            <v>1657</v>
          </cell>
          <cell r="S1950">
            <v>1033526</v>
          </cell>
          <cell r="T1950">
            <v>10365.5</v>
          </cell>
          <cell r="U1950">
            <v>1347</v>
          </cell>
        </row>
        <row r="1951">
          <cell r="A1951">
            <v>860028462</v>
          </cell>
          <cell r="B1951" t="str">
            <v xml:space="preserve">COVINOC S.A.                                                          </v>
          </cell>
          <cell r="C1951" t="str">
            <v xml:space="preserve">BOGOTA D.C.               </v>
          </cell>
          <cell r="D1951" t="str">
            <v xml:space="preserve">BOGOTA D.C.               </v>
          </cell>
          <cell r="E1951" t="str">
            <v>VIGILANCIA</v>
          </cell>
          <cell r="F1951" t="str">
            <v>ACTIVA</v>
          </cell>
          <cell r="G1951" t="str">
            <v xml:space="preserve">OTRAS ACTIVIDADES DE SERVISIOS COMUNITARIOS, </v>
          </cell>
          <cell r="H1951">
            <v>1950</v>
          </cell>
          <cell r="I1951">
            <v>13016922</v>
          </cell>
          <cell r="J1951">
            <v>1579.5</v>
          </cell>
          <cell r="K1951">
            <v>6049412</v>
          </cell>
          <cell r="L1951">
            <v>1764</v>
          </cell>
          <cell r="M1951">
            <v>25996666</v>
          </cell>
          <cell r="N1951">
            <v>550</v>
          </cell>
          <cell r="O1951">
            <v>23062778</v>
          </cell>
          <cell r="P1951">
            <v>1069</v>
          </cell>
          <cell r="Q1951">
            <v>2773260</v>
          </cell>
          <cell r="R1951">
            <v>1556</v>
          </cell>
          <cell r="S1951">
            <v>1126151</v>
          </cell>
          <cell r="T1951">
            <v>8468.5</v>
          </cell>
          <cell r="U1951">
            <v>1108</v>
          </cell>
        </row>
        <row r="1952">
          <cell r="A1952">
            <v>800093320</v>
          </cell>
          <cell r="B1952" t="str">
            <v xml:space="preserve">PROYECTOS DE INGENIERIA S. A. PROING S. A.                            </v>
          </cell>
          <cell r="C1952" t="str">
            <v xml:space="preserve">YUMBO                     </v>
          </cell>
          <cell r="D1952" t="str">
            <v xml:space="preserve">VALLE                     </v>
          </cell>
          <cell r="E1952" t="str">
            <v>VIGILANCIA</v>
          </cell>
          <cell r="F1952" t="str">
            <v>ACTIVA</v>
          </cell>
          <cell r="G1952" t="str">
            <v xml:space="preserve">ADECUACION DE OBRAS DE CONSTRUCCION          </v>
          </cell>
          <cell r="H1952">
            <v>1951</v>
          </cell>
          <cell r="I1952">
            <v>13000030</v>
          </cell>
          <cell r="J1952">
            <v>1502</v>
          </cell>
          <cell r="K1952">
            <v>6464480</v>
          </cell>
          <cell r="L1952">
            <v>1266</v>
          </cell>
          <cell r="M1952">
            <v>37220519</v>
          </cell>
          <cell r="N1952">
            <v>1342</v>
          </cell>
          <cell r="O1952">
            <v>8815928</v>
          </cell>
          <cell r="P1952">
            <v>947</v>
          </cell>
          <cell r="Q1952">
            <v>3192953</v>
          </cell>
          <cell r="R1952">
            <v>783</v>
          </cell>
          <cell r="S1952">
            <v>2752942</v>
          </cell>
          <cell r="T1952">
            <v>7791</v>
          </cell>
          <cell r="U1952">
            <v>1016</v>
          </cell>
        </row>
        <row r="1953">
          <cell r="A1953">
            <v>890900323</v>
          </cell>
          <cell r="B1953" t="str">
            <v xml:space="preserve">EQUIPOS TECNICOS Y LOGISTICA S.A                                      </v>
          </cell>
          <cell r="C1953" t="str">
            <v xml:space="preserve">MEDELLIN                  </v>
          </cell>
          <cell r="D1953" t="str">
            <v xml:space="preserve">ANTIOQUIA                 </v>
          </cell>
          <cell r="E1953" t="str">
            <v>VIGILANCIA</v>
          </cell>
          <cell r="F1953" t="str">
            <v>ACTIVA</v>
          </cell>
          <cell r="G1953" t="str">
            <v xml:space="preserve">COMERCIO DE VEHICULOS Y ACTIVIDADES CONEXAS  </v>
          </cell>
          <cell r="H1953">
            <v>1952</v>
          </cell>
          <cell r="I1953">
            <v>12995807</v>
          </cell>
          <cell r="J1953">
            <v>1933</v>
          </cell>
          <cell r="K1953">
            <v>4553377</v>
          </cell>
          <cell r="L1953">
            <v>1899</v>
          </cell>
          <cell r="M1953">
            <v>24025546</v>
          </cell>
          <cell r="N1953">
            <v>1872</v>
          </cell>
          <cell r="O1953">
            <v>6242019</v>
          </cell>
          <cell r="P1953">
            <v>2919</v>
          </cell>
          <cell r="Q1953">
            <v>815212</v>
          </cell>
          <cell r="R1953">
            <v>4155</v>
          </cell>
          <cell r="S1953">
            <v>279782</v>
          </cell>
          <cell r="T1953">
            <v>14730</v>
          </cell>
          <cell r="U1953">
            <v>1917</v>
          </cell>
        </row>
        <row r="1954">
          <cell r="A1954">
            <v>891400819</v>
          </cell>
          <cell r="B1954" t="str">
            <v xml:space="preserve">GUILLERMO PULGARIN S. S.A.                                            </v>
          </cell>
          <cell r="C1954" t="str">
            <v xml:space="preserve">DOS QUEBRADAS             </v>
          </cell>
          <cell r="D1954" t="str">
            <v xml:space="preserve">RISARALDA                 </v>
          </cell>
          <cell r="E1954" t="str">
            <v>VIGILANCIA</v>
          </cell>
          <cell r="F1954" t="str">
            <v>ACTIVA</v>
          </cell>
          <cell r="G1954" t="str">
            <v xml:space="preserve">FABRICACION DE PRENDAS DE VESTIR             </v>
          </cell>
          <cell r="H1954">
            <v>1953</v>
          </cell>
          <cell r="I1954">
            <v>12994506</v>
          </cell>
          <cell r="J1954">
            <v>1468</v>
          </cell>
          <cell r="K1954">
            <v>6689385</v>
          </cell>
          <cell r="L1954">
            <v>2505</v>
          </cell>
          <cell r="M1954">
            <v>17545780</v>
          </cell>
          <cell r="N1954">
            <v>1900</v>
          </cell>
          <cell r="O1954">
            <v>6145539</v>
          </cell>
          <cell r="P1954">
            <v>3462</v>
          </cell>
          <cell r="Q1954">
            <v>636458</v>
          </cell>
          <cell r="R1954">
            <v>5302</v>
          </cell>
          <cell r="S1954">
            <v>191691</v>
          </cell>
          <cell r="T1954">
            <v>16590</v>
          </cell>
          <cell r="U1954">
            <v>2157</v>
          </cell>
        </row>
        <row r="1955">
          <cell r="A1955">
            <v>890101573</v>
          </cell>
          <cell r="B1955" t="str">
            <v xml:space="preserve">SUPER BRIX S.A.                                                       </v>
          </cell>
          <cell r="C1955" t="str">
            <v xml:space="preserve">BARRANQUILLA              </v>
          </cell>
          <cell r="D1955" t="str">
            <v xml:space="preserve">ATLANTICO                 </v>
          </cell>
          <cell r="E1955" t="str">
            <v>INSPECCIÓN</v>
          </cell>
          <cell r="F1955" t="str">
            <v>ACTIVA</v>
          </cell>
          <cell r="G1955" t="str">
            <v xml:space="preserve">FABRICACION DE MAQUINARIA Y EQUIPO           </v>
          </cell>
          <cell r="H1955">
            <v>1954</v>
          </cell>
          <cell r="I1955">
            <v>12980864</v>
          </cell>
          <cell r="J1955">
            <v>1704</v>
          </cell>
          <cell r="K1955">
            <v>5483212</v>
          </cell>
          <cell r="L1955">
            <v>3597</v>
          </cell>
          <cell r="M1955">
            <v>11381148</v>
          </cell>
          <cell r="N1955">
            <v>2836</v>
          </cell>
          <cell r="O1955">
            <v>3813510</v>
          </cell>
          <cell r="P1955">
            <v>3715</v>
          </cell>
          <cell r="Q1955">
            <v>581286</v>
          </cell>
          <cell r="R1955">
            <v>5358</v>
          </cell>
          <cell r="S1955">
            <v>187857</v>
          </cell>
          <cell r="T1955">
            <v>19164</v>
          </cell>
          <cell r="U1955">
            <v>2499</v>
          </cell>
        </row>
        <row r="1956">
          <cell r="A1956">
            <v>890306172</v>
          </cell>
          <cell r="B1956" t="str">
            <v xml:space="preserve">SANCHEZ GIRALDO &amp; CIA. S EN C PROCASAN                                </v>
          </cell>
          <cell r="C1956" t="str">
            <v xml:space="preserve">CALI                      </v>
          </cell>
          <cell r="D1956" t="str">
            <v xml:space="preserve">VALLE                     </v>
          </cell>
          <cell r="E1956" t="str">
            <v>INSPECCIÓN</v>
          </cell>
          <cell r="F1956" t="str">
            <v>ACTIVA</v>
          </cell>
          <cell r="G1956" t="str">
            <v xml:space="preserve">ACTIVIDADES INMOBILIARIAS                    </v>
          </cell>
          <cell r="H1956">
            <v>1955</v>
          </cell>
          <cell r="I1956">
            <v>12975215</v>
          </cell>
          <cell r="J1956">
            <v>1549.5</v>
          </cell>
          <cell r="K1956">
            <v>6208774</v>
          </cell>
          <cell r="L1956">
            <v>8441</v>
          </cell>
          <cell r="M1956">
            <v>3168639</v>
          </cell>
          <cell r="N1956">
            <v>3296</v>
          </cell>
          <cell r="O1956">
            <v>3168639</v>
          </cell>
          <cell r="P1956">
            <v>1728</v>
          </cell>
          <cell r="Q1956">
            <v>1585581</v>
          </cell>
          <cell r="R1956">
            <v>1455</v>
          </cell>
          <cell r="S1956">
            <v>1228740</v>
          </cell>
          <cell r="T1956">
            <v>18424.5</v>
          </cell>
          <cell r="U1956">
            <v>2404</v>
          </cell>
        </row>
        <row r="1957">
          <cell r="A1957">
            <v>860507248</v>
          </cell>
          <cell r="B1957" t="str">
            <v xml:space="preserve">J.E. JAIMES INGENIEROS S.A.                                           </v>
          </cell>
          <cell r="C1957" t="str">
            <v xml:space="preserve">BOGOTA D.C.               </v>
          </cell>
          <cell r="D1957" t="str">
            <v xml:space="preserve">BOGOTA D.C.               </v>
          </cell>
          <cell r="E1957" t="str">
            <v>VIGILANCIA</v>
          </cell>
          <cell r="F1957" t="str">
            <v>ACTIVA</v>
          </cell>
          <cell r="G1957" t="str">
            <v xml:space="preserve">CONSTRUCCION DE OBRAS RESIDENCIALES          </v>
          </cell>
          <cell r="H1957">
            <v>1956</v>
          </cell>
          <cell r="I1957">
            <v>12970343</v>
          </cell>
          <cell r="J1957">
            <v>2134.5</v>
          </cell>
          <cell r="K1957">
            <v>3956150</v>
          </cell>
          <cell r="L1957">
            <v>1326</v>
          </cell>
          <cell r="M1957">
            <v>35637484</v>
          </cell>
          <cell r="N1957">
            <v>2945</v>
          </cell>
          <cell r="O1957">
            <v>3639967</v>
          </cell>
          <cell r="P1957">
            <v>1442</v>
          </cell>
          <cell r="Q1957">
            <v>1957601</v>
          </cell>
          <cell r="R1957">
            <v>3016</v>
          </cell>
          <cell r="S1957">
            <v>455732</v>
          </cell>
          <cell r="T1957">
            <v>12819.5</v>
          </cell>
          <cell r="U1957">
            <v>1649</v>
          </cell>
        </row>
        <row r="1958">
          <cell r="A1958">
            <v>860054781</v>
          </cell>
          <cell r="B1958" t="str">
            <v xml:space="preserve">SEGURIDAD TECNICA S.A. SETECSA                                        </v>
          </cell>
          <cell r="C1958" t="str">
            <v xml:space="preserve">BOGOTA D.C.               </v>
          </cell>
          <cell r="D1958" t="str">
            <v xml:space="preserve">BOGOTA D.C.               </v>
          </cell>
          <cell r="E1958" t="str">
            <v>VIGILANCIA</v>
          </cell>
          <cell r="F1958" t="str">
            <v>ACTIVA</v>
          </cell>
          <cell r="G1958" t="str">
            <v xml:space="preserve">OTRAS ACTIVIDADES DE SERVISIOS COMUNITARIOS, </v>
          </cell>
          <cell r="H1958">
            <v>1957</v>
          </cell>
          <cell r="I1958">
            <v>12969592</v>
          </cell>
          <cell r="J1958">
            <v>1435</v>
          </cell>
          <cell r="K1958">
            <v>6892897</v>
          </cell>
          <cell r="L1958">
            <v>1963</v>
          </cell>
          <cell r="M1958">
            <v>23254418</v>
          </cell>
          <cell r="N1958">
            <v>1556</v>
          </cell>
          <cell r="O1958">
            <v>7648610</v>
          </cell>
          <cell r="P1958">
            <v>1391</v>
          </cell>
          <cell r="Q1958">
            <v>2040438</v>
          </cell>
          <cell r="R1958">
            <v>1369</v>
          </cell>
          <cell r="S1958">
            <v>1339960</v>
          </cell>
          <cell r="T1958">
            <v>9671</v>
          </cell>
          <cell r="U1958">
            <v>1264</v>
          </cell>
        </row>
        <row r="1959">
          <cell r="A1959">
            <v>830036680</v>
          </cell>
          <cell r="B1959" t="str">
            <v xml:space="preserve">TECHSPORT COLOMBIA LTDA                                               </v>
          </cell>
          <cell r="C1959" t="str">
            <v xml:space="preserve">BOGOTA D.C.               </v>
          </cell>
          <cell r="D1959" t="str">
            <v xml:space="preserve">BOGOTA D.C.               </v>
          </cell>
          <cell r="E1959" t="str">
            <v>VIGILANCIA</v>
          </cell>
          <cell r="F1959" t="str">
            <v>ACTIVA</v>
          </cell>
          <cell r="G1959" t="str">
            <v xml:space="preserve">COMERCIO AL POR MAYOR                        </v>
          </cell>
          <cell r="H1959">
            <v>1958</v>
          </cell>
          <cell r="I1959">
            <v>12949091</v>
          </cell>
          <cell r="J1959">
            <v>3697.5</v>
          </cell>
          <cell r="K1959">
            <v>1744484</v>
          </cell>
          <cell r="L1959">
            <v>2204</v>
          </cell>
          <cell r="M1959">
            <v>20149723</v>
          </cell>
          <cell r="N1959">
            <v>1327</v>
          </cell>
          <cell r="O1959">
            <v>8868766</v>
          </cell>
          <cell r="P1959">
            <v>1888</v>
          </cell>
          <cell r="Q1959">
            <v>1424454</v>
          </cell>
          <cell r="R1959">
            <v>3424</v>
          </cell>
          <cell r="S1959">
            <v>375599</v>
          </cell>
          <cell r="T1959">
            <v>14498.5</v>
          </cell>
          <cell r="U1959">
            <v>1890</v>
          </cell>
        </row>
        <row r="1960">
          <cell r="A1960">
            <v>811009244</v>
          </cell>
          <cell r="B1960" t="str">
            <v xml:space="preserve">C.I. Inversiones Generales S.A.                                       </v>
          </cell>
          <cell r="C1960" t="str">
            <v xml:space="preserve">MEDELLIN                  </v>
          </cell>
          <cell r="D1960" t="str">
            <v xml:space="preserve">ANTIOQUIA                 </v>
          </cell>
          <cell r="E1960" t="str">
            <v>VIGILANCIA</v>
          </cell>
          <cell r="F1960" t="str">
            <v>ACTIVA</v>
          </cell>
          <cell r="G1960" t="str">
            <v xml:space="preserve">INDUSTRIAS METALICAS BASICAS                 </v>
          </cell>
          <cell r="H1960">
            <v>1959</v>
          </cell>
          <cell r="I1960">
            <v>12947937</v>
          </cell>
          <cell r="J1960">
            <v>3421.5</v>
          </cell>
          <cell r="K1960">
            <v>1980844</v>
          </cell>
          <cell r="L1960">
            <v>197</v>
          </cell>
          <cell r="M1960">
            <v>203222666</v>
          </cell>
          <cell r="N1960">
            <v>3508</v>
          </cell>
          <cell r="O1960">
            <v>2953771</v>
          </cell>
          <cell r="P1960">
            <v>1426</v>
          </cell>
          <cell r="Q1960">
            <v>1983083</v>
          </cell>
          <cell r="R1960">
            <v>2330</v>
          </cell>
          <cell r="S1960">
            <v>642694</v>
          </cell>
          <cell r="T1960">
            <v>12841.5</v>
          </cell>
          <cell r="U1960">
            <v>1654</v>
          </cell>
        </row>
        <row r="1961">
          <cell r="A1961">
            <v>830054002</v>
          </cell>
          <cell r="B1961" t="str">
            <v xml:space="preserve">NACIONAL DE ELECTRICOS H H LTDA                                       </v>
          </cell>
          <cell r="C1961" t="str">
            <v xml:space="preserve">BOGOTA D.C.               </v>
          </cell>
          <cell r="D1961" t="str">
            <v xml:space="preserve">BOGOTA D.C.               </v>
          </cell>
          <cell r="E1961" t="str">
            <v>VIGILANCIA</v>
          </cell>
          <cell r="F1961" t="str">
            <v>ACTIVA</v>
          </cell>
          <cell r="G1961" t="str">
            <v xml:space="preserve">COMERCIO AL POR MAYOR                        </v>
          </cell>
          <cell r="H1961">
            <v>1960</v>
          </cell>
          <cell r="I1961">
            <v>12919952</v>
          </cell>
          <cell r="J1961">
            <v>1792</v>
          </cell>
          <cell r="K1961">
            <v>5109205</v>
          </cell>
          <cell r="L1961">
            <v>1507</v>
          </cell>
          <cell r="M1961">
            <v>31208415</v>
          </cell>
          <cell r="N1961">
            <v>2951</v>
          </cell>
          <cell r="O1961">
            <v>3633131</v>
          </cell>
          <cell r="P1961">
            <v>1799</v>
          </cell>
          <cell r="Q1961">
            <v>1509417</v>
          </cell>
          <cell r="R1961">
            <v>1400</v>
          </cell>
          <cell r="S1961">
            <v>1298846</v>
          </cell>
          <cell r="T1961">
            <v>11409</v>
          </cell>
          <cell r="U1961">
            <v>1488</v>
          </cell>
        </row>
        <row r="1962">
          <cell r="A1962">
            <v>800202983</v>
          </cell>
          <cell r="B1962" t="str">
            <v xml:space="preserve">C.I. ULTRAFINOSS.A.                                                   </v>
          </cell>
          <cell r="C1962" t="str">
            <v xml:space="preserve">BOGOTA D.C.               </v>
          </cell>
          <cell r="D1962" t="str">
            <v xml:space="preserve">BOGOTA D.C.               </v>
          </cell>
          <cell r="E1962" t="str">
            <v>INSPECCIÓN</v>
          </cell>
          <cell r="F1962" t="str">
            <v>ACTIVA</v>
          </cell>
          <cell r="G1962" t="str">
            <v xml:space="preserve">COMERCIO AL POR MAYOR                        </v>
          </cell>
          <cell r="H1962">
            <v>1961</v>
          </cell>
          <cell r="I1962">
            <v>12918515</v>
          </cell>
          <cell r="J1962">
            <v>3632</v>
          </cell>
          <cell r="K1962">
            <v>1794310</v>
          </cell>
          <cell r="L1962">
            <v>4510</v>
          </cell>
          <cell r="M1962">
            <v>8657538</v>
          </cell>
          <cell r="N1962">
            <v>2764</v>
          </cell>
          <cell r="O1962">
            <v>3947429</v>
          </cell>
          <cell r="P1962">
            <v>1000</v>
          </cell>
          <cell r="Q1962">
            <v>3004719</v>
          </cell>
          <cell r="R1962">
            <v>3283</v>
          </cell>
          <cell r="S1962">
            <v>401749</v>
          </cell>
          <cell r="T1962">
            <v>17150</v>
          </cell>
          <cell r="U1962">
            <v>2240</v>
          </cell>
        </row>
        <row r="1963">
          <cell r="A1963">
            <v>800159100</v>
          </cell>
          <cell r="B1963" t="str">
            <v xml:space="preserve">MANPOWER PROFESSIONAL LTDA                                            </v>
          </cell>
          <cell r="C1963" t="str">
            <v xml:space="preserve">MEDELLIN                  </v>
          </cell>
          <cell r="D1963" t="str">
            <v xml:space="preserve">ANTIOQUIA                 </v>
          </cell>
          <cell r="E1963" t="str">
            <v>VIGILANCIA</v>
          </cell>
          <cell r="F1963" t="str">
            <v>ACTIVA</v>
          </cell>
          <cell r="G1963" t="str">
            <v xml:space="preserve">OTRAS ACTIVIDADES EMPRESARIALES              </v>
          </cell>
          <cell r="H1963">
            <v>1962</v>
          </cell>
          <cell r="I1963">
            <v>12917364</v>
          </cell>
          <cell r="J1963">
            <v>2485</v>
          </cell>
          <cell r="K1963">
            <v>3116841</v>
          </cell>
          <cell r="L1963">
            <v>730</v>
          </cell>
          <cell r="M1963">
            <v>66199571</v>
          </cell>
          <cell r="N1963">
            <v>1615</v>
          </cell>
          <cell r="O1963">
            <v>7324335</v>
          </cell>
          <cell r="P1963">
            <v>1697</v>
          </cell>
          <cell r="Q1963">
            <v>1612678</v>
          </cell>
          <cell r="R1963">
            <v>2768</v>
          </cell>
          <cell r="S1963">
            <v>512174</v>
          </cell>
          <cell r="T1963">
            <v>11257</v>
          </cell>
          <cell r="U1963">
            <v>1464</v>
          </cell>
        </row>
        <row r="1964">
          <cell r="A1964">
            <v>890204814</v>
          </cell>
          <cell r="B1964" t="str">
            <v xml:space="preserve">MANUFACTURAS Y PROCESOS INDUSTRIALES LTDA                             </v>
          </cell>
          <cell r="C1964" t="str">
            <v xml:space="preserve">BUCARAMANGA               </v>
          </cell>
          <cell r="D1964" t="str">
            <v xml:space="preserve">SANTANDER                 </v>
          </cell>
          <cell r="E1964" t="str">
            <v>VIGILANCIA</v>
          </cell>
          <cell r="F1964" t="str">
            <v>ACTIVA</v>
          </cell>
          <cell r="G1964" t="str">
            <v xml:space="preserve">DERIVADOS DEL PETROLEO Y GAS                 </v>
          </cell>
          <cell r="H1964">
            <v>1963</v>
          </cell>
          <cell r="I1964">
            <v>12908352</v>
          </cell>
          <cell r="J1964">
            <v>1189</v>
          </cell>
          <cell r="K1964">
            <v>8896037</v>
          </cell>
          <cell r="L1964">
            <v>664</v>
          </cell>
          <cell r="M1964">
            <v>72406603</v>
          </cell>
          <cell r="N1964">
            <v>1384</v>
          </cell>
          <cell r="O1964">
            <v>8454237</v>
          </cell>
          <cell r="P1964">
            <v>701</v>
          </cell>
          <cell r="Q1964">
            <v>4625178</v>
          </cell>
          <cell r="R1964">
            <v>679</v>
          </cell>
          <cell r="S1964">
            <v>3339810</v>
          </cell>
          <cell r="T1964">
            <v>6580</v>
          </cell>
          <cell r="U1964">
            <v>877</v>
          </cell>
        </row>
        <row r="1965">
          <cell r="A1965">
            <v>890900402</v>
          </cell>
          <cell r="B1965" t="str">
            <v xml:space="preserve">INDURAL S A                                                           </v>
          </cell>
          <cell r="C1965" t="str">
            <v xml:space="preserve">MEDELLIN                  </v>
          </cell>
          <cell r="D1965" t="str">
            <v xml:space="preserve">ANTIOQUIA                 </v>
          </cell>
          <cell r="E1965" t="str">
            <v>INSPECCIÓN</v>
          </cell>
          <cell r="F1965" t="str">
            <v>ACTIVA</v>
          </cell>
          <cell r="G1965" t="str">
            <v>FABRICACION DE PRODUCTOS DE CEMENTO, HORMIGON</v>
          </cell>
          <cell r="H1965">
            <v>1964</v>
          </cell>
          <cell r="I1965">
            <v>12897344</v>
          </cell>
          <cell r="J1965">
            <v>1259.5</v>
          </cell>
          <cell r="K1965">
            <v>8167514</v>
          </cell>
          <cell r="L1965">
            <v>3518</v>
          </cell>
          <cell r="M1965">
            <v>11766080</v>
          </cell>
          <cell r="N1965">
            <v>3204</v>
          </cell>
          <cell r="O1965">
            <v>3296812</v>
          </cell>
          <cell r="P1965">
            <v>1837</v>
          </cell>
          <cell r="Q1965">
            <v>1480067</v>
          </cell>
          <cell r="R1965">
            <v>1733</v>
          </cell>
          <cell r="S1965">
            <v>975960</v>
          </cell>
          <cell r="T1965">
            <v>13515.5</v>
          </cell>
          <cell r="U1965">
            <v>1756</v>
          </cell>
        </row>
        <row r="1966">
          <cell r="A1966">
            <v>860037036</v>
          </cell>
          <cell r="B1966" t="str">
            <v xml:space="preserve">TERCIOPELOS Y PELUCHES LTDA.                                          </v>
          </cell>
          <cell r="C1966" t="str">
            <v xml:space="preserve">BOGOTA D.C.               </v>
          </cell>
          <cell r="D1966" t="str">
            <v xml:space="preserve">BOGOTA D.C.               </v>
          </cell>
          <cell r="E1966" t="str">
            <v>INSPECCIÓN</v>
          </cell>
          <cell r="F1966" t="str">
            <v>ACTIVA</v>
          </cell>
          <cell r="G1966" t="str">
            <v>FABRICACION DE TELAS Y ACTIVIDADES RELACIONAD</v>
          </cell>
          <cell r="H1966">
            <v>1965</v>
          </cell>
          <cell r="I1966">
            <v>12864602</v>
          </cell>
          <cell r="J1966">
            <v>950</v>
          </cell>
          <cell r="K1966">
            <v>11974525</v>
          </cell>
          <cell r="L1966">
            <v>5344</v>
          </cell>
          <cell r="M1966">
            <v>6804937</v>
          </cell>
          <cell r="N1966">
            <v>4349</v>
          </cell>
          <cell r="O1966">
            <v>2279291</v>
          </cell>
          <cell r="P1966">
            <v>5903</v>
          </cell>
          <cell r="Q1966">
            <v>284635</v>
          </cell>
          <cell r="R1966">
            <v>3151</v>
          </cell>
          <cell r="S1966">
            <v>427889</v>
          </cell>
          <cell r="T1966">
            <v>21662</v>
          </cell>
          <cell r="U1966">
            <v>2836</v>
          </cell>
        </row>
        <row r="1967">
          <cell r="A1967">
            <v>860523790</v>
          </cell>
          <cell r="B1967" t="str">
            <v xml:space="preserve">VINDICO S.A.                                                          </v>
          </cell>
          <cell r="C1967" t="str">
            <v xml:space="preserve">BOGOTA D.C.               </v>
          </cell>
          <cell r="D1967" t="str">
            <v xml:space="preserve">BOGOTA D.C.               </v>
          </cell>
          <cell r="E1967" t="str">
            <v>VIGILANCIA</v>
          </cell>
          <cell r="F1967" t="str">
            <v>ACTIVA</v>
          </cell>
          <cell r="G1967" t="str">
            <v xml:space="preserve">CONSTRUCCION DE OBRAS RESIDENCIALES          </v>
          </cell>
          <cell r="H1967">
            <v>1966</v>
          </cell>
          <cell r="I1967">
            <v>12858025</v>
          </cell>
          <cell r="J1967">
            <v>1628.5</v>
          </cell>
          <cell r="K1967">
            <v>5816050</v>
          </cell>
          <cell r="L1967">
            <v>3052</v>
          </cell>
          <cell r="M1967">
            <v>13856559</v>
          </cell>
          <cell r="N1967">
            <v>3004</v>
          </cell>
          <cell r="O1967">
            <v>3559271</v>
          </cell>
          <cell r="P1967">
            <v>4442</v>
          </cell>
          <cell r="Q1967">
            <v>447272</v>
          </cell>
          <cell r="R1967">
            <v>7370</v>
          </cell>
          <cell r="S1967">
            <v>102148</v>
          </cell>
          <cell r="T1967">
            <v>21462.5</v>
          </cell>
          <cell r="U1967">
            <v>2810</v>
          </cell>
        </row>
        <row r="1968">
          <cell r="A1968">
            <v>830046757</v>
          </cell>
          <cell r="B1968" t="str">
            <v xml:space="preserve">COMPAÑIA INTERNACIONAL DE  ALIMENTOS AGROPECUARIOS                    </v>
          </cell>
          <cell r="C1968" t="str">
            <v xml:space="preserve">BOGOTA D.C.               </v>
          </cell>
          <cell r="D1968" t="str">
            <v xml:space="preserve">BOGOTA D.C.               </v>
          </cell>
          <cell r="E1968" t="str">
            <v>VIGILANCIA</v>
          </cell>
          <cell r="F1968" t="str">
            <v>ACTIVA</v>
          </cell>
          <cell r="G1968" t="str">
            <v xml:space="preserve">PRODUCTOS ALIMENTICIOS                       </v>
          </cell>
          <cell r="H1968">
            <v>1967</v>
          </cell>
          <cell r="I1968">
            <v>12820929</v>
          </cell>
          <cell r="J1968">
            <v>1920</v>
          </cell>
          <cell r="K1968">
            <v>4585752</v>
          </cell>
          <cell r="L1968">
            <v>1029</v>
          </cell>
          <cell r="M1968">
            <v>46196986</v>
          </cell>
          <cell r="N1968">
            <v>2689</v>
          </cell>
          <cell r="O1968">
            <v>4095562</v>
          </cell>
          <cell r="P1968">
            <v>1866</v>
          </cell>
          <cell r="Q1968">
            <v>1447770</v>
          </cell>
          <cell r="R1968">
            <v>2503</v>
          </cell>
          <cell r="S1968">
            <v>587868</v>
          </cell>
          <cell r="T1968">
            <v>11974</v>
          </cell>
          <cell r="U1968">
            <v>1567</v>
          </cell>
        </row>
        <row r="1969">
          <cell r="A1969">
            <v>860045758</v>
          </cell>
          <cell r="B1969" t="str">
            <v xml:space="preserve">ZAMBON COLOMBIA S.A                                                   </v>
          </cell>
          <cell r="C1969" t="str">
            <v xml:space="preserve">BOGOTA D.C.               </v>
          </cell>
          <cell r="D1969" t="str">
            <v xml:space="preserve">BOGOTA D.C.               </v>
          </cell>
          <cell r="E1969" t="str">
            <v>VIGILANCIA</v>
          </cell>
          <cell r="F1969" t="str">
            <v>ACTIVA</v>
          </cell>
          <cell r="G1969" t="str">
            <v xml:space="preserve">COMERCIO AL POR MAYOR                        </v>
          </cell>
          <cell r="H1969">
            <v>1968</v>
          </cell>
          <cell r="I1969">
            <v>12819559</v>
          </cell>
          <cell r="J1969">
            <v>1026.5</v>
          </cell>
          <cell r="K1969">
            <v>10880026</v>
          </cell>
          <cell r="L1969">
            <v>2618</v>
          </cell>
          <cell r="M1969">
            <v>16677170</v>
          </cell>
          <cell r="N1969">
            <v>964</v>
          </cell>
          <cell r="O1969">
            <v>12324161</v>
          </cell>
          <cell r="P1969">
            <v>788</v>
          </cell>
          <cell r="Q1969">
            <v>4075656</v>
          </cell>
          <cell r="R1969">
            <v>1046</v>
          </cell>
          <cell r="S1969">
            <v>1856263</v>
          </cell>
          <cell r="T1969">
            <v>8410.5</v>
          </cell>
          <cell r="U1969">
            <v>1103</v>
          </cell>
        </row>
        <row r="1970">
          <cell r="A1970">
            <v>860019205</v>
          </cell>
          <cell r="B1970" t="str">
            <v xml:space="preserve">ALIMENTOS CONCENTRADOS RAZA S A                                       </v>
          </cell>
          <cell r="C1970" t="str">
            <v xml:space="preserve">BOGOTA D.C.               </v>
          </cell>
          <cell r="D1970" t="str">
            <v xml:space="preserve">BOGOTA D.C.               </v>
          </cell>
          <cell r="E1970" t="str">
            <v>VIGILANCIA</v>
          </cell>
          <cell r="F1970" t="str">
            <v>ACTIVA</v>
          </cell>
          <cell r="G1970" t="str">
            <v xml:space="preserve">PRODUCTOS ALIMENTICIOS                       </v>
          </cell>
          <cell r="H1970">
            <v>1969</v>
          </cell>
          <cell r="I1970">
            <v>12810475</v>
          </cell>
          <cell r="J1970">
            <v>1606.5</v>
          </cell>
          <cell r="K1970">
            <v>5907751</v>
          </cell>
          <cell r="L1970">
            <v>1306</v>
          </cell>
          <cell r="M1970">
            <v>36169329</v>
          </cell>
          <cell r="N1970">
            <v>2602</v>
          </cell>
          <cell r="O1970">
            <v>4251285</v>
          </cell>
          <cell r="P1970">
            <v>6960</v>
          </cell>
          <cell r="Q1970">
            <v>210375</v>
          </cell>
          <cell r="R1970">
            <v>5366</v>
          </cell>
          <cell r="S1970">
            <v>187197</v>
          </cell>
          <cell r="T1970">
            <v>19809.5</v>
          </cell>
          <cell r="U1970">
            <v>2579</v>
          </cell>
        </row>
        <row r="1971">
          <cell r="A1971">
            <v>890110416</v>
          </cell>
          <cell r="B1971" t="str">
            <v xml:space="preserve">INDUSTRIAS THERMOTAR LTDA                                             </v>
          </cell>
          <cell r="C1971" t="str">
            <v xml:space="preserve">BARRANQUILLA              </v>
          </cell>
          <cell r="D1971" t="str">
            <v xml:space="preserve">ATLANTICO                 </v>
          </cell>
          <cell r="E1971" t="str">
            <v>VIGILANCIA</v>
          </cell>
          <cell r="F1971" t="str">
            <v>ACTIVA</v>
          </cell>
          <cell r="G1971" t="str">
            <v xml:space="preserve">FABRICACION DE MAQUINARIA Y EQUIPO           </v>
          </cell>
          <cell r="H1971">
            <v>1970</v>
          </cell>
          <cell r="I1971">
            <v>12804029</v>
          </cell>
          <cell r="J1971">
            <v>1560.5</v>
          </cell>
          <cell r="K1971">
            <v>6133907</v>
          </cell>
          <cell r="L1971">
            <v>1795</v>
          </cell>
          <cell r="M1971">
            <v>25532774</v>
          </cell>
          <cell r="N1971">
            <v>3367</v>
          </cell>
          <cell r="O1971">
            <v>3099133</v>
          </cell>
          <cell r="P1971">
            <v>2619</v>
          </cell>
          <cell r="Q1971">
            <v>939030</v>
          </cell>
          <cell r="R1971">
            <v>2837</v>
          </cell>
          <cell r="S1971">
            <v>495263</v>
          </cell>
          <cell r="T1971">
            <v>14148.5</v>
          </cell>
          <cell r="U1971">
            <v>1850</v>
          </cell>
        </row>
        <row r="1972">
          <cell r="A1972">
            <v>860350100</v>
          </cell>
          <cell r="B1972" t="str">
            <v xml:space="preserve">CONVINOR LTDA.                                                        </v>
          </cell>
          <cell r="C1972" t="str">
            <v xml:space="preserve">BOGOTA D.C.               </v>
          </cell>
          <cell r="D1972" t="str">
            <v xml:space="preserve">BOGOTA D.C.               </v>
          </cell>
          <cell r="E1972" t="str">
            <v>INSPECCIÓN</v>
          </cell>
          <cell r="F1972" t="str">
            <v>ACTIVA</v>
          </cell>
          <cell r="G1972" t="str">
            <v xml:space="preserve">CONSTRUCCION DE OBRAS RESIDENCIALES          </v>
          </cell>
          <cell r="H1972">
            <v>1971</v>
          </cell>
          <cell r="I1972">
            <v>12796916</v>
          </cell>
          <cell r="J1972">
            <v>1253</v>
          </cell>
          <cell r="K1972">
            <v>8213963</v>
          </cell>
          <cell r="L1972">
            <v>3551</v>
          </cell>
          <cell r="M1972">
            <v>11586988</v>
          </cell>
          <cell r="N1972">
            <v>4130</v>
          </cell>
          <cell r="O1972">
            <v>2429221</v>
          </cell>
          <cell r="P1972">
            <v>2593</v>
          </cell>
          <cell r="Q1972">
            <v>949914</v>
          </cell>
          <cell r="R1972">
            <v>2044</v>
          </cell>
          <cell r="S1972">
            <v>781190</v>
          </cell>
          <cell r="T1972">
            <v>15542</v>
          </cell>
          <cell r="U1972">
            <v>2036</v>
          </cell>
        </row>
        <row r="1973">
          <cell r="A1973">
            <v>890800252</v>
          </cell>
          <cell r="B1973" t="str">
            <v xml:space="preserve">CENTRAL LECHERA DE MANIZALES S A                                      </v>
          </cell>
          <cell r="C1973" t="str">
            <v xml:space="preserve">MANIZALES                 </v>
          </cell>
          <cell r="D1973" t="str">
            <v xml:space="preserve">CALDAS                    </v>
          </cell>
          <cell r="E1973" t="str">
            <v>VIGILANCIA</v>
          </cell>
          <cell r="F1973" t="str">
            <v>ACTIVA</v>
          </cell>
          <cell r="G1973" t="str">
            <v xml:space="preserve">PRODUCTOS ALIMENTICIOS                       </v>
          </cell>
          <cell r="H1973">
            <v>1972</v>
          </cell>
          <cell r="I1973">
            <v>12796222</v>
          </cell>
          <cell r="J1973">
            <v>1495.5</v>
          </cell>
          <cell r="K1973">
            <v>6509644</v>
          </cell>
          <cell r="L1973">
            <v>1195</v>
          </cell>
          <cell r="M1973">
            <v>39761346</v>
          </cell>
          <cell r="N1973">
            <v>1568</v>
          </cell>
          <cell r="O1973">
            <v>7573819</v>
          </cell>
          <cell r="P1973">
            <v>3602</v>
          </cell>
          <cell r="Q1973">
            <v>601721</v>
          </cell>
          <cell r="R1973">
            <v>1941</v>
          </cell>
          <cell r="S1973">
            <v>841028</v>
          </cell>
          <cell r="T1973">
            <v>11773.5</v>
          </cell>
          <cell r="U1973">
            <v>1538</v>
          </cell>
        </row>
        <row r="1974">
          <cell r="A1974">
            <v>811012565</v>
          </cell>
          <cell r="B1974" t="str">
            <v xml:space="preserve">PARENTESIS S A                                                        </v>
          </cell>
          <cell r="C1974" t="str">
            <v xml:space="preserve">MEDELLIN                  </v>
          </cell>
          <cell r="D1974" t="str">
            <v xml:space="preserve">ANTIOQUIA                 </v>
          </cell>
          <cell r="E1974" t="str">
            <v>INSPECCIÓN</v>
          </cell>
          <cell r="F1974" t="str">
            <v>ACTIVA</v>
          </cell>
          <cell r="G1974" t="str">
            <v xml:space="preserve">FABRICACION DE PRENDAS DE VESTIR             </v>
          </cell>
          <cell r="H1974">
            <v>1973</v>
          </cell>
          <cell r="I1974">
            <v>12795871</v>
          </cell>
          <cell r="J1974">
            <v>1710</v>
          </cell>
          <cell r="K1974">
            <v>5442485</v>
          </cell>
          <cell r="L1974">
            <v>3469</v>
          </cell>
          <cell r="M1974">
            <v>11956741</v>
          </cell>
          <cell r="N1974">
            <v>2255</v>
          </cell>
          <cell r="O1974">
            <v>4999438</v>
          </cell>
          <cell r="P1974">
            <v>1484</v>
          </cell>
          <cell r="Q1974">
            <v>1896370</v>
          </cell>
          <cell r="R1974">
            <v>1996</v>
          </cell>
          <cell r="S1974">
            <v>808801</v>
          </cell>
          <cell r="T1974">
            <v>12887</v>
          </cell>
          <cell r="U1974">
            <v>1662</v>
          </cell>
        </row>
        <row r="1975">
          <cell r="A1975">
            <v>800168577</v>
          </cell>
          <cell r="B1975" t="str">
            <v xml:space="preserve">INVERSIONES SALAS ARAUJO &amp; CIA S. EN C.                               </v>
          </cell>
          <cell r="C1975" t="str">
            <v xml:space="preserve">CARTAGENA                 </v>
          </cell>
          <cell r="D1975" t="str">
            <v xml:space="preserve">BOLIVAR                   </v>
          </cell>
          <cell r="E1975" t="str">
            <v>INSPECCIÓN</v>
          </cell>
          <cell r="F1975" t="str">
            <v>ACTIVA</v>
          </cell>
          <cell r="G1975" t="str">
            <v>ACTIVIDADES DIVERSAS DE INVERSION Y SERVICIOS</v>
          </cell>
          <cell r="H1975">
            <v>1974</v>
          </cell>
          <cell r="I1975">
            <v>12779028</v>
          </cell>
          <cell r="J1975">
            <v>1141.5</v>
          </cell>
          <cell r="K1975">
            <v>9399772</v>
          </cell>
          <cell r="L1975">
            <v>10066</v>
          </cell>
          <cell r="M1975">
            <v>2203016</v>
          </cell>
          <cell r="N1975">
            <v>4812</v>
          </cell>
          <cell r="O1975">
            <v>2003695</v>
          </cell>
          <cell r="P1975">
            <v>2536</v>
          </cell>
          <cell r="Q1975">
            <v>983783</v>
          </cell>
          <cell r="R1975">
            <v>1713</v>
          </cell>
          <cell r="S1975">
            <v>989745</v>
          </cell>
          <cell r="T1975">
            <v>22242.5</v>
          </cell>
          <cell r="U1975">
            <v>2923</v>
          </cell>
        </row>
        <row r="1976">
          <cell r="A1976">
            <v>860005658</v>
          </cell>
          <cell r="B1976" t="str">
            <v xml:space="preserve">INMUNIZADORA DE MADERAS SERRANO GOMEZ S.A.                            </v>
          </cell>
          <cell r="C1976" t="str">
            <v xml:space="preserve">BOGOTA D.C.               </v>
          </cell>
          <cell r="D1976" t="str">
            <v xml:space="preserve">BOGOTA D.C.               </v>
          </cell>
          <cell r="E1976" t="str">
            <v>INSPECCIÓN</v>
          </cell>
          <cell r="F1976" t="str">
            <v>ACTIVA</v>
          </cell>
          <cell r="G1976" t="str">
            <v>PREPARACION DE MADERA Y ELABORACION DE PRODUC</v>
          </cell>
          <cell r="H1976">
            <v>1975</v>
          </cell>
          <cell r="I1976">
            <v>12764342</v>
          </cell>
          <cell r="J1976">
            <v>1002.5</v>
          </cell>
          <cell r="K1976">
            <v>11175363</v>
          </cell>
          <cell r="L1976">
            <v>6329</v>
          </cell>
          <cell r="M1976">
            <v>5208223</v>
          </cell>
          <cell r="N1976">
            <v>6415</v>
          </cell>
          <cell r="O1976">
            <v>1367520</v>
          </cell>
          <cell r="P1976">
            <v>3484</v>
          </cell>
          <cell r="Q1976">
            <v>631686</v>
          </cell>
          <cell r="R1976">
            <v>1904</v>
          </cell>
          <cell r="S1976">
            <v>861358</v>
          </cell>
          <cell r="T1976">
            <v>21109.5</v>
          </cell>
          <cell r="U1976">
            <v>2753</v>
          </cell>
        </row>
        <row r="1977">
          <cell r="A1977">
            <v>891409156</v>
          </cell>
          <cell r="B1977" t="str">
            <v xml:space="preserve">TECNODIESEL LIMITADA                                                  </v>
          </cell>
          <cell r="C1977" t="str">
            <v xml:space="preserve">DOS QUEBRADAS             </v>
          </cell>
          <cell r="D1977" t="str">
            <v xml:space="preserve">RISARALDA                 </v>
          </cell>
          <cell r="E1977" t="str">
            <v>VIGILANCIA</v>
          </cell>
          <cell r="F1977" t="str">
            <v>ACTIVA</v>
          </cell>
          <cell r="G1977" t="str">
            <v xml:space="preserve">COMERCIO AL POR MENOR                        </v>
          </cell>
          <cell r="H1977">
            <v>1976</v>
          </cell>
          <cell r="I1977">
            <v>12763632</v>
          </cell>
          <cell r="J1977">
            <v>2053</v>
          </cell>
          <cell r="K1977">
            <v>4155426</v>
          </cell>
          <cell r="L1977">
            <v>2269</v>
          </cell>
          <cell r="M1977">
            <v>19439638</v>
          </cell>
          <cell r="N1977">
            <v>2152</v>
          </cell>
          <cell r="O1977">
            <v>5267670</v>
          </cell>
          <cell r="P1977">
            <v>2510</v>
          </cell>
          <cell r="Q1977">
            <v>995950</v>
          </cell>
          <cell r="R1977">
            <v>2719</v>
          </cell>
          <cell r="S1977">
            <v>522366</v>
          </cell>
          <cell r="T1977">
            <v>13679</v>
          </cell>
          <cell r="U1977">
            <v>1784</v>
          </cell>
        </row>
        <row r="1978">
          <cell r="A1978">
            <v>805001194</v>
          </cell>
          <cell r="B1978" t="str">
            <v xml:space="preserve">BIOSYSTEMS S.A.                                                       </v>
          </cell>
          <cell r="C1978" t="str">
            <v xml:space="preserve">CALI                      </v>
          </cell>
          <cell r="D1978" t="str">
            <v xml:space="preserve">VALLE                     </v>
          </cell>
          <cell r="E1978" t="str">
            <v>VIGILANCIA</v>
          </cell>
          <cell r="F1978" t="str">
            <v>ACTIVA</v>
          </cell>
          <cell r="G1978" t="str">
            <v xml:space="preserve">COMERCIO AL POR MENOR                        </v>
          </cell>
          <cell r="H1978">
            <v>1977</v>
          </cell>
          <cell r="I1978">
            <v>12747538</v>
          </cell>
          <cell r="J1978">
            <v>1028.5</v>
          </cell>
          <cell r="K1978">
            <v>10843282</v>
          </cell>
          <cell r="L1978">
            <v>2026</v>
          </cell>
          <cell r="M1978">
            <v>22296514</v>
          </cell>
          <cell r="N1978">
            <v>1132</v>
          </cell>
          <cell r="O1978">
            <v>10396779</v>
          </cell>
          <cell r="P1978">
            <v>739</v>
          </cell>
          <cell r="Q1978">
            <v>4351310</v>
          </cell>
          <cell r="R1978">
            <v>800</v>
          </cell>
          <cell r="S1978">
            <v>2661856</v>
          </cell>
          <cell r="T1978">
            <v>7702.5</v>
          </cell>
          <cell r="U1978">
            <v>1012</v>
          </cell>
        </row>
        <row r="1979">
          <cell r="A1979">
            <v>860059265</v>
          </cell>
          <cell r="B1979" t="str">
            <v xml:space="preserve">GRUPO TRIANGULO S.A.                                                  </v>
          </cell>
          <cell r="C1979" t="str">
            <v xml:space="preserve">BOGOTA D.C.               </v>
          </cell>
          <cell r="D1979" t="str">
            <v xml:space="preserve">BOGOTA D.C.               </v>
          </cell>
          <cell r="E1979" t="str">
            <v>INSPECCIÓN</v>
          </cell>
          <cell r="F1979" t="str">
            <v>ACTIVA</v>
          </cell>
          <cell r="G1979" t="str">
            <v xml:space="preserve">ACTIVIDADES INMOBILIARIAS                    </v>
          </cell>
          <cell r="H1979">
            <v>1978</v>
          </cell>
          <cell r="I1979">
            <v>12723256</v>
          </cell>
          <cell r="J1979">
            <v>1256</v>
          </cell>
          <cell r="K1979">
            <v>8185075</v>
          </cell>
          <cell r="L1979">
            <v>8759</v>
          </cell>
          <cell r="M1979">
            <v>2951391</v>
          </cell>
          <cell r="N1979">
            <v>3865</v>
          </cell>
          <cell r="O1979">
            <v>2647649</v>
          </cell>
          <cell r="P1979">
            <v>2679</v>
          </cell>
          <cell r="Q1979">
            <v>909168</v>
          </cell>
          <cell r="R1979">
            <v>3301</v>
          </cell>
          <cell r="S1979">
            <v>398921</v>
          </cell>
          <cell r="T1979">
            <v>21838</v>
          </cell>
          <cell r="U1979">
            <v>2860</v>
          </cell>
        </row>
        <row r="1980">
          <cell r="A1980">
            <v>830005321</v>
          </cell>
          <cell r="B1980" t="str">
            <v xml:space="preserve">MERCANTIL FERRETERA LTDA                                              </v>
          </cell>
          <cell r="C1980" t="str">
            <v xml:space="preserve">BOGOTA D.C.               </v>
          </cell>
          <cell r="D1980" t="str">
            <v xml:space="preserve">BOGOTA D.C.               </v>
          </cell>
          <cell r="E1980" t="str">
            <v>VIGILANCIA</v>
          </cell>
          <cell r="F1980" t="str">
            <v>ACTIVA</v>
          </cell>
          <cell r="G1980" t="str">
            <v xml:space="preserve">COMERCIO AL POR MAYOR                        </v>
          </cell>
          <cell r="H1980">
            <v>1979</v>
          </cell>
          <cell r="I1980">
            <v>12712974</v>
          </cell>
          <cell r="J1980">
            <v>2541</v>
          </cell>
          <cell r="K1980">
            <v>3011749</v>
          </cell>
          <cell r="L1980">
            <v>2013</v>
          </cell>
          <cell r="M1980">
            <v>22459601</v>
          </cell>
          <cell r="N1980">
            <v>2619</v>
          </cell>
          <cell r="O1980">
            <v>4222405</v>
          </cell>
          <cell r="P1980">
            <v>1467</v>
          </cell>
          <cell r="Q1980">
            <v>1925777</v>
          </cell>
          <cell r="R1980">
            <v>2488</v>
          </cell>
          <cell r="S1980">
            <v>595987</v>
          </cell>
          <cell r="T1980">
            <v>13107</v>
          </cell>
          <cell r="U1980">
            <v>1691</v>
          </cell>
        </row>
        <row r="1981">
          <cell r="A1981">
            <v>830058315</v>
          </cell>
          <cell r="B1981" t="str">
            <v xml:space="preserve">TREFILADOS DE COLOMBIA LTDA                                           </v>
          </cell>
          <cell r="C1981" t="str">
            <v xml:space="preserve">BOGOTA D.C.               </v>
          </cell>
          <cell r="D1981" t="str">
            <v xml:space="preserve">BOGOTA D.C.               </v>
          </cell>
          <cell r="E1981" t="str">
            <v>VIGILANCIA</v>
          </cell>
          <cell r="F1981" t="str">
            <v>ACTIVA</v>
          </cell>
          <cell r="G1981" t="str">
            <v xml:space="preserve">COMERCIO AL POR MAYOR                        </v>
          </cell>
          <cell r="H1981">
            <v>1980</v>
          </cell>
          <cell r="I1981">
            <v>12710487</v>
          </cell>
          <cell r="J1981">
            <v>2419</v>
          </cell>
          <cell r="K1981">
            <v>3243877</v>
          </cell>
          <cell r="L1981">
            <v>1255</v>
          </cell>
          <cell r="M1981">
            <v>37557942</v>
          </cell>
          <cell r="N1981">
            <v>1765</v>
          </cell>
          <cell r="O1981">
            <v>6729346</v>
          </cell>
          <cell r="P1981">
            <v>1198</v>
          </cell>
          <cell r="Q1981">
            <v>2417864</v>
          </cell>
          <cell r="R1981">
            <v>2872</v>
          </cell>
          <cell r="S1981">
            <v>484805</v>
          </cell>
          <cell r="T1981">
            <v>11489</v>
          </cell>
          <cell r="U1981">
            <v>1501</v>
          </cell>
        </row>
        <row r="1982">
          <cell r="A1982">
            <v>860500630</v>
          </cell>
          <cell r="B1982" t="str">
            <v>INGENIERIA Y SERVICIO ESPECIALIZADO DE COMUNICACIONES LTDA.- ISEC LTDA</v>
          </cell>
          <cell r="C1982" t="str">
            <v xml:space="preserve">BOGOTA D.C.               </v>
          </cell>
          <cell r="D1982" t="str">
            <v xml:space="preserve">BOGOTA D.C.               </v>
          </cell>
          <cell r="E1982" t="str">
            <v>VIGILANCIA</v>
          </cell>
          <cell r="F1982" t="str">
            <v>ACTIVA</v>
          </cell>
          <cell r="G1982" t="str">
            <v xml:space="preserve">COMERCIO AL POR MAYOR                        </v>
          </cell>
          <cell r="H1982">
            <v>1981</v>
          </cell>
          <cell r="I1982">
            <v>12701965</v>
          </cell>
          <cell r="J1982">
            <v>1689.5</v>
          </cell>
          <cell r="K1982">
            <v>5548166</v>
          </cell>
          <cell r="L1982">
            <v>1775</v>
          </cell>
          <cell r="M1982">
            <v>25842498</v>
          </cell>
          <cell r="N1982">
            <v>1624</v>
          </cell>
          <cell r="O1982">
            <v>7273798</v>
          </cell>
          <cell r="P1982">
            <v>1045</v>
          </cell>
          <cell r="Q1982">
            <v>2836203</v>
          </cell>
          <cell r="R1982">
            <v>1322</v>
          </cell>
          <cell r="S1982">
            <v>1400696</v>
          </cell>
          <cell r="T1982">
            <v>9436.5</v>
          </cell>
          <cell r="U1982">
            <v>1243</v>
          </cell>
        </row>
        <row r="1983">
          <cell r="A1983">
            <v>800179834</v>
          </cell>
          <cell r="B1983" t="str">
            <v xml:space="preserve">INVERSIONES SUPPORT LTDA                                              </v>
          </cell>
          <cell r="C1983" t="str">
            <v xml:space="preserve">ITAGUI                    </v>
          </cell>
          <cell r="D1983" t="str">
            <v xml:space="preserve">ANTIOQUIA                 </v>
          </cell>
          <cell r="E1983" t="str">
            <v>INSPECCIÓN</v>
          </cell>
          <cell r="F1983" t="str">
            <v>ACTIVA</v>
          </cell>
          <cell r="G1983" t="str">
            <v xml:space="preserve">FABRICACION DE PRENDAS DE VESTIR             </v>
          </cell>
          <cell r="H1983">
            <v>1982</v>
          </cell>
          <cell r="I1983">
            <v>12701561</v>
          </cell>
          <cell r="J1983">
            <v>1686.5</v>
          </cell>
          <cell r="K1983">
            <v>5557159</v>
          </cell>
          <cell r="L1983">
            <v>4310</v>
          </cell>
          <cell r="M1983">
            <v>9102196</v>
          </cell>
          <cell r="N1983">
            <v>5455</v>
          </cell>
          <cell r="O1983">
            <v>1686143</v>
          </cell>
          <cell r="P1983">
            <v>3070</v>
          </cell>
          <cell r="Q1983">
            <v>757283</v>
          </cell>
          <cell r="R1983">
            <v>3083</v>
          </cell>
          <cell r="S1983">
            <v>441323</v>
          </cell>
          <cell r="T1983">
            <v>19586.5</v>
          </cell>
          <cell r="U1983">
            <v>2550</v>
          </cell>
        </row>
        <row r="1984">
          <cell r="A1984">
            <v>800171079</v>
          </cell>
          <cell r="B1984" t="str">
            <v xml:space="preserve">PINTURAS TONNER Y CIA LTDA                                            </v>
          </cell>
          <cell r="C1984" t="str">
            <v xml:space="preserve">SOACHA                    </v>
          </cell>
          <cell r="D1984" t="str">
            <v xml:space="preserve">CUNDINAMARCA              </v>
          </cell>
          <cell r="E1984" t="str">
            <v>VIGILANCIA</v>
          </cell>
          <cell r="F1984" t="str">
            <v>ACTIVA</v>
          </cell>
          <cell r="G1984" t="str">
            <v xml:space="preserve">PRODUCTOS QUIMICOS                           </v>
          </cell>
          <cell r="H1984">
            <v>1983</v>
          </cell>
          <cell r="I1984">
            <v>12694743</v>
          </cell>
          <cell r="J1984">
            <v>1998.5</v>
          </cell>
          <cell r="K1984">
            <v>4346550</v>
          </cell>
          <cell r="L1984">
            <v>1776</v>
          </cell>
          <cell r="M1984">
            <v>25813694</v>
          </cell>
          <cell r="N1984">
            <v>1889</v>
          </cell>
          <cell r="O1984">
            <v>6183754</v>
          </cell>
          <cell r="P1984">
            <v>1062</v>
          </cell>
          <cell r="Q1984">
            <v>2793377</v>
          </cell>
          <cell r="R1984">
            <v>1856</v>
          </cell>
          <cell r="S1984">
            <v>887730</v>
          </cell>
          <cell r="T1984">
            <v>10564.5</v>
          </cell>
          <cell r="U1984">
            <v>1377</v>
          </cell>
        </row>
        <row r="1985">
          <cell r="A1985">
            <v>900058810</v>
          </cell>
          <cell r="B1985" t="str">
            <v xml:space="preserve">ESCALA IMPRESORES SA                                                  </v>
          </cell>
          <cell r="C1985" t="str">
            <v xml:space="preserve">BARRANQUILLA              </v>
          </cell>
          <cell r="D1985" t="str">
            <v xml:space="preserve">ATLANTICO                 </v>
          </cell>
          <cell r="E1985" t="str">
            <v>INSPECCIÓN</v>
          </cell>
          <cell r="F1985" t="str">
            <v>ACTIVA</v>
          </cell>
          <cell r="G1985" t="str">
            <v>EDITORIAL E IMPRESION (SIN INCLUIR PUBLICACIO</v>
          </cell>
          <cell r="H1985">
            <v>1984</v>
          </cell>
          <cell r="I1985">
            <v>12679235</v>
          </cell>
          <cell r="J1985">
            <v>2037.5</v>
          </cell>
          <cell r="K1985">
            <v>4192560</v>
          </cell>
          <cell r="L1985">
            <v>3421</v>
          </cell>
          <cell r="M1985">
            <v>12177715</v>
          </cell>
          <cell r="N1985">
            <v>3928</v>
          </cell>
          <cell r="O1985">
            <v>2596234</v>
          </cell>
          <cell r="P1985">
            <v>1926</v>
          </cell>
          <cell r="Q1985">
            <v>1397226</v>
          </cell>
          <cell r="R1985">
            <v>2142</v>
          </cell>
          <cell r="S1985">
            <v>735604</v>
          </cell>
          <cell r="T1985">
            <v>15438.5</v>
          </cell>
          <cell r="U1985">
            <v>2020</v>
          </cell>
        </row>
        <row r="1986">
          <cell r="A1986">
            <v>860034785</v>
          </cell>
          <cell r="B1986" t="str">
            <v xml:space="preserve">AVA LTDA. Y CIA. S.C.A.                                               </v>
          </cell>
          <cell r="C1986" t="str">
            <v xml:space="preserve">BOGOTA D.C.               </v>
          </cell>
          <cell r="D1986" t="str">
            <v xml:space="preserve">BOGOTA D.C.               </v>
          </cell>
          <cell r="E1986" t="str">
            <v>INSPECCIÓN</v>
          </cell>
          <cell r="F1986" t="str">
            <v>ACTIVA</v>
          </cell>
          <cell r="G1986" t="str">
            <v>ACTIVIDADES DIVERSAS DE INVERSION Y SERVICIOS</v>
          </cell>
          <cell r="H1986">
            <v>1985</v>
          </cell>
          <cell r="I1986">
            <v>12678104</v>
          </cell>
          <cell r="J1986">
            <v>924</v>
          </cell>
          <cell r="K1986">
            <v>12421374</v>
          </cell>
          <cell r="L1986">
            <v>9646</v>
          </cell>
          <cell r="M1986">
            <v>2429129</v>
          </cell>
          <cell r="N1986">
            <v>4131</v>
          </cell>
          <cell r="O1986">
            <v>2429129</v>
          </cell>
          <cell r="P1986">
            <v>1885</v>
          </cell>
          <cell r="Q1986">
            <v>1426036</v>
          </cell>
          <cell r="R1986">
            <v>1399</v>
          </cell>
          <cell r="S1986">
            <v>1300218</v>
          </cell>
          <cell r="T1986">
            <v>19970</v>
          </cell>
          <cell r="U1986">
            <v>2601</v>
          </cell>
        </row>
        <row r="1987">
          <cell r="A1987">
            <v>805003416</v>
          </cell>
          <cell r="B1987" t="str">
            <v xml:space="preserve">ADHESIVOS INTERNACIONALES S.A. ADHINTER S.A.                          </v>
          </cell>
          <cell r="C1987" t="str">
            <v xml:space="preserve">CALI                      </v>
          </cell>
          <cell r="D1987" t="str">
            <v xml:space="preserve">VALLE                     </v>
          </cell>
          <cell r="E1987" t="str">
            <v>INSPECCIÓN</v>
          </cell>
          <cell r="F1987" t="str">
            <v>ACTIVA</v>
          </cell>
          <cell r="G1987" t="str">
            <v xml:space="preserve">OTRAS INDUSTRIAS MANUFACTURERAS              </v>
          </cell>
          <cell r="H1987">
            <v>1986</v>
          </cell>
          <cell r="I1987">
            <v>12650206</v>
          </cell>
          <cell r="J1987">
            <v>1347.5</v>
          </cell>
          <cell r="K1987">
            <v>7530788</v>
          </cell>
          <cell r="L1987">
            <v>3504</v>
          </cell>
          <cell r="M1987">
            <v>11836155</v>
          </cell>
          <cell r="N1987">
            <v>3302</v>
          </cell>
          <cell r="O1987">
            <v>3161871</v>
          </cell>
          <cell r="P1987">
            <v>2181</v>
          </cell>
          <cell r="Q1987">
            <v>1205564</v>
          </cell>
          <cell r="R1987">
            <v>4787</v>
          </cell>
          <cell r="S1987">
            <v>224795</v>
          </cell>
          <cell r="T1987">
            <v>17107.5</v>
          </cell>
          <cell r="U1987">
            <v>2238</v>
          </cell>
        </row>
        <row r="1988">
          <cell r="A1988">
            <v>801002644</v>
          </cell>
          <cell r="B1988" t="str">
            <v xml:space="preserve">PINTU ENCHAPES S.A.                                                   </v>
          </cell>
          <cell r="C1988" t="str">
            <v xml:space="preserve">ARMENIA                   </v>
          </cell>
          <cell r="D1988" t="str">
            <v xml:space="preserve">QUINDIO                   </v>
          </cell>
          <cell r="E1988" t="str">
            <v>VIGILANCIA</v>
          </cell>
          <cell r="F1988" t="str">
            <v>ACTIVA</v>
          </cell>
          <cell r="G1988" t="str">
            <v xml:space="preserve">COMERCIO AL POR MAYOR                        </v>
          </cell>
          <cell r="H1988">
            <v>1987</v>
          </cell>
          <cell r="I1988">
            <v>12646256</v>
          </cell>
          <cell r="J1988">
            <v>2871.5</v>
          </cell>
          <cell r="K1988">
            <v>2595498</v>
          </cell>
          <cell r="L1988">
            <v>1553</v>
          </cell>
          <cell r="M1988">
            <v>30328535</v>
          </cell>
          <cell r="N1988">
            <v>983</v>
          </cell>
          <cell r="O1988">
            <v>12012989</v>
          </cell>
          <cell r="P1988">
            <v>1354</v>
          </cell>
          <cell r="Q1988">
            <v>2082839</v>
          </cell>
          <cell r="R1988">
            <v>1850</v>
          </cell>
          <cell r="S1988">
            <v>893703</v>
          </cell>
          <cell r="T1988">
            <v>10598.5</v>
          </cell>
          <cell r="U1988">
            <v>1382</v>
          </cell>
        </row>
        <row r="1989">
          <cell r="A1989">
            <v>860008279</v>
          </cell>
          <cell r="B1989" t="str">
            <v xml:space="preserve">METALES Y AFINES, MANTILLA VELEZ S.A.                                 </v>
          </cell>
          <cell r="C1989" t="str">
            <v xml:space="preserve">BOGOTA D.C.               </v>
          </cell>
          <cell r="D1989" t="str">
            <v xml:space="preserve">BOGOTA D.C.               </v>
          </cell>
          <cell r="E1989" t="str">
            <v>INSPECCIÓN</v>
          </cell>
          <cell r="F1989" t="str">
            <v>ACTIVA</v>
          </cell>
          <cell r="G1989" t="str">
            <v xml:space="preserve">COMERCIO AL POR MAYOR                        </v>
          </cell>
          <cell r="H1989">
            <v>1988</v>
          </cell>
          <cell r="I1989">
            <v>12640451</v>
          </cell>
          <cell r="J1989">
            <v>1352.5</v>
          </cell>
          <cell r="K1989">
            <v>7501829</v>
          </cell>
          <cell r="L1989">
            <v>4304</v>
          </cell>
          <cell r="M1989">
            <v>9120662</v>
          </cell>
          <cell r="N1989">
            <v>5077</v>
          </cell>
          <cell r="O1989">
            <v>1869735</v>
          </cell>
          <cell r="P1989">
            <v>2705</v>
          </cell>
          <cell r="Q1989">
            <v>896871</v>
          </cell>
          <cell r="R1989">
            <v>3402</v>
          </cell>
          <cell r="S1989">
            <v>379062</v>
          </cell>
          <cell r="T1989">
            <v>18828.5</v>
          </cell>
          <cell r="U1989">
            <v>2457</v>
          </cell>
        </row>
        <row r="1990">
          <cell r="A1990">
            <v>890104438</v>
          </cell>
          <cell r="B1990" t="str">
            <v xml:space="preserve">EMPAQUES TRANSPARENTES S.A.                                           </v>
          </cell>
          <cell r="C1990" t="str">
            <v xml:space="preserve">BARRANQUILLA              </v>
          </cell>
          <cell r="D1990" t="str">
            <v xml:space="preserve">ATLANTICO                 </v>
          </cell>
          <cell r="E1990" t="str">
            <v>VIGILANCIA</v>
          </cell>
          <cell r="F1990" t="str">
            <v>ACTIVA</v>
          </cell>
          <cell r="G1990" t="str">
            <v xml:space="preserve">PRODUCTOS DE PLASTICO                        </v>
          </cell>
          <cell r="H1990">
            <v>1989</v>
          </cell>
          <cell r="I1990">
            <v>12635852</v>
          </cell>
          <cell r="J1990">
            <v>1317.5</v>
          </cell>
          <cell r="K1990">
            <v>7740511</v>
          </cell>
          <cell r="L1990">
            <v>3017</v>
          </cell>
          <cell r="M1990">
            <v>14070574</v>
          </cell>
          <cell r="N1990">
            <v>4605</v>
          </cell>
          <cell r="O1990">
            <v>2116710</v>
          </cell>
          <cell r="P1990">
            <v>3331</v>
          </cell>
          <cell r="Q1990">
            <v>674873</v>
          </cell>
          <cell r="R1990">
            <v>3034</v>
          </cell>
          <cell r="S1990">
            <v>452162</v>
          </cell>
          <cell r="T1990">
            <v>17293.5</v>
          </cell>
          <cell r="U1990">
            <v>2259</v>
          </cell>
        </row>
        <row r="1991">
          <cell r="A1991">
            <v>802008192</v>
          </cell>
          <cell r="B1991" t="str">
            <v xml:space="preserve">CENTRO MAYORISTA PAPELERO TAURO LTDA                                  </v>
          </cell>
          <cell r="C1991" t="str">
            <v xml:space="preserve">BARRANQUILLA              </v>
          </cell>
          <cell r="D1991" t="str">
            <v xml:space="preserve">ATLANTICO                 </v>
          </cell>
          <cell r="E1991" t="str">
            <v>INSPECCIÓN</v>
          </cell>
          <cell r="F1991" t="str">
            <v>ACTIVA</v>
          </cell>
          <cell r="G1991" t="str">
            <v xml:space="preserve">COMERCIO AL POR MENOR                        </v>
          </cell>
          <cell r="H1991">
            <v>1990</v>
          </cell>
          <cell r="I1991">
            <v>12629776</v>
          </cell>
          <cell r="J1991">
            <v>2169.5</v>
          </cell>
          <cell r="K1991">
            <v>3852999</v>
          </cell>
          <cell r="L1991">
            <v>2245</v>
          </cell>
          <cell r="M1991">
            <v>19671192</v>
          </cell>
          <cell r="N1991">
            <v>1862</v>
          </cell>
          <cell r="O1991">
            <v>6297189</v>
          </cell>
          <cell r="P1991">
            <v>2389</v>
          </cell>
          <cell r="Q1991">
            <v>1054503</v>
          </cell>
          <cell r="R1991">
            <v>4540</v>
          </cell>
          <cell r="S1991">
            <v>244678</v>
          </cell>
          <cell r="T1991">
            <v>15195.5</v>
          </cell>
          <cell r="U1991">
            <v>1994</v>
          </cell>
        </row>
        <row r="1992">
          <cell r="A1992">
            <v>860000315</v>
          </cell>
          <cell r="B1992" t="str">
            <v xml:space="preserve">SPERLING S.A.                                                         </v>
          </cell>
          <cell r="C1992" t="str">
            <v xml:space="preserve">BOGOTA D.C.               </v>
          </cell>
          <cell r="D1992" t="str">
            <v xml:space="preserve">BOGOTA D.C.               </v>
          </cell>
          <cell r="E1992" t="str">
            <v>INSPECCIÓN</v>
          </cell>
          <cell r="F1992" t="str">
            <v>ACTIVA</v>
          </cell>
          <cell r="G1992" t="str">
            <v xml:space="preserve">COMERCIO AL POR MENOR                        </v>
          </cell>
          <cell r="H1992">
            <v>1991</v>
          </cell>
          <cell r="I1992">
            <v>12621148</v>
          </cell>
          <cell r="J1992">
            <v>1821.5</v>
          </cell>
          <cell r="K1992">
            <v>5017694</v>
          </cell>
          <cell r="L1992">
            <v>3385</v>
          </cell>
          <cell r="M1992">
            <v>12334112</v>
          </cell>
          <cell r="N1992">
            <v>2811</v>
          </cell>
          <cell r="O1992">
            <v>3864529</v>
          </cell>
          <cell r="P1992">
            <v>2035</v>
          </cell>
          <cell r="Q1992">
            <v>1315900</v>
          </cell>
          <cell r="R1992">
            <v>4555</v>
          </cell>
          <cell r="S1992">
            <v>243456</v>
          </cell>
          <cell r="T1992">
            <v>16598.5</v>
          </cell>
          <cell r="U1992">
            <v>2165</v>
          </cell>
        </row>
        <row r="1993">
          <cell r="A1993">
            <v>817000760</v>
          </cell>
          <cell r="B1993" t="str">
            <v xml:space="preserve">ANDINA DE EMPAQUES S A   EN CONCORDATO                                </v>
          </cell>
          <cell r="C1993" t="str">
            <v xml:space="preserve">SANTANDER DE QUILICHAO    </v>
          </cell>
          <cell r="D1993" t="str">
            <v xml:space="preserve">CAUCA                     </v>
          </cell>
          <cell r="E1993" t="str">
            <v>INSPECCIÓN</v>
          </cell>
          <cell r="F1993" t="str">
            <v>CONCORDATO</v>
          </cell>
          <cell r="G1993" t="str">
            <v xml:space="preserve">FABRICACION DE PAPEL, CARTON Y DERIVADOS     </v>
          </cell>
          <cell r="H1993">
            <v>1992</v>
          </cell>
          <cell r="I1993">
            <v>12604520</v>
          </cell>
          <cell r="J1993">
            <v>1134.5</v>
          </cell>
          <cell r="K1993">
            <v>9463612</v>
          </cell>
          <cell r="L1993">
            <v>4625</v>
          </cell>
          <cell r="M1993">
            <v>8358336</v>
          </cell>
          <cell r="N1993">
            <v>6457</v>
          </cell>
          <cell r="O1993">
            <v>1356563</v>
          </cell>
          <cell r="P1993">
            <v>3888</v>
          </cell>
          <cell r="Q1993">
            <v>546015</v>
          </cell>
          <cell r="R1993">
            <v>1798</v>
          </cell>
          <cell r="S1993">
            <v>926680</v>
          </cell>
          <cell r="T1993">
            <v>19894.5</v>
          </cell>
          <cell r="U1993">
            <v>2593</v>
          </cell>
        </row>
        <row r="1994">
          <cell r="A1994">
            <v>802010017</v>
          </cell>
          <cell r="B1994" t="str">
            <v xml:space="preserve">MADEFLEX S A                                                          </v>
          </cell>
          <cell r="C1994" t="str">
            <v xml:space="preserve">SOLEDAD                   </v>
          </cell>
          <cell r="D1994" t="str">
            <v xml:space="preserve">ATLANTICO                 </v>
          </cell>
          <cell r="E1994" t="str">
            <v>VIGILANCIA</v>
          </cell>
          <cell r="F1994" t="str">
            <v>ACTIVA</v>
          </cell>
          <cell r="G1994" t="str">
            <v>PREPARACION DE MADERA Y ELABORACION DE PRODUC</v>
          </cell>
          <cell r="H1994">
            <v>1993</v>
          </cell>
          <cell r="I1994">
            <v>12604265</v>
          </cell>
          <cell r="J1994">
            <v>2022</v>
          </cell>
          <cell r="K1994">
            <v>4262325</v>
          </cell>
          <cell r="L1994">
            <v>2395</v>
          </cell>
          <cell r="M1994">
            <v>18381374</v>
          </cell>
          <cell r="N1994">
            <v>2191</v>
          </cell>
          <cell r="O1994">
            <v>5159282</v>
          </cell>
          <cell r="P1994">
            <v>2742</v>
          </cell>
          <cell r="Q1994">
            <v>883291</v>
          </cell>
          <cell r="R1994">
            <v>7640</v>
          </cell>
          <cell r="S1994">
            <v>94237</v>
          </cell>
          <cell r="T1994">
            <v>18983</v>
          </cell>
          <cell r="U1994">
            <v>2479</v>
          </cell>
        </row>
        <row r="1995">
          <cell r="A1995">
            <v>890304375</v>
          </cell>
          <cell r="B1995" t="str">
            <v xml:space="preserve">INDUGRAFICAS S.A.                                                     </v>
          </cell>
          <cell r="C1995" t="str">
            <v xml:space="preserve">CALI                      </v>
          </cell>
          <cell r="D1995" t="str">
            <v xml:space="preserve">VALLE                     </v>
          </cell>
          <cell r="E1995" t="str">
            <v>VIGILANCIA</v>
          </cell>
          <cell r="F1995" t="str">
            <v>ACTIVA</v>
          </cell>
          <cell r="G1995" t="str">
            <v>EDITORIAL E IMPRESION (SIN INCLUIR PUBLICACIO</v>
          </cell>
          <cell r="H1995">
            <v>1994</v>
          </cell>
          <cell r="I1995">
            <v>12603042</v>
          </cell>
          <cell r="J1995">
            <v>1301</v>
          </cell>
          <cell r="K1995">
            <v>7856772</v>
          </cell>
          <cell r="L1995">
            <v>2689</v>
          </cell>
          <cell r="M1995">
            <v>16147040</v>
          </cell>
          <cell r="N1995">
            <v>5081</v>
          </cell>
          <cell r="O1995">
            <v>1868266</v>
          </cell>
          <cell r="P1995">
            <v>3697</v>
          </cell>
          <cell r="Q1995">
            <v>585620</v>
          </cell>
          <cell r="R1995">
            <v>5480</v>
          </cell>
          <cell r="S1995">
            <v>181539</v>
          </cell>
          <cell r="T1995">
            <v>20242</v>
          </cell>
          <cell r="U1995">
            <v>2643</v>
          </cell>
        </row>
        <row r="1996">
          <cell r="A1996">
            <v>860004625</v>
          </cell>
          <cell r="B1996" t="str">
            <v xml:space="preserve">INVERSIONES LA CASTELLANA S A                                         </v>
          </cell>
          <cell r="C1996" t="str">
            <v xml:space="preserve">BOGOTA D.C.               </v>
          </cell>
          <cell r="D1996" t="str">
            <v xml:space="preserve">BOGOTA D.C.               </v>
          </cell>
          <cell r="E1996" t="str">
            <v>INSPECCIÓN</v>
          </cell>
          <cell r="F1996" t="str">
            <v>ACTIVA</v>
          </cell>
          <cell r="G1996" t="str">
            <v xml:space="preserve">ADECUACION DE OBRAS DE CONSTRUCCION          </v>
          </cell>
          <cell r="H1996">
            <v>1995</v>
          </cell>
          <cell r="I1996">
            <v>12591032</v>
          </cell>
          <cell r="J1996">
            <v>1171.5</v>
          </cell>
          <cell r="K1996">
            <v>9061888</v>
          </cell>
          <cell r="L1996">
            <v>7652</v>
          </cell>
          <cell r="M1996">
            <v>3797941</v>
          </cell>
          <cell r="N1996">
            <v>6239</v>
          </cell>
          <cell r="O1996">
            <v>1426401</v>
          </cell>
          <cell r="P1996">
            <v>2746</v>
          </cell>
          <cell r="Q1996">
            <v>881851</v>
          </cell>
          <cell r="R1996">
            <v>2465</v>
          </cell>
          <cell r="S1996">
            <v>603227</v>
          </cell>
          <cell r="T1996">
            <v>22268.5</v>
          </cell>
          <cell r="U1996">
            <v>2933</v>
          </cell>
        </row>
        <row r="1997">
          <cell r="A1997">
            <v>860030857</v>
          </cell>
          <cell r="B1997" t="str">
            <v xml:space="preserve">SARALUZ LIMITADA                                                      </v>
          </cell>
          <cell r="C1997" t="str">
            <v xml:space="preserve">BOGOTA D.C.               </v>
          </cell>
          <cell r="D1997" t="str">
            <v xml:space="preserve">BOGOTA D.C.               </v>
          </cell>
          <cell r="E1997" t="str">
            <v>INSPECCIÓN</v>
          </cell>
          <cell r="F1997" t="str">
            <v>ACTIVA</v>
          </cell>
          <cell r="G1997" t="str">
            <v xml:space="preserve">COMERCIO AL POR MENOR                        </v>
          </cell>
          <cell r="H1997">
            <v>1996</v>
          </cell>
          <cell r="I1997">
            <v>12579643</v>
          </cell>
          <cell r="J1997">
            <v>1303</v>
          </cell>
          <cell r="K1997">
            <v>7844536</v>
          </cell>
          <cell r="L1997">
            <v>3293</v>
          </cell>
          <cell r="M1997">
            <v>12713614</v>
          </cell>
          <cell r="N1997">
            <v>1798</v>
          </cell>
          <cell r="O1997">
            <v>6556806</v>
          </cell>
          <cell r="P1997">
            <v>3734</v>
          </cell>
          <cell r="Q1997">
            <v>577016</v>
          </cell>
          <cell r="R1997">
            <v>7036</v>
          </cell>
          <cell r="S1997">
            <v>112550</v>
          </cell>
          <cell r="T1997">
            <v>19160</v>
          </cell>
          <cell r="U1997">
            <v>2503</v>
          </cell>
        </row>
        <row r="1998">
          <cell r="A1998">
            <v>800215583</v>
          </cell>
          <cell r="B1998" t="str">
            <v xml:space="preserve">ZONA FRANCA INDUSTRIAL DE BIENES Y DE SERVICIOS PALMASECA SA          </v>
          </cell>
          <cell r="C1998" t="str">
            <v xml:space="preserve">PALMIRA                   </v>
          </cell>
          <cell r="D1998" t="str">
            <v xml:space="preserve">VALLE                     </v>
          </cell>
          <cell r="E1998" t="str">
            <v>INSPECCIÓN</v>
          </cell>
          <cell r="F1998" t="str">
            <v>ACTIVA</v>
          </cell>
          <cell r="G1998" t="str">
            <v xml:space="preserve">ACTIVIDADES INMOBILIARIAS                    </v>
          </cell>
          <cell r="H1998">
            <v>1997</v>
          </cell>
          <cell r="I1998">
            <v>12575747</v>
          </cell>
          <cell r="J1998">
            <v>1143</v>
          </cell>
          <cell r="K1998">
            <v>9393872</v>
          </cell>
          <cell r="L1998">
            <v>5285</v>
          </cell>
          <cell r="M1998">
            <v>6914275</v>
          </cell>
          <cell r="N1998">
            <v>1996</v>
          </cell>
          <cell r="O1998">
            <v>5812157</v>
          </cell>
          <cell r="P1998">
            <v>1388</v>
          </cell>
          <cell r="Q1998">
            <v>2043256</v>
          </cell>
          <cell r="R1998">
            <v>1598</v>
          </cell>
          <cell r="S1998">
            <v>1084778</v>
          </cell>
          <cell r="T1998">
            <v>13407</v>
          </cell>
          <cell r="U1998">
            <v>1745</v>
          </cell>
        </row>
        <row r="1999">
          <cell r="A1999">
            <v>800153970</v>
          </cell>
          <cell r="B1999" t="str">
            <v xml:space="preserve">VITRAL TEXTIL LTDA                                                    </v>
          </cell>
          <cell r="C1999" t="str">
            <v xml:space="preserve">BOGOTA D.C.               </v>
          </cell>
          <cell r="D1999" t="str">
            <v xml:space="preserve">BOGOTA D.C.               </v>
          </cell>
          <cell r="E1999" t="str">
            <v>INSPECCIÓN</v>
          </cell>
          <cell r="F1999" t="str">
            <v>ACTIVA</v>
          </cell>
          <cell r="G1999" t="str">
            <v xml:space="preserve">COMERCIO AL POR MAYOR                        </v>
          </cell>
          <cell r="H1999">
            <v>1998</v>
          </cell>
          <cell r="I1999">
            <v>12559256</v>
          </cell>
          <cell r="J1999">
            <v>2332.5</v>
          </cell>
          <cell r="K1999">
            <v>3430714</v>
          </cell>
          <cell r="L1999">
            <v>3409</v>
          </cell>
          <cell r="M1999">
            <v>12232295</v>
          </cell>
          <cell r="N1999">
            <v>2706</v>
          </cell>
          <cell r="O1999">
            <v>4061564</v>
          </cell>
          <cell r="P1999">
            <v>1692</v>
          </cell>
          <cell r="Q1999">
            <v>1617842</v>
          </cell>
          <cell r="R1999">
            <v>4988</v>
          </cell>
          <cell r="S1999">
            <v>211540</v>
          </cell>
          <cell r="T1999">
            <v>17125.5</v>
          </cell>
          <cell r="U1999">
            <v>2243</v>
          </cell>
        </row>
        <row r="2000">
          <cell r="A2000">
            <v>830119914</v>
          </cell>
          <cell r="B2000" t="str">
            <v xml:space="preserve">GRUPO LATINO DE PUBLICIDAD COLOMBIA LTDA                              </v>
          </cell>
          <cell r="C2000" t="str">
            <v xml:space="preserve">BOGOTA D.C.               </v>
          </cell>
          <cell r="D2000" t="str">
            <v xml:space="preserve">BOGOTA D.C.               </v>
          </cell>
          <cell r="E2000" t="str">
            <v>VIGILANCIA</v>
          </cell>
          <cell r="F2000" t="str">
            <v>ACTIVA</v>
          </cell>
          <cell r="G2000" t="str">
            <v xml:space="preserve">OTRAS ACTIVIDADES EMPRESARIALES              </v>
          </cell>
          <cell r="H2000">
            <v>1999</v>
          </cell>
          <cell r="I2000">
            <v>12558162</v>
          </cell>
          <cell r="J2000">
            <v>2461</v>
          </cell>
          <cell r="K2000">
            <v>3166195</v>
          </cell>
          <cell r="L2000">
            <v>1479</v>
          </cell>
          <cell r="M2000">
            <v>31786465</v>
          </cell>
          <cell r="N2000">
            <v>390</v>
          </cell>
          <cell r="O2000">
            <v>31786464</v>
          </cell>
          <cell r="P2000">
            <v>1180</v>
          </cell>
          <cell r="Q2000">
            <v>2460564</v>
          </cell>
          <cell r="R2000">
            <v>1284</v>
          </cell>
          <cell r="S2000">
            <v>1455012</v>
          </cell>
          <cell r="T2000">
            <v>8793</v>
          </cell>
          <cell r="U2000">
            <v>1153</v>
          </cell>
        </row>
        <row r="2001">
          <cell r="A2001">
            <v>800134773</v>
          </cell>
          <cell r="B2001" t="str">
            <v xml:space="preserve">SOLINOFF CORPORATION S A                                              </v>
          </cell>
          <cell r="C2001" t="str">
            <v xml:space="preserve">BOGOTA D.C.               </v>
          </cell>
          <cell r="D2001" t="str">
            <v xml:space="preserve">BOGOTA D.C.               </v>
          </cell>
          <cell r="E2001" t="str">
            <v>VIGILANCIA</v>
          </cell>
          <cell r="F2001" t="str">
            <v>ACTIVA</v>
          </cell>
          <cell r="G2001" t="str">
            <v xml:space="preserve">OTRAS INDUSTRIAS MANUFACTURERAS              </v>
          </cell>
          <cell r="H2001">
            <v>2000</v>
          </cell>
          <cell r="I2001">
            <v>12546019</v>
          </cell>
          <cell r="J2001">
            <v>1459.5</v>
          </cell>
          <cell r="K2001">
            <v>6741470</v>
          </cell>
          <cell r="L2001">
            <v>1927</v>
          </cell>
          <cell r="M2001">
            <v>23688714</v>
          </cell>
          <cell r="N2001">
            <v>1835</v>
          </cell>
          <cell r="O2001">
            <v>6381775</v>
          </cell>
          <cell r="P2001">
            <v>1543</v>
          </cell>
          <cell r="Q2001">
            <v>1805111</v>
          </cell>
          <cell r="R2001">
            <v>3318</v>
          </cell>
          <cell r="S2001">
            <v>393901</v>
          </cell>
          <cell r="T2001">
            <v>12082.5</v>
          </cell>
          <cell r="U2001">
            <v>1581</v>
          </cell>
        </row>
        <row r="2002">
          <cell r="A2002">
            <v>860519235</v>
          </cell>
          <cell r="B2002" t="str">
            <v xml:space="preserve">TALLERES AUTORIZADOS S.A.                                             </v>
          </cell>
          <cell r="C2002" t="str">
            <v xml:space="preserve">BOGOTA D.C.               </v>
          </cell>
          <cell r="D2002" t="str">
            <v xml:space="preserve">BOGOTA D.C.               </v>
          </cell>
          <cell r="E2002" t="str">
            <v>VIGILANCIA</v>
          </cell>
          <cell r="F2002" t="str">
            <v>ACTIVA</v>
          </cell>
          <cell r="G2002" t="str">
            <v xml:space="preserve">COMERCIO DE VEHICULOS Y ACTIVIDADES CONEXAS  </v>
          </cell>
          <cell r="H2002">
            <v>2001</v>
          </cell>
          <cell r="I2002">
            <v>12534597</v>
          </cell>
          <cell r="J2002">
            <v>1277.5</v>
          </cell>
          <cell r="K2002">
            <v>8028116</v>
          </cell>
          <cell r="L2002">
            <v>2048</v>
          </cell>
          <cell r="M2002">
            <v>22008292</v>
          </cell>
          <cell r="N2002">
            <v>931</v>
          </cell>
          <cell r="O2002">
            <v>12758061</v>
          </cell>
          <cell r="P2002">
            <v>4936</v>
          </cell>
          <cell r="Q2002">
            <v>383591</v>
          </cell>
          <cell r="R2002">
            <v>1231</v>
          </cell>
          <cell r="S2002">
            <v>1529222</v>
          </cell>
          <cell r="T2002">
            <v>12424.5</v>
          </cell>
          <cell r="U2002">
            <v>1616</v>
          </cell>
        </row>
        <row r="2003">
          <cell r="A2003">
            <v>800005389</v>
          </cell>
          <cell r="B2003" t="str">
            <v xml:space="preserve">COGNIS DE COLOMBIA S.A.                                               </v>
          </cell>
          <cell r="C2003" t="str">
            <v xml:space="preserve">YUMBO                     </v>
          </cell>
          <cell r="D2003" t="str">
            <v xml:space="preserve">VALLE                     </v>
          </cell>
          <cell r="E2003" t="str">
            <v>VIGILANCIA</v>
          </cell>
          <cell r="F2003" t="str">
            <v>ACTIVA</v>
          </cell>
          <cell r="G2003" t="str">
            <v xml:space="preserve">COMERCIO AL POR MAYOR                        </v>
          </cell>
          <cell r="H2003">
            <v>2002</v>
          </cell>
          <cell r="I2003">
            <v>12525927</v>
          </cell>
          <cell r="J2003">
            <v>1383</v>
          </cell>
          <cell r="K2003">
            <v>7285813</v>
          </cell>
          <cell r="L2003">
            <v>1896</v>
          </cell>
          <cell r="M2003">
            <v>24065862</v>
          </cell>
          <cell r="N2003">
            <v>1504</v>
          </cell>
          <cell r="O2003">
            <v>7845823</v>
          </cell>
          <cell r="P2003">
            <v>671</v>
          </cell>
          <cell r="Q2003">
            <v>4875269</v>
          </cell>
          <cell r="R2003">
            <v>758</v>
          </cell>
          <cell r="S2003">
            <v>2907226</v>
          </cell>
          <cell r="T2003">
            <v>8214</v>
          </cell>
          <cell r="U2003">
            <v>1082</v>
          </cell>
        </row>
        <row r="2004">
          <cell r="A2004">
            <v>800166833</v>
          </cell>
          <cell r="B2004" t="str">
            <v xml:space="preserve">MERQUELLANTAS S.A.                                                    </v>
          </cell>
          <cell r="C2004" t="str">
            <v xml:space="preserve">BOGOTA D.C.               </v>
          </cell>
          <cell r="D2004" t="str">
            <v xml:space="preserve">BOGOTA D.C.               </v>
          </cell>
          <cell r="E2004" t="str">
            <v>VIGILANCIA</v>
          </cell>
          <cell r="F2004" t="str">
            <v>ACTIVA</v>
          </cell>
          <cell r="G2004" t="str">
            <v xml:space="preserve">COMERCIO DE VEHICULOS Y ACTIVIDADES CONEXAS  </v>
          </cell>
          <cell r="H2004">
            <v>2003</v>
          </cell>
          <cell r="I2004">
            <v>12525912</v>
          </cell>
          <cell r="J2004">
            <v>4885.5</v>
          </cell>
          <cell r="K2004">
            <v>1026553</v>
          </cell>
          <cell r="L2004">
            <v>1689</v>
          </cell>
          <cell r="M2004">
            <v>27357844</v>
          </cell>
          <cell r="N2004">
            <v>1927</v>
          </cell>
          <cell r="O2004">
            <v>6035507</v>
          </cell>
          <cell r="P2004">
            <v>3971</v>
          </cell>
          <cell r="Q2004">
            <v>530174</v>
          </cell>
          <cell r="R2004">
            <v>7356</v>
          </cell>
          <cell r="S2004">
            <v>102566</v>
          </cell>
          <cell r="T2004">
            <v>21831.5</v>
          </cell>
          <cell r="U2004">
            <v>2861</v>
          </cell>
        </row>
        <row r="2005">
          <cell r="A2005">
            <v>830016167</v>
          </cell>
          <cell r="B2005" t="str">
            <v xml:space="preserve">DESARROLLO DE PROYECTOS DE INGENIERIA LTDA                            </v>
          </cell>
          <cell r="C2005" t="str">
            <v xml:space="preserve">BOGOTA D.C.               </v>
          </cell>
          <cell r="D2005" t="str">
            <v xml:space="preserve">BOGOTA D.C.               </v>
          </cell>
          <cell r="E2005" t="str">
            <v>VIGILANCIA</v>
          </cell>
          <cell r="F2005" t="str">
            <v>ACTIVA</v>
          </cell>
          <cell r="G2005" t="str">
            <v xml:space="preserve">CONSTRUCCION DE OBRAS CIVILES                </v>
          </cell>
          <cell r="H2005">
            <v>2004</v>
          </cell>
          <cell r="I2005">
            <v>12496168</v>
          </cell>
          <cell r="J2005">
            <v>2581</v>
          </cell>
          <cell r="K2005">
            <v>2968587</v>
          </cell>
          <cell r="L2005">
            <v>1410</v>
          </cell>
          <cell r="M2005">
            <v>33600704</v>
          </cell>
          <cell r="N2005">
            <v>1482</v>
          </cell>
          <cell r="O2005">
            <v>7909515</v>
          </cell>
          <cell r="P2005">
            <v>875</v>
          </cell>
          <cell r="Q2005">
            <v>3536842</v>
          </cell>
          <cell r="R2005">
            <v>988</v>
          </cell>
          <cell r="S2005">
            <v>1989240</v>
          </cell>
          <cell r="T2005">
            <v>9340</v>
          </cell>
          <cell r="U2005">
            <v>1233</v>
          </cell>
        </row>
        <row r="2006">
          <cell r="A2006">
            <v>800147971</v>
          </cell>
          <cell r="B2006" t="str">
            <v xml:space="preserve">PSIPHARMA LIMITDA                                                     </v>
          </cell>
          <cell r="C2006" t="str">
            <v xml:space="preserve">BOGOTA D.C.               </v>
          </cell>
          <cell r="D2006" t="str">
            <v xml:space="preserve">BOGOTA D.C.               </v>
          </cell>
          <cell r="E2006" t="str">
            <v>INSPECCIÓN</v>
          </cell>
          <cell r="F2006" t="str">
            <v>ACTIVA</v>
          </cell>
          <cell r="G2006" t="str">
            <v xml:space="preserve">COMERCIO AL POR MAYOR                        </v>
          </cell>
          <cell r="H2006">
            <v>2005</v>
          </cell>
          <cell r="I2006">
            <v>12481222</v>
          </cell>
          <cell r="J2006">
            <v>2303</v>
          </cell>
          <cell r="K2006">
            <v>3508281</v>
          </cell>
          <cell r="L2006">
            <v>4630</v>
          </cell>
          <cell r="M2006">
            <v>8351923</v>
          </cell>
          <cell r="N2006">
            <v>3110</v>
          </cell>
          <cell r="O2006">
            <v>3411194</v>
          </cell>
          <cell r="P2006">
            <v>2034</v>
          </cell>
          <cell r="Q2006">
            <v>1316240</v>
          </cell>
          <cell r="R2006">
            <v>2742</v>
          </cell>
          <cell r="S2006">
            <v>516434</v>
          </cell>
          <cell r="T2006">
            <v>16824</v>
          </cell>
          <cell r="U2006">
            <v>2198</v>
          </cell>
        </row>
        <row r="2007">
          <cell r="A2007">
            <v>860044466</v>
          </cell>
          <cell r="B2007" t="str">
            <v xml:space="preserve">CIVILIA S A                                                           </v>
          </cell>
          <cell r="C2007" t="str">
            <v xml:space="preserve">BOGOTA D.C.               </v>
          </cell>
          <cell r="D2007" t="str">
            <v xml:space="preserve">BOGOTA D.C.               </v>
          </cell>
          <cell r="E2007" t="str">
            <v>VIGILANCIA</v>
          </cell>
          <cell r="F2007" t="str">
            <v>ACTIVA</v>
          </cell>
          <cell r="G2007" t="str">
            <v xml:space="preserve">CONSTRUCCION DE OBRAS CIVILES                </v>
          </cell>
          <cell r="H2007">
            <v>2006</v>
          </cell>
          <cell r="I2007">
            <v>12474266</v>
          </cell>
          <cell r="J2007">
            <v>1043</v>
          </cell>
          <cell r="K2007">
            <v>10654629</v>
          </cell>
          <cell r="L2007">
            <v>2968</v>
          </cell>
          <cell r="M2007">
            <v>14338426</v>
          </cell>
          <cell r="N2007">
            <v>2858</v>
          </cell>
          <cell r="O2007">
            <v>3774942</v>
          </cell>
          <cell r="P2007">
            <v>1239</v>
          </cell>
          <cell r="Q2007">
            <v>2318471</v>
          </cell>
          <cell r="R2007">
            <v>738</v>
          </cell>
          <cell r="S2007">
            <v>3050794</v>
          </cell>
          <cell r="T2007">
            <v>10852</v>
          </cell>
          <cell r="U2007">
            <v>1419</v>
          </cell>
        </row>
        <row r="2008">
          <cell r="A2008">
            <v>830051740</v>
          </cell>
          <cell r="B2008" t="str">
            <v xml:space="preserve">PROTEX S A                                                            </v>
          </cell>
          <cell r="C2008" t="str">
            <v xml:space="preserve">BOGOTA D.C.               </v>
          </cell>
          <cell r="D2008" t="str">
            <v xml:space="preserve">BOGOTA D.C.               </v>
          </cell>
          <cell r="E2008" t="str">
            <v>VIGILANCIA</v>
          </cell>
          <cell r="F2008" t="str">
            <v>ACTIVA</v>
          </cell>
          <cell r="G2008" t="str">
            <v xml:space="preserve">COMERCIO AL POR MAYOR                        </v>
          </cell>
          <cell r="H2008">
            <v>2007</v>
          </cell>
          <cell r="I2008">
            <v>12466663</v>
          </cell>
          <cell r="J2008">
            <v>1322</v>
          </cell>
          <cell r="K2008">
            <v>7719596</v>
          </cell>
          <cell r="L2008">
            <v>1678</v>
          </cell>
          <cell r="M2008">
            <v>27543032</v>
          </cell>
          <cell r="N2008">
            <v>1558</v>
          </cell>
          <cell r="O2008">
            <v>7639394</v>
          </cell>
          <cell r="P2008">
            <v>842</v>
          </cell>
          <cell r="Q2008">
            <v>3699865</v>
          </cell>
          <cell r="R2008">
            <v>1067</v>
          </cell>
          <cell r="S2008">
            <v>1811005</v>
          </cell>
          <cell r="T2008">
            <v>8474</v>
          </cell>
          <cell r="U2008">
            <v>1117</v>
          </cell>
        </row>
        <row r="2009">
          <cell r="A2009">
            <v>860001847</v>
          </cell>
          <cell r="B2009" t="str">
            <v xml:space="preserve">LA CAMPINA S A                                                        </v>
          </cell>
          <cell r="C2009" t="str">
            <v xml:space="preserve">BOGOTA D.C.               </v>
          </cell>
          <cell r="D2009" t="str">
            <v xml:space="preserve">BOGOTA D.C.               </v>
          </cell>
          <cell r="E2009" t="str">
            <v>VIGILANCIA</v>
          </cell>
          <cell r="F2009" t="str">
            <v>ACTIVA</v>
          </cell>
          <cell r="G2009" t="str">
            <v xml:space="preserve">PRODUCTOS ALIMENTICIOS                       </v>
          </cell>
          <cell r="H2009">
            <v>2008</v>
          </cell>
          <cell r="I2009">
            <v>12465615</v>
          </cell>
          <cell r="J2009">
            <v>1599</v>
          </cell>
          <cell r="K2009">
            <v>5952131</v>
          </cell>
          <cell r="L2009">
            <v>1780</v>
          </cell>
          <cell r="M2009">
            <v>25769074</v>
          </cell>
          <cell r="N2009">
            <v>1398</v>
          </cell>
          <cell r="O2009">
            <v>8393170</v>
          </cell>
          <cell r="P2009">
            <v>2286</v>
          </cell>
          <cell r="Q2009">
            <v>1126372</v>
          </cell>
          <cell r="R2009">
            <v>6105</v>
          </cell>
          <cell r="S2009">
            <v>149138</v>
          </cell>
          <cell r="T2009">
            <v>15176</v>
          </cell>
          <cell r="U2009">
            <v>1993</v>
          </cell>
        </row>
        <row r="2010">
          <cell r="A2010">
            <v>890206997</v>
          </cell>
          <cell r="B2010" t="str">
            <v xml:space="preserve">INVERSIONES ARENAS SERRANO LIMITADA                                   </v>
          </cell>
          <cell r="C2010" t="str">
            <v xml:space="preserve">BUCARAMANGA               </v>
          </cell>
          <cell r="D2010" t="str">
            <v xml:space="preserve">SANTANDER                 </v>
          </cell>
          <cell r="E2010" t="str">
            <v>INSPECCIÓN</v>
          </cell>
          <cell r="F2010" t="str">
            <v>ACTIVA</v>
          </cell>
          <cell r="G2010" t="str">
            <v xml:space="preserve">COMERCIO AL POR MENOR                        </v>
          </cell>
          <cell r="H2010">
            <v>2009</v>
          </cell>
          <cell r="I2010">
            <v>12457089</v>
          </cell>
          <cell r="J2010">
            <v>1508.5</v>
          </cell>
          <cell r="K2010">
            <v>6424300</v>
          </cell>
          <cell r="L2010">
            <v>5079</v>
          </cell>
          <cell r="M2010">
            <v>7309706</v>
          </cell>
          <cell r="N2010">
            <v>3972</v>
          </cell>
          <cell r="O2010">
            <v>2558679</v>
          </cell>
          <cell r="P2010">
            <v>3162</v>
          </cell>
          <cell r="Q2010">
            <v>721050</v>
          </cell>
          <cell r="R2010">
            <v>4050</v>
          </cell>
          <cell r="S2010">
            <v>292301</v>
          </cell>
          <cell r="T2010">
            <v>19780.5</v>
          </cell>
          <cell r="U2010">
            <v>2580</v>
          </cell>
        </row>
        <row r="2011">
          <cell r="A2011">
            <v>844000670</v>
          </cell>
          <cell r="B2011" t="str">
            <v xml:space="preserve">MONTAJES JM LTDA                                                      </v>
          </cell>
          <cell r="C2011" t="str">
            <v xml:space="preserve">YOPAL                     </v>
          </cell>
          <cell r="D2011" t="str">
            <v xml:space="preserve">CASANARE                  </v>
          </cell>
          <cell r="E2011" t="str">
            <v>VIGILANCIA</v>
          </cell>
          <cell r="F2011" t="str">
            <v>ACTIVA</v>
          </cell>
          <cell r="G2011" t="str">
            <v xml:space="preserve">DERIVADOS DEL PETROLEO Y GAS                 </v>
          </cell>
          <cell r="H2011">
            <v>2010</v>
          </cell>
          <cell r="I2011">
            <v>12448479</v>
          </cell>
          <cell r="J2011">
            <v>2355</v>
          </cell>
          <cell r="K2011">
            <v>3380442</v>
          </cell>
          <cell r="L2011">
            <v>1269</v>
          </cell>
          <cell r="M2011">
            <v>37075408</v>
          </cell>
          <cell r="N2011">
            <v>3964</v>
          </cell>
          <cell r="O2011">
            <v>2564110</v>
          </cell>
          <cell r="P2011">
            <v>1995</v>
          </cell>
          <cell r="Q2011">
            <v>1348440</v>
          </cell>
          <cell r="R2011">
            <v>2035</v>
          </cell>
          <cell r="S2011">
            <v>786759</v>
          </cell>
          <cell r="T2011">
            <v>13628</v>
          </cell>
          <cell r="U2011">
            <v>1781</v>
          </cell>
        </row>
        <row r="2012">
          <cell r="A2012">
            <v>890200732</v>
          </cell>
          <cell r="B2012" t="str">
            <v xml:space="preserve">REPRESANDER LTDA.                                                     </v>
          </cell>
          <cell r="C2012" t="str">
            <v xml:space="preserve">BUCARAMANGA               </v>
          </cell>
          <cell r="D2012" t="str">
            <v xml:space="preserve">SANTANDER                 </v>
          </cell>
          <cell r="E2012" t="str">
            <v>VIGILANCIA</v>
          </cell>
          <cell r="F2012" t="str">
            <v>ACTIVA</v>
          </cell>
          <cell r="G2012" t="str">
            <v xml:space="preserve">COMERCIO AL POR MAYOR                        </v>
          </cell>
          <cell r="H2012">
            <v>2011</v>
          </cell>
          <cell r="I2012">
            <v>12424679</v>
          </cell>
          <cell r="J2012">
            <v>2605.5</v>
          </cell>
          <cell r="K2012">
            <v>2943503</v>
          </cell>
          <cell r="L2012">
            <v>1528</v>
          </cell>
          <cell r="M2012">
            <v>30910588</v>
          </cell>
          <cell r="N2012">
            <v>3069</v>
          </cell>
          <cell r="O2012">
            <v>3469238</v>
          </cell>
          <cell r="P2012">
            <v>1604</v>
          </cell>
          <cell r="Q2012">
            <v>1734310</v>
          </cell>
          <cell r="R2012">
            <v>2998</v>
          </cell>
          <cell r="S2012">
            <v>459001</v>
          </cell>
          <cell r="T2012">
            <v>13815.5</v>
          </cell>
          <cell r="U2012">
            <v>1810</v>
          </cell>
        </row>
        <row r="2013">
          <cell r="A2013">
            <v>890207543</v>
          </cell>
          <cell r="B2013" t="str">
            <v xml:space="preserve">VENTANAL ARKETIPO S.A                                                 </v>
          </cell>
          <cell r="C2013" t="str">
            <v xml:space="preserve">BUCARAMANGA               </v>
          </cell>
          <cell r="D2013" t="str">
            <v xml:space="preserve">SANTANDER                 </v>
          </cell>
          <cell r="E2013" t="str">
            <v>VIGILANCIA</v>
          </cell>
          <cell r="F2013" t="str">
            <v>ACTIVA</v>
          </cell>
          <cell r="G2013" t="str">
            <v xml:space="preserve">OTRAS INDUSTRIAS MANUFACTURERAS              </v>
          </cell>
          <cell r="H2013">
            <v>2012</v>
          </cell>
          <cell r="I2013">
            <v>12421643</v>
          </cell>
          <cell r="J2013">
            <v>1832</v>
          </cell>
          <cell r="K2013">
            <v>4985527</v>
          </cell>
          <cell r="L2013">
            <v>2350</v>
          </cell>
          <cell r="M2013">
            <v>18738730</v>
          </cell>
          <cell r="N2013">
            <v>3379</v>
          </cell>
          <cell r="O2013">
            <v>3090985</v>
          </cell>
          <cell r="P2013">
            <v>2283</v>
          </cell>
          <cell r="Q2013">
            <v>1130163</v>
          </cell>
          <cell r="R2013">
            <v>1615</v>
          </cell>
          <cell r="S2013">
            <v>1066279</v>
          </cell>
          <cell r="T2013">
            <v>13471</v>
          </cell>
          <cell r="U2013">
            <v>1763</v>
          </cell>
        </row>
        <row r="2014">
          <cell r="A2014">
            <v>890324323</v>
          </cell>
          <cell r="B2014" t="str">
            <v xml:space="preserve">AGUDELO MUZZULINI Y CIA S EN C                                        </v>
          </cell>
          <cell r="C2014" t="str">
            <v xml:space="preserve">CALI                      </v>
          </cell>
          <cell r="D2014" t="str">
            <v xml:space="preserve">VALLE                     </v>
          </cell>
          <cell r="E2014" t="str">
            <v>VIGILANCIA</v>
          </cell>
          <cell r="F2014" t="str">
            <v>ACTIVA</v>
          </cell>
          <cell r="G2014" t="str">
            <v xml:space="preserve">COMERCIO AL POR MAYOR                        </v>
          </cell>
          <cell r="H2014">
            <v>2013</v>
          </cell>
          <cell r="I2014">
            <v>12419745</v>
          </cell>
          <cell r="J2014">
            <v>1314</v>
          </cell>
          <cell r="K2014">
            <v>7759841</v>
          </cell>
          <cell r="L2014">
            <v>2932</v>
          </cell>
          <cell r="M2014">
            <v>14572699</v>
          </cell>
          <cell r="N2014">
            <v>4901</v>
          </cell>
          <cell r="O2014">
            <v>1961448</v>
          </cell>
          <cell r="P2014">
            <v>2763</v>
          </cell>
          <cell r="Q2014">
            <v>875396</v>
          </cell>
          <cell r="R2014">
            <v>2204</v>
          </cell>
          <cell r="S2014">
            <v>698131</v>
          </cell>
          <cell r="T2014">
            <v>16127</v>
          </cell>
          <cell r="U2014">
            <v>2113</v>
          </cell>
        </row>
        <row r="2015">
          <cell r="A2015">
            <v>860050152</v>
          </cell>
          <cell r="B2015" t="str">
            <v xml:space="preserve">DERIVADOS DEL MARMOL S. A.                                            </v>
          </cell>
          <cell r="C2015" t="str">
            <v xml:space="preserve">BOGOTA D.C.               </v>
          </cell>
          <cell r="D2015" t="str">
            <v xml:space="preserve">BOGOTA D.C.               </v>
          </cell>
          <cell r="E2015" t="str">
            <v>INSPECCIÓN</v>
          </cell>
          <cell r="F2015" t="str">
            <v>ACTIVA</v>
          </cell>
          <cell r="G2015" t="str">
            <v>FABRICACION DE PRODUCTOS MINERALES NO METALIC</v>
          </cell>
          <cell r="H2015">
            <v>2014</v>
          </cell>
          <cell r="I2015">
            <v>12392287</v>
          </cell>
          <cell r="J2015">
            <v>1239</v>
          </cell>
          <cell r="K2015">
            <v>8358168</v>
          </cell>
          <cell r="L2015">
            <v>4039</v>
          </cell>
          <cell r="M2015">
            <v>9848882</v>
          </cell>
          <cell r="N2015">
            <v>6110</v>
          </cell>
          <cell r="O2015">
            <v>1460343</v>
          </cell>
          <cell r="P2015">
            <v>4677</v>
          </cell>
          <cell r="Q2015">
            <v>415675</v>
          </cell>
          <cell r="R2015">
            <v>4053</v>
          </cell>
          <cell r="S2015">
            <v>292226</v>
          </cell>
          <cell r="T2015">
            <v>22132</v>
          </cell>
          <cell r="U2015">
            <v>2908</v>
          </cell>
        </row>
        <row r="2016">
          <cell r="A2016">
            <v>830055333</v>
          </cell>
          <cell r="B2016" t="str">
            <v xml:space="preserve">GENERATION JEANS S.A                                                  </v>
          </cell>
          <cell r="C2016" t="str">
            <v xml:space="preserve">BOGOTA D.C.               </v>
          </cell>
          <cell r="D2016" t="str">
            <v xml:space="preserve">BOGOTA D.C.               </v>
          </cell>
          <cell r="E2016" t="str">
            <v>VIGILANCIA</v>
          </cell>
          <cell r="F2016" t="str">
            <v>ACTIVA</v>
          </cell>
          <cell r="G2016" t="str">
            <v xml:space="preserve">COMERCIO AL POR MAYOR                        </v>
          </cell>
          <cell r="H2016">
            <v>2015</v>
          </cell>
          <cell r="I2016">
            <v>12356432</v>
          </cell>
          <cell r="J2016">
            <v>1948.5</v>
          </cell>
          <cell r="K2016">
            <v>4504260</v>
          </cell>
          <cell r="L2016">
            <v>3068</v>
          </cell>
          <cell r="M2016">
            <v>13758693</v>
          </cell>
          <cell r="N2016">
            <v>2146</v>
          </cell>
          <cell r="O2016">
            <v>5292356</v>
          </cell>
          <cell r="P2016">
            <v>1659</v>
          </cell>
          <cell r="Q2016">
            <v>1656573</v>
          </cell>
          <cell r="R2016">
            <v>3804</v>
          </cell>
          <cell r="S2016">
            <v>320817</v>
          </cell>
          <cell r="T2016">
            <v>14640.5</v>
          </cell>
          <cell r="U2016">
            <v>1915</v>
          </cell>
        </row>
        <row r="2017">
          <cell r="A2017">
            <v>800067448</v>
          </cell>
          <cell r="B2017" t="str">
            <v xml:space="preserve">TEJIDOS GAVIOTA LTDA                                                  </v>
          </cell>
          <cell r="C2017" t="str">
            <v xml:space="preserve">BOGOTA D.C.               </v>
          </cell>
          <cell r="D2017" t="str">
            <v xml:space="preserve">BOGOTA D.C.               </v>
          </cell>
          <cell r="E2017" t="str">
            <v>VIGILANCIA</v>
          </cell>
          <cell r="F2017" t="str">
            <v>ACTIVA</v>
          </cell>
          <cell r="G2017" t="str">
            <v>FABRICACION DE TELAS Y ACTIVIDADES RELACIONAD</v>
          </cell>
          <cell r="H2017">
            <v>2016</v>
          </cell>
          <cell r="I2017">
            <v>12354157</v>
          </cell>
          <cell r="J2017">
            <v>1657.5</v>
          </cell>
          <cell r="K2017">
            <v>5684173</v>
          </cell>
          <cell r="L2017">
            <v>2799</v>
          </cell>
          <cell r="M2017">
            <v>15334755</v>
          </cell>
          <cell r="N2017">
            <v>4388</v>
          </cell>
          <cell r="O2017">
            <v>2257146</v>
          </cell>
          <cell r="P2017">
            <v>2252</v>
          </cell>
          <cell r="Q2017">
            <v>1148017</v>
          </cell>
          <cell r="R2017">
            <v>2048</v>
          </cell>
          <cell r="S2017">
            <v>779277</v>
          </cell>
          <cell r="T2017">
            <v>15160.5</v>
          </cell>
          <cell r="U2017">
            <v>1992</v>
          </cell>
        </row>
        <row r="2018">
          <cell r="A2018">
            <v>860536250</v>
          </cell>
          <cell r="B2018" t="str">
            <v xml:space="preserve">TOYONORTE LTDA                                                        </v>
          </cell>
          <cell r="C2018" t="str">
            <v xml:space="preserve">BOGOTA D.C.               </v>
          </cell>
          <cell r="D2018" t="str">
            <v xml:space="preserve">BOGOTA D.C.               </v>
          </cell>
          <cell r="E2018" t="str">
            <v>VIGILANCIA</v>
          </cell>
          <cell r="F2018" t="str">
            <v>ACTIVA</v>
          </cell>
          <cell r="G2018" t="str">
            <v xml:space="preserve">COMERCIO DE VEHICULOS Y ACTIVIDADES CONEXAS  </v>
          </cell>
          <cell r="H2018">
            <v>2017</v>
          </cell>
          <cell r="I2018">
            <v>12347734</v>
          </cell>
          <cell r="J2018">
            <v>1800.5</v>
          </cell>
          <cell r="K2018">
            <v>5088451</v>
          </cell>
          <cell r="L2018">
            <v>1223</v>
          </cell>
          <cell r="M2018">
            <v>38820489</v>
          </cell>
          <cell r="N2018">
            <v>4045</v>
          </cell>
          <cell r="O2018">
            <v>2490397</v>
          </cell>
          <cell r="P2018">
            <v>3365</v>
          </cell>
          <cell r="Q2018">
            <v>664908</v>
          </cell>
          <cell r="R2018">
            <v>2636</v>
          </cell>
          <cell r="S2018">
            <v>546537</v>
          </cell>
          <cell r="T2018">
            <v>15086.5</v>
          </cell>
          <cell r="U2018">
            <v>1979</v>
          </cell>
        </row>
        <row r="2019">
          <cell r="A2019">
            <v>860035996</v>
          </cell>
          <cell r="B2019" t="str">
            <v xml:space="preserve">TECNICONTROL S.A.                                                     </v>
          </cell>
          <cell r="C2019" t="str">
            <v xml:space="preserve">BOGOTA D.C.               </v>
          </cell>
          <cell r="D2019" t="str">
            <v xml:space="preserve">BOGOTA D.C.               </v>
          </cell>
          <cell r="E2019" t="str">
            <v>VIGILANCIA</v>
          </cell>
          <cell r="F2019" t="str">
            <v>ACTIVA</v>
          </cell>
          <cell r="G2019" t="str">
            <v xml:space="preserve">OTRAS ACTIVIDADES EMPRESARIALES              </v>
          </cell>
          <cell r="H2019">
            <v>2018</v>
          </cell>
          <cell r="I2019">
            <v>12316030</v>
          </cell>
          <cell r="J2019">
            <v>2186.5</v>
          </cell>
          <cell r="K2019">
            <v>3801565</v>
          </cell>
          <cell r="L2019">
            <v>2597</v>
          </cell>
          <cell r="M2019">
            <v>16840883</v>
          </cell>
          <cell r="N2019">
            <v>779</v>
          </cell>
          <cell r="O2019">
            <v>15158202</v>
          </cell>
          <cell r="P2019">
            <v>2121</v>
          </cell>
          <cell r="Q2019">
            <v>1251122</v>
          </cell>
          <cell r="R2019">
            <v>1592</v>
          </cell>
          <cell r="S2019">
            <v>1094042</v>
          </cell>
          <cell r="T2019">
            <v>11293.5</v>
          </cell>
          <cell r="U2019">
            <v>1481</v>
          </cell>
        </row>
        <row r="2020">
          <cell r="A2020">
            <v>890900444</v>
          </cell>
          <cell r="B2020" t="str">
            <v xml:space="preserve">MATERIALES INDUSTRIALES S.A.                                          </v>
          </cell>
          <cell r="C2020" t="str">
            <v xml:space="preserve">MEDELLIN                  </v>
          </cell>
          <cell r="D2020" t="str">
            <v xml:space="preserve">ANTIOQUIA                 </v>
          </cell>
          <cell r="E2020" t="str">
            <v>INSPECCIÓN</v>
          </cell>
          <cell r="F2020" t="str">
            <v>ACTIVA</v>
          </cell>
          <cell r="G2020" t="str">
            <v>FABRICACION DE PRODUCTOS MINERALES NO METALIC</v>
          </cell>
          <cell r="H2020">
            <v>2019</v>
          </cell>
          <cell r="I2020">
            <v>12313167</v>
          </cell>
          <cell r="J2020">
            <v>1025.5</v>
          </cell>
          <cell r="K2020">
            <v>10883885</v>
          </cell>
          <cell r="L2020">
            <v>3460</v>
          </cell>
          <cell r="M2020">
            <v>12010124</v>
          </cell>
          <cell r="N2020">
            <v>2516</v>
          </cell>
          <cell r="O2020">
            <v>4447947</v>
          </cell>
          <cell r="P2020">
            <v>956</v>
          </cell>
          <cell r="Q2020">
            <v>3177218</v>
          </cell>
          <cell r="R2020">
            <v>1054</v>
          </cell>
          <cell r="S2020">
            <v>1843287</v>
          </cell>
          <cell r="T2020">
            <v>11030.5</v>
          </cell>
          <cell r="U2020">
            <v>1438</v>
          </cell>
        </row>
        <row r="2021">
          <cell r="A2021">
            <v>891500001</v>
          </cell>
          <cell r="B2021" t="str">
            <v xml:space="preserve">AARON DAYAN E HIJOS LIMITADA                                          </v>
          </cell>
          <cell r="C2021" t="str">
            <v xml:space="preserve">CALI                      </v>
          </cell>
          <cell r="D2021" t="str">
            <v xml:space="preserve">VALLE                     </v>
          </cell>
          <cell r="E2021" t="str">
            <v>VIGILANCIA</v>
          </cell>
          <cell r="F2021" t="str">
            <v>ACTIVA</v>
          </cell>
          <cell r="G2021" t="str">
            <v xml:space="preserve">COMERCIO AL POR MAYOR                        </v>
          </cell>
          <cell r="H2021">
            <v>2020</v>
          </cell>
          <cell r="I2021">
            <v>12303675</v>
          </cell>
          <cell r="J2021">
            <v>988</v>
          </cell>
          <cell r="K2021">
            <v>11394744</v>
          </cell>
          <cell r="L2021">
            <v>2259</v>
          </cell>
          <cell r="M2021">
            <v>19516713</v>
          </cell>
          <cell r="N2021">
            <v>3746</v>
          </cell>
          <cell r="O2021">
            <v>2743447</v>
          </cell>
          <cell r="P2021">
            <v>2169</v>
          </cell>
          <cell r="Q2021">
            <v>1212935</v>
          </cell>
          <cell r="R2021">
            <v>2269</v>
          </cell>
          <cell r="S2021">
            <v>666078</v>
          </cell>
          <cell r="T2021">
            <v>13451</v>
          </cell>
          <cell r="U2021">
            <v>1757</v>
          </cell>
        </row>
        <row r="2022">
          <cell r="A2022">
            <v>800251588</v>
          </cell>
          <cell r="B2022" t="str">
            <v xml:space="preserve">AGUNSA COLOMBIA S.A.                                                  </v>
          </cell>
          <cell r="C2022" t="str">
            <v xml:space="preserve">BOGOTA D.C.               </v>
          </cell>
          <cell r="D2022" t="str">
            <v xml:space="preserve">BOGOTA D.C.               </v>
          </cell>
          <cell r="E2022" t="str">
            <v>INSPECCIÓN</v>
          </cell>
          <cell r="F2022" t="str">
            <v>ACTIVA</v>
          </cell>
          <cell r="G2022" t="str">
            <v>ALMACENAMIENTO Y OTRAS ACTIVIDADES RELACIONAD</v>
          </cell>
          <cell r="H2022">
            <v>2021</v>
          </cell>
          <cell r="I2022">
            <v>12300020</v>
          </cell>
          <cell r="J2022">
            <v>3506.5</v>
          </cell>
          <cell r="K2022">
            <v>1907072</v>
          </cell>
          <cell r="L2022">
            <v>6840</v>
          </cell>
          <cell r="M2022">
            <v>4581998</v>
          </cell>
          <cell r="N2022">
            <v>2454</v>
          </cell>
          <cell r="O2022">
            <v>4581998</v>
          </cell>
          <cell r="P2022">
            <v>1717</v>
          </cell>
          <cell r="Q2022">
            <v>1599034</v>
          </cell>
          <cell r="R2022">
            <v>1380</v>
          </cell>
          <cell r="S2022">
            <v>1321119</v>
          </cell>
          <cell r="T2022">
            <v>17918.5</v>
          </cell>
          <cell r="U2022">
            <v>2346</v>
          </cell>
        </row>
        <row r="2023">
          <cell r="A2023">
            <v>800193822</v>
          </cell>
          <cell r="B2023" t="str">
            <v xml:space="preserve">PRODUCTOS PERSONALES S A                                              </v>
          </cell>
          <cell r="C2023" t="str">
            <v xml:space="preserve">BOGOTA D.C.               </v>
          </cell>
          <cell r="D2023" t="str">
            <v xml:space="preserve">BOGOTA D.C.               </v>
          </cell>
          <cell r="E2023" t="str">
            <v>VIGILANCIA</v>
          </cell>
          <cell r="F2023" t="str">
            <v>ACTIVA</v>
          </cell>
          <cell r="G2023" t="str">
            <v xml:space="preserve">PRODUCTOS QUIMICOS                           </v>
          </cell>
          <cell r="H2023">
            <v>2022</v>
          </cell>
          <cell r="I2023">
            <v>12285151</v>
          </cell>
          <cell r="J2023">
            <v>2558.5</v>
          </cell>
          <cell r="K2023">
            <v>2989585</v>
          </cell>
          <cell r="L2023">
            <v>2969</v>
          </cell>
          <cell r="M2023">
            <v>14337715</v>
          </cell>
          <cell r="N2023">
            <v>2040</v>
          </cell>
          <cell r="O2023">
            <v>5689184</v>
          </cell>
          <cell r="P2023">
            <v>2303</v>
          </cell>
          <cell r="Q2023">
            <v>1113607</v>
          </cell>
          <cell r="R2023">
            <v>9052</v>
          </cell>
          <cell r="S2023">
            <v>64799</v>
          </cell>
          <cell r="T2023">
            <v>20944.5</v>
          </cell>
          <cell r="U2023">
            <v>2740</v>
          </cell>
        </row>
        <row r="2024">
          <cell r="A2024">
            <v>890937070</v>
          </cell>
          <cell r="B2024" t="str">
            <v xml:space="preserve">TIEMPOS S. A.                                                         </v>
          </cell>
          <cell r="C2024" t="str">
            <v xml:space="preserve">MEDELLIN                  </v>
          </cell>
          <cell r="D2024" t="str">
            <v xml:space="preserve">ANTIOQUIA                 </v>
          </cell>
          <cell r="E2024" t="str">
            <v>VIGILANCIA</v>
          </cell>
          <cell r="F2024" t="str">
            <v>ACTIVA</v>
          </cell>
          <cell r="G2024" t="str">
            <v xml:space="preserve">OTRAS ACTIVIDADES EMPRESARIALES              </v>
          </cell>
          <cell r="H2024">
            <v>2023</v>
          </cell>
          <cell r="I2024">
            <v>12283692</v>
          </cell>
          <cell r="J2024">
            <v>2934</v>
          </cell>
          <cell r="K2024">
            <v>2512093</v>
          </cell>
          <cell r="L2024">
            <v>724</v>
          </cell>
          <cell r="M2024">
            <v>66804866</v>
          </cell>
          <cell r="N2024">
            <v>2962</v>
          </cell>
          <cell r="O2024">
            <v>3623058</v>
          </cell>
          <cell r="P2024">
            <v>2042</v>
          </cell>
          <cell r="Q2024">
            <v>1307751</v>
          </cell>
          <cell r="R2024">
            <v>5412</v>
          </cell>
          <cell r="S2024">
            <v>185158</v>
          </cell>
          <cell r="T2024">
            <v>16097</v>
          </cell>
          <cell r="U2024">
            <v>2111</v>
          </cell>
        </row>
        <row r="2025">
          <cell r="A2025">
            <v>802018124</v>
          </cell>
          <cell r="B2025" t="str">
            <v xml:space="preserve">METODOS Y SISTEMAS S.A.                                               </v>
          </cell>
          <cell r="C2025" t="str">
            <v xml:space="preserve">BARRANQUILLA              </v>
          </cell>
          <cell r="D2025" t="str">
            <v xml:space="preserve">ATLANTICO                 </v>
          </cell>
          <cell r="E2025" t="str">
            <v>VIGILANCIA</v>
          </cell>
          <cell r="F2025" t="str">
            <v>ACTIVA</v>
          </cell>
          <cell r="G2025" t="str">
            <v>ACTIVIDADES DIVERSAS DE INVERSION Y SERVICIOS</v>
          </cell>
          <cell r="H2025">
            <v>2024</v>
          </cell>
          <cell r="I2025">
            <v>12280900</v>
          </cell>
          <cell r="J2025">
            <v>2519.5</v>
          </cell>
          <cell r="K2025">
            <v>3052897</v>
          </cell>
          <cell r="L2025">
            <v>2879</v>
          </cell>
          <cell r="M2025">
            <v>14890533</v>
          </cell>
          <cell r="N2025">
            <v>799</v>
          </cell>
          <cell r="O2025">
            <v>14890532</v>
          </cell>
          <cell r="P2025">
            <v>883</v>
          </cell>
          <cell r="Q2025">
            <v>3500265</v>
          </cell>
          <cell r="R2025">
            <v>1301</v>
          </cell>
          <cell r="S2025">
            <v>1419400</v>
          </cell>
          <cell r="T2025">
            <v>10405.5</v>
          </cell>
          <cell r="U2025">
            <v>1362</v>
          </cell>
        </row>
        <row r="2026">
          <cell r="A2026">
            <v>900033567</v>
          </cell>
          <cell r="B2026" t="str">
            <v xml:space="preserve">EDUPARQUES S.A.                                                       </v>
          </cell>
          <cell r="C2026" t="str">
            <v xml:space="preserve">BOGOTA D.C.               </v>
          </cell>
          <cell r="D2026" t="str">
            <v xml:space="preserve">BOGOTA D.C.               </v>
          </cell>
          <cell r="E2026" t="str">
            <v>INSPECCIÓN</v>
          </cell>
          <cell r="F2026" t="str">
            <v>ACTIVA</v>
          </cell>
          <cell r="G2026" t="str">
            <v xml:space="preserve">OTRAS ACTIVIDADES DE SERVISIOS COMUNITARIOS, </v>
          </cell>
          <cell r="H2026">
            <v>2025</v>
          </cell>
          <cell r="I2026">
            <v>12269291</v>
          </cell>
          <cell r="J2026">
            <v>2028.5</v>
          </cell>
          <cell r="K2026">
            <v>4237167</v>
          </cell>
          <cell r="L2026">
            <v>4086</v>
          </cell>
          <cell r="M2026">
            <v>9733084</v>
          </cell>
          <cell r="N2026">
            <v>1274</v>
          </cell>
          <cell r="O2026">
            <v>9231077</v>
          </cell>
          <cell r="P2026">
            <v>710</v>
          </cell>
          <cell r="Q2026">
            <v>4532801</v>
          </cell>
          <cell r="R2026">
            <v>606</v>
          </cell>
          <cell r="S2026">
            <v>3809027</v>
          </cell>
          <cell r="T2026">
            <v>10729.5</v>
          </cell>
          <cell r="U2026">
            <v>1407</v>
          </cell>
        </row>
        <row r="2027">
          <cell r="A2027">
            <v>800142811</v>
          </cell>
          <cell r="B2027" t="str">
            <v xml:space="preserve">COMERCIALIZADORA INTERNACIONAL DE COLORANTES LTDA.                    </v>
          </cell>
          <cell r="C2027" t="str">
            <v xml:space="preserve">BOGOTA D.C.               </v>
          </cell>
          <cell r="D2027" t="str">
            <v xml:space="preserve">BOGOTA D.C.               </v>
          </cell>
          <cell r="E2027" t="str">
            <v>INSPECCIÓN</v>
          </cell>
          <cell r="F2027" t="str">
            <v>ACTIVA</v>
          </cell>
          <cell r="G2027" t="str">
            <v xml:space="preserve">PRODUCTOS QUIMICOS                           </v>
          </cell>
          <cell r="H2027">
            <v>2026</v>
          </cell>
          <cell r="I2027">
            <v>12235323</v>
          </cell>
          <cell r="J2027">
            <v>1105.5</v>
          </cell>
          <cell r="K2027">
            <v>9743904</v>
          </cell>
          <cell r="L2027">
            <v>3731</v>
          </cell>
          <cell r="M2027">
            <v>10847577</v>
          </cell>
          <cell r="N2027">
            <v>3007</v>
          </cell>
          <cell r="O2027">
            <v>3550857</v>
          </cell>
          <cell r="P2027">
            <v>1934</v>
          </cell>
          <cell r="Q2027">
            <v>1389879</v>
          </cell>
          <cell r="R2027">
            <v>1711</v>
          </cell>
          <cell r="S2027">
            <v>992673</v>
          </cell>
          <cell r="T2027">
            <v>13514.5</v>
          </cell>
          <cell r="U2027">
            <v>1770</v>
          </cell>
        </row>
        <row r="2028">
          <cell r="A2028">
            <v>800041007</v>
          </cell>
          <cell r="B2028" t="str">
            <v xml:space="preserve">BIOVET LTDA.                                                          </v>
          </cell>
          <cell r="C2028" t="str">
            <v xml:space="preserve">FUNZA                     </v>
          </cell>
          <cell r="D2028" t="str">
            <v xml:space="preserve">CUNDINAMARCA              </v>
          </cell>
          <cell r="E2028" t="str">
            <v>VIGILANCIA</v>
          </cell>
          <cell r="F2028" t="str">
            <v>ACTIVA</v>
          </cell>
          <cell r="G2028" t="str">
            <v xml:space="preserve">PRODUCTOS ALIMENTICIOS                       </v>
          </cell>
          <cell r="H2028">
            <v>2027</v>
          </cell>
          <cell r="I2028">
            <v>12214736</v>
          </cell>
          <cell r="J2028">
            <v>1746.5</v>
          </cell>
          <cell r="K2028">
            <v>5272228</v>
          </cell>
          <cell r="L2028">
            <v>1811</v>
          </cell>
          <cell r="M2028">
            <v>25231329</v>
          </cell>
          <cell r="N2028">
            <v>1470</v>
          </cell>
          <cell r="O2028">
            <v>7972463</v>
          </cell>
          <cell r="P2028">
            <v>1282</v>
          </cell>
          <cell r="Q2028">
            <v>2241544</v>
          </cell>
          <cell r="R2028">
            <v>1171</v>
          </cell>
          <cell r="S2028">
            <v>1612926</v>
          </cell>
          <cell r="T2028">
            <v>9507.5</v>
          </cell>
          <cell r="U2028">
            <v>1255</v>
          </cell>
        </row>
        <row r="2029">
          <cell r="A2029">
            <v>805014704</v>
          </cell>
          <cell r="B2029" t="str">
            <v xml:space="preserve">MODA INTERNACIONAL LTDA.                                              </v>
          </cell>
          <cell r="C2029" t="str">
            <v xml:space="preserve">CALI                      </v>
          </cell>
          <cell r="D2029" t="str">
            <v xml:space="preserve">VALLE                     </v>
          </cell>
          <cell r="E2029" t="str">
            <v>INSPECCIÓN</v>
          </cell>
          <cell r="F2029" t="str">
            <v>ACTIVA</v>
          </cell>
          <cell r="G2029" t="str">
            <v xml:space="preserve">FABRICACION DE PRENDAS DE VESTIR             </v>
          </cell>
          <cell r="H2029">
            <v>2028</v>
          </cell>
          <cell r="I2029">
            <v>12210054</v>
          </cell>
          <cell r="J2029">
            <v>2467.5</v>
          </cell>
          <cell r="K2029">
            <v>3153918</v>
          </cell>
          <cell r="L2029">
            <v>3677</v>
          </cell>
          <cell r="M2029">
            <v>11034928</v>
          </cell>
          <cell r="N2029">
            <v>3602</v>
          </cell>
          <cell r="O2029">
            <v>2869881</v>
          </cell>
          <cell r="P2029">
            <v>6729</v>
          </cell>
          <cell r="Q2029">
            <v>224035</v>
          </cell>
          <cell r="R2029">
            <v>3583</v>
          </cell>
          <cell r="S2029">
            <v>350387</v>
          </cell>
          <cell r="T2029">
            <v>22086.5</v>
          </cell>
          <cell r="U2029">
            <v>2905</v>
          </cell>
        </row>
        <row r="2030">
          <cell r="A2030">
            <v>860054854</v>
          </cell>
          <cell r="B2030" t="str">
            <v xml:space="preserve">IMPORTADORES EXPORTADORES SOLMAQ S.A.                                 </v>
          </cell>
          <cell r="C2030" t="str">
            <v xml:space="preserve">BOGOTA D.C.               </v>
          </cell>
          <cell r="D2030" t="str">
            <v xml:space="preserve">BOGOTA D.C.               </v>
          </cell>
          <cell r="E2030" t="str">
            <v>VIGILANCIA</v>
          </cell>
          <cell r="F2030" t="str">
            <v>ACTIVA</v>
          </cell>
          <cell r="G2030" t="str">
            <v xml:space="preserve">COMERCIO AL POR MAYOR                        </v>
          </cell>
          <cell r="H2030">
            <v>2029</v>
          </cell>
          <cell r="I2030">
            <v>12206084</v>
          </cell>
          <cell r="J2030">
            <v>1114.5</v>
          </cell>
          <cell r="K2030">
            <v>9689579</v>
          </cell>
          <cell r="L2030">
            <v>2115</v>
          </cell>
          <cell r="M2030">
            <v>21118758</v>
          </cell>
          <cell r="N2030">
            <v>1549</v>
          </cell>
          <cell r="O2030">
            <v>7678616</v>
          </cell>
          <cell r="P2030">
            <v>930</v>
          </cell>
          <cell r="Q2030">
            <v>3265640</v>
          </cell>
          <cell r="R2030">
            <v>1071</v>
          </cell>
          <cell r="S2030">
            <v>1809183</v>
          </cell>
          <cell r="T2030">
            <v>8808.5</v>
          </cell>
          <cell r="U2030">
            <v>1160</v>
          </cell>
        </row>
        <row r="2031">
          <cell r="A2031">
            <v>860046890</v>
          </cell>
          <cell r="B2031" t="str">
            <v xml:space="preserve">JORGE BARON TELEVISION LTDA                                           </v>
          </cell>
          <cell r="C2031" t="str">
            <v xml:space="preserve">BOGOTA D.C.               </v>
          </cell>
          <cell r="D2031" t="str">
            <v xml:space="preserve">BOGOTA D.C.               </v>
          </cell>
          <cell r="E2031" t="str">
            <v>INSPECCIÓN</v>
          </cell>
          <cell r="F2031" t="str">
            <v>ACTIVA</v>
          </cell>
          <cell r="G2031" t="str">
            <v xml:space="preserve">RADIO Y TELEVISION                           </v>
          </cell>
          <cell r="H2031">
            <v>2030</v>
          </cell>
          <cell r="I2031">
            <v>12201798</v>
          </cell>
          <cell r="J2031">
            <v>1043.5</v>
          </cell>
          <cell r="K2031">
            <v>10652658</v>
          </cell>
          <cell r="L2031">
            <v>4191</v>
          </cell>
          <cell r="M2031">
            <v>9451393</v>
          </cell>
          <cell r="N2031">
            <v>4027</v>
          </cell>
          <cell r="O2031">
            <v>2505912</v>
          </cell>
          <cell r="P2031">
            <v>3905</v>
          </cell>
          <cell r="Q2031">
            <v>541901</v>
          </cell>
          <cell r="R2031">
            <v>3117</v>
          </cell>
          <cell r="S2031">
            <v>434858</v>
          </cell>
          <cell r="T2031">
            <v>18313.5</v>
          </cell>
          <cell r="U2031">
            <v>2400</v>
          </cell>
        </row>
        <row r="2032">
          <cell r="A2032">
            <v>802009120</v>
          </cell>
          <cell r="B2032" t="str">
            <v xml:space="preserve">C I PROCAPS S.A.                                                      </v>
          </cell>
          <cell r="C2032" t="str">
            <v xml:space="preserve">BARRANQUILLA              </v>
          </cell>
          <cell r="D2032" t="str">
            <v xml:space="preserve">ATLANTICO                 </v>
          </cell>
          <cell r="E2032" t="str">
            <v>VIGILANCIA</v>
          </cell>
          <cell r="F2032" t="str">
            <v>ACTIVA</v>
          </cell>
          <cell r="G2032" t="str">
            <v xml:space="preserve">COMERCIO AL POR MAYOR                        </v>
          </cell>
          <cell r="H2032">
            <v>2031</v>
          </cell>
          <cell r="I2032">
            <v>12194480</v>
          </cell>
          <cell r="J2032">
            <v>5393.5</v>
          </cell>
          <cell r="K2032">
            <v>820995</v>
          </cell>
          <cell r="L2032">
            <v>1250</v>
          </cell>
          <cell r="M2032">
            <v>37719816</v>
          </cell>
          <cell r="N2032">
            <v>1833</v>
          </cell>
          <cell r="O2032">
            <v>6390079</v>
          </cell>
          <cell r="P2032">
            <v>3319</v>
          </cell>
          <cell r="Q2032">
            <v>677803</v>
          </cell>
          <cell r="R2032">
            <v>4904</v>
          </cell>
          <cell r="S2032">
            <v>217361</v>
          </cell>
          <cell r="T2032">
            <v>18730.5</v>
          </cell>
          <cell r="U2032">
            <v>2450</v>
          </cell>
        </row>
        <row r="2033">
          <cell r="A2033">
            <v>800058912</v>
          </cell>
          <cell r="B2033" t="str">
            <v xml:space="preserve">AGREMEZCLAS S.A.                                                      </v>
          </cell>
          <cell r="C2033" t="str">
            <v xml:space="preserve">CALI                      </v>
          </cell>
          <cell r="D2033" t="str">
            <v xml:space="preserve">VALLE                     </v>
          </cell>
          <cell r="E2033" t="str">
            <v>INSPECCIÓN</v>
          </cell>
          <cell r="F2033" t="str">
            <v>ACTIVA</v>
          </cell>
          <cell r="G2033" t="str">
            <v xml:space="preserve">CONSTRUCCION DE OBRAS RESIDENCIALES          </v>
          </cell>
          <cell r="H2033">
            <v>2032</v>
          </cell>
          <cell r="I2033">
            <v>12190281</v>
          </cell>
          <cell r="J2033">
            <v>1312</v>
          </cell>
          <cell r="K2033">
            <v>7793322</v>
          </cell>
          <cell r="L2033">
            <v>4044</v>
          </cell>
          <cell r="M2033">
            <v>9837825</v>
          </cell>
          <cell r="N2033">
            <v>8013</v>
          </cell>
          <cell r="O2033">
            <v>971167</v>
          </cell>
          <cell r="P2033">
            <v>3722</v>
          </cell>
          <cell r="Q2033">
            <v>580307</v>
          </cell>
          <cell r="R2033">
            <v>3069</v>
          </cell>
          <cell r="S2033">
            <v>443848</v>
          </cell>
          <cell r="T2033">
            <v>22192</v>
          </cell>
          <cell r="U2033">
            <v>2928</v>
          </cell>
        </row>
        <row r="2034">
          <cell r="A2034">
            <v>811028650</v>
          </cell>
          <cell r="B2034" t="str">
            <v xml:space="preserve">COTOPAXI COLOMBIA S A                                                 </v>
          </cell>
          <cell r="C2034" t="str">
            <v xml:space="preserve">MEDELLIN                  </v>
          </cell>
          <cell r="D2034" t="str">
            <v xml:space="preserve">ANTIOQUIA                 </v>
          </cell>
          <cell r="E2034" t="str">
            <v>VIGILANCIA</v>
          </cell>
          <cell r="F2034" t="str">
            <v>ACTIVA</v>
          </cell>
          <cell r="G2034" t="str">
            <v xml:space="preserve">COMERCIO AL POR MAYOR                        </v>
          </cell>
          <cell r="H2034">
            <v>2033</v>
          </cell>
          <cell r="I2034">
            <v>12187732</v>
          </cell>
          <cell r="J2034">
            <v>2588.5</v>
          </cell>
          <cell r="K2034">
            <v>2960416</v>
          </cell>
          <cell r="L2034">
            <v>1171</v>
          </cell>
          <cell r="M2034">
            <v>40837856</v>
          </cell>
          <cell r="N2034">
            <v>1014</v>
          </cell>
          <cell r="O2034">
            <v>11698454</v>
          </cell>
          <cell r="P2034">
            <v>1392</v>
          </cell>
          <cell r="Q2034">
            <v>2037447</v>
          </cell>
          <cell r="R2034">
            <v>2216</v>
          </cell>
          <cell r="S2034">
            <v>693941</v>
          </cell>
          <cell r="T2034">
            <v>10414.5</v>
          </cell>
          <cell r="U2034">
            <v>1367</v>
          </cell>
        </row>
        <row r="2035">
          <cell r="A2035">
            <v>800030925</v>
          </cell>
          <cell r="B2035" t="str">
            <v xml:space="preserve">INDUSTRIAS FALCON LTDA                                                </v>
          </cell>
          <cell r="C2035" t="str">
            <v xml:space="preserve">BUCARAMANGA               </v>
          </cell>
          <cell r="D2035" t="str">
            <v xml:space="preserve">SANTANDER                 </v>
          </cell>
          <cell r="E2035" t="str">
            <v>INSPECCIÓN</v>
          </cell>
          <cell r="F2035" t="str">
            <v>ACTIVA</v>
          </cell>
          <cell r="G2035" t="str">
            <v xml:space="preserve">ADECUACION DE OBRAS DE CONSTRUCCION          </v>
          </cell>
          <cell r="H2035">
            <v>2034</v>
          </cell>
          <cell r="I2035">
            <v>12178090</v>
          </cell>
          <cell r="J2035">
            <v>1322.5</v>
          </cell>
          <cell r="K2035">
            <v>7709732</v>
          </cell>
          <cell r="L2035">
            <v>3277</v>
          </cell>
          <cell r="M2035">
            <v>12776749</v>
          </cell>
          <cell r="N2035">
            <v>6356</v>
          </cell>
          <cell r="O2035">
            <v>1387279</v>
          </cell>
          <cell r="P2035">
            <v>4568</v>
          </cell>
          <cell r="Q2035">
            <v>429239</v>
          </cell>
          <cell r="R2035">
            <v>3272</v>
          </cell>
          <cell r="S2035">
            <v>402921</v>
          </cell>
          <cell r="T2035">
            <v>20829.5</v>
          </cell>
          <cell r="U2035">
            <v>2729</v>
          </cell>
        </row>
        <row r="2036">
          <cell r="A2036">
            <v>860003783</v>
          </cell>
          <cell r="B2036" t="str">
            <v xml:space="preserve">HACIENDA DE TERREROS S.A.                                             </v>
          </cell>
          <cell r="C2036" t="str">
            <v xml:space="preserve">BOGOTA D.C.               </v>
          </cell>
          <cell r="D2036" t="str">
            <v xml:space="preserve">BOGOTA D.C.               </v>
          </cell>
          <cell r="E2036" t="str">
            <v>INSPECCIÓN</v>
          </cell>
          <cell r="F2036" t="str">
            <v>ACTIVA</v>
          </cell>
          <cell r="G2036" t="str">
            <v xml:space="preserve">CONSTRUCCION DE OBRAS RESIDENCIALES          </v>
          </cell>
          <cell r="H2036">
            <v>2035</v>
          </cell>
          <cell r="I2036">
            <v>12172870</v>
          </cell>
          <cell r="J2036">
            <v>1351.5</v>
          </cell>
          <cell r="K2036">
            <v>7505693</v>
          </cell>
          <cell r="L2036">
            <v>4741</v>
          </cell>
          <cell r="M2036">
            <v>8106121</v>
          </cell>
          <cell r="N2036">
            <v>1721</v>
          </cell>
          <cell r="O2036">
            <v>6891000</v>
          </cell>
          <cell r="P2036">
            <v>540</v>
          </cell>
          <cell r="Q2036">
            <v>6269750</v>
          </cell>
          <cell r="R2036">
            <v>420</v>
          </cell>
          <cell r="S2036">
            <v>6319665</v>
          </cell>
          <cell r="T2036">
            <v>10808.5</v>
          </cell>
          <cell r="U2036">
            <v>1417</v>
          </cell>
        </row>
        <row r="2037">
          <cell r="A2037">
            <v>830126204</v>
          </cell>
          <cell r="B2037" t="str">
            <v xml:space="preserve">GATE GOURMET COLOMBIA LTDA                                            </v>
          </cell>
          <cell r="C2037" t="str">
            <v xml:space="preserve">BOGOTA D.C.               </v>
          </cell>
          <cell r="D2037" t="str">
            <v xml:space="preserve">BOGOTA D.C.               </v>
          </cell>
          <cell r="E2037" t="str">
            <v>VIGILANCIA</v>
          </cell>
          <cell r="F2037" t="str">
            <v>ACTIVA</v>
          </cell>
          <cell r="G2037" t="str">
            <v xml:space="preserve">PRODUCTOS ALIMENTICIOS                       </v>
          </cell>
          <cell r="H2037">
            <v>2036</v>
          </cell>
          <cell r="I2037">
            <v>12172715</v>
          </cell>
          <cell r="J2037">
            <v>2297</v>
          </cell>
          <cell r="K2037">
            <v>3518372</v>
          </cell>
          <cell r="L2037">
            <v>2177</v>
          </cell>
          <cell r="M2037">
            <v>20393435</v>
          </cell>
          <cell r="N2037">
            <v>1999</v>
          </cell>
          <cell r="O2037">
            <v>5806217</v>
          </cell>
          <cell r="P2037">
            <v>756</v>
          </cell>
          <cell r="Q2037">
            <v>4237345</v>
          </cell>
          <cell r="R2037">
            <v>892</v>
          </cell>
          <cell r="S2037">
            <v>2343690</v>
          </cell>
          <cell r="T2037">
            <v>10157</v>
          </cell>
          <cell r="U2037">
            <v>1334</v>
          </cell>
        </row>
        <row r="2038">
          <cell r="A2038">
            <v>802017627</v>
          </cell>
          <cell r="B2038" t="str">
            <v xml:space="preserve">DINATEL S.A.                                                          </v>
          </cell>
          <cell r="C2038" t="str">
            <v xml:space="preserve">BARRANQUILLA              </v>
          </cell>
          <cell r="D2038" t="str">
            <v xml:space="preserve">ATLANTICO                 </v>
          </cell>
          <cell r="E2038" t="str">
            <v>INSPECCIÓN</v>
          </cell>
          <cell r="F2038" t="str">
            <v>ACTIVA</v>
          </cell>
          <cell r="G2038" t="str">
            <v xml:space="preserve">COMERCIO AL POR MENOR                        </v>
          </cell>
          <cell r="H2038">
            <v>2037</v>
          </cell>
          <cell r="I2038">
            <v>12145461</v>
          </cell>
          <cell r="J2038">
            <v>2217.5</v>
          </cell>
          <cell r="K2038">
            <v>3707593</v>
          </cell>
          <cell r="L2038">
            <v>4221</v>
          </cell>
          <cell r="M2038">
            <v>9335396</v>
          </cell>
          <cell r="N2038">
            <v>2301</v>
          </cell>
          <cell r="O2038">
            <v>4900359</v>
          </cell>
          <cell r="P2038">
            <v>4036</v>
          </cell>
          <cell r="Q2038">
            <v>519887</v>
          </cell>
          <cell r="R2038">
            <v>2934</v>
          </cell>
          <cell r="S2038">
            <v>471740</v>
          </cell>
          <cell r="T2038">
            <v>17746.5</v>
          </cell>
          <cell r="U2038">
            <v>2325</v>
          </cell>
        </row>
        <row r="2039">
          <cell r="A2039">
            <v>830014061</v>
          </cell>
          <cell r="B2039" t="str">
            <v xml:space="preserve">AVENTIS PASTEUR S.A                                                   </v>
          </cell>
          <cell r="C2039" t="str">
            <v xml:space="preserve">BOGOTA D.C.               </v>
          </cell>
          <cell r="D2039" t="str">
            <v xml:space="preserve">BOGOTA D.C.               </v>
          </cell>
          <cell r="E2039" t="str">
            <v>VIGILANCIA</v>
          </cell>
          <cell r="F2039" t="str">
            <v>ACTIVA</v>
          </cell>
          <cell r="G2039" t="str">
            <v xml:space="preserve">COMERCIO AL POR MAYOR                        </v>
          </cell>
          <cell r="H2039">
            <v>2038</v>
          </cell>
          <cell r="I2039">
            <v>12142263</v>
          </cell>
          <cell r="J2039">
            <v>1527.5</v>
          </cell>
          <cell r="K2039">
            <v>6322563</v>
          </cell>
          <cell r="L2039">
            <v>1886</v>
          </cell>
          <cell r="M2039">
            <v>24165800</v>
          </cell>
          <cell r="N2039">
            <v>1011</v>
          </cell>
          <cell r="O2039">
            <v>11730176</v>
          </cell>
          <cell r="P2039">
            <v>1447</v>
          </cell>
          <cell r="Q2039">
            <v>1949537</v>
          </cell>
          <cell r="R2039">
            <v>2666</v>
          </cell>
          <cell r="S2039">
            <v>539647</v>
          </cell>
          <cell r="T2039">
            <v>10575.5</v>
          </cell>
          <cell r="U2039">
            <v>1386</v>
          </cell>
        </row>
        <row r="2040">
          <cell r="A2040">
            <v>890907797</v>
          </cell>
          <cell r="B2040" t="str">
            <v xml:space="preserve">ALGAMAR S.A.                                                          </v>
          </cell>
          <cell r="C2040" t="str">
            <v xml:space="preserve">ITAGUI                    </v>
          </cell>
          <cell r="D2040" t="str">
            <v xml:space="preserve">ANTIOQUIA                 </v>
          </cell>
          <cell r="E2040" t="str">
            <v>VIGILANCIA</v>
          </cell>
          <cell r="F2040" t="str">
            <v>ACTIVA</v>
          </cell>
          <cell r="G2040" t="str">
            <v xml:space="preserve">INDUSTRIA METALMECANICA DERIVADA             </v>
          </cell>
          <cell r="H2040">
            <v>2039</v>
          </cell>
          <cell r="I2040">
            <v>12133551</v>
          </cell>
          <cell r="J2040">
            <v>1275.5</v>
          </cell>
          <cell r="K2040">
            <v>8049990</v>
          </cell>
          <cell r="L2040">
            <v>1872</v>
          </cell>
          <cell r="M2040">
            <v>24353713</v>
          </cell>
          <cell r="N2040">
            <v>1660</v>
          </cell>
          <cell r="O2040">
            <v>7135817</v>
          </cell>
          <cell r="P2040">
            <v>1088</v>
          </cell>
          <cell r="Q2040">
            <v>2739583</v>
          </cell>
          <cell r="R2040">
            <v>1334</v>
          </cell>
          <cell r="S2040">
            <v>1383056</v>
          </cell>
          <cell r="T2040">
            <v>9268.5</v>
          </cell>
          <cell r="U2040">
            <v>1230</v>
          </cell>
        </row>
        <row r="2041">
          <cell r="A2041">
            <v>891409006</v>
          </cell>
          <cell r="B2041" t="str">
            <v xml:space="preserve">GERMAN GAVIRIA S Y CIA. LTDA. DISTRIMOTOS                             </v>
          </cell>
          <cell r="C2041" t="str">
            <v xml:space="preserve">PEREIRA                   </v>
          </cell>
          <cell r="D2041" t="str">
            <v xml:space="preserve">RISARALDA                 </v>
          </cell>
          <cell r="E2041" t="str">
            <v>VIGILANCIA</v>
          </cell>
          <cell r="F2041" t="str">
            <v>ACTIVA</v>
          </cell>
          <cell r="G2041" t="str">
            <v xml:space="preserve">COMERCIO DE VEHICULOS Y ACTIVIDADES CONEXAS  </v>
          </cell>
          <cell r="H2041">
            <v>2040</v>
          </cell>
          <cell r="I2041">
            <v>12128608</v>
          </cell>
          <cell r="J2041">
            <v>2085</v>
          </cell>
          <cell r="K2041">
            <v>4066377</v>
          </cell>
          <cell r="L2041">
            <v>2813</v>
          </cell>
          <cell r="M2041">
            <v>15256147</v>
          </cell>
          <cell r="N2041">
            <v>2550</v>
          </cell>
          <cell r="O2041">
            <v>4366899</v>
          </cell>
          <cell r="P2041">
            <v>2659</v>
          </cell>
          <cell r="Q2041">
            <v>920725</v>
          </cell>
          <cell r="R2041">
            <v>2949</v>
          </cell>
          <cell r="S2041">
            <v>469176</v>
          </cell>
          <cell r="T2041">
            <v>15096</v>
          </cell>
          <cell r="U2041">
            <v>1988</v>
          </cell>
        </row>
        <row r="2042">
          <cell r="A2042">
            <v>860400204</v>
          </cell>
          <cell r="B2042" t="str">
            <v xml:space="preserve">COMPAÑIA AGROINDUSTRIAL DE SEMILLAS LTDA                              </v>
          </cell>
          <cell r="C2042" t="str">
            <v xml:space="preserve">BOGOTA D.C.               </v>
          </cell>
          <cell r="D2042" t="str">
            <v xml:space="preserve">BOGOTA D.C.               </v>
          </cell>
          <cell r="E2042" t="str">
            <v>VIGILANCIA</v>
          </cell>
          <cell r="F2042" t="str">
            <v>ACTIVA</v>
          </cell>
          <cell r="G2042" t="str">
            <v xml:space="preserve">COMERCIO AL POR MAYOR                        </v>
          </cell>
          <cell r="H2042">
            <v>2041</v>
          </cell>
          <cell r="I2042">
            <v>12126367</v>
          </cell>
          <cell r="J2042">
            <v>2326</v>
          </cell>
          <cell r="K2042">
            <v>3451308</v>
          </cell>
          <cell r="L2042">
            <v>2030</v>
          </cell>
          <cell r="M2042">
            <v>22241488</v>
          </cell>
          <cell r="N2042">
            <v>1602</v>
          </cell>
          <cell r="O2042">
            <v>7373382</v>
          </cell>
          <cell r="P2042">
            <v>1713</v>
          </cell>
          <cell r="Q2042">
            <v>1601771</v>
          </cell>
          <cell r="R2042">
            <v>4882</v>
          </cell>
          <cell r="S2042">
            <v>219163</v>
          </cell>
          <cell r="T2042">
            <v>14594</v>
          </cell>
          <cell r="U2042">
            <v>1912</v>
          </cell>
        </row>
        <row r="2043">
          <cell r="A2043">
            <v>816002492</v>
          </cell>
          <cell r="B2043" t="str">
            <v xml:space="preserve">MULTISERVICIOS S A                                                    </v>
          </cell>
          <cell r="C2043" t="str">
            <v xml:space="preserve">PEREIRA                   </v>
          </cell>
          <cell r="D2043" t="str">
            <v xml:space="preserve">RISARALDA                 </v>
          </cell>
          <cell r="E2043" t="str">
            <v>INSPECCIÓN</v>
          </cell>
          <cell r="F2043" t="str">
            <v>ACTIVA</v>
          </cell>
          <cell r="G2043" t="str">
            <v xml:space="preserve">OTRAS ACTIVIDADES DE SERVISIOS COMUNITARIOS, </v>
          </cell>
          <cell r="H2043">
            <v>2042</v>
          </cell>
          <cell r="I2043">
            <v>12125756</v>
          </cell>
          <cell r="J2043">
            <v>1188</v>
          </cell>
          <cell r="K2043">
            <v>8899804</v>
          </cell>
          <cell r="L2043">
            <v>6729</v>
          </cell>
          <cell r="M2043">
            <v>4712393</v>
          </cell>
          <cell r="N2043">
            <v>4235</v>
          </cell>
          <cell r="O2043">
            <v>2355835</v>
          </cell>
          <cell r="P2043">
            <v>3434</v>
          </cell>
          <cell r="Q2043">
            <v>645488</v>
          </cell>
          <cell r="R2043">
            <v>2183</v>
          </cell>
          <cell r="S2043">
            <v>709963</v>
          </cell>
          <cell r="T2043">
            <v>19811</v>
          </cell>
          <cell r="U2043">
            <v>2590</v>
          </cell>
        </row>
        <row r="2044">
          <cell r="A2044">
            <v>802008921</v>
          </cell>
          <cell r="B2044" t="str">
            <v xml:space="preserve">TELEDIMANICA S.A.                                                     </v>
          </cell>
          <cell r="C2044" t="str">
            <v xml:space="preserve">BARRANQUILLA              </v>
          </cell>
          <cell r="D2044" t="str">
            <v xml:space="preserve">ATLANTICO                 </v>
          </cell>
          <cell r="E2044" t="str">
            <v>VIGILANCIA</v>
          </cell>
          <cell r="F2044" t="str">
            <v>ACTIVA</v>
          </cell>
          <cell r="G2044" t="str">
            <v xml:space="preserve">TELEFONIA Y REDES                            </v>
          </cell>
          <cell r="H2044">
            <v>2043</v>
          </cell>
          <cell r="I2044">
            <v>12088451</v>
          </cell>
          <cell r="J2044">
            <v>1117.5</v>
          </cell>
          <cell r="K2044">
            <v>9650928</v>
          </cell>
          <cell r="L2044">
            <v>2148</v>
          </cell>
          <cell r="M2044">
            <v>20730496</v>
          </cell>
          <cell r="N2044">
            <v>1101</v>
          </cell>
          <cell r="O2044">
            <v>10688546</v>
          </cell>
          <cell r="P2044">
            <v>6665</v>
          </cell>
          <cell r="Q2044">
            <v>228905</v>
          </cell>
          <cell r="R2044">
            <v>5726</v>
          </cell>
          <cell r="S2044">
            <v>168627</v>
          </cell>
          <cell r="T2044">
            <v>18800.5</v>
          </cell>
          <cell r="U2044">
            <v>2462</v>
          </cell>
        </row>
        <row r="2045">
          <cell r="A2045">
            <v>800229885</v>
          </cell>
          <cell r="B2045" t="str">
            <v xml:space="preserve">ENEBE REPRESENTACIONES LTDA                                           </v>
          </cell>
          <cell r="C2045" t="str">
            <v xml:space="preserve">BOGOTA D.C.               </v>
          </cell>
          <cell r="D2045" t="str">
            <v xml:space="preserve">BOGOTA D.C.               </v>
          </cell>
          <cell r="E2045" t="str">
            <v>VIGILANCIA</v>
          </cell>
          <cell r="F2045" t="str">
            <v>ACTIVA</v>
          </cell>
          <cell r="G2045" t="str">
            <v xml:space="preserve">COMERCIO AL POR MENOR                        </v>
          </cell>
          <cell r="H2045">
            <v>2044</v>
          </cell>
          <cell r="I2045">
            <v>12066577</v>
          </cell>
          <cell r="J2045">
            <v>3546.5</v>
          </cell>
          <cell r="K2045">
            <v>1865808</v>
          </cell>
          <cell r="L2045">
            <v>2427</v>
          </cell>
          <cell r="M2045">
            <v>18113674</v>
          </cell>
          <cell r="N2045">
            <v>1483</v>
          </cell>
          <cell r="O2045">
            <v>7907756</v>
          </cell>
          <cell r="P2045">
            <v>1643</v>
          </cell>
          <cell r="Q2045">
            <v>1683762</v>
          </cell>
          <cell r="R2045">
            <v>3118</v>
          </cell>
          <cell r="S2045">
            <v>434846</v>
          </cell>
          <cell r="T2045">
            <v>14261.5</v>
          </cell>
          <cell r="U2045">
            <v>1872</v>
          </cell>
        </row>
        <row r="2046">
          <cell r="A2046">
            <v>830113706</v>
          </cell>
          <cell r="B2046" t="str">
            <v xml:space="preserve">GRUPO HOTELERO LONDOÑO G H L GRUPO HOTELES S C A                      </v>
          </cell>
          <cell r="C2046" t="str">
            <v xml:space="preserve">BOGOTA D.C.               </v>
          </cell>
          <cell r="D2046" t="str">
            <v xml:space="preserve">BOGOTA D.C.               </v>
          </cell>
          <cell r="E2046" t="str">
            <v>INSPECCIÓN</v>
          </cell>
          <cell r="F2046" t="str">
            <v>ACTIVA</v>
          </cell>
          <cell r="G2046" t="str">
            <v>ACTIVIDADES DIVERSAS DE INVERSION Y SERVICIOS</v>
          </cell>
          <cell r="H2046">
            <v>2045</v>
          </cell>
          <cell r="I2046">
            <v>12056713</v>
          </cell>
          <cell r="J2046">
            <v>2131.5</v>
          </cell>
          <cell r="K2046">
            <v>3967124</v>
          </cell>
          <cell r="L2046">
            <v>9045</v>
          </cell>
          <cell r="M2046">
            <v>2755948</v>
          </cell>
          <cell r="N2046">
            <v>3727</v>
          </cell>
          <cell r="O2046">
            <v>2755948</v>
          </cell>
          <cell r="P2046">
            <v>3637</v>
          </cell>
          <cell r="Q2046">
            <v>595473</v>
          </cell>
          <cell r="R2046">
            <v>1534</v>
          </cell>
          <cell r="S2046">
            <v>1144877</v>
          </cell>
          <cell r="T2046">
            <v>22119.5</v>
          </cell>
          <cell r="U2046">
            <v>2916</v>
          </cell>
        </row>
        <row r="2047">
          <cell r="A2047">
            <v>830069726</v>
          </cell>
          <cell r="B2047" t="str">
            <v xml:space="preserve">PROFRANCE E U                                                         </v>
          </cell>
          <cell r="C2047" t="str">
            <v xml:space="preserve">BOGOTA D.C.               </v>
          </cell>
          <cell r="D2047" t="str">
            <v xml:space="preserve">BOGOTA D.C.               </v>
          </cell>
          <cell r="E2047" t="str">
            <v>VIGILANCIA</v>
          </cell>
          <cell r="F2047" t="str">
            <v>ACTIVA</v>
          </cell>
          <cell r="G2047" t="str">
            <v xml:space="preserve">PRODUCTOS QUIMICOS                           </v>
          </cell>
          <cell r="H2047">
            <v>2046</v>
          </cell>
          <cell r="I2047">
            <v>12055798</v>
          </cell>
          <cell r="J2047">
            <v>2427.5</v>
          </cell>
          <cell r="K2047">
            <v>3223625</v>
          </cell>
          <cell r="L2047">
            <v>2807</v>
          </cell>
          <cell r="M2047">
            <v>15300628</v>
          </cell>
          <cell r="N2047">
            <v>1473</v>
          </cell>
          <cell r="O2047">
            <v>7961992</v>
          </cell>
          <cell r="P2047">
            <v>1021</v>
          </cell>
          <cell r="Q2047">
            <v>2932688</v>
          </cell>
          <cell r="R2047">
            <v>1735</v>
          </cell>
          <cell r="S2047">
            <v>975287</v>
          </cell>
          <cell r="T2047">
            <v>11509.5</v>
          </cell>
          <cell r="U2047">
            <v>1514</v>
          </cell>
        </row>
        <row r="2048">
          <cell r="A2048">
            <v>830054490</v>
          </cell>
          <cell r="B2048" t="str">
            <v xml:space="preserve">LEXMARK INTERNATIONAL TRADING CORPORATION SUCURSAL COLOMBIA           </v>
          </cell>
          <cell r="C2048" t="str">
            <v xml:space="preserve">BOGOTA D.C.               </v>
          </cell>
          <cell r="D2048" t="str">
            <v xml:space="preserve">BOGOTA D.C.               </v>
          </cell>
          <cell r="E2048" t="str">
            <v>VIGILANCIA</v>
          </cell>
          <cell r="F2048" t="str">
            <v>ACTIVA</v>
          </cell>
          <cell r="G2048" t="str">
            <v xml:space="preserve">COMERCIO AL POR MAYOR                        </v>
          </cell>
          <cell r="H2048">
            <v>2047</v>
          </cell>
          <cell r="I2048">
            <v>12040280</v>
          </cell>
          <cell r="J2048">
            <v>3642.5</v>
          </cell>
          <cell r="K2048">
            <v>1783238</v>
          </cell>
          <cell r="L2048">
            <v>2201</v>
          </cell>
          <cell r="M2048">
            <v>20177919</v>
          </cell>
          <cell r="N2048">
            <v>1260</v>
          </cell>
          <cell r="O2048">
            <v>9304924</v>
          </cell>
          <cell r="P2048">
            <v>1317</v>
          </cell>
          <cell r="Q2048">
            <v>2169798</v>
          </cell>
          <cell r="R2048">
            <v>1680</v>
          </cell>
          <cell r="S2048">
            <v>1015123</v>
          </cell>
          <cell r="T2048">
            <v>12147.5</v>
          </cell>
          <cell r="U2048">
            <v>1592</v>
          </cell>
        </row>
        <row r="2049">
          <cell r="A2049">
            <v>811041784</v>
          </cell>
          <cell r="B2049" t="str">
            <v xml:space="preserve">SUPLEMEDICOS S.A.                                                     </v>
          </cell>
          <cell r="C2049" t="str">
            <v xml:space="preserve">MEDELLIN                  </v>
          </cell>
          <cell r="D2049" t="str">
            <v xml:space="preserve">ANTIOQUIA                 </v>
          </cell>
          <cell r="E2049" t="str">
            <v>INSPECCIÓN</v>
          </cell>
          <cell r="F2049" t="str">
            <v>ACTIVA</v>
          </cell>
          <cell r="G2049" t="str">
            <v xml:space="preserve">COMERCIO AL POR MAYOR                        </v>
          </cell>
          <cell r="H2049">
            <v>2048</v>
          </cell>
          <cell r="I2049">
            <v>12033112</v>
          </cell>
          <cell r="J2049">
            <v>1778</v>
          </cell>
          <cell r="K2049">
            <v>5152571</v>
          </cell>
          <cell r="L2049">
            <v>4035</v>
          </cell>
          <cell r="M2049">
            <v>9857569</v>
          </cell>
          <cell r="N2049">
            <v>2621</v>
          </cell>
          <cell r="O2049">
            <v>4220292</v>
          </cell>
          <cell r="P2049">
            <v>2652</v>
          </cell>
          <cell r="Q2049">
            <v>924809</v>
          </cell>
          <cell r="R2049">
            <v>3307</v>
          </cell>
          <cell r="S2049">
            <v>397104</v>
          </cell>
          <cell r="T2049">
            <v>16441</v>
          </cell>
          <cell r="U2049">
            <v>2150</v>
          </cell>
        </row>
        <row r="2050">
          <cell r="A2050">
            <v>890908884</v>
          </cell>
          <cell r="B2050" t="str">
            <v xml:space="preserve">LEMUR 700 S.A.                                                        </v>
          </cell>
          <cell r="C2050" t="str">
            <v xml:space="preserve">MEDELLIN                  </v>
          </cell>
          <cell r="D2050" t="str">
            <v xml:space="preserve">ANTIOQUIA                 </v>
          </cell>
          <cell r="E2050" t="str">
            <v>INSPECCIÓN</v>
          </cell>
          <cell r="F2050" t="str">
            <v>ACTIVA</v>
          </cell>
          <cell r="G2050" t="str">
            <v xml:space="preserve">FABRICACION DE PRENDAS DE VESTIR             </v>
          </cell>
          <cell r="H2050">
            <v>2049</v>
          </cell>
          <cell r="I2050">
            <v>12029895</v>
          </cell>
          <cell r="J2050">
            <v>1503</v>
          </cell>
          <cell r="K2050">
            <v>6460064</v>
          </cell>
          <cell r="L2050">
            <v>3513</v>
          </cell>
          <cell r="M2050">
            <v>11787731</v>
          </cell>
          <cell r="N2050">
            <v>2313</v>
          </cell>
          <cell r="O2050">
            <v>4878314</v>
          </cell>
          <cell r="P2050">
            <v>4270</v>
          </cell>
          <cell r="Q2050">
            <v>476880</v>
          </cell>
          <cell r="R2050">
            <v>5301</v>
          </cell>
          <cell r="S2050">
            <v>191702</v>
          </cell>
          <cell r="T2050">
            <v>18949</v>
          </cell>
          <cell r="U2050">
            <v>2484</v>
          </cell>
        </row>
        <row r="2051">
          <cell r="A2051">
            <v>890311341</v>
          </cell>
          <cell r="B2051" t="str">
            <v xml:space="preserve">LISTOS S.A.                                                           </v>
          </cell>
          <cell r="C2051" t="str">
            <v xml:space="preserve">CALI                      </v>
          </cell>
          <cell r="D2051" t="str">
            <v xml:space="preserve">VALLE                     </v>
          </cell>
          <cell r="E2051" t="str">
            <v>VIGILANCIA</v>
          </cell>
          <cell r="F2051" t="str">
            <v>ACTIVA</v>
          </cell>
          <cell r="G2051" t="str">
            <v xml:space="preserve">OTRAS ACTIVIDADES EMPRESARIALES              </v>
          </cell>
          <cell r="H2051">
            <v>2050</v>
          </cell>
          <cell r="I2051">
            <v>12029768</v>
          </cell>
          <cell r="J2051">
            <v>2527.5</v>
          </cell>
          <cell r="K2051">
            <v>3031060</v>
          </cell>
          <cell r="L2051">
            <v>778</v>
          </cell>
          <cell r="M2051">
            <v>61710007</v>
          </cell>
          <cell r="N2051">
            <v>2254</v>
          </cell>
          <cell r="O2051">
            <v>5001170</v>
          </cell>
          <cell r="P2051">
            <v>1318</v>
          </cell>
          <cell r="Q2051">
            <v>2169725</v>
          </cell>
          <cell r="R2051">
            <v>2495</v>
          </cell>
          <cell r="S2051">
            <v>590441</v>
          </cell>
          <cell r="T2051">
            <v>11422.5</v>
          </cell>
          <cell r="U2051">
            <v>1502</v>
          </cell>
        </row>
        <row r="2052">
          <cell r="A2052">
            <v>800189387</v>
          </cell>
          <cell r="B2052" t="str">
            <v xml:space="preserve">AUTOMOTORES LA CALLEJA S A                                            </v>
          </cell>
          <cell r="C2052" t="str">
            <v xml:space="preserve">BOGOTA D.C.               </v>
          </cell>
          <cell r="D2052" t="str">
            <v xml:space="preserve">BOGOTA D.C.               </v>
          </cell>
          <cell r="E2052" t="str">
            <v>VIGILANCIA</v>
          </cell>
          <cell r="F2052" t="str">
            <v>ACTIVA</v>
          </cell>
          <cell r="G2052" t="str">
            <v xml:space="preserve">COMERCIO DE VEHICULOS Y ACTIVIDADES CONEXAS  </v>
          </cell>
          <cell r="H2052">
            <v>2051</v>
          </cell>
          <cell r="I2052">
            <v>12025254</v>
          </cell>
          <cell r="J2052">
            <v>1384</v>
          </cell>
          <cell r="K2052">
            <v>7284993</v>
          </cell>
          <cell r="L2052">
            <v>2814</v>
          </cell>
          <cell r="M2052">
            <v>15250241</v>
          </cell>
          <cell r="N2052">
            <v>1847</v>
          </cell>
          <cell r="O2052">
            <v>6347668</v>
          </cell>
          <cell r="P2052">
            <v>5351</v>
          </cell>
          <cell r="Q2052">
            <v>335390</v>
          </cell>
          <cell r="R2052">
            <v>2096</v>
          </cell>
          <cell r="S2052">
            <v>758253</v>
          </cell>
          <cell r="T2052">
            <v>15543</v>
          </cell>
          <cell r="U2052">
            <v>2042</v>
          </cell>
        </row>
        <row r="2053">
          <cell r="A2053">
            <v>890212673</v>
          </cell>
          <cell r="B2053" t="str">
            <v xml:space="preserve">ICOHARINAS LTDA                                                       </v>
          </cell>
          <cell r="C2053" t="str">
            <v xml:space="preserve">GIRON                     </v>
          </cell>
          <cell r="D2053" t="str">
            <v xml:space="preserve">SANTANDER                 </v>
          </cell>
          <cell r="E2053" t="str">
            <v>VIGILANCIA</v>
          </cell>
          <cell r="F2053" t="str">
            <v>ACTIVA</v>
          </cell>
          <cell r="G2053" t="str">
            <v xml:space="preserve">PRODUCTOS ALIMENTICIOS                       </v>
          </cell>
          <cell r="H2053">
            <v>2052</v>
          </cell>
          <cell r="I2053">
            <v>12012846</v>
          </cell>
          <cell r="J2053">
            <v>1505.5</v>
          </cell>
          <cell r="K2053">
            <v>6448825</v>
          </cell>
          <cell r="L2053">
            <v>2266</v>
          </cell>
          <cell r="M2053">
            <v>19450287</v>
          </cell>
          <cell r="N2053">
            <v>3740</v>
          </cell>
          <cell r="O2053">
            <v>2747550</v>
          </cell>
          <cell r="P2053">
            <v>2605</v>
          </cell>
          <cell r="Q2053">
            <v>945619</v>
          </cell>
          <cell r="R2053">
            <v>3101</v>
          </cell>
          <cell r="S2053">
            <v>438110</v>
          </cell>
          <cell r="T2053">
            <v>15269.5</v>
          </cell>
          <cell r="U2053">
            <v>2009</v>
          </cell>
        </row>
        <row r="2054">
          <cell r="A2054">
            <v>802007207</v>
          </cell>
          <cell r="B2054" t="str">
            <v xml:space="preserve">AUTOTROPICAL S.A                                                      </v>
          </cell>
          <cell r="C2054" t="str">
            <v xml:space="preserve">BARRANQUILLA              </v>
          </cell>
          <cell r="D2054" t="str">
            <v xml:space="preserve">ATLANTICO                 </v>
          </cell>
          <cell r="E2054" t="str">
            <v>VIGILANCIA</v>
          </cell>
          <cell r="F2054" t="str">
            <v>ACTIVA</v>
          </cell>
          <cell r="G2054" t="str">
            <v xml:space="preserve">COMERCIO DE VEHICULOS Y ACTIVIDADES CONEXAS  </v>
          </cell>
          <cell r="H2054">
            <v>2053</v>
          </cell>
          <cell r="I2054">
            <v>11984467</v>
          </cell>
          <cell r="J2054">
            <v>2572</v>
          </cell>
          <cell r="K2054">
            <v>2977256</v>
          </cell>
          <cell r="L2054">
            <v>1240</v>
          </cell>
          <cell r="M2054">
            <v>38101136</v>
          </cell>
          <cell r="N2054">
            <v>2286</v>
          </cell>
          <cell r="O2054">
            <v>4925178</v>
          </cell>
          <cell r="P2054">
            <v>3396</v>
          </cell>
          <cell r="Q2054">
            <v>654577</v>
          </cell>
          <cell r="R2054">
            <v>5145</v>
          </cell>
          <cell r="S2054">
            <v>201093</v>
          </cell>
          <cell r="T2054">
            <v>16692</v>
          </cell>
          <cell r="U2054">
            <v>2184</v>
          </cell>
        </row>
        <row r="2055">
          <cell r="A2055">
            <v>811006779</v>
          </cell>
          <cell r="B2055" t="str">
            <v xml:space="preserve">INGETIERRAS DE COLOMBIA S.A                                           </v>
          </cell>
          <cell r="C2055" t="str">
            <v xml:space="preserve">RIONEGRO                  </v>
          </cell>
          <cell r="D2055" t="str">
            <v xml:space="preserve">ANTIOQUIA                 </v>
          </cell>
          <cell r="E2055" t="str">
            <v>INSPECCIÓN</v>
          </cell>
          <cell r="F2055" t="str">
            <v>ACTIVA</v>
          </cell>
          <cell r="G2055" t="str">
            <v xml:space="preserve">CONSTRUCCION DE OBRAS RESIDENCIALES          </v>
          </cell>
          <cell r="H2055">
            <v>2054</v>
          </cell>
          <cell r="I2055">
            <v>11966370</v>
          </cell>
          <cell r="J2055">
            <v>1386.5</v>
          </cell>
          <cell r="K2055">
            <v>7263304</v>
          </cell>
          <cell r="L2055">
            <v>4539</v>
          </cell>
          <cell r="M2055">
            <v>8580847</v>
          </cell>
          <cell r="N2055">
            <v>1372</v>
          </cell>
          <cell r="O2055">
            <v>8580847</v>
          </cell>
          <cell r="P2055">
            <v>5472</v>
          </cell>
          <cell r="Q2055">
            <v>321950</v>
          </cell>
          <cell r="R2055">
            <v>4687</v>
          </cell>
          <cell r="S2055">
            <v>232196</v>
          </cell>
          <cell r="T2055">
            <v>19510.5</v>
          </cell>
          <cell r="U2055">
            <v>2551</v>
          </cell>
        </row>
        <row r="2056">
          <cell r="A2056">
            <v>830000687</v>
          </cell>
          <cell r="B2056" t="str">
            <v xml:space="preserve">SEW EURODRIVE COLOMBIA LTDA.                                          </v>
          </cell>
          <cell r="C2056" t="str">
            <v xml:space="preserve">BOGOTA D.C.               </v>
          </cell>
          <cell r="D2056" t="str">
            <v xml:space="preserve">BOGOTA D.C.               </v>
          </cell>
          <cell r="E2056" t="str">
            <v>INSPECCIÓN</v>
          </cell>
          <cell r="F2056" t="str">
            <v>ACTIVA</v>
          </cell>
          <cell r="G2056" t="str">
            <v xml:space="preserve">FABRICACION DE MAQUINARIA Y EQUIPO           </v>
          </cell>
          <cell r="H2056">
            <v>2055</v>
          </cell>
          <cell r="I2056">
            <v>11965265</v>
          </cell>
          <cell r="J2056">
            <v>1344</v>
          </cell>
          <cell r="K2056">
            <v>7550784</v>
          </cell>
          <cell r="L2056">
            <v>3658</v>
          </cell>
          <cell r="M2056">
            <v>11124986</v>
          </cell>
          <cell r="N2056">
            <v>2649</v>
          </cell>
          <cell r="O2056">
            <v>4151757</v>
          </cell>
          <cell r="P2056">
            <v>2002</v>
          </cell>
          <cell r="Q2056">
            <v>1339997</v>
          </cell>
          <cell r="R2056">
            <v>2028</v>
          </cell>
          <cell r="S2056">
            <v>788721</v>
          </cell>
          <cell r="T2056">
            <v>13736</v>
          </cell>
          <cell r="U2056">
            <v>1804</v>
          </cell>
        </row>
        <row r="2057">
          <cell r="A2057">
            <v>800150443</v>
          </cell>
          <cell r="B2057" t="str">
            <v xml:space="preserve">COMPAÑIA DE CONSTRUCTORES ASOCIADOS S A                               </v>
          </cell>
          <cell r="C2057" t="str">
            <v xml:space="preserve">MEDELLIN                  </v>
          </cell>
          <cell r="D2057" t="str">
            <v xml:space="preserve">ANTIOQUIA                 </v>
          </cell>
          <cell r="E2057" t="str">
            <v>INSPECCIÓN</v>
          </cell>
          <cell r="F2057" t="str">
            <v>ACTIVA</v>
          </cell>
          <cell r="G2057" t="str">
            <v xml:space="preserve">CONSTRUCCION DE OBRAS RESIDENCIALES          </v>
          </cell>
          <cell r="H2057">
            <v>2056</v>
          </cell>
          <cell r="I2057">
            <v>11963303</v>
          </cell>
          <cell r="J2057">
            <v>1822.5</v>
          </cell>
          <cell r="K2057">
            <v>5013231</v>
          </cell>
          <cell r="L2057">
            <v>5166</v>
          </cell>
          <cell r="M2057">
            <v>7147073</v>
          </cell>
          <cell r="N2057">
            <v>2617</v>
          </cell>
          <cell r="O2057">
            <v>4226092</v>
          </cell>
          <cell r="P2057">
            <v>1691</v>
          </cell>
          <cell r="Q2057">
            <v>1618877</v>
          </cell>
          <cell r="R2057">
            <v>1715</v>
          </cell>
          <cell r="S2057">
            <v>987656</v>
          </cell>
          <cell r="T2057">
            <v>15067.5</v>
          </cell>
          <cell r="U2057">
            <v>1985</v>
          </cell>
        </row>
        <row r="2058">
          <cell r="A2058">
            <v>814000169</v>
          </cell>
          <cell r="B2058" t="str">
            <v xml:space="preserve">DISTRIBUCIONES Y REPRESENTACIONES LIDER LTDA                          </v>
          </cell>
          <cell r="C2058" t="str">
            <v xml:space="preserve">PUERTO ASIS               </v>
          </cell>
          <cell r="D2058" t="str">
            <v xml:space="preserve">PUTUMAYO                  </v>
          </cell>
          <cell r="E2058" t="str">
            <v>VIGILANCIA</v>
          </cell>
          <cell r="F2058" t="str">
            <v>ACTIVA</v>
          </cell>
          <cell r="G2058" t="str">
            <v xml:space="preserve">COMERCIO AL POR MAYOR                        </v>
          </cell>
          <cell r="H2058">
            <v>2057</v>
          </cell>
          <cell r="I2058">
            <v>11953990</v>
          </cell>
          <cell r="J2058">
            <v>2377</v>
          </cell>
          <cell r="K2058">
            <v>3334755</v>
          </cell>
          <cell r="L2058">
            <v>1555</v>
          </cell>
          <cell r="M2058">
            <v>30289092</v>
          </cell>
          <cell r="N2058">
            <v>1688</v>
          </cell>
          <cell r="O2058">
            <v>7015303</v>
          </cell>
          <cell r="P2058">
            <v>1338</v>
          </cell>
          <cell r="Q2058">
            <v>2128064</v>
          </cell>
          <cell r="R2058">
            <v>1885</v>
          </cell>
          <cell r="S2058">
            <v>872893</v>
          </cell>
          <cell r="T2058">
            <v>10900</v>
          </cell>
          <cell r="U2058">
            <v>1429</v>
          </cell>
        </row>
        <row r="2059">
          <cell r="A2059">
            <v>800156664</v>
          </cell>
          <cell r="B2059" t="str">
            <v xml:space="preserve">INVERSIONES CAMPO ISLEÑO S.A.                                         </v>
          </cell>
          <cell r="C2059" t="str">
            <v xml:space="preserve">SAN ANDRES                </v>
          </cell>
          <cell r="D2059" t="str">
            <v xml:space="preserve">SAN ANDRES Y PROVIDENCIA  </v>
          </cell>
          <cell r="E2059" t="str">
            <v>VIGILANCIA</v>
          </cell>
          <cell r="F2059" t="str">
            <v>ACTIVA</v>
          </cell>
          <cell r="G2059" t="str">
            <v xml:space="preserve">ALOJAMIENTO                                  </v>
          </cell>
          <cell r="H2059">
            <v>2058</v>
          </cell>
          <cell r="I2059">
            <v>11952059</v>
          </cell>
          <cell r="J2059">
            <v>1287</v>
          </cell>
          <cell r="K2059">
            <v>7978543</v>
          </cell>
          <cell r="L2059">
            <v>2351</v>
          </cell>
          <cell r="M2059">
            <v>18730997</v>
          </cell>
          <cell r="N2059">
            <v>1118</v>
          </cell>
          <cell r="O2059">
            <v>10501571</v>
          </cell>
          <cell r="P2059">
            <v>1715</v>
          </cell>
          <cell r="Q2059">
            <v>1600830</v>
          </cell>
          <cell r="R2059">
            <v>1075</v>
          </cell>
          <cell r="S2059">
            <v>1800044</v>
          </cell>
          <cell r="T2059">
            <v>9604</v>
          </cell>
          <cell r="U2059">
            <v>1272</v>
          </cell>
        </row>
        <row r="2060">
          <cell r="A2060">
            <v>830105909</v>
          </cell>
          <cell r="B2060" t="str">
            <v xml:space="preserve">SPRINT INTERNATIONAL COLOMBIA LTDA                                    </v>
          </cell>
          <cell r="C2060" t="str">
            <v xml:space="preserve">BOGOTA D.C.               </v>
          </cell>
          <cell r="D2060" t="str">
            <v xml:space="preserve">BOGOTA D.C.               </v>
          </cell>
          <cell r="E2060" t="str">
            <v>INSPECCIÓN</v>
          </cell>
          <cell r="F2060" t="str">
            <v>ACTIVA</v>
          </cell>
          <cell r="G2060" t="str">
            <v xml:space="preserve">TELEFONIA Y REDES                            </v>
          </cell>
          <cell r="H2060">
            <v>2059</v>
          </cell>
          <cell r="I2060">
            <v>11929527</v>
          </cell>
          <cell r="J2060">
            <v>1798.5</v>
          </cell>
          <cell r="K2060">
            <v>5095312</v>
          </cell>
          <cell r="L2060">
            <v>5817</v>
          </cell>
          <cell r="M2060">
            <v>5996404</v>
          </cell>
          <cell r="N2060">
            <v>2937</v>
          </cell>
          <cell r="O2060">
            <v>3653339</v>
          </cell>
          <cell r="P2060">
            <v>1443</v>
          </cell>
          <cell r="Q2060">
            <v>1956554</v>
          </cell>
          <cell r="R2060">
            <v>1225</v>
          </cell>
          <cell r="S2060">
            <v>1533853</v>
          </cell>
          <cell r="T2060">
            <v>15279.5</v>
          </cell>
          <cell r="U2060">
            <v>2013</v>
          </cell>
        </row>
        <row r="2061">
          <cell r="A2061">
            <v>860002838</v>
          </cell>
          <cell r="B2061" t="str">
            <v xml:space="preserve">INTERNATIONAL ELEVATOR INC                                            </v>
          </cell>
          <cell r="C2061" t="str">
            <v xml:space="preserve">BOGOTA D.C.               </v>
          </cell>
          <cell r="D2061" t="str">
            <v xml:space="preserve">BOGOTA D.C.               </v>
          </cell>
          <cell r="E2061" t="str">
            <v>VIGILANCIA</v>
          </cell>
          <cell r="F2061" t="str">
            <v>ACTIVA</v>
          </cell>
          <cell r="G2061" t="str">
            <v xml:space="preserve">ADECUACION DE OBRAS DE CONSTRUCCION          </v>
          </cell>
          <cell r="H2061">
            <v>2060</v>
          </cell>
          <cell r="I2061">
            <v>11908165</v>
          </cell>
          <cell r="J2061">
            <v>2042.5</v>
          </cell>
          <cell r="K2061">
            <v>4183251</v>
          </cell>
          <cell r="L2061">
            <v>2205</v>
          </cell>
          <cell r="M2061">
            <v>20142391</v>
          </cell>
          <cell r="N2061">
            <v>1844</v>
          </cell>
          <cell r="O2061">
            <v>6358368</v>
          </cell>
          <cell r="P2061">
            <v>1384</v>
          </cell>
          <cell r="Q2061">
            <v>2051027</v>
          </cell>
          <cell r="R2061">
            <v>1450</v>
          </cell>
          <cell r="S2061">
            <v>1241486</v>
          </cell>
          <cell r="T2061">
            <v>10985.5</v>
          </cell>
          <cell r="U2061">
            <v>1437</v>
          </cell>
        </row>
        <row r="2062">
          <cell r="A2062">
            <v>890206332</v>
          </cell>
          <cell r="B2062" t="str">
            <v xml:space="preserve">REDEDATA LTDA.                                                        </v>
          </cell>
          <cell r="C2062" t="str">
            <v xml:space="preserve">BUCARAMANGA               </v>
          </cell>
          <cell r="D2062" t="str">
            <v xml:space="preserve">SANTANDER                 </v>
          </cell>
          <cell r="E2062" t="str">
            <v>INSPECCIÓN</v>
          </cell>
          <cell r="F2062" t="str">
            <v>ACTIVA</v>
          </cell>
          <cell r="G2062" t="str">
            <v>ACTIVIDADES DIVERSAS DE INVERSION Y SERVICIOS</v>
          </cell>
          <cell r="H2062">
            <v>2061</v>
          </cell>
          <cell r="I2062">
            <v>11897452</v>
          </cell>
          <cell r="J2062">
            <v>959</v>
          </cell>
          <cell r="K2062">
            <v>11844301</v>
          </cell>
          <cell r="L2062">
            <v>9780</v>
          </cell>
          <cell r="M2062">
            <v>2354578</v>
          </cell>
          <cell r="N2062">
            <v>4239</v>
          </cell>
          <cell r="O2062">
            <v>2354578</v>
          </cell>
          <cell r="P2062">
            <v>1279</v>
          </cell>
          <cell r="Q2062">
            <v>2245767</v>
          </cell>
          <cell r="R2062">
            <v>976</v>
          </cell>
          <cell r="S2062">
            <v>2028703</v>
          </cell>
          <cell r="T2062">
            <v>19294</v>
          </cell>
          <cell r="U2062">
            <v>2532</v>
          </cell>
        </row>
        <row r="2063">
          <cell r="A2063">
            <v>830040692</v>
          </cell>
          <cell r="B2063" t="str">
            <v xml:space="preserve">GAGIE CORPORATION S.A.                                                </v>
          </cell>
          <cell r="C2063" t="str">
            <v xml:space="preserve">BOGOTA D.C.               </v>
          </cell>
          <cell r="D2063" t="str">
            <v xml:space="preserve">BOGOTA D.C.               </v>
          </cell>
          <cell r="E2063" t="str">
            <v>VIGILANCIA</v>
          </cell>
          <cell r="F2063" t="str">
            <v>ACTIVA</v>
          </cell>
          <cell r="G2063" t="str">
            <v xml:space="preserve">DERIVADOS DEL PETROLEO Y GAS                 </v>
          </cell>
          <cell r="H2063">
            <v>2062</v>
          </cell>
          <cell r="I2063">
            <v>11890251</v>
          </cell>
          <cell r="J2063">
            <v>1219.5</v>
          </cell>
          <cell r="K2063">
            <v>8571853</v>
          </cell>
          <cell r="L2063">
            <v>4904</v>
          </cell>
          <cell r="M2063">
            <v>7694158</v>
          </cell>
          <cell r="N2063">
            <v>3319</v>
          </cell>
          <cell r="O2063">
            <v>3137578</v>
          </cell>
          <cell r="P2063">
            <v>1667</v>
          </cell>
          <cell r="Q2063">
            <v>1642503</v>
          </cell>
          <cell r="R2063">
            <v>1752</v>
          </cell>
          <cell r="S2063">
            <v>965374</v>
          </cell>
          <cell r="T2063">
            <v>14923.5</v>
          </cell>
          <cell r="U2063">
            <v>1963</v>
          </cell>
        </row>
        <row r="2064">
          <cell r="A2064">
            <v>824001041</v>
          </cell>
          <cell r="B2064" t="str">
            <v xml:space="preserve">MEDICOS LTDA                                                          </v>
          </cell>
          <cell r="C2064" t="str">
            <v xml:space="preserve">VALLEDUPAR                </v>
          </cell>
          <cell r="D2064" t="str">
            <v xml:space="preserve">CESAR                     </v>
          </cell>
          <cell r="E2064" t="str">
            <v>INSPECCIÓN</v>
          </cell>
          <cell r="F2064" t="str">
            <v>ACTIVA</v>
          </cell>
          <cell r="G2064" t="str">
            <v xml:space="preserve">SERVICIOS SOCIALES Y DE SALUD                </v>
          </cell>
          <cell r="H2064">
            <v>2063</v>
          </cell>
          <cell r="I2064">
            <v>11885457</v>
          </cell>
          <cell r="J2064">
            <v>1608</v>
          </cell>
          <cell r="K2064">
            <v>5905618</v>
          </cell>
          <cell r="L2064">
            <v>3631</v>
          </cell>
          <cell r="M2064">
            <v>11236058</v>
          </cell>
          <cell r="N2064">
            <v>3091</v>
          </cell>
          <cell r="O2064">
            <v>3433479</v>
          </cell>
          <cell r="P2064">
            <v>1393</v>
          </cell>
          <cell r="Q2064">
            <v>2036968</v>
          </cell>
          <cell r="R2064">
            <v>1244</v>
          </cell>
          <cell r="S2064">
            <v>1509628</v>
          </cell>
          <cell r="T2064">
            <v>13030</v>
          </cell>
          <cell r="U2064">
            <v>1694</v>
          </cell>
        </row>
        <row r="2065">
          <cell r="A2065">
            <v>890308965</v>
          </cell>
          <cell r="B2065" t="str">
            <v xml:space="preserve">CALIMA MOTOR S.A.                                                     </v>
          </cell>
          <cell r="C2065" t="str">
            <v xml:space="preserve">CALI                      </v>
          </cell>
          <cell r="D2065" t="str">
            <v xml:space="preserve">VALLE                     </v>
          </cell>
          <cell r="E2065" t="str">
            <v>VIGILANCIA</v>
          </cell>
          <cell r="F2065" t="str">
            <v>ACTIVA</v>
          </cell>
          <cell r="G2065" t="str">
            <v xml:space="preserve">COMERCIO DE VEHICULOS Y ACTIVIDADES CONEXAS  </v>
          </cell>
          <cell r="H2065">
            <v>2064</v>
          </cell>
          <cell r="I2065">
            <v>11884660</v>
          </cell>
          <cell r="J2065">
            <v>1901</v>
          </cell>
          <cell r="K2065">
            <v>4667833</v>
          </cell>
          <cell r="L2065">
            <v>1247</v>
          </cell>
          <cell r="M2065">
            <v>37790764</v>
          </cell>
          <cell r="N2065">
            <v>2683</v>
          </cell>
          <cell r="O2065">
            <v>4101963</v>
          </cell>
          <cell r="P2065">
            <v>4774</v>
          </cell>
          <cell r="Q2065">
            <v>403702</v>
          </cell>
          <cell r="R2065">
            <v>3567</v>
          </cell>
          <cell r="S2065">
            <v>353452</v>
          </cell>
          <cell r="T2065">
            <v>16236</v>
          </cell>
          <cell r="U2065">
            <v>2126</v>
          </cell>
        </row>
        <row r="2066">
          <cell r="A2066">
            <v>860020246</v>
          </cell>
          <cell r="B2066" t="str">
            <v xml:space="preserve">VICAR FARMACEUTICA S.A                                                </v>
          </cell>
          <cell r="C2066" t="str">
            <v xml:space="preserve">BOGOTA D.C.               </v>
          </cell>
          <cell r="D2066" t="str">
            <v xml:space="preserve">BOGOTA D.C.               </v>
          </cell>
          <cell r="E2066" t="str">
            <v>INSPECCIÓN</v>
          </cell>
          <cell r="F2066" t="str">
            <v>ACTIVA</v>
          </cell>
          <cell r="G2066" t="str">
            <v xml:space="preserve">PRODUCTOS QUIMICOS                           </v>
          </cell>
          <cell r="H2066">
            <v>2065</v>
          </cell>
          <cell r="I2066">
            <v>11884265</v>
          </cell>
          <cell r="J2066">
            <v>2106</v>
          </cell>
          <cell r="K2066">
            <v>4019756</v>
          </cell>
          <cell r="L2066">
            <v>3492</v>
          </cell>
          <cell r="M2066">
            <v>11884322</v>
          </cell>
          <cell r="N2066">
            <v>1859</v>
          </cell>
          <cell r="O2066">
            <v>6307812</v>
          </cell>
          <cell r="P2066">
            <v>1841</v>
          </cell>
          <cell r="Q2066">
            <v>1476264</v>
          </cell>
          <cell r="R2066">
            <v>3654</v>
          </cell>
          <cell r="S2066">
            <v>340455</v>
          </cell>
          <cell r="T2066">
            <v>15017</v>
          </cell>
          <cell r="U2066">
            <v>1977</v>
          </cell>
        </row>
        <row r="2067">
          <cell r="A2067">
            <v>804004863</v>
          </cell>
          <cell r="B2067" t="str">
            <v xml:space="preserve">COMPAÑIA DE SERVICIOS FARMACEUTICOS SERVIFARMA S.A.                   </v>
          </cell>
          <cell r="C2067" t="str">
            <v xml:space="preserve">BUCARAMANGA               </v>
          </cell>
          <cell r="D2067" t="str">
            <v xml:space="preserve">SANTANDER                 </v>
          </cell>
          <cell r="E2067" t="str">
            <v>VIGILANCIA</v>
          </cell>
          <cell r="F2067" t="str">
            <v>ACTIVA</v>
          </cell>
          <cell r="G2067" t="str">
            <v xml:space="preserve">COMERCIO AL POR MAYOR                        </v>
          </cell>
          <cell r="H2067">
            <v>2066</v>
          </cell>
          <cell r="I2067">
            <v>11878324</v>
          </cell>
          <cell r="J2067">
            <v>1744</v>
          </cell>
          <cell r="K2067">
            <v>5284139</v>
          </cell>
          <cell r="L2067">
            <v>3043</v>
          </cell>
          <cell r="M2067">
            <v>13914973</v>
          </cell>
          <cell r="N2067">
            <v>2022</v>
          </cell>
          <cell r="O2067">
            <v>5734140</v>
          </cell>
          <cell r="P2067">
            <v>1527</v>
          </cell>
          <cell r="Q2067">
            <v>1831521</v>
          </cell>
          <cell r="R2067">
            <v>1623</v>
          </cell>
          <cell r="S2067">
            <v>1060731</v>
          </cell>
          <cell r="T2067">
            <v>12025</v>
          </cell>
          <cell r="U2067">
            <v>1582</v>
          </cell>
        </row>
        <row r="2068">
          <cell r="A2068">
            <v>800119647</v>
          </cell>
          <cell r="B2068" t="str">
            <v xml:space="preserve">PETROCASINOS S.A.                                                     </v>
          </cell>
          <cell r="C2068" t="str">
            <v xml:space="preserve">BUCARAMANGA               </v>
          </cell>
          <cell r="D2068" t="str">
            <v xml:space="preserve">SANTANDER                 </v>
          </cell>
          <cell r="E2068" t="str">
            <v>VIGILANCIA</v>
          </cell>
          <cell r="F2068" t="str">
            <v>ACTIVA</v>
          </cell>
          <cell r="G2068" t="str">
            <v xml:space="preserve">EXPENDIO DE ALIMENTOS Y BEBIDAS              </v>
          </cell>
          <cell r="H2068">
            <v>2067</v>
          </cell>
          <cell r="I2068">
            <v>11873894</v>
          </cell>
          <cell r="J2068">
            <v>1216</v>
          </cell>
          <cell r="K2068">
            <v>8607243</v>
          </cell>
          <cell r="L2068">
            <v>2114</v>
          </cell>
          <cell r="M2068">
            <v>21119229</v>
          </cell>
          <cell r="N2068">
            <v>4176</v>
          </cell>
          <cell r="O2068">
            <v>2395684</v>
          </cell>
          <cell r="P2068">
            <v>2253</v>
          </cell>
          <cell r="Q2068">
            <v>1147979</v>
          </cell>
          <cell r="R2068">
            <v>1753</v>
          </cell>
          <cell r="S2068">
            <v>962132</v>
          </cell>
          <cell r="T2068">
            <v>13579</v>
          </cell>
          <cell r="U2068">
            <v>1783</v>
          </cell>
        </row>
        <row r="2069">
          <cell r="A2069">
            <v>860041021</v>
          </cell>
          <cell r="B2069" t="str">
            <v xml:space="preserve">VILLEGAS ASOCIADOS S A                                                </v>
          </cell>
          <cell r="C2069" t="str">
            <v xml:space="preserve">BOGOTA D.C.               </v>
          </cell>
          <cell r="D2069" t="str">
            <v xml:space="preserve">BOGOTA D.C.               </v>
          </cell>
          <cell r="E2069" t="str">
            <v>INSPECCIÓN</v>
          </cell>
          <cell r="F2069" t="str">
            <v>ACTIVA</v>
          </cell>
          <cell r="G2069" t="str">
            <v>EDITORIAL E IMPRESION (SIN INCLUIR PUBLICACIO</v>
          </cell>
          <cell r="H2069">
            <v>2068</v>
          </cell>
          <cell r="I2069">
            <v>11868374</v>
          </cell>
          <cell r="J2069">
            <v>2065</v>
          </cell>
          <cell r="K2069">
            <v>4114250</v>
          </cell>
          <cell r="L2069">
            <v>5568</v>
          </cell>
          <cell r="M2069">
            <v>6415579</v>
          </cell>
          <cell r="N2069">
            <v>2790</v>
          </cell>
          <cell r="O2069">
            <v>3895754</v>
          </cell>
          <cell r="P2069">
            <v>2954</v>
          </cell>
          <cell r="Q2069">
            <v>803775</v>
          </cell>
          <cell r="R2069">
            <v>2580</v>
          </cell>
          <cell r="S2069">
            <v>563677</v>
          </cell>
          <cell r="T2069">
            <v>18025</v>
          </cell>
          <cell r="U2069">
            <v>2363</v>
          </cell>
        </row>
        <row r="2070">
          <cell r="A2070">
            <v>800025839</v>
          </cell>
          <cell r="B2070" t="str">
            <v xml:space="preserve">VILLEGAS Y CIA S C S                                                  </v>
          </cell>
          <cell r="C2070" t="str">
            <v xml:space="preserve">PEREIRA                   </v>
          </cell>
          <cell r="D2070" t="str">
            <v xml:space="preserve">RISARALDA                 </v>
          </cell>
          <cell r="E2070" t="str">
            <v>VIGILANCIA</v>
          </cell>
          <cell r="F2070" t="str">
            <v>ACTIVA</v>
          </cell>
          <cell r="G2070" t="str">
            <v xml:space="preserve">COMERCIO AL POR MAYOR                        </v>
          </cell>
          <cell r="H2070">
            <v>2069</v>
          </cell>
          <cell r="I2070">
            <v>11866517</v>
          </cell>
          <cell r="J2070">
            <v>1501</v>
          </cell>
          <cell r="K2070">
            <v>6468640</v>
          </cell>
          <cell r="L2070">
            <v>546</v>
          </cell>
          <cell r="M2070">
            <v>87001917</v>
          </cell>
          <cell r="N2070">
            <v>1650</v>
          </cell>
          <cell r="O2070">
            <v>7179758</v>
          </cell>
          <cell r="P2070">
            <v>2996</v>
          </cell>
          <cell r="Q2070">
            <v>784712</v>
          </cell>
          <cell r="R2070">
            <v>10748</v>
          </cell>
          <cell r="S2070">
            <v>42278</v>
          </cell>
          <cell r="T2070">
            <v>19510</v>
          </cell>
          <cell r="U2070">
            <v>2554</v>
          </cell>
        </row>
        <row r="2071">
          <cell r="A2071">
            <v>860029714</v>
          </cell>
          <cell r="B2071" t="str">
            <v xml:space="preserve">DIAZ GARCIA ASOCIADOS LTDA                                            </v>
          </cell>
          <cell r="C2071" t="str">
            <v xml:space="preserve">BOGOTA D.C.               </v>
          </cell>
          <cell r="D2071" t="str">
            <v xml:space="preserve">BOGOTA D.C.               </v>
          </cell>
          <cell r="E2071" t="str">
            <v>INSPECCIÓN</v>
          </cell>
          <cell r="F2071" t="str">
            <v>ACTIVA</v>
          </cell>
          <cell r="G2071" t="str">
            <v xml:space="preserve">CONSTRUCCION DE OBRAS CIVILES                </v>
          </cell>
          <cell r="H2071">
            <v>2070</v>
          </cell>
          <cell r="I2071">
            <v>11862809</v>
          </cell>
          <cell r="J2071">
            <v>976.5</v>
          </cell>
          <cell r="K2071">
            <v>11601230</v>
          </cell>
          <cell r="L2071">
            <v>4190</v>
          </cell>
          <cell r="M2071">
            <v>9458930</v>
          </cell>
          <cell r="N2071">
            <v>1290</v>
          </cell>
          <cell r="O2071">
            <v>9097486</v>
          </cell>
          <cell r="P2071">
            <v>417</v>
          </cell>
          <cell r="Q2071">
            <v>8790818</v>
          </cell>
          <cell r="R2071">
            <v>326</v>
          </cell>
          <cell r="S2071">
            <v>8610794</v>
          </cell>
          <cell r="T2071">
            <v>9269.5</v>
          </cell>
          <cell r="U2071">
            <v>1234</v>
          </cell>
        </row>
        <row r="2072">
          <cell r="A2072">
            <v>860058706</v>
          </cell>
          <cell r="B2072" t="str">
            <v xml:space="preserve">EBC INGENIERIA CIA LTDA                                               </v>
          </cell>
          <cell r="C2072" t="str">
            <v xml:space="preserve">BOGOTA D.C.               </v>
          </cell>
          <cell r="D2072" t="str">
            <v xml:space="preserve">BOGOTA D.C.               </v>
          </cell>
          <cell r="E2072" t="str">
            <v>VIGILANCIA</v>
          </cell>
          <cell r="F2072" t="str">
            <v>ACTIVA</v>
          </cell>
          <cell r="G2072" t="str">
            <v xml:space="preserve">COMERCIO AL POR MAYOR                        </v>
          </cell>
          <cell r="H2072">
            <v>2071</v>
          </cell>
          <cell r="I2072">
            <v>11854470</v>
          </cell>
          <cell r="J2072">
            <v>1878.5</v>
          </cell>
          <cell r="K2072">
            <v>4766636</v>
          </cell>
          <cell r="L2072">
            <v>3125</v>
          </cell>
          <cell r="M2072">
            <v>13447780</v>
          </cell>
          <cell r="N2072">
            <v>2515</v>
          </cell>
          <cell r="O2072">
            <v>4451998</v>
          </cell>
          <cell r="P2072">
            <v>1811</v>
          </cell>
          <cell r="Q2072">
            <v>1496704</v>
          </cell>
          <cell r="R2072">
            <v>2334</v>
          </cell>
          <cell r="S2072">
            <v>642132</v>
          </cell>
          <cell r="T2072">
            <v>13734.5</v>
          </cell>
          <cell r="U2072">
            <v>1805</v>
          </cell>
        </row>
        <row r="2073">
          <cell r="A2073">
            <v>810001350</v>
          </cell>
          <cell r="B2073" t="str">
            <v xml:space="preserve">C I COLOR SIETE S A EN ACUERDO DE REESTRUCTURACION                    </v>
          </cell>
          <cell r="C2073" t="str">
            <v xml:space="preserve">VILLAMARIA                </v>
          </cell>
          <cell r="D2073" t="str">
            <v xml:space="preserve">CALDAS                    </v>
          </cell>
          <cell r="E2073" t="str">
            <v>VIGILANCIA</v>
          </cell>
          <cell r="F2073" t="str">
            <v>ACUERDO DE REESTRUCTURACION</v>
          </cell>
          <cell r="G2073" t="str">
            <v xml:space="preserve">FABRICACION DE PRENDAS DE VESTIR             </v>
          </cell>
          <cell r="H2073">
            <v>2072</v>
          </cell>
          <cell r="I2073">
            <v>11851869</v>
          </cell>
          <cell r="J2073">
            <v>11385</v>
          </cell>
          <cell r="K2073">
            <v>-2375010</v>
          </cell>
          <cell r="L2073">
            <v>2677</v>
          </cell>
          <cell r="M2073">
            <v>16193385</v>
          </cell>
          <cell r="N2073">
            <v>1652</v>
          </cell>
          <cell r="O2073">
            <v>7167277</v>
          </cell>
          <cell r="P2073">
            <v>1333</v>
          </cell>
          <cell r="Q2073">
            <v>2135530</v>
          </cell>
          <cell r="R2073">
            <v>2118</v>
          </cell>
          <cell r="S2073">
            <v>748238</v>
          </cell>
          <cell r="T2073">
            <v>21237</v>
          </cell>
          <cell r="U2073">
            <v>2789</v>
          </cell>
        </row>
        <row r="2074">
          <cell r="A2074">
            <v>860074578</v>
          </cell>
          <cell r="B2074" t="str">
            <v xml:space="preserve">INDUSTRIA AMERICANA DE COLCHONES S.A                                  </v>
          </cell>
          <cell r="C2074" t="str">
            <v xml:space="preserve">BOGOTA D.C.               </v>
          </cell>
          <cell r="D2074" t="str">
            <v xml:space="preserve">BOGOTA D.C.               </v>
          </cell>
          <cell r="E2074" t="str">
            <v>VIGILANCIA</v>
          </cell>
          <cell r="F2074" t="str">
            <v>ACTIVA</v>
          </cell>
          <cell r="G2074" t="str">
            <v>FABRICACION DE OTROS PRODUCTOS CON MATERIALES</v>
          </cell>
          <cell r="H2074">
            <v>2073</v>
          </cell>
          <cell r="I2074">
            <v>11836917</v>
          </cell>
          <cell r="J2074">
            <v>1730.5</v>
          </cell>
          <cell r="K2074">
            <v>5331758</v>
          </cell>
          <cell r="L2074">
            <v>1982</v>
          </cell>
          <cell r="M2074">
            <v>22945615</v>
          </cell>
          <cell r="N2074">
            <v>1102</v>
          </cell>
          <cell r="O2074">
            <v>10674324</v>
          </cell>
          <cell r="P2074">
            <v>1558</v>
          </cell>
          <cell r="Q2074">
            <v>1786938</v>
          </cell>
          <cell r="R2074">
            <v>1922</v>
          </cell>
          <cell r="S2074">
            <v>851674</v>
          </cell>
          <cell r="T2074">
            <v>10367.5</v>
          </cell>
          <cell r="U2074">
            <v>1365</v>
          </cell>
        </row>
        <row r="2075">
          <cell r="A2075">
            <v>800082889</v>
          </cell>
          <cell r="B2075" t="str">
            <v xml:space="preserve">DATALOG COLOMBIA LTDA.                                                </v>
          </cell>
          <cell r="C2075" t="str">
            <v xml:space="preserve">BOGOTA D.C.               </v>
          </cell>
          <cell r="D2075" t="str">
            <v xml:space="preserve">BOGOTA D.C.               </v>
          </cell>
          <cell r="E2075" t="str">
            <v>VIGILANCIA</v>
          </cell>
          <cell r="F2075" t="str">
            <v>ACTIVA</v>
          </cell>
          <cell r="G2075" t="str">
            <v xml:space="preserve">DERIVADOS DEL PETROLEO Y GAS                 </v>
          </cell>
          <cell r="H2075">
            <v>2074</v>
          </cell>
          <cell r="I2075">
            <v>11836354</v>
          </cell>
          <cell r="J2075">
            <v>1172.5</v>
          </cell>
          <cell r="K2075">
            <v>9056517</v>
          </cell>
          <cell r="L2075">
            <v>2421</v>
          </cell>
          <cell r="M2075">
            <v>18205485</v>
          </cell>
          <cell r="N2075">
            <v>1955</v>
          </cell>
          <cell r="O2075">
            <v>5956789</v>
          </cell>
          <cell r="P2075">
            <v>685</v>
          </cell>
          <cell r="Q2075">
            <v>4727652</v>
          </cell>
          <cell r="R2075">
            <v>813</v>
          </cell>
          <cell r="S2075">
            <v>2613167</v>
          </cell>
          <cell r="T2075">
            <v>9120.5</v>
          </cell>
          <cell r="U2075">
            <v>1210</v>
          </cell>
        </row>
        <row r="2076">
          <cell r="A2076">
            <v>860064048</v>
          </cell>
          <cell r="B2076" t="str">
            <v xml:space="preserve">DEVINIL S.A.                                                          </v>
          </cell>
          <cell r="C2076" t="str">
            <v xml:space="preserve">BOGOTA D.C.               </v>
          </cell>
          <cell r="D2076" t="str">
            <v xml:space="preserve">BOGOTA D.C.               </v>
          </cell>
          <cell r="E2076" t="str">
            <v>INSPECCIÓN</v>
          </cell>
          <cell r="F2076" t="str">
            <v>ACTIVA</v>
          </cell>
          <cell r="G2076" t="str">
            <v xml:space="preserve">PRODUCTOS DE PLASTICO                        </v>
          </cell>
          <cell r="H2076">
            <v>2075</v>
          </cell>
          <cell r="I2076">
            <v>11829628</v>
          </cell>
          <cell r="J2076">
            <v>2385.5</v>
          </cell>
          <cell r="K2076">
            <v>3313049</v>
          </cell>
          <cell r="L2076">
            <v>4165</v>
          </cell>
          <cell r="M2076">
            <v>9528133</v>
          </cell>
          <cell r="N2076">
            <v>3695</v>
          </cell>
          <cell r="O2076">
            <v>2785374</v>
          </cell>
          <cell r="P2076">
            <v>3031</v>
          </cell>
          <cell r="Q2076">
            <v>771106</v>
          </cell>
          <cell r="R2076">
            <v>5909</v>
          </cell>
          <cell r="S2076">
            <v>157964</v>
          </cell>
          <cell r="T2076">
            <v>21260.5</v>
          </cell>
          <cell r="U2076">
            <v>2793</v>
          </cell>
        </row>
        <row r="2077">
          <cell r="A2077">
            <v>817002581</v>
          </cell>
          <cell r="B2077" t="str">
            <v xml:space="preserve">TUBOPACK DE COLOMBIA S.A.                                             </v>
          </cell>
          <cell r="C2077" t="str">
            <v xml:space="preserve">SANTANDER DE QUILICHAO    </v>
          </cell>
          <cell r="D2077" t="str">
            <v xml:space="preserve">CAUCA                     </v>
          </cell>
          <cell r="E2077" t="str">
            <v>INSPECCIÓN</v>
          </cell>
          <cell r="F2077" t="str">
            <v>ACTIVA</v>
          </cell>
          <cell r="G2077" t="str">
            <v xml:space="preserve">PRODUCTOS DE PLASTICO                        </v>
          </cell>
          <cell r="H2077">
            <v>2076</v>
          </cell>
          <cell r="I2077">
            <v>11824742</v>
          </cell>
          <cell r="J2077">
            <v>1235.5</v>
          </cell>
          <cell r="K2077">
            <v>8388781</v>
          </cell>
          <cell r="L2077">
            <v>3342</v>
          </cell>
          <cell r="M2077">
            <v>12500322</v>
          </cell>
          <cell r="N2077">
            <v>2838</v>
          </cell>
          <cell r="O2077">
            <v>3808604</v>
          </cell>
          <cell r="P2077">
            <v>1216</v>
          </cell>
          <cell r="Q2077">
            <v>2365700</v>
          </cell>
          <cell r="R2077">
            <v>845</v>
          </cell>
          <cell r="S2077">
            <v>2500347</v>
          </cell>
          <cell r="T2077">
            <v>11552.5</v>
          </cell>
          <cell r="U2077">
            <v>1526</v>
          </cell>
        </row>
        <row r="2078">
          <cell r="A2078">
            <v>813001492</v>
          </cell>
          <cell r="B2078" t="str">
            <v xml:space="preserve">COMEPEZ S.A.                                                          </v>
          </cell>
          <cell r="C2078" t="str">
            <v xml:space="preserve">NEIVA                     </v>
          </cell>
          <cell r="D2078" t="str">
            <v xml:space="preserve">HUILA                     </v>
          </cell>
          <cell r="E2078" t="str">
            <v>VIGILANCIA</v>
          </cell>
          <cell r="F2078" t="str">
            <v>ACTIVA</v>
          </cell>
          <cell r="G2078" t="str">
            <v>PESCA, PISICULTURA Y ACTIVIDADES RELACIONADAS</v>
          </cell>
          <cell r="H2078">
            <v>2077</v>
          </cell>
          <cell r="I2078">
            <v>11807321</v>
          </cell>
          <cell r="J2078">
            <v>1638</v>
          </cell>
          <cell r="K2078">
            <v>5781001</v>
          </cell>
          <cell r="L2078">
            <v>2996</v>
          </cell>
          <cell r="M2078">
            <v>14166533</v>
          </cell>
          <cell r="N2078">
            <v>3053</v>
          </cell>
          <cell r="O2078">
            <v>3492914</v>
          </cell>
          <cell r="P2078">
            <v>3147</v>
          </cell>
          <cell r="Q2078">
            <v>727661</v>
          </cell>
          <cell r="R2078">
            <v>5601</v>
          </cell>
          <cell r="S2078">
            <v>175263</v>
          </cell>
          <cell r="T2078">
            <v>18512</v>
          </cell>
          <cell r="U2078">
            <v>2431</v>
          </cell>
        </row>
        <row r="2079">
          <cell r="A2079">
            <v>890403495</v>
          </cell>
          <cell r="B2079" t="str">
            <v xml:space="preserve">MUNDIAL DE RODAMIENTOS LIMITADA                                       </v>
          </cell>
          <cell r="C2079" t="str">
            <v xml:space="preserve">CARTAGENA                 </v>
          </cell>
          <cell r="D2079" t="str">
            <v xml:space="preserve">BOLIVAR                   </v>
          </cell>
          <cell r="E2079" t="str">
            <v>INSPECCIÓN</v>
          </cell>
          <cell r="F2079" t="str">
            <v>ACTIVA</v>
          </cell>
          <cell r="G2079" t="str">
            <v xml:space="preserve">COMERCIO AL POR MENOR                        </v>
          </cell>
          <cell r="H2079">
            <v>2078</v>
          </cell>
          <cell r="I2079">
            <v>11803535</v>
          </cell>
          <cell r="J2079">
            <v>2633</v>
          </cell>
          <cell r="K2079">
            <v>2911258</v>
          </cell>
          <cell r="L2079">
            <v>4840</v>
          </cell>
          <cell r="M2079">
            <v>7854554</v>
          </cell>
          <cell r="N2079">
            <v>3855</v>
          </cell>
          <cell r="O2079">
            <v>2655923</v>
          </cell>
          <cell r="P2079">
            <v>4726</v>
          </cell>
          <cell r="Q2079">
            <v>408989</v>
          </cell>
          <cell r="R2079">
            <v>4220</v>
          </cell>
          <cell r="S2079">
            <v>273334</v>
          </cell>
          <cell r="T2079">
            <v>22352</v>
          </cell>
          <cell r="U2079">
            <v>2958</v>
          </cell>
        </row>
        <row r="2080">
          <cell r="A2080">
            <v>890203975</v>
          </cell>
          <cell r="B2080" t="str">
            <v xml:space="preserve">INVERSORA HOTELERA COLOMBIANA S.A                                     </v>
          </cell>
          <cell r="C2080" t="str">
            <v xml:space="preserve">BUCARAMANGA               </v>
          </cell>
          <cell r="D2080" t="str">
            <v xml:space="preserve">SANTANDER                 </v>
          </cell>
          <cell r="E2080" t="str">
            <v>INSPECCIÓN</v>
          </cell>
          <cell r="F2080" t="str">
            <v>ACTIVA</v>
          </cell>
          <cell r="G2080" t="str">
            <v xml:space="preserve">ALOJAMIENTO                                  </v>
          </cell>
          <cell r="H2080">
            <v>2079</v>
          </cell>
          <cell r="I2080">
            <v>11801300</v>
          </cell>
          <cell r="J2080">
            <v>1021</v>
          </cell>
          <cell r="K2080">
            <v>10935275</v>
          </cell>
          <cell r="L2080">
            <v>7075</v>
          </cell>
          <cell r="M2080">
            <v>4311095</v>
          </cell>
          <cell r="N2080">
            <v>4108</v>
          </cell>
          <cell r="O2080">
            <v>2440730</v>
          </cell>
          <cell r="P2080">
            <v>3206</v>
          </cell>
          <cell r="Q2080">
            <v>709657</v>
          </cell>
          <cell r="R2080">
            <v>2077</v>
          </cell>
          <cell r="S2080">
            <v>767502</v>
          </cell>
          <cell r="T2080">
            <v>19566</v>
          </cell>
          <cell r="U2080">
            <v>2563</v>
          </cell>
        </row>
        <row r="2081">
          <cell r="A2081">
            <v>830076079</v>
          </cell>
          <cell r="B2081" t="str">
            <v xml:space="preserve">INDUSTRIA COLOMBIANA DE VIDRIO LTDA                                   </v>
          </cell>
          <cell r="C2081" t="str">
            <v xml:space="preserve">BOGOTA D.C.               </v>
          </cell>
          <cell r="D2081" t="str">
            <v xml:space="preserve">BOGOTA D.C.               </v>
          </cell>
          <cell r="E2081" t="str">
            <v>INSPECCIÓN</v>
          </cell>
          <cell r="F2081" t="str">
            <v>ACTIVA</v>
          </cell>
          <cell r="G2081" t="str">
            <v xml:space="preserve">FABRICACION DE VIDRIO Y PRODUCTOS DE VIDRIO  </v>
          </cell>
          <cell r="H2081">
            <v>2080</v>
          </cell>
          <cell r="I2081">
            <v>11787365</v>
          </cell>
          <cell r="J2081">
            <v>2252</v>
          </cell>
          <cell r="K2081">
            <v>3617043</v>
          </cell>
          <cell r="L2081">
            <v>4280</v>
          </cell>
          <cell r="M2081">
            <v>9168022</v>
          </cell>
          <cell r="N2081">
            <v>3257</v>
          </cell>
          <cell r="O2081">
            <v>3220645</v>
          </cell>
          <cell r="P2081">
            <v>1734</v>
          </cell>
          <cell r="Q2081">
            <v>1579246</v>
          </cell>
          <cell r="R2081">
            <v>2064</v>
          </cell>
          <cell r="S2081">
            <v>771850</v>
          </cell>
          <cell r="T2081">
            <v>15667</v>
          </cell>
          <cell r="U2081">
            <v>2063</v>
          </cell>
        </row>
        <row r="2082">
          <cell r="A2082">
            <v>890905860</v>
          </cell>
          <cell r="B2082" t="str">
            <v xml:space="preserve">PONQUE RAMO DE ANTIOQUIA S.A.                                         </v>
          </cell>
          <cell r="C2082" t="str">
            <v xml:space="preserve">SABANETA                  </v>
          </cell>
          <cell r="D2082" t="str">
            <v xml:space="preserve">ANTIOQUIA                 </v>
          </cell>
          <cell r="E2082" t="str">
            <v>VIGILANCIA</v>
          </cell>
          <cell r="F2082" t="str">
            <v>ACTIVA</v>
          </cell>
          <cell r="G2082" t="str">
            <v xml:space="preserve">PRODUCTOS ALIMENTICIOS                       </v>
          </cell>
          <cell r="H2082">
            <v>2081</v>
          </cell>
          <cell r="I2082">
            <v>11783646</v>
          </cell>
          <cell r="J2082">
            <v>1097.5</v>
          </cell>
          <cell r="K2082">
            <v>9855727</v>
          </cell>
          <cell r="L2082">
            <v>1938</v>
          </cell>
          <cell r="M2082">
            <v>23557799</v>
          </cell>
          <cell r="N2082">
            <v>1468</v>
          </cell>
          <cell r="O2082">
            <v>7979417</v>
          </cell>
          <cell r="P2082">
            <v>1703</v>
          </cell>
          <cell r="Q2082">
            <v>1608853</v>
          </cell>
          <cell r="R2082">
            <v>1765</v>
          </cell>
          <cell r="S2082">
            <v>950682</v>
          </cell>
          <cell r="T2082">
            <v>10052.5</v>
          </cell>
          <cell r="U2082">
            <v>1324</v>
          </cell>
        </row>
        <row r="2083">
          <cell r="A2083">
            <v>860009759</v>
          </cell>
          <cell r="B2083" t="str">
            <v xml:space="preserve">EDITORIAL EL GLOBO S A                                                </v>
          </cell>
          <cell r="C2083" t="str">
            <v xml:space="preserve">BOGOTA D.C.               </v>
          </cell>
          <cell r="D2083" t="str">
            <v xml:space="preserve">BOGOTA D.C.               </v>
          </cell>
          <cell r="E2083" t="str">
            <v>EXENTA</v>
          </cell>
          <cell r="F2083" t="str">
            <v>VIGILADA POR LA SUPERINTENDENCIA FINANCIERA DE COL</v>
          </cell>
          <cell r="G2083" t="str">
            <v>EDITORIAL E IMPRESION (SIN INCLUIR PUBLICACIO</v>
          </cell>
          <cell r="H2083">
            <v>2082</v>
          </cell>
          <cell r="I2083">
            <v>11778358</v>
          </cell>
          <cell r="J2083">
            <v>1346</v>
          </cell>
          <cell r="K2083">
            <v>7538982</v>
          </cell>
          <cell r="L2083">
            <v>2474</v>
          </cell>
          <cell r="M2083">
            <v>17797066</v>
          </cell>
          <cell r="N2083">
            <v>1031</v>
          </cell>
          <cell r="O2083">
            <v>11477389</v>
          </cell>
          <cell r="P2083">
            <v>3542</v>
          </cell>
          <cell r="Q2083">
            <v>617895</v>
          </cell>
          <cell r="R2083">
            <v>3893</v>
          </cell>
          <cell r="S2083">
            <v>310496</v>
          </cell>
          <cell r="T2083">
            <v>14368</v>
          </cell>
          <cell r="U2083">
            <v>1889</v>
          </cell>
        </row>
        <row r="2084">
          <cell r="A2084">
            <v>805000830</v>
          </cell>
          <cell r="B2084" t="str">
            <v xml:space="preserve">FRIGO CARGO INTERNACIONAL LTDA                                        </v>
          </cell>
          <cell r="C2084" t="str">
            <v xml:space="preserve">YUMBO                     </v>
          </cell>
          <cell r="D2084" t="str">
            <v xml:space="preserve">VALLE                     </v>
          </cell>
          <cell r="E2084" t="str">
            <v>VIGILANCIA</v>
          </cell>
          <cell r="F2084" t="str">
            <v>ACTIVA</v>
          </cell>
          <cell r="G2084" t="str">
            <v xml:space="preserve">COMERCIO AL POR MAYOR                        </v>
          </cell>
          <cell r="H2084">
            <v>2083</v>
          </cell>
          <cell r="I2084">
            <v>11774524</v>
          </cell>
          <cell r="J2084">
            <v>1431.5</v>
          </cell>
          <cell r="K2084">
            <v>6912782</v>
          </cell>
          <cell r="L2084">
            <v>1196</v>
          </cell>
          <cell r="M2084">
            <v>39745196</v>
          </cell>
          <cell r="N2084">
            <v>2859</v>
          </cell>
          <cell r="O2084">
            <v>3774243</v>
          </cell>
          <cell r="P2084">
            <v>1278</v>
          </cell>
          <cell r="Q2084">
            <v>2246973</v>
          </cell>
          <cell r="R2084">
            <v>1613</v>
          </cell>
          <cell r="S2084">
            <v>1068296</v>
          </cell>
          <cell r="T2084">
            <v>10460.5</v>
          </cell>
          <cell r="U2084">
            <v>1376</v>
          </cell>
        </row>
        <row r="2085">
          <cell r="A2085">
            <v>892200328</v>
          </cell>
          <cell r="B2085" t="str">
            <v xml:space="preserve">DISTRIBUCIONES ELECTRICAS DE SABANAS LTDA                             </v>
          </cell>
          <cell r="C2085" t="str">
            <v xml:space="preserve">BARRANQUILLA              </v>
          </cell>
          <cell r="D2085" t="str">
            <v xml:space="preserve">ATLANTICO                 </v>
          </cell>
          <cell r="E2085" t="str">
            <v>INSPECCIÓN</v>
          </cell>
          <cell r="F2085" t="str">
            <v>ACTIVA</v>
          </cell>
          <cell r="G2085" t="str">
            <v xml:space="preserve">ADECUACION DE OBRAS DE CONSTRUCCION          </v>
          </cell>
          <cell r="H2085">
            <v>2084</v>
          </cell>
          <cell r="I2085">
            <v>11762936</v>
          </cell>
          <cell r="J2085">
            <v>1996.5</v>
          </cell>
          <cell r="K2085">
            <v>4351930</v>
          </cell>
          <cell r="L2085">
            <v>3693</v>
          </cell>
          <cell r="M2085">
            <v>10998778</v>
          </cell>
          <cell r="N2085">
            <v>2459</v>
          </cell>
          <cell r="O2085">
            <v>4569347</v>
          </cell>
          <cell r="P2085">
            <v>4950</v>
          </cell>
          <cell r="Q2085">
            <v>382335</v>
          </cell>
          <cell r="R2085">
            <v>3600</v>
          </cell>
          <cell r="S2085">
            <v>347923</v>
          </cell>
          <cell r="T2085">
            <v>18782.5</v>
          </cell>
          <cell r="U2085">
            <v>2464</v>
          </cell>
        </row>
        <row r="2086">
          <cell r="A2086">
            <v>830002560</v>
          </cell>
          <cell r="B2086" t="str">
            <v xml:space="preserve">FMC TECHNOLOGIES INC.                                                 </v>
          </cell>
          <cell r="C2086" t="str">
            <v xml:space="preserve">BOGOTA D.C.               </v>
          </cell>
          <cell r="D2086" t="str">
            <v xml:space="preserve">BOGOTA D.C.               </v>
          </cell>
          <cell r="E2086" t="str">
            <v>VIGILANCIA</v>
          </cell>
          <cell r="F2086" t="str">
            <v>ACTIVA</v>
          </cell>
          <cell r="G2086" t="str">
            <v xml:space="preserve">DERIVADOS DEL PETROLEO Y GAS                 </v>
          </cell>
          <cell r="H2086">
            <v>2085</v>
          </cell>
          <cell r="I2086">
            <v>11742688</v>
          </cell>
          <cell r="J2086">
            <v>2140.5</v>
          </cell>
          <cell r="K2086">
            <v>3928170</v>
          </cell>
          <cell r="L2086">
            <v>3352</v>
          </cell>
          <cell r="M2086">
            <v>12459817</v>
          </cell>
          <cell r="N2086">
            <v>3574</v>
          </cell>
          <cell r="O2086">
            <v>2891267</v>
          </cell>
          <cell r="P2086">
            <v>2147</v>
          </cell>
          <cell r="Q2086">
            <v>1231944</v>
          </cell>
          <cell r="R2086">
            <v>2923</v>
          </cell>
          <cell r="S2086">
            <v>473580</v>
          </cell>
          <cell r="T2086">
            <v>16221.5</v>
          </cell>
          <cell r="U2086">
            <v>2127</v>
          </cell>
        </row>
        <row r="2087">
          <cell r="A2087">
            <v>800203984</v>
          </cell>
          <cell r="B2087" t="str">
            <v xml:space="preserve">SIMONIZ S.A.                                                          </v>
          </cell>
          <cell r="C2087" t="str">
            <v xml:space="preserve">BOGOTA D.C.               </v>
          </cell>
          <cell r="D2087" t="str">
            <v xml:space="preserve">BOGOTA D.C.               </v>
          </cell>
          <cell r="E2087" t="str">
            <v>VIGILANCIA</v>
          </cell>
          <cell r="F2087" t="str">
            <v>ACTIVA</v>
          </cell>
          <cell r="G2087" t="str">
            <v xml:space="preserve">PRODUCTOS QUIMICOS                           </v>
          </cell>
          <cell r="H2087">
            <v>2086</v>
          </cell>
          <cell r="I2087">
            <v>11739291</v>
          </cell>
          <cell r="J2087">
            <v>1381</v>
          </cell>
          <cell r="K2087">
            <v>7302080</v>
          </cell>
          <cell r="L2087">
            <v>2701</v>
          </cell>
          <cell r="M2087">
            <v>16038718</v>
          </cell>
          <cell r="N2087">
            <v>1542</v>
          </cell>
          <cell r="O2087">
            <v>7702633</v>
          </cell>
          <cell r="P2087">
            <v>1414</v>
          </cell>
          <cell r="Q2087">
            <v>2001198</v>
          </cell>
          <cell r="R2087">
            <v>2393</v>
          </cell>
          <cell r="S2087">
            <v>627490</v>
          </cell>
          <cell r="T2087">
            <v>11517</v>
          </cell>
          <cell r="U2087">
            <v>1522</v>
          </cell>
        </row>
        <row r="2088">
          <cell r="A2088">
            <v>800190818</v>
          </cell>
          <cell r="B2088" t="str">
            <v xml:space="preserve">PUBLICACIONES DINERO LTDA                                             </v>
          </cell>
          <cell r="C2088" t="str">
            <v xml:space="preserve">BOGOTA D.C.               </v>
          </cell>
          <cell r="D2088" t="str">
            <v xml:space="preserve">BOGOTA D.C.               </v>
          </cell>
          <cell r="E2088" t="str">
            <v>INSPECCIÓN</v>
          </cell>
          <cell r="F2088" t="str">
            <v>ACTIVA</v>
          </cell>
          <cell r="G2088" t="str">
            <v xml:space="preserve">PUBLICACIONES PERIODICAS                     </v>
          </cell>
          <cell r="H2088">
            <v>2087</v>
          </cell>
          <cell r="I2088">
            <v>11729688</v>
          </cell>
          <cell r="J2088">
            <v>1191</v>
          </cell>
          <cell r="K2088">
            <v>8889617</v>
          </cell>
          <cell r="L2088">
            <v>4049</v>
          </cell>
          <cell r="M2088">
            <v>9815514</v>
          </cell>
          <cell r="N2088">
            <v>1814</v>
          </cell>
          <cell r="O2088">
            <v>6463703</v>
          </cell>
          <cell r="P2088">
            <v>792</v>
          </cell>
          <cell r="Q2088">
            <v>4031715</v>
          </cell>
          <cell r="R2088">
            <v>618</v>
          </cell>
          <cell r="S2088">
            <v>3733140</v>
          </cell>
          <cell r="T2088">
            <v>10551</v>
          </cell>
          <cell r="U2088">
            <v>1387</v>
          </cell>
        </row>
        <row r="2089">
          <cell r="A2089">
            <v>890900160</v>
          </cell>
          <cell r="B2089" t="str">
            <v xml:space="preserve">INDUSTRIAS METALICAS CORSAN S.A.                                      </v>
          </cell>
          <cell r="C2089" t="str">
            <v xml:space="preserve">ITAGUI                    </v>
          </cell>
          <cell r="D2089" t="str">
            <v xml:space="preserve">ANTIOQUIA                 </v>
          </cell>
          <cell r="E2089" t="str">
            <v>VIGILANCIA</v>
          </cell>
          <cell r="F2089" t="str">
            <v>ACTIVA</v>
          </cell>
          <cell r="G2089" t="str">
            <v xml:space="preserve">INDUSTRIA METALMECANICA DERIVADA             </v>
          </cell>
          <cell r="H2089">
            <v>2088</v>
          </cell>
          <cell r="I2089">
            <v>11729502</v>
          </cell>
          <cell r="J2089">
            <v>1274.5</v>
          </cell>
          <cell r="K2089">
            <v>8051348</v>
          </cell>
          <cell r="L2089">
            <v>1846</v>
          </cell>
          <cell r="M2089">
            <v>24780709</v>
          </cell>
          <cell r="N2089">
            <v>2886</v>
          </cell>
          <cell r="O2089">
            <v>3734834</v>
          </cell>
          <cell r="P2089">
            <v>2786</v>
          </cell>
          <cell r="Q2089">
            <v>867652</v>
          </cell>
          <cell r="R2089">
            <v>3159</v>
          </cell>
          <cell r="S2089">
            <v>426001</v>
          </cell>
          <cell r="T2089">
            <v>14039.5</v>
          </cell>
          <cell r="U2089">
            <v>1851</v>
          </cell>
        </row>
        <row r="2090">
          <cell r="A2090">
            <v>890902165</v>
          </cell>
          <cell r="B2090" t="str">
            <v xml:space="preserve">LABORATORIO PROFESIONAL FARMACEUTICO S.A                              </v>
          </cell>
          <cell r="C2090" t="str">
            <v xml:space="preserve">SABANETA                  </v>
          </cell>
          <cell r="D2090" t="str">
            <v xml:space="preserve">ANTIOQUIA                 </v>
          </cell>
          <cell r="E2090" t="str">
            <v>VIGILANCIA</v>
          </cell>
          <cell r="F2090" t="str">
            <v>ACTIVA</v>
          </cell>
          <cell r="G2090" t="str">
            <v xml:space="preserve">PRODUCTOS QUIMICOS                           </v>
          </cell>
          <cell r="H2090">
            <v>2089</v>
          </cell>
          <cell r="I2090">
            <v>11713538</v>
          </cell>
          <cell r="J2090">
            <v>1818.5</v>
          </cell>
          <cell r="K2090">
            <v>5023509</v>
          </cell>
          <cell r="L2090">
            <v>2253</v>
          </cell>
          <cell r="M2090">
            <v>19562602</v>
          </cell>
          <cell r="N2090">
            <v>2376</v>
          </cell>
          <cell r="O2090">
            <v>4722309</v>
          </cell>
          <cell r="P2090">
            <v>2215</v>
          </cell>
          <cell r="Q2090">
            <v>1176102</v>
          </cell>
          <cell r="R2090">
            <v>2617</v>
          </cell>
          <cell r="S2090">
            <v>553699</v>
          </cell>
          <cell r="T2090">
            <v>13368.5</v>
          </cell>
          <cell r="U2090">
            <v>1751</v>
          </cell>
        </row>
        <row r="2091">
          <cell r="A2091">
            <v>800250351</v>
          </cell>
          <cell r="B2091" t="str">
            <v xml:space="preserve">AUTOYOTA S A                                                          </v>
          </cell>
          <cell r="C2091" t="str">
            <v xml:space="preserve">BOGOTA D.C.               </v>
          </cell>
          <cell r="D2091" t="str">
            <v xml:space="preserve">BOGOTA D.C.               </v>
          </cell>
          <cell r="E2091" t="str">
            <v>VIGILANCIA</v>
          </cell>
          <cell r="F2091" t="str">
            <v>ACTIVA</v>
          </cell>
          <cell r="G2091" t="str">
            <v xml:space="preserve">COMERCIO DE VEHICULOS Y ACTIVIDADES CONEXAS  </v>
          </cell>
          <cell r="H2091">
            <v>2090</v>
          </cell>
          <cell r="I2091">
            <v>11699611</v>
          </cell>
          <cell r="J2091">
            <v>1624</v>
          </cell>
          <cell r="K2091">
            <v>5828595</v>
          </cell>
          <cell r="L2091">
            <v>1227</v>
          </cell>
          <cell r="M2091">
            <v>38696000</v>
          </cell>
          <cell r="N2091">
            <v>2777</v>
          </cell>
          <cell r="O2091">
            <v>3918096</v>
          </cell>
          <cell r="P2091">
            <v>2037</v>
          </cell>
          <cell r="Q2091">
            <v>1311197</v>
          </cell>
          <cell r="R2091">
            <v>2017</v>
          </cell>
          <cell r="S2091">
            <v>793514</v>
          </cell>
          <cell r="T2091">
            <v>11772</v>
          </cell>
          <cell r="U2091">
            <v>1554</v>
          </cell>
        </row>
        <row r="2092">
          <cell r="A2092">
            <v>860067062</v>
          </cell>
          <cell r="B2092" t="str">
            <v xml:space="preserve">FERROALUMINIOS LTDA                                                   </v>
          </cell>
          <cell r="C2092" t="str">
            <v xml:space="preserve">BOGOTA D.C.               </v>
          </cell>
          <cell r="D2092" t="str">
            <v xml:space="preserve">BOGOTA D.C.               </v>
          </cell>
          <cell r="E2092" t="str">
            <v>INSPECCIÓN</v>
          </cell>
          <cell r="F2092" t="str">
            <v>ACTIVA</v>
          </cell>
          <cell r="G2092" t="str">
            <v xml:space="preserve">COMERCIO AL POR MENOR                        </v>
          </cell>
          <cell r="H2092">
            <v>2091</v>
          </cell>
          <cell r="I2092">
            <v>11698665</v>
          </cell>
          <cell r="J2092">
            <v>1820.5</v>
          </cell>
          <cell r="K2092">
            <v>5019583</v>
          </cell>
          <cell r="L2092">
            <v>3376</v>
          </cell>
          <cell r="M2092">
            <v>12365598</v>
          </cell>
          <cell r="N2092">
            <v>3231</v>
          </cell>
          <cell r="O2092">
            <v>3258748</v>
          </cell>
          <cell r="P2092">
            <v>3934</v>
          </cell>
          <cell r="Q2092">
            <v>536292</v>
          </cell>
          <cell r="R2092">
            <v>5407</v>
          </cell>
          <cell r="S2092">
            <v>185332</v>
          </cell>
          <cell r="T2092">
            <v>19859.5</v>
          </cell>
          <cell r="U2092">
            <v>2600</v>
          </cell>
        </row>
        <row r="2093">
          <cell r="A2093">
            <v>860402185</v>
          </cell>
          <cell r="B2093" t="str">
            <v xml:space="preserve">INSCO LIMITADA                                                        </v>
          </cell>
          <cell r="C2093" t="str">
            <v xml:space="preserve">BOGOTA D.C.               </v>
          </cell>
          <cell r="D2093" t="str">
            <v xml:space="preserve">BOGOTA D.C.               </v>
          </cell>
          <cell r="E2093" t="str">
            <v>INSPECCIÓN</v>
          </cell>
          <cell r="F2093" t="str">
            <v>ACTIVA</v>
          </cell>
          <cell r="G2093" t="str">
            <v xml:space="preserve">CONSTRUCCION DE OBRAS CIVILES                </v>
          </cell>
          <cell r="H2093">
            <v>2092</v>
          </cell>
          <cell r="I2093">
            <v>11686303</v>
          </cell>
          <cell r="J2093">
            <v>2552</v>
          </cell>
          <cell r="K2093">
            <v>2993432</v>
          </cell>
          <cell r="L2093">
            <v>3415</v>
          </cell>
          <cell r="M2093">
            <v>12191831</v>
          </cell>
          <cell r="N2093">
            <v>5474</v>
          </cell>
          <cell r="O2093">
            <v>1681676</v>
          </cell>
          <cell r="P2093">
            <v>3131</v>
          </cell>
          <cell r="Q2093">
            <v>732900</v>
          </cell>
          <cell r="R2093">
            <v>5176</v>
          </cell>
          <cell r="S2093">
            <v>198978</v>
          </cell>
          <cell r="T2093">
            <v>21840</v>
          </cell>
          <cell r="U2093">
            <v>2879</v>
          </cell>
        </row>
        <row r="2094">
          <cell r="A2094">
            <v>860052601</v>
          </cell>
          <cell r="B2094" t="str">
            <v xml:space="preserve">EXRO LTDA.                                                            </v>
          </cell>
          <cell r="C2094" t="str">
            <v xml:space="preserve">BOGOTA D.C.               </v>
          </cell>
          <cell r="D2094" t="str">
            <v xml:space="preserve">BOGOTA D.C.               </v>
          </cell>
          <cell r="E2094" t="str">
            <v>VIGILANCIA</v>
          </cell>
          <cell r="F2094" t="str">
            <v>ACTIVA</v>
          </cell>
          <cell r="G2094" t="str">
            <v xml:space="preserve">PRODUCTOS QUIMICOS                           </v>
          </cell>
          <cell r="H2094">
            <v>2093</v>
          </cell>
          <cell r="I2094">
            <v>11677874</v>
          </cell>
          <cell r="J2094">
            <v>2209.5</v>
          </cell>
          <cell r="K2094">
            <v>3728630</v>
          </cell>
          <cell r="L2094">
            <v>2730</v>
          </cell>
          <cell r="M2094">
            <v>15790640</v>
          </cell>
          <cell r="N2094">
            <v>1775</v>
          </cell>
          <cell r="O2094">
            <v>6674983</v>
          </cell>
          <cell r="P2094">
            <v>2116</v>
          </cell>
          <cell r="Q2094">
            <v>1252606</v>
          </cell>
          <cell r="R2094">
            <v>2797</v>
          </cell>
          <cell r="S2094">
            <v>504882</v>
          </cell>
          <cell r="T2094">
            <v>13720.5</v>
          </cell>
          <cell r="U2094">
            <v>1806</v>
          </cell>
        </row>
        <row r="2095">
          <cell r="A2095">
            <v>860038626</v>
          </cell>
          <cell r="B2095" t="str">
            <v xml:space="preserve">AVICULTURA INDUSTRIAL AVINSA S.A.                                     </v>
          </cell>
          <cell r="C2095" t="str">
            <v xml:space="preserve">BOGOTA D.C.               </v>
          </cell>
          <cell r="D2095" t="str">
            <v xml:space="preserve">BOGOTA D.C.               </v>
          </cell>
          <cell r="E2095" t="str">
            <v>INSPECCIÓN</v>
          </cell>
          <cell r="F2095" t="str">
            <v>ACTIVA</v>
          </cell>
          <cell r="G2095" t="str">
            <v xml:space="preserve">ACTIVIDADES PECUARIAS Y DE CAZA              </v>
          </cell>
          <cell r="H2095">
            <v>2094</v>
          </cell>
          <cell r="I2095">
            <v>11669510</v>
          </cell>
          <cell r="J2095">
            <v>1014.5</v>
          </cell>
          <cell r="K2095">
            <v>11013866</v>
          </cell>
          <cell r="L2095">
            <v>4491</v>
          </cell>
          <cell r="M2095">
            <v>8697341</v>
          </cell>
          <cell r="N2095">
            <v>6176</v>
          </cell>
          <cell r="O2095">
            <v>1441850</v>
          </cell>
          <cell r="P2095">
            <v>4513</v>
          </cell>
          <cell r="Q2095">
            <v>435417</v>
          </cell>
          <cell r="R2095">
            <v>2407</v>
          </cell>
          <cell r="S2095">
            <v>623000</v>
          </cell>
          <cell r="T2095">
            <v>20695.5</v>
          </cell>
          <cell r="U2095">
            <v>2718</v>
          </cell>
        </row>
        <row r="2096">
          <cell r="A2096">
            <v>890900372</v>
          </cell>
          <cell r="B2096" t="str">
            <v xml:space="preserve">PLASTEXTIL S.A.                                                       </v>
          </cell>
          <cell r="C2096" t="str">
            <v xml:space="preserve">MEDELLIN                  </v>
          </cell>
          <cell r="D2096" t="str">
            <v xml:space="preserve">ANTIOQUIA                 </v>
          </cell>
          <cell r="E2096" t="str">
            <v>VIGILANCIA</v>
          </cell>
          <cell r="F2096" t="str">
            <v>ACTIVA</v>
          </cell>
          <cell r="G2096" t="str">
            <v xml:space="preserve">PRODUCTOS DE PLASTICO                        </v>
          </cell>
          <cell r="H2096">
            <v>2095</v>
          </cell>
          <cell r="I2096">
            <v>11649008</v>
          </cell>
          <cell r="J2096">
            <v>1325</v>
          </cell>
          <cell r="K2096">
            <v>7668834</v>
          </cell>
          <cell r="L2096">
            <v>2264</v>
          </cell>
          <cell r="M2096">
            <v>19463941</v>
          </cell>
          <cell r="N2096">
            <v>2160</v>
          </cell>
          <cell r="O2096">
            <v>5242632</v>
          </cell>
          <cell r="P2096">
            <v>1833</v>
          </cell>
          <cell r="Q2096">
            <v>1481501</v>
          </cell>
          <cell r="R2096">
            <v>3013</v>
          </cell>
          <cell r="S2096">
            <v>456093</v>
          </cell>
          <cell r="T2096">
            <v>12690</v>
          </cell>
          <cell r="U2096">
            <v>1651</v>
          </cell>
        </row>
        <row r="2097">
          <cell r="A2097">
            <v>804005644</v>
          </cell>
          <cell r="B2097" t="str">
            <v xml:space="preserve">PROCESADORA NACIONAL CIGARRILLERA S.A.                                </v>
          </cell>
          <cell r="C2097" t="str">
            <v xml:space="preserve">BUCARAMANGA               </v>
          </cell>
          <cell r="D2097" t="str">
            <v xml:space="preserve">SANTANDER                 </v>
          </cell>
          <cell r="E2097" t="str">
            <v>INSPECCIÓN</v>
          </cell>
          <cell r="F2097" t="str">
            <v>ACTIVA</v>
          </cell>
          <cell r="G2097" t="str">
            <v xml:space="preserve">TABACO                                       </v>
          </cell>
          <cell r="H2097">
            <v>2096</v>
          </cell>
          <cell r="I2097">
            <v>11633990</v>
          </cell>
          <cell r="J2097">
            <v>1168</v>
          </cell>
          <cell r="K2097">
            <v>9104976</v>
          </cell>
          <cell r="L2097">
            <v>3401</v>
          </cell>
          <cell r="M2097">
            <v>12266056</v>
          </cell>
          <cell r="N2097">
            <v>3493</v>
          </cell>
          <cell r="O2097">
            <v>2969656</v>
          </cell>
          <cell r="P2097">
            <v>2447</v>
          </cell>
          <cell r="Q2097">
            <v>1025938</v>
          </cell>
          <cell r="R2097">
            <v>4148</v>
          </cell>
          <cell r="S2097">
            <v>280465</v>
          </cell>
          <cell r="T2097">
            <v>16753</v>
          </cell>
          <cell r="U2097">
            <v>2201</v>
          </cell>
        </row>
        <row r="2098">
          <cell r="A2098">
            <v>802012043</v>
          </cell>
          <cell r="B2098" t="str">
            <v xml:space="preserve">EXECUTIVE S.A.                                                        </v>
          </cell>
          <cell r="C2098" t="str">
            <v xml:space="preserve">BOGOTA D.C.               </v>
          </cell>
          <cell r="D2098" t="str">
            <v xml:space="preserve">BOGOTA D.C.               </v>
          </cell>
          <cell r="E2098" t="str">
            <v>INSPECCIÓN</v>
          </cell>
          <cell r="F2098" t="str">
            <v>ACTIVA</v>
          </cell>
          <cell r="G2098" t="str">
            <v xml:space="preserve">COMERCIO AL POR MENOR                        </v>
          </cell>
          <cell r="H2098">
            <v>2097</v>
          </cell>
          <cell r="I2098">
            <v>11627617</v>
          </cell>
          <cell r="J2098">
            <v>2573</v>
          </cell>
          <cell r="K2098">
            <v>2976162</v>
          </cell>
          <cell r="L2098">
            <v>4011</v>
          </cell>
          <cell r="M2098">
            <v>9929109</v>
          </cell>
          <cell r="N2098">
            <v>1763</v>
          </cell>
          <cell r="O2098">
            <v>6739167</v>
          </cell>
          <cell r="P2098">
            <v>2226</v>
          </cell>
          <cell r="Q2098">
            <v>1165477</v>
          </cell>
          <cell r="R2098">
            <v>2089</v>
          </cell>
          <cell r="S2098">
            <v>761860</v>
          </cell>
          <cell r="T2098">
            <v>14759</v>
          </cell>
          <cell r="U2098">
            <v>1940</v>
          </cell>
        </row>
        <row r="2099">
          <cell r="A2099">
            <v>890900342</v>
          </cell>
          <cell r="B2099" t="str">
            <v xml:space="preserve">FABRICA DE HILOS Y PRODUCTOS VARIOS S.A.                              </v>
          </cell>
          <cell r="C2099" t="str">
            <v xml:space="preserve">LA ESTRELLA               </v>
          </cell>
          <cell r="D2099" t="str">
            <v xml:space="preserve">ANTIOQUIA                 </v>
          </cell>
          <cell r="E2099" t="str">
            <v>INSPECCIÓN</v>
          </cell>
          <cell r="F2099" t="str">
            <v>ACTIVA</v>
          </cell>
          <cell r="G2099" t="str">
            <v>FABRICACION DE TELAS Y ACTIVIDADES RELACIONAD</v>
          </cell>
          <cell r="H2099">
            <v>2098</v>
          </cell>
          <cell r="I2099">
            <v>11627167</v>
          </cell>
          <cell r="J2099">
            <v>1187</v>
          </cell>
          <cell r="K2099">
            <v>8912400</v>
          </cell>
          <cell r="L2099">
            <v>4521</v>
          </cell>
          <cell r="M2099">
            <v>8629305</v>
          </cell>
          <cell r="N2099">
            <v>2938</v>
          </cell>
          <cell r="O2099">
            <v>3653138</v>
          </cell>
          <cell r="P2099">
            <v>1949</v>
          </cell>
          <cell r="Q2099">
            <v>1376501</v>
          </cell>
          <cell r="R2099">
            <v>1997</v>
          </cell>
          <cell r="S2099">
            <v>807127</v>
          </cell>
          <cell r="T2099">
            <v>14690</v>
          </cell>
          <cell r="U2099">
            <v>1935</v>
          </cell>
        </row>
        <row r="2100">
          <cell r="A2100">
            <v>800003644</v>
          </cell>
          <cell r="B2100" t="str">
            <v xml:space="preserve">R. Y R. LUBRICANTES S.A.                                              </v>
          </cell>
          <cell r="C2100" t="str">
            <v xml:space="preserve">ITAGUI                    </v>
          </cell>
          <cell r="D2100" t="str">
            <v xml:space="preserve">ANTIOQUIA                 </v>
          </cell>
          <cell r="E2100" t="str">
            <v>VIGILANCIA</v>
          </cell>
          <cell r="F2100" t="str">
            <v>ACTIVA</v>
          </cell>
          <cell r="G2100" t="str">
            <v xml:space="preserve">COMERCIO AL POR MAYOR                        </v>
          </cell>
          <cell r="H2100">
            <v>2099</v>
          </cell>
          <cell r="I2100">
            <v>11596452</v>
          </cell>
          <cell r="J2100">
            <v>4346.5</v>
          </cell>
          <cell r="K2100">
            <v>1305555</v>
          </cell>
          <cell r="L2100">
            <v>1055</v>
          </cell>
          <cell r="M2100">
            <v>44914892</v>
          </cell>
          <cell r="N2100">
            <v>2737</v>
          </cell>
          <cell r="O2100">
            <v>3992090</v>
          </cell>
          <cell r="P2100">
            <v>6546</v>
          </cell>
          <cell r="Q2100">
            <v>236218</v>
          </cell>
          <cell r="R2100">
            <v>5209</v>
          </cell>
          <cell r="S2100">
            <v>196995</v>
          </cell>
          <cell r="T2100">
            <v>21992.5</v>
          </cell>
          <cell r="U2100">
            <v>2902</v>
          </cell>
        </row>
        <row r="2101">
          <cell r="A2101">
            <v>800157698</v>
          </cell>
          <cell r="B2101" t="str">
            <v xml:space="preserve">GRUPO GUERRERO GONZALEZ S.A.                                          </v>
          </cell>
          <cell r="C2101" t="str">
            <v xml:space="preserve">BOGOTA D.C.               </v>
          </cell>
          <cell r="D2101" t="str">
            <v xml:space="preserve">BOGOTA D.C.               </v>
          </cell>
          <cell r="E2101" t="str">
            <v>VIGILANCIA</v>
          </cell>
          <cell r="F2101" t="str">
            <v>ACTIVA</v>
          </cell>
          <cell r="G2101" t="str">
            <v xml:space="preserve">COMERCIO DE VEHICULOS Y ACTIVIDADES CONEXAS  </v>
          </cell>
          <cell r="H2101">
            <v>2100</v>
          </cell>
          <cell r="I2101">
            <v>11585464</v>
          </cell>
          <cell r="J2101">
            <v>3158.5</v>
          </cell>
          <cell r="K2101">
            <v>2256275</v>
          </cell>
          <cell r="L2101">
            <v>2207</v>
          </cell>
          <cell r="M2101">
            <v>20128988</v>
          </cell>
          <cell r="N2101">
            <v>2442</v>
          </cell>
          <cell r="O2101">
            <v>4601393</v>
          </cell>
          <cell r="P2101">
            <v>3121</v>
          </cell>
          <cell r="Q2101">
            <v>738512</v>
          </cell>
          <cell r="R2101">
            <v>2753</v>
          </cell>
          <cell r="S2101">
            <v>514062</v>
          </cell>
          <cell r="T2101">
            <v>15781.5</v>
          </cell>
          <cell r="U2101">
            <v>2082</v>
          </cell>
        </row>
        <row r="2102">
          <cell r="A2102">
            <v>860354473</v>
          </cell>
          <cell r="B2102" t="str">
            <v xml:space="preserve">PROMOCIONES Y COBRANZAS BETA S.A.                                     </v>
          </cell>
          <cell r="C2102" t="str">
            <v xml:space="preserve">BOGOTA D.C.               </v>
          </cell>
          <cell r="D2102" t="str">
            <v xml:space="preserve">BOGOTA D.C.               </v>
          </cell>
          <cell r="E2102" t="str">
            <v>INSPECCIÓN</v>
          </cell>
          <cell r="F2102" t="str">
            <v>ACTIVA</v>
          </cell>
          <cell r="G2102" t="str">
            <v xml:space="preserve">OTRAS ACTIVIDADES EMPRESARIALES              </v>
          </cell>
          <cell r="H2102">
            <v>2101</v>
          </cell>
          <cell r="I2102">
            <v>11582455</v>
          </cell>
          <cell r="J2102">
            <v>1224</v>
          </cell>
          <cell r="K2102">
            <v>8531165</v>
          </cell>
          <cell r="L2102">
            <v>3935</v>
          </cell>
          <cell r="M2102">
            <v>10200522</v>
          </cell>
          <cell r="N2102">
            <v>1148</v>
          </cell>
          <cell r="O2102">
            <v>10200500</v>
          </cell>
          <cell r="P2102">
            <v>3723</v>
          </cell>
          <cell r="Q2102">
            <v>580270</v>
          </cell>
          <cell r="R2102">
            <v>1117</v>
          </cell>
          <cell r="S2102">
            <v>1709829</v>
          </cell>
          <cell r="T2102">
            <v>13248</v>
          </cell>
          <cell r="U2102">
            <v>1739</v>
          </cell>
        </row>
        <row r="2103">
          <cell r="A2103">
            <v>890319193</v>
          </cell>
          <cell r="B2103" t="str">
            <v xml:space="preserve">SISTEMAS DE INFORMACION EMPRESARIAL S.A.                              </v>
          </cell>
          <cell r="C2103" t="str">
            <v xml:space="preserve">CALI                      </v>
          </cell>
          <cell r="D2103" t="str">
            <v xml:space="preserve">VALLE                     </v>
          </cell>
          <cell r="E2103" t="str">
            <v>VIGILANCIA</v>
          </cell>
          <cell r="F2103" t="str">
            <v>ACTIVA</v>
          </cell>
          <cell r="G2103" t="str">
            <v xml:space="preserve">ACTIVIDADES DE INFORMATICA                   </v>
          </cell>
          <cell r="H2103">
            <v>2102</v>
          </cell>
          <cell r="I2103">
            <v>11571956</v>
          </cell>
          <cell r="J2103">
            <v>3341.5</v>
          </cell>
          <cell r="K2103">
            <v>2060490</v>
          </cell>
          <cell r="L2103">
            <v>2490</v>
          </cell>
          <cell r="M2103">
            <v>17689887</v>
          </cell>
          <cell r="N2103">
            <v>809</v>
          </cell>
          <cell r="O2103">
            <v>14713721</v>
          </cell>
          <cell r="P2103">
            <v>3551</v>
          </cell>
          <cell r="Q2103">
            <v>615544</v>
          </cell>
          <cell r="R2103">
            <v>1573</v>
          </cell>
          <cell r="S2103">
            <v>1110736</v>
          </cell>
          <cell r="T2103">
            <v>13866.5</v>
          </cell>
          <cell r="U2103">
            <v>1833</v>
          </cell>
        </row>
        <row r="2104">
          <cell r="A2104">
            <v>805015744</v>
          </cell>
          <cell r="B2104" t="str">
            <v xml:space="preserve">C I DENIM FACTORY LTDA                                                </v>
          </cell>
          <cell r="C2104" t="str">
            <v xml:space="preserve">CALI                      </v>
          </cell>
          <cell r="D2104" t="str">
            <v xml:space="preserve">VALLE                     </v>
          </cell>
          <cell r="E2104" t="str">
            <v>VIGILANCIA</v>
          </cell>
          <cell r="F2104" t="str">
            <v>ACTIVA</v>
          </cell>
          <cell r="G2104" t="str">
            <v xml:space="preserve">FABRICACION DE PRENDAS DE VESTIR             </v>
          </cell>
          <cell r="H2104">
            <v>2103</v>
          </cell>
          <cell r="I2104">
            <v>11562570</v>
          </cell>
          <cell r="J2104">
            <v>2945</v>
          </cell>
          <cell r="K2104">
            <v>2501951</v>
          </cell>
          <cell r="L2104">
            <v>1530</v>
          </cell>
          <cell r="M2104">
            <v>30864728</v>
          </cell>
          <cell r="N2104">
            <v>2893</v>
          </cell>
          <cell r="O2104">
            <v>3729144</v>
          </cell>
          <cell r="P2104">
            <v>7589</v>
          </cell>
          <cell r="Q2104">
            <v>177734</v>
          </cell>
          <cell r="R2104">
            <v>3642</v>
          </cell>
          <cell r="S2104">
            <v>342190</v>
          </cell>
          <cell r="T2104">
            <v>20702</v>
          </cell>
          <cell r="U2104">
            <v>2723</v>
          </cell>
        </row>
        <row r="2105">
          <cell r="A2105">
            <v>800093056</v>
          </cell>
          <cell r="B2105" t="str">
            <v xml:space="preserve">BIC COLOMBIA S.A.                                                     </v>
          </cell>
          <cell r="C2105" t="str">
            <v xml:space="preserve">BOGOTA D.C.               </v>
          </cell>
          <cell r="D2105" t="str">
            <v xml:space="preserve">BOGOTA D.C.               </v>
          </cell>
          <cell r="E2105" t="str">
            <v>VIGILANCIA</v>
          </cell>
          <cell r="F2105" t="str">
            <v>ACTIVA</v>
          </cell>
          <cell r="G2105" t="str">
            <v xml:space="preserve">COMERCIO AL POR MAYOR                        </v>
          </cell>
          <cell r="H2105">
            <v>2104</v>
          </cell>
          <cell r="I2105">
            <v>11561752</v>
          </cell>
          <cell r="J2105">
            <v>1492.5</v>
          </cell>
          <cell r="K2105">
            <v>6544097</v>
          </cell>
          <cell r="L2105">
            <v>2301</v>
          </cell>
          <cell r="M2105">
            <v>19126068</v>
          </cell>
          <cell r="N2105">
            <v>1189</v>
          </cell>
          <cell r="O2105">
            <v>9850233</v>
          </cell>
          <cell r="P2105">
            <v>1252</v>
          </cell>
          <cell r="Q2105">
            <v>2295936</v>
          </cell>
          <cell r="R2105">
            <v>1625</v>
          </cell>
          <cell r="S2105">
            <v>1057974</v>
          </cell>
          <cell r="T2105">
            <v>9963.5</v>
          </cell>
          <cell r="U2105">
            <v>1319</v>
          </cell>
        </row>
        <row r="2106">
          <cell r="A2106">
            <v>900038696</v>
          </cell>
          <cell r="B2106" t="str">
            <v xml:space="preserve">FERROFIGURADOS LASA S.A.                                              </v>
          </cell>
          <cell r="C2106" t="str">
            <v xml:space="preserve">SABANETA                  </v>
          </cell>
          <cell r="D2106" t="str">
            <v xml:space="preserve">ANTIOQUIA                 </v>
          </cell>
          <cell r="E2106" t="str">
            <v>VIGILANCIA</v>
          </cell>
          <cell r="F2106" t="str">
            <v>ACTIVA</v>
          </cell>
          <cell r="G2106" t="str">
            <v xml:space="preserve">INDUSTRIAS METALICAS BASICAS                 </v>
          </cell>
          <cell r="H2106">
            <v>2105</v>
          </cell>
          <cell r="I2106">
            <v>11558148</v>
          </cell>
          <cell r="J2106">
            <v>3002</v>
          </cell>
          <cell r="K2106">
            <v>2427894</v>
          </cell>
          <cell r="L2106">
            <v>1486</v>
          </cell>
          <cell r="M2106">
            <v>31625914</v>
          </cell>
          <cell r="N2106">
            <v>3781</v>
          </cell>
          <cell r="O2106">
            <v>2715947</v>
          </cell>
          <cell r="P2106">
            <v>2254</v>
          </cell>
          <cell r="Q2106">
            <v>1147640</v>
          </cell>
          <cell r="R2106">
            <v>2492</v>
          </cell>
          <cell r="S2106">
            <v>591624</v>
          </cell>
          <cell r="T2106">
            <v>15120</v>
          </cell>
          <cell r="U2106">
            <v>1999</v>
          </cell>
        </row>
        <row r="2107">
          <cell r="A2107">
            <v>860516889</v>
          </cell>
          <cell r="B2107" t="str">
            <v xml:space="preserve">ORDO¥EZ Y CIA LTDA - ORDOCOL                                          </v>
          </cell>
          <cell r="C2107" t="str">
            <v xml:space="preserve">BOGOTA D.C.               </v>
          </cell>
          <cell r="D2107" t="str">
            <v xml:space="preserve">BOGOTA D.C.               </v>
          </cell>
          <cell r="E2107" t="str">
            <v>VIGILANCIA</v>
          </cell>
          <cell r="F2107" t="str">
            <v>ACTIVA</v>
          </cell>
          <cell r="G2107" t="str">
            <v xml:space="preserve">ACTIVIDADES INMOBILIARIAS                    </v>
          </cell>
          <cell r="H2107">
            <v>2106</v>
          </cell>
          <cell r="I2107">
            <v>11554063</v>
          </cell>
          <cell r="J2107">
            <v>2290.5</v>
          </cell>
          <cell r="K2107">
            <v>3532070</v>
          </cell>
          <cell r="L2107">
            <v>2981</v>
          </cell>
          <cell r="M2107">
            <v>14281510</v>
          </cell>
          <cell r="N2107">
            <v>1044</v>
          </cell>
          <cell r="O2107">
            <v>11292766</v>
          </cell>
          <cell r="P2107">
            <v>3078</v>
          </cell>
          <cell r="Q2107">
            <v>754100</v>
          </cell>
          <cell r="R2107">
            <v>4424</v>
          </cell>
          <cell r="S2107">
            <v>255365</v>
          </cell>
          <cell r="T2107">
            <v>15923.5</v>
          </cell>
          <cell r="U2107">
            <v>2099</v>
          </cell>
        </row>
        <row r="2108">
          <cell r="A2108">
            <v>800013349</v>
          </cell>
          <cell r="B2108" t="str">
            <v xml:space="preserve">RENOVADORA DE LLANTAS LTDA                                            </v>
          </cell>
          <cell r="C2108" t="str">
            <v xml:space="preserve">BOGOTA D.C.               </v>
          </cell>
          <cell r="D2108" t="str">
            <v xml:space="preserve">BOGOTA D.C.               </v>
          </cell>
          <cell r="E2108" t="str">
            <v>VIGILANCIA</v>
          </cell>
          <cell r="F2108" t="str">
            <v>ACTIVA</v>
          </cell>
          <cell r="G2108" t="str">
            <v xml:space="preserve">PRODUCTOS DE CAUCHO                          </v>
          </cell>
          <cell r="H2108">
            <v>2107</v>
          </cell>
          <cell r="I2108">
            <v>11542510</v>
          </cell>
          <cell r="J2108">
            <v>1158</v>
          </cell>
          <cell r="K2108">
            <v>9192001</v>
          </cell>
          <cell r="L2108">
            <v>2671</v>
          </cell>
          <cell r="M2108">
            <v>16218767</v>
          </cell>
          <cell r="N2108">
            <v>2408</v>
          </cell>
          <cell r="O2108">
            <v>4652320</v>
          </cell>
          <cell r="P2108">
            <v>1458</v>
          </cell>
          <cell r="Q2108">
            <v>1937805</v>
          </cell>
          <cell r="R2108">
            <v>1977</v>
          </cell>
          <cell r="S2108">
            <v>819136</v>
          </cell>
          <cell r="T2108">
            <v>11779</v>
          </cell>
          <cell r="U2108">
            <v>1563</v>
          </cell>
        </row>
        <row r="2109">
          <cell r="A2109">
            <v>890929073</v>
          </cell>
          <cell r="B2109" t="str">
            <v xml:space="preserve">RONELLY S.A.                                                          </v>
          </cell>
          <cell r="C2109" t="str">
            <v xml:space="preserve">MEDELLIN                  </v>
          </cell>
          <cell r="D2109" t="str">
            <v xml:space="preserve">ANTIOQUIA                 </v>
          </cell>
          <cell r="E2109" t="str">
            <v>VIGILANCIA</v>
          </cell>
          <cell r="F2109" t="str">
            <v>ACTIVA</v>
          </cell>
          <cell r="G2109" t="str">
            <v xml:space="preserve">COMERCIO AL POR MAYOR                        </v>
          </cell>
          <cell r="H2109">
            <v>2108</v>
          </cell>
          <cell r="I2109">
            <v>11539496</v>
          </cell>
          <cell r="J2109">
            <v>2100</v>
          </cell>
          <cell r="K2109">
            <v>4027754</v>
          </cell>
          <cell r="L2109">
            <v>2003</v>
          </cell>
          <cell r="M2109">
            <v>22595004</v>
          </cell>
          <cell r="N2109">
            <v>2578</v>
          </cell>
          <cell r="O2109">
            <v>4300496</v>
          </cell>
          <cell r="P2109">
            <v>3049</v>
          </cell>
          <cell r="Q2109">
            <v>766329</v>
          </cell>
          <cell r="R2109">
            <v>5051</v>
          </cell>
          <cell r="S2109">
            <v>207586</v>
          </cell>
          <cell r="T2109">
            <v>16889</v>
          </cell>
          <cell r="U2109">
            <v>2220</v>
          </cell>
        </row>
        <row r="2110">
          <cell r="A2110">
            <v>800171929</v>
          </cell>
          <cell r="B2110" t="str">
            <v xml:space="preserve">TUBULARES Y BOLSAS PLASTICAS LIMITADA                                 </v>
          </cell>
          <cell r="C2110" t="str">
            <v xml:space="preserve">BARRANQUILLA              </v>
          </cell>
          <cell r="D2110" t="str">
            <v xml:space="preserve">ATLANTICO                 </v>
          </cell>
          <cell r="E2110" t="str">
            <v>VIGILANCIA</v>
          </cell>
          <cell r="F2110" t="str">
            <v>ACTIVA</v>
          </cell>
          <cell r="G2110" t="str">
            <v xml:space="preserve">PRODUCTOS DE PLASTICO                        </v>
          </cell>
          <cell r="H2110">
            <v>2109</v>
          </cell>
          <cell r="I2110">
            <v>11528963</v>
          </cell>
          <cell r="J2110">
            <v>1530.5</v>
          </cell>
          <cell r="K2110">
            <v>6312476</v>
          </cell>
          <cell r="L2110">
            <v>2834</v>
          </cell>
          <cell r="M2110">
            <v>15113432</v>
          </cell>
          <cell r="N2110">
            <v>2297</v>
          </cell>
          <cell r="O2110">
            <v>4904148</v>
          </cell>
          <cell r="P2110">
            <v>1687</v>
          </cell>
          <cell r="Q2110">
            <v>1623201</v>
          </cell>
          <cell r="R2110">
            <v>1734</v>
          </cell>
          <cell r="S2110">
            <v>975528</v>
          </cell>
          <cell r="T2110">
            <v>12191.5</v>
          </cell>
          <cell r="U2110">
            <v>1605</v>
          </cell>
        </row>
        <row r="2111">
          <cell r="A2111">
            <v>806006270</v>
          </cell>
          <cell r="B2111" t="str">
            <v xml:space="preserve">CONTINENTAL FOODS S.A.                                                </v>
          </cell>
          <cell r="C2111" t="str">
            <v xml:space="preserve">CARTAGENA                 </v>
          </cell>
          <cell r="D2111" t="str">
            <v xml:space="preserve">BOLIVAR                   </v>
          </cell>
          <cell r="E2111" t="str">
            <v>VIGILANCIA</v>
          </cell>
          <cell r="F2111" t="str">
            <v>ACTIVA</v>
          </cell>
          <cell r="G2111" t="str">
            <v xml:space="preserve">PRODUCTOS ALIMENTICIOS                       </v>
          </cell>
          <cell r="H2111">
            <v>2110</v>
          </cell>
          <cell r="I2111">
            <v>11525691</v>
          </cell>
          <cell r="J2111">
            <v>2189</v>
          </cell>
          <cell r="K2111">
            <v>3791280</v>
          </cell>
          <cell r="L2111">
            <v>2150</v>
          </cell>
          <cell r="M2111">
            <v>20725894</v>
          </cell>
          <cell r="N2111">
            <v>2142</v>
          </cell>
          <cell r="O2111">
            <v>5302504</v>
          </cell>
          <cell r="P2111">
            <v>2942</v>
          </cell>
          <cell r="Q2111">
            <v>806687</v>
          </cell>
          <cell r="R2111">
            <v>3314</v>
          </cell>
          <cell r="S2111">
            <v>394851</v>
          </cell>
          <cell r="T2111">
            <v>14847</v>
          </cell>
          <cell r="U2111">
            <v>1956</v>
          </cell>
        </row>
        <row r="2112">
          <cell r="A2112">
            <v>800249678</v>
          </cell>
          <cell r="B2112" t="str">
            <v xml:space="preserve">AGENCIA ALEMANA DE COLOMBIA LTDA.                                     </v>
          </cell>
          <cell r="C2112" t="str">
            <v xml:space="preserve">BOGOTA D.C.               </v>
          </cell>
          <cell r="D2112" t="str">
            <v xml:space="preserve">BOGOTA D.C.               </v>
          </cell>
          <cell r="E2112" t="str">
            <v>INSPECCIÓN</v>
          </cell>
          <cell r="F2112" t="str">
            <v>ACTIVA</v>
          </cell>
          <cell r="G2112" t="str">
            <v xml:space="preserve">COMERCIO AL POR MAYOR                        </v>
          </cell>
          <cell r="H2112">
            <v>2111</v>
          </cell>
          <cell r="I2112">
            <v>11525414</v>
          </cell>
          <cell r="J2112">
            <v>1836</v>
          </cell>
          <cell r="K2112">
            <v>4965271</v>
          </cell>
          <cell r="L2112">
            <v>4116</v>
          </cell>
          <cell r="M2112">
            <v>9658525</v>
          </cell>
          <cell r="N2112">
            <v>3525</v>
          </cell>
          <cell r="O2112">
            <v>2939073</v>
          </cell>
          <cell r="P2112">
            <v>2448</v>
          </cell>
          <cell r="Q2112">
            <v>1025791</v>
          </cell>
          <cell r="R2112">
            <v>2879</v>
          </cell>
          <cell r="S2112">
            <v>483269</v>
          </cell>
          <cell r="T2112">
            <v>16915</v>
          </cell>
          <cell r="U2112">
            <v>2228</v>
          </cell>
        </row>
        <row r="2113">
          <cell r="A2113">
            <v>811036656</v>
          </cell>
          <cell r="B2113" t="str">
            <v xml:space="preserve">FACTOR GROUP COLOMBIA S.A.                                            </v>
          </cell>
          <cell r="C2113" t="str">
            <v xml:space="preserve">MEDELLIN                  </v>
          </cell>
          <cell r="D2113" t="str">
            <v xml:space="preserve">ANTIOQUIA                 </v>
          </cell>
          <cell r="E2113" t="str">
            <v>VIGILANCIA</v>
          </cell>
          <cell r="F2113" t="str">
            <v>ACTIVA</v>
          </cell>
          <cell r="G2113" t="str">
            <v>ACTIVIDADES DIVERSAS DE INVERSION Y SERVICIOS</v>
          </cell>
          <cell r="H2113">
            <v>2112</v>
          </cell>
          <cell r="I2113">
            <v>11516423</v>
          </cell>
          <cell r="J2113">
            <v>3315.5</v>
          </cell>
          <cell r="K2113">
            <v>2088358</v>
          </cell>
          <cell r="L2113">
            <v>3119</v>
          </cell>
          <cell r="M2113">
            <v>13493536</v>
          </cell>
          <cell r="N2113">
            <v>880</v>
          </cell>
          <cell r="O2113">
            <v>13493536</v>
          </cell>
          <cell r="P2113">
            <v>1320</v>
          </cell>
          <cell r="Q2113">
            <v>2166978</v>
          </cell>
          <cell r="R2113">
            <v>1519</v>
          </cell>
          <cell r="S2113">
            <v>1163333</v>
          </cell>
          <cell r="T2113">
            <v>12265.5</v>
          </cell>
          <cell r="U2113">
            <v>1613</v>
          </cell>
        </row>
        <row r="2114">
          <cell r="A2114">
            <v>860069068</v>
          </cell>
          <cell r="B2114" t="str">
            <v xml:space="preserve">FIAMME S.A.                                                           </v>
          </cell>
          <cell r="C2114" t="str">
            <v xml:space="preserve">BOGOTA D.C.               </v>
          </cell>
          <cell r="D2114" t="str">
            <v xml:space="preserve">BOGOTA D.C.               </v>
          </cell>
          <cell r="E2114" t="str">
            <v>INSPECCIÓN</v>
          </cell>
          <cell r="F2114" t="str">
            <v>ACTIVA</v>
          </cell>
          <cell r="G2114" t="str">
            <v xml:space="preserve">PRODUCTOS QUIMICOS                           </v>
          </cell>
          <cell r="H2114">
            <v>2113</v>
          </cell>
          <cell r="I2114">
            <v>11508750</v>
          </cell>
          <cell r="J2114">
            <v>1743</v>
          </cell>
          <cell r="K2114">
            <v>5289191</v>
          </cell>
          <cell r="L2114">
            <v>3337</v>
          </cell>
          <cell r="M2114">
            <v>12533653</v>
          </cell>
          <cell r="N2114">
            <v>1522</v>
          </cell>
          <cell r="O2114">
            <v>7775113</v>
          </cell>
          <cell r="P2114">
            <v>2281</v>
          </cell>
          <cell r="Q2114">
            <v>1130362</v>
          </cell>
          <cell r="R2114">
            <v>5802</v>
          </cell>
          <cell r="S2114">
            <v>163773</v>
          </cell>
          <cell r="T2114">
            <v>16798</v>
          </cell>
          <cell r="U2114">
            <v>2212</v>
          </cell>
        </row>
        <row r="2115">
          <cell r="A2115">
            <v>830015923</v>
          </cell>
          <cell r="B2115" t="str">
            <v xml:space="preserve">INTERVET COLOMBIA LTDA                                                </v>
          </cell>
          <cell r="C2115" t="str">
            <v xml:space="preserve">BOGOTA D.C.               </v>
          </cell>
          <cell r="D2115" t="str">
            <v xml:space="preserve">BOGOTA D.C.               </v>
          </cell>
          <cell r="E2115" t="str">
            <v>VIGILANCIA</v>
          </cell>
          <cell r="F2115" t="str">
            <v>ACTIVA</v>
          </cell>
          <cell r="G2115" t="str">
            <v xml:space="preserve">COMERCIO AL POR MAYOR                        </v>
          </cell>
          <cell r="H2115">
            <v>2114</v>
          </cell>
          <cell r="I2115">
            <v>11503075</v>
          </cell>
          <cell r="J2115">
            <v>2190</v>
          </cell>
          <cell r="K2115">
            <v>3790781</v>
          </cell>
          <cell r="L2115">
            <v>2025</v>
          </cell>
          <cell r="M2115">
            <v>22298444</v>
          </cell>
          <cell r="N2115">
            <v>1085</v>
          </cell>
          <cell r="O2115">
            <v>10798306</v>
          </cell>
          <cell r="P2115">
            <v>683</v>
          </cell>
          <cell r="Q2115">
            <v>4751666</v>
          </cell>
          <cell r="R2115">
            <v>1410</v>
          </cell>
          <cell r="S2115">
            <v>1283837</v>
          </cell>
          <cell r="T2115">
            <v>9507</v>
          </cell>
          <cell r="U2115">
            <v>1262</v>
          </cell>
        </row>
        <row r="2116">
          <cell r="A2116">
            <v>860402618</v>
          </cell>
          <cell r="B2116" t="str">
            <v xml:space="preserve">LADRILLERA OVINDOLI S.A                                               </v>
          </cell>
          <cell r="C2116" t="str">
            <v xml:space="preserve">BOGOTA D.C.               </v>
          </cell>
          <cell r="D2116" t="str">
            <v xml:space="preserve">BOGOTA D.C.               </v>
          </cell>
          <cell r="E2116" t="str">
            <v>INSPECCIÓN</v>
          </cell>
          <cell r="F2116" t="str">
            <v>ACTIVA</v>
          </cell>
          <cell r="G2116" t="str">
            <v>FABRICACION DE PRODUCTOS MINERALES NO METALIC</v>
          </cell>
          <cell r="H2116">
            <v>2115</v>
          </cell>
          <cell r="I2116">
            <v>11500241</v>
          </cell>
          <cell r="J2116">
            <v>1403</v>
          </cell>
          <cell r="K2116">
            <v>7096868</v>
          </cell>
          <cell r="L2116">
            <v>3733</v>
          </cell>
          <cell r="M2116">
            <v>10844221</v>
          </cell>
          <cell r="N2116">
            <v>2196</v>
          </cell>
          <cell r="O2116">
            <v>5145577</v>
          </cell>
          <cell r="P2116">
            <v>1312</v>
          </cell>
          <cell r="Q2116">
            <v>2180670</v>
          </cell>
          <cell r="R2116">
            <v>1961</v>
          </cell>
          <cell r="S2116">
            <v>828084</v>
          </cell>
          <cell r="T2116">
            <v>12720</v>
          </cell>
          <cell r="U2116">
            <v>1659</v>
          </cell>
        </row>
        <row r="2117">
          <cell r="A2117">
            <v>891408635</v>
          </cell>
          <cell r="B2117" t="str">
            <v xml:space="preserve">INDUSTRIAS ZENNER S.A.                                                </v>
          </cell>
          <cell r="C2117" t="str">
            <v xml:space="preserve">DOS QUEBRADAS             </v>
          </cell>
          <cell r="D2117" t="str">
            <v xml:space="preserve">RISARALDA                 </v>
          </cell>
          <cell r="E2117" t="str">
            <v>VIGILANCIA</v>
          </cell>
          <cell r="F2117" t="str">
            <v>ACTIVA</v>
          </cell>
          <cell r="G2117" t="str">
            <v xml:space="preserve">PRODUCTOS DE PLASTICO                        </v>
          </cell>
          <cell r="H2117">
            <v>2116</v>
          </cell>
          <cell r="I2117">
            <v>11482391</v>
          </cell>
          <cell r="J2117">
            <v>1228.5</v>
          </cell>
          <cell r="K2117">
            <v>8489720</v>
          </cell>
          <cell r="L2117">
            <v>2978</v>
          </cell>
          <cell r="M2117">
            <v>14284511</v>
          </cell>
          <cell r="N2117">
            <v>2890</v>
          </cell>
          <cell r="O2117">
            <v>3731022</v>
          </cell>
          <cell r="P2117">
            <v>1653</v>
          </cell>
          <cell r="Q2117">
            <v>1665916</v>
          </cell>
          <cell r="R2117">
            <v>1880</v>
          </cell>
          <cell r="S2117">
            <v>875484</v>
          </cell>
          <cell r="T2117">
            <v>12745.5</v>
          </cell>
          <cell r="U2117">
            <v>1663</v>
          </cell>
        </row>
        <row r="2118">
          <cell r="A2118">
            <v>800198142</v>
          </cell>
          <cell r="B2118" t="str">
            <v xml:space="preserve">SERVICIO DE INGENIERIA MECANICA DE COLOMBIA SERVIMECOL LTDA           </v>
          </cell>
          <cell r="C2118" t="str">
            <v xml:space="preserve">BOGOTA D.C.               </v>
          </cell>
          <cell r="D2118" t="str">
            <v xml:space="preserve">BOGOTA D.C.               </v>
          </cell>
          <cell r="E2118" t="str">
            <v>INSPECCIÓN</v>
          </cell>
          <cell r="F2118" t="str">
            <v>ACTIVA</v>
          </cell>
          <cell r="G2118" t="str">
            <v xml:space="preserve">INDUSTRIA METALMECANICA DERIVADA             </v>
          </cell>
          <cell r="H2118">
            <v>2117</v>
          </cell>
          <cell r="I2118">
            <v>11477232</v>
          </cell>
          <cell r="J2118">
            <v>2988.5</v>
          </cell>
          <cell r="K2118">
            <v>2442053</v>
          </cell>
          <cell r="L2118">
            <v>3305</v>
          </cell>
          <cell r="M2118">
            <v>12670929</v>
          </cell>
          <cell r="N2118">
            <v>3763</v>
          </cell>
          <cell r="O2118">
            <v>2733949</v>
          </cell>
          <cell r="P2118">
            <v>1576</v>
          </cell>
          <cell r="Q2118">
            <v>1771937</v>
          </cell>
          <cell r="R2118">
            <v>1884</v>
          </cell>
          <cell r="S2118">
            <v>873544</v>
          </cell>
          <cell r="T2118">
            <v>15633.5</v>
          </cell>
          <cell r="U2118">
            <v>2064</v>
          </cell>
        </row>
        <row r="2119">
          <cell r="A2119">
            <v>890305124</v>
          </cell>
          <cell r="B2119" t="str">
            <v xml:space="preserve">RAMIREZ JIMENEZ Y CIA S.A.                                            </v>
          </cell>
          <cell r="C2119" t="str">
            <v xml:space="preserve">CALI                      </v>
          </cell>
          <cell r="D2119" t="str">
            <v xml:space="preserve">VALLE                     </v>
          </cell>
          <cell r="E2119" t="str">
            <v>INSPECCIÓN</v>
          </cell>
          <cell r="F2119" t="str">
            <v>ACTIVA</v>
          </cell>
          <cell r="G2119" t="str">
            <v xml:space="preserve">OTRAS INDUSTRIAS MANUFACTURERAS              </v>
          </cell>
          <cell r="H2119">
            <v>2118</v>
          </cell>
          <cell r="I2119">
            <v>11474890</v>
          </cell>
          <cell r="J2119">
            <v>1324.5</v>
          </cell>
          <cell r="K2119">
            <v>7676775</v>
          </cell>
          <cell r="L2119">
            <v>4123</v>
          </cell>
          <cell r="M2119">
            <v>9641139</v>
          </cell>
          <cell r="N2119">
            <v>2971</v>
          </cell>
          <cell r="O2119">
            <v>3607692</v>
          </cell>
          <cell r="P2119">
            <v>4247</v>
          </cell>
          <cell r="Q2119">
            <v>480685</v>
          </cell>
          <cell r="R2119">
            <v>4331</v>
          </cell>
          <cell r="S2119">
            <v>262387</v>
          </cell>
          <cell r="T2119">
            <v>19114.5</v>
          </cell>
          <cell r="U2119">
            <v>2513</v>
          </cell>
        </row>
        <row r="2120">
          <cell r="A2120">
            <v>800101333</v>
          </cell>
          <cell r="B2120" t="str">
            <v xml:space="preserve">OBRAS Y DISE¥OS SA                                                    </v>
          </cell>
          <cell r="C2120" t="str">
            <v xml:space="preserve">BOGOTA D.C.               </v>
          </cell>
          <cell r="D2120" t="str">
            <v xml:space="preserve">BOGOTA D.C.               </v>
          </cell>
          <cell r="E2120" t="str">
            <v>VIGILANCIA</v>
          </cell>
          <cell r="F2120" t="str">
            <v>ACTIVA</v>
          </cell>
          <cell r="G2120" t="str">
            <v xml:space="preserve">CONSTRUCCION DE OBRAS RESIDENCIALES          </v>
          </cell>
          <cell r="H2120">
            <v>2119</v>
          </cell>
          <cell r="I2120">
            <v>11453549</v>
          </cell>
          <cell r="J2120">
            <v>1716.5</v>
          </cell>
          <cell r="K2120">
            <v>5402316</v>
          </cell>
          <cell r="L2120">
            <v>974</v>
          </cell>
          <cell r="M2120">
            <v>49018546</v>
          </cell>
          <cell r="N2120">
            <v>1137</v>
          </cell>
          <cell r="O2120">
            <v>10338780</v>
          </cell>
          <cell r="P2120">
            <v>820</v>
          </cell>
          <cell r="Q2120">
            <v>3860918</v>
          </cell>
          <cell r="R2120">
            <v>1041</v>
          </cell>
          <cell r="S2120">
            <v>1871474</v>
          </cell>
          <cell r="T2120">
            <v>7807.5</v>
          </cell>
          <cell r="U2120">
            <v>1048</v>
          </cell>
        </row>
        <row r="2121">
          <cell r="A2121">
            <v>891902805</v>
          </cell>
          <cell r="B2121" t="str">
            <v xml:space="preserve">MAZKO S.A.                                                            </v>
          </cell>
          <cell r="C2121" t="str">
            <v xml:space="preserve">CALI                      </v>
          </cell>
          <cell r="D2121" t="str">
            <v xml:space="preserve">VALLE                     </v>
          </cell>
          <cell r="E2121" t="str">
            <v>VIGILANCIA</v>
          </cell>
          <cell r="F2121" t="str">
            <v>ACTIVA</v>
          </cell>
          <cell r="G2121" t="str">
            <v xml:space="preserve">COMERCIO DE VEHICULOS Y ACTIVIDADES CONEXAS  </v>
          </cell>
          <cell r="H2121">
            <v>2120</v>
          </cell>
          <cell r="I2121">
            <v>11446893</v>
          </cell>
          <cell r="J2121">
            <v>1215.5</v>
          </cell>
          <cell r="K2121">
            <v>8611372</v>
          </cell>
          <cell r="L2121">
            <v>1880</v>
          </cell>
          <cell r="M2121">
            <v>24225735</v>
          </cell>
          <cell r="N2121">
            <v>3920</v>
          </cell>
          <cell r="O2121">
            <v>2606116</v>
          </cell>
          <cell r="P2121">
            <v>4800</v>
          </cell>
          <cell r="Q2121">
            <v>400652</v>
          </cell>
          <cell r="R2121">
            <v>3256</v>
          </cell>
          <cell r="S2121">
            <v>406385</v>
          </cell>
          <cell r="T2121">
            <v>17191.5</v>
          </cell>
          <cell r="U2121">
            <v>2263</v>
          </cell>
        </row>
        <row r="2122">
          <cell r="A2122">
            <v>890923633</v>
          </cell>
          <cell r="B2122" t="str">
            <v xml:space="preserve">INGENIERIA ELECTRICA Y ELECTRONICA S A EN ACUERDO DE REESTRUCTURACION </v>
          </cell>
          <cell r="C2122" t="str">
            <v xml:space="preserve">MEDELLIN                  </v>
          </cell>
          <cell r="D2122" t="str">
            <v xml:space="preserve">ANTIOQUIA                 </v>
          </cell>
          <cell r="E2122" t="str">
            <v>VIGILANCIA</v>
          </cell>
          <cell r="F2122" t="str">
            <v>ACUERDO DE REESTRUCTURACION</v>
          </cell>
          <cell r="G2122" t="str">
            <v xml:space="preserve">ADECUACION DE OBRAS DE CONSTRUCCION          </v>
          </cell>
          <cell r="H2122">
            <v>2121</v>
          </cell>
          <cell r="I2122">
            <v>11444179</v>
          </cell>
          <cell r="J2122">
            <v>2056</v>
          </cell>
          <cell r="K2122">
            <v>4144989</v>
          </cell>
          <cell r="L2122">
            <v>3214</v>
          </cell>
          <cell r="M2122">
            <v>13048652</v>
          </cell>
          <cell r="N2122">
            <v>981</v>
          </cell>
          <cell r="O2122">
            <v>12045488</v>
          </cell>
          <cell r="P2122">
            <v>4008</v>
          </cell>
          <cell r="Q2122">
            <v>525340</v>
          </cell>
          <cell r="R2122">
            <v>6764</v>
          </cell>
          <cell r="S2122">
            <v>121529</v>
          </cell>
          <cell r="T2122">
            <v>19144</v>
          </cell>
          <cell r="U2122">
            <v>2518</v>
          </cell>
        </row>
        <row r="2123">
          <cell r="A2123">
            <v>860033171</v>
          </cell>
          <cell r="B2123" t="str">
            <v xml:space="preserve">BORDADOS ITALO COLOMBIANOS LTDA                                       </v>
          </cell>
          <cell r="C2123" t="str">
            <v xml:space="preserve">BOGOTA D.C.               </v>
          </cell>
          <cell r="D2123" t="str">
            <v xml:space="preserve">BOGOTA D.C.               </v>
          </cell>
          <cell r="E2123" t="str">
            <v>INSPECCIÓN</v>
          </cell>
          <cell r="F2123" t="str">
            <v>ACTIVA</v>
          </cell>
          <cell r="G2123" t="str">
            <v>FABRICACION DE OTROS PRODUCTOS CON MATERIALES</v>
          </cell>
          <cell r="H2123">
            <v>2122</v>
          </cell>
          <cell r="I2123">
            <v>11443712</v>
          </cell>
          <cell r="J2123">
            <v>1063</v>
          </cell>
          <cell r="K2123">
            <v>10383547</v>
          </cell>
          <cell r="L2123">
            <v>4294</v>
          </cell>
          <cell r="M2123">
            <v>9142499</v>
          </cell>
          <cell r="N2123">
            <v>3791</v>
          </cell>
          <cell r="O2123">
            <v>2705063</v>
          </cell>
          <cell r="P2123">
            <v>3807</v>
          </cell>
          <cell r="Q2123">
            <v>563140</v>
          </cell>
          <cell r="R2123">
            <v>4115</v>
          </cell>
          <cell r="S2123">
            <v>284363</v>
          </cell>
          <cell r="T2123">
            <v>19192</v>
          </cell>
          <cell r="U2123">
            <v>2525</v>
          </cell>
        </row>
        <row r="2124">
          <cell r="A2124">
            <v>860055583</v>
          </cell>
          <cell r="B2124" t="str">
            <v xml:space="preserve">EQUIPOS Y CONTROLES INDUSTRIALES S.A.                                 </v>
          </cell>
          <cell r="C2124" t="str">
            <v xml:space="preserve">BOGOTA D.C.               </v>
          </cell>
          <cell r="D2124" t="str">
            <v xml:space="preserve">BOGOTA D.C.               </v>
          </cell>
          <cell r="E2124" t="str">
            <v>VIGILANCIA</v>
          </cell>
          <cell r="F2124" t="str">
            <v>ACTIVA</v>
          </cell>
          <cell r="G2124" t="str">
            <v xml:space="preserve">COMERCIO AL POR MENOR                        </v>
          </cell>
          <cell r="H2124">
            <v>2123</v>
          </cell>
          <cell r="I2124">
            <v>11439892</v>
          </cell>
          <cell r="J2124">
            <v>1866</v>
          </cell>
          <cell r="K2124">
            <v>4832621</v>
          </cell>
          <cell r="L2124">
            <v>2722</v>
          </cell>
          <cell r="M2124">
            <v>15856396</v>
          </cell>
          <cell r="N2124">
            <v>1908</v>
          </cell>
          <cell r="O2124">
            <v>6111063</v>
          </cell>
          <cell r="P2124">
            <v>2499</v>
          </cell>
          <cell r="Q2124">
            <v>1001515</v>
          </cell>
          <cell r="R2124">
            <v>3783</v>
          </cell>
          <cell r="S2124">
            <v>323252</v>
          </cell>
          <cell r="T2124">
            <v>14901</v>
          </cell>
          <cell r="U2124">
            <v>1967</v>
          </cell>
        </row>
        <row r="2125">
          <cell r="A2125">
            <v>800092641</v>
          </cell>
          <cell r="B2125" t="str">
            <v xml:space="preserve">LABORATORIOS EXPOFARMA LIMITADA                                       </v>
          </cell>
          <cell r="C2125" t="str">
            <v xml:space="preserve">BOGOTA D.C.               </v>
          </cell>
          <cell r="D2125" t="str">
            <v xml:space="preserve">BOGOTA D.C.               </v>
          </cell>
          <cell r="E2125" t="str">
            <v>VIGILANCIA</v>
          </cell>
          <cell r="F2125" t="str">
            <v>ACTIVA</v>
          </cell>
          <cell r="G2125" t="str">
            <v xml:space="preserve">PRODUCTOS QUIMICOS                           </v>
          </cell>
          <cell r="H2125">
            <v>2124</v>
          </cell>
          <cell r="I2125">
            <v>11435868</v>
          </cell>
          <cell r="J2125">
            <v>1823</v>
          </cell>
          <cell r="K2125">
            <v>5010522</v>
          </cell>
          <cell r="L2125">
            <v>2471</v>
          </cell>
          <cell r="M2125">
            <v>17807645</v>
          </cell>
          <cell r="N2125">
            <v>1754</v>
          </cell>
          <cell r="O2125">
            <v>6754786</v>
          </cell>
          <cell r="P2125">
            <v>1103</v>
          </cell>
          <cell r="Q2125">
            <v>2693718</v>
          </cell>
          <cell r="R2125">
            <v>1328</v>
          </cell>
          <cell r="S2125">
            <v>1394225</v>
          </cell>
          <cell r="T2125">
            <v>10603</v>
          </cell>
          <cell r="U2125">
            <v>1401</v>
          </cell>
        </row>
        <row r="2126">
          <cell r="A2126">
            <v>890937574</v>
          </cell>
          <cell r="B2126" t="str">
            <v xml:space="preserve">VIAS S.A.                                                             </v>
          </cell>
          <cell r="C2126" t="str">
            <v xml:space="preserve">MEDELLIN                  </v>
          </cell>
          <cell r="D2126" t="str">
            <v xml:space="preserve">ANTIOQUIA                 </v>
          </cell>
          <cell r="E2126" t="str">
            <v>VIGILANCIA</v>
          </cell>
          <cell r="F2126" t="str">
            <v>ACTIVA</v>
          </cell>
          <cell r="G2126" t="str">
            <v xml:space="preserve">CONSTRUCCION DE OBRAS CIVILES                </v>
          </cell>
          <cell r="H2126">
            <v>2125</v>
          </cell>
          <cell r="I2126">
            <v>11431494</v>
          </cell>
          <cell r="J2126">
            <v>1451.5</v>
          </cell>
          <cell r="K2126">
            <v>6787492</v>
          </cell>
          <cell r="L2126">
            <v>1845</v>
          </cell>
          <cell r="M2126">
            <v>24873177</v>
          </cell>
          <cell r="N2126">
            <v>6437</v>
          </cell>
          <cell r="O2126">
            <v>1361251</v>
          </cell>
          <cell r="P2126">
            <v>4653</v>
          </cell>
          <cell r="Q2126">
            <v>419102</v>
          </cell>
          <cell r="R2126">
            <v>5685</v>
          </cell>
          <cell r="S2126">
            <v>170872</v>
          </cell>
          <cell r="T2126">
            <v>22196.5</v>
          </cell>
          <cell r="U2126">
            <v>2936</v>
          </cell>
        </row>
        <row r="2127">
          <cell r="A2127">
            <v>800220285</v>
          </cell>
          <cell r="B2127" t="str">
            <v xml:space="preserve">LAVANSER S.A.                                                         </v>
          </cell>
          <cell r="C2127" t="str">
            <v xml:space="preserve">BOGOTA D.C.               </v>
          </cell>
          <cell r="D2127" t="str">
            <v xml:space="preserve">BOGOTA D.C.               </v>
          </cell>
          <cell r="E2127" t="str">
            <v>INSPECCIÓN</v>
          </cell>
          <cell r="F2127" t="str">
            <v>ACTIVA</v>
          </cell>
          <cell r="G2127" t="str">
            <v xml:space="preserve">OTRAS ACTIVIDADES DE SERVISIOS COMUNITARIOS, </v>
          </cell>
          <cell r="H2127">
            <v>2126</v>
          </cell>
          <cell r="I2127">
            <v>11419238</v>
          </cell>
          <cell r="J2127">
            <v>1398.5</v>
          </cell>
          <cell r="K2127">
            <v>7132990</v>
          </cell>
          <cell r="L2127">
            <v>4842</v>
          </cell>
          <cell r="M2127">
            <v>7851675</v>
          </cell>
          <cell r="N2127">
            <v>4245</v>
          </cell>
          <cell r="O2127">
            <v>2350887</v>
          </cell>
          <cell r="P2127">
            <v>2550</v>
          </cell>
          <cell r="Q2127">
            <v>974500</v>
          </cell>
          <cell r="R2127">
            <v>5062</v>
          </cell>
          <cell r="S2127">
            <v>207072</v>
          </cell>
          <cell r="T2127">
            <v>20223.5</v>
          </cell>
          <cell r="U2127">
            <v>2654</v>
          </cell>
        </row>
        <row r="2128">
          <cell r="A2128">
            <v>830010151</v>
          </cell>
          <cell r="B2128" t="str">
            <v xml:space="preserve">LUBRICANTES DE LA SABANA S.A.                                         </v>
          </cell>
          <cell r="C2128" t="str">
            <v xml:space="preserve">BOGOTA D.C.               </v>
          </cell>
          <cell r="D2128" t="str">
            <v xml:space="preserve">BOGOTA D.C.               </v>
          </cell>
          <cell r="E2128" t="str">
            <v>VIGILANCIA</v>
          </cell>
          <cell r="F2128" t="str">
            <v>ACTIVA</v>
          </cell>
          <cell r="G2128" t="str">
            <v xml:space="preserve">COMERCIO DE COMBUSTIBLES Y LUBRICANTES       </v>
          </cell>
          <cell r="H2128">
            <v>2127</v>
          </cell>
          <cell r="I2128">
            <v>11416518</v>
          </cell>
          <cell r="J2128">
            <v>1647</v>
          </cell>
          <cell r="K2128">
            <v>5750543</v>
          </cell>
          <cell r="L2128">
            <v>1422</v>
          </cell>
          <cell r="M2128">
            <v>33345934</v>
          </cell>
          <cell r="N2128">
            <v>2154</v>
          </cell>
          <cell r="O2128">
            <v>5259448</v>
          </cell>
          <cell r="P2128">
            <v>2120</v>
          </cell>
          <cell r="Q2128">
            <v>1251190</v>
          </cell>
          <cell r="R2128">
            <v>1600</v>
          </cell>
          <cell r="S2128">
            <v>1082046</v>
          </cell>
          <cell r="T2128">
            <v>11070</v>
          </cell>
          <cell r="U2128">
            <v>1461</v>
          </cell>
        </row>
        <row r="2129">
          <cell r="A2129">
            <v>804005914</v>
          </cell>
          <cell r="B2129" t="str">
            <v xml:space="preserve">COMPUMAX COMPUTER LTDA                                                </v>
          </cell>
          <cell r="C2129" t="str">
            <v xml:space="preserve">BUCARAMANGA               </v>
          </cell>
          <cell r="D2129" t="str">
            <v xml:space="preserve">SANTANDER                 </v>
          </cell>
          <cell r="E2129" t="str">
            <v>VIGILANCIA</v>
          </cell>
          <cell r="F2129" t="str">
            <v>ACTIVA</v>
          </cell>
          <cell r="G2129" t="str">
            <v xml:space="preserve">COMERCIO AL POR MENOR                        </v>
          </cell>
          <cell r="H2129">
            <v>2128</v>
          </cell>
          <cell r="I2129">
            <v>11394058</v>
          </cell>
          <cell r="J2129">
            <v>2747</v>
          </cell>
          <cell r="K2129">
            <v>2755554</v>
          </cell>
          <cell r="L2129">
            <v>2119</v>
          </cell>
          <cell r="M2129">
            <v>21087550</v>
          </cell>
          <cell r="N2129">
            <v>2887</v>
          </cell>
          <cell r="O2129">
            <v>3734744</v>
          </cell>
          <cell r="P2129">
            <v>2757</v>
          </cell>
          <cell r="Q2129">
            <v>878152</v>
          </cell>
          <cell r="R2129">
            <v>2493</v>
          </cell>
          <cell r="S2129">
            <v>591418</v>
          </cell>
          <cell r="T2129">
            <v>15131</v>
          </cell>
          <cell r="U2129">
            <v>2005</v>
          </cell>
        </row>
        <row r="2130">
          <cell r="A2130">
            <v>800131721</v>
          </cell>
          <cell r="B2130" t="str">
            <v xml:space="preserve">MABER LTDA.                                                           </v>
          </cell>
          <cell r="C2130" t="str">
            <v xml:space="preserve">BOGOTA D.C.               </v>
          </cell>
          <cell r="D2130" t="str">
            <v xml:space="preserve">BOGOTA D.C.               </v>
          </cell>
          <cell r="E2130" t="str">
            <v>INSPECCIÓN</v>
          </cell>
          <cell r="F2130" t="str">
            <v>ACTIVA</v>
          </cell>
          <cell r="G2130" t="str">
            <v xml:space="preserve">COMERCIO AL POR MAYOR                        </v>
          </cell>
          <cell r="H2130">
            <v>2129</v>
          </cell>
          <cell r="I2130">
            <v>11393532</v>
          </cell>
          <cell r="J2130">
            <v>2029</v>
          </cell>
          <cell r="K2130">
            <v>4235625</v>
          </cell>
          <cell r="L2130">
            <v>3856</v>
          </cell>
          <cell r="M2130">
            <v>10438034</v>
          </cell>
          <cell r="N2130">
            <v>4897</v>
          </cell>
          <cell r="O2130">
            <v>1963449</v>
          </cell>
          <cell r="P2130">
            <v>2796</v>
          </cell>
          <cell r="Q2130">
            <v>863111</v>
          </cell>
          <cell r="R2130">
            <v>1816</v>
          </cell>
          <cell r="S2130">
            <v>912889</v>
          </cell>
          <cell r="T2130">
            <v>17523</v>
          </cell>
          <cell r="U2130">
            <v>2307</v>
          </cell>
        </row>
        <row r="2131">
          <cell r="A2131">
            <v>860533081</v>
          </cell>
          <cell r="B2131" t="str">
            <v xml:space="preserve">ARTE LITOGRAFICO LTDA                                                 </v>
          </cell>
          <cell r="C2131" t="str">
            <v xml:space="preserve">BOGOTA D.C.               </v>
          </cell>
          <cell r="D2131" t="str">
            <v xml:space="preserve">BOGOTA D.C.               </v>
          </cell>
          <cell r="E2131" t="str">
            <v>VIGILANCIA</v>
          </cell>
          <cell r="F2131" t="str">
            <v>ACTIVA</v>
          </cell>
          <cell r="G2131" t="str">
            <v>EDITORIAL E IMPRESION (SIN INCLUIR PUBLICACIO</v>
          </cell>
          <cell r="H2131">
            <v>2130</v>
          </cell>
          <cell r="I2131">
            <v>11392774</v>
          </cell>
          <cell r="J2131">
            <v>2211</v>
          </cell>
          <cell r="K2131">
            <v>3725591</v>
          </cell>
          <cell r="L2131">
            <v>2667</v>
          </cell>
          <cell r="M2131">
            <v>16265532</v>
          </cell>
          <cell r="N2131">
            <v>2696</v>
          </cell>
          <cell r="O2131">
            <v>4072700</v>
          </cell>
          <cell r="P2131">
            <v>2723</v>
          </cell>
          <cell r="Q2131">
            <v>891733</v>
          </cell>
          <cell r="R2131">
            <v>3366</v>
          </cell>
          <cell r="S2131">
            <v>384047</v>
          </cell>
          <cell r="T2131">
            <v>15793</v>
          </cell>
          <cell r="U2131">
            <v>2087</v>
          </cell>
        </row>
        <row r="2132">
          <cell r="A2132">
            <v>860450574</v>
          </cell>
          <cell r="B2132" t="str">
            <v xml:space="preserve">WILCOS S.A.                                                           </v>
          </cell>
          <cell r="C2132" t="str">
            <v xml:space="preserve">FONTIBON                  </v>
          </cell>
          <cell r="D2132" t="str">
            <v xml:space="preserve">BOGOTA D.C.               </v>
          </cell>
          <cell r="E2132" t="str">
            <v>VIGILANCIA</v>
          </cell>
          <cell r="F2132" t="str">
            <v>ACTIVA</v>
          </cell>
          <cell r="G2132" t="str">
            <v xml:space="preserve">PRODUCTOS QUIMICOS                           </v>
          </cell>
          <cell r="H2132">
            <v>2131</v>
          </cell>
          <cell r="I2132">
            <v>11392677</v>
          </cell>
          <cell r="J2132">
            <v>2537.5</v>
          </cell>
          <cell r="K2132">
            <v>3016612</v>
          </cell>
          <cell r="L2132">
            <v>2433</v>
          </cell>
          <cell r="M2132">
            <v>18083881</v>
          </cell>
          <cell r="N2132">
            <v>1620</v>
          </cell>
          <cell r="O2132">
            <v>7310419</v>
          </cell>
          <cell r="P2132">
            <v>1584</v>
          </cell>
          <cell r="Q2132">
            <v>1761779</v>
          </cell>
          <cell r="R2132">
            <v>2825</v>
          </cell>
          <cell r="S2132">
            <v>498908</v>
          </cell>
          <cell r="T2132">
            <v>13130.5</v>
          </cell>
          <cell r="U2132">
            <v>1720</v>
          </cell>
        </row>
        <row r="2133">
          <cell r="A2133">
            <v>830031117</v>
          </cell>
          <cell r="B2133" t="str">
            <v xml:space="preserve">ATOS ORIGIN SOCIEDAD ANONIMA ESPAÑOLA SUCURSAL COLOMBIA               </v>
          </cell>
          <cell r="C2133" t="str">
            <v xml:space="preserve">BOGOTA D.C.               </v>
          </cell>
          <cell r="D2133" t="str">
            <v xml:space="preserve">BOGOTA D.C.               </v>
          </cell>
          <cell r="E2133" t="str">
            <v>VIGILANCIA</v>
          </cell>
          <cell r="F2133" t="str">
            <v>ACTIVA</v>
          </cell>
          <cell r="G2133" t="str">
            <v xml:space="preserve">ACTIVIDADES DE INFORMATICA                   </v>
          </cell>
          <cell r="H2133">
            <v>2132</v>
          </cell>
          <cell r="I2133">
            <v>11351190</v>
          </cell>
          <cell r="J2133">
            <v>1537</v>
          </cell>
          <cell r="K2133">
            <v>6298002</v>
          </cell>
          <cell r="L2133">
            <v>2005</v>
          </cell>
          <cell r="M2133">
            <v>22578962</v>
          </cell>
          <cell r="N2133">
            <v>1077</v>
          </cell>
          <cell r="O2133">
            <v>10842877</v>
          </cell>
          <cell r="P2133">
            <v>832</v>
          </cell>
          <cell r="Q2133">
            <v>3765577</v>
          </cell>
          <cell r="R2133">
            <v>1166</v>
          </cell>
          <cell r="S2133">
            <v>1619294</v>
          </cell>
          <cell r="T2133">
            <v>8749</v>
          </cell>
          <cell r="U2133">
            <v>1169</v>
          </cell>
        </row>
        <row r="2134">
          <cell r="A2134">
            <v>800243424</v>
          </cell>
          <cell r="B2134" t="str">
            <v xml:space="preserve">TEXTILES GUARNE S.A.                                                  </v>
          </cell>
          <cell r="C2134" t="str">
            <v xml:space="preserve">SABANETA                  </v>
          </cell>
          <cell r="D2134" t="str">
            <v xml:space="preserve">ANTIOQUIA                 </v>
          </cell>
          <cell r="E2134" t="str">
            <v>INSPECCIÓN</v>
          </cell>
          <cell r="F2134" t="str">
            <v>ACTIVA</v>
          </cell>
          <cell r="G2134" t="str">
            <v>FABRICACION DE TELAS Y ACTIVIDADES RELACIONAD</v>
          </cell>
          <cell r="H2134">
            <v>2133</v>
          </cell>
          <cell r="I2134">
            <v>11309846</v>
          </cell>
          <cell r="J2134">
            <v>1759.5</v>
          </cell>
          <cell r="K2134">
            <v>5211721</v>
          </cell>
          <cell r="L2134">
            <v>4716</v>
          </cell>
          <cell r="M2134">
            <v>8157406</v>
          </cell>
          <cell r="N2134">
            <v>2903</v>
          </cell>
          <cell r="O2134">
            <v>3716368</v>
          </cell>
          <cell r="P2134">
            <v>3128</v>
          </cell>
          <cell r="Q2134">
            <v>733922</v>
          </cell>
          <cell r="R2134">
            <v>5636</v>
          </cell>
          <cell r="S2134">
            <v>173167</v>
          </cell>
          <cell r="T2134">
            <v>20275.5</v>
          </cell>
          <cell r="U2134">
            <v>2660</v>
          </cell>
        </row>
        <row r="2135">
          <cell r="A2135">
            <v>800211152</v>
          </cell>
          <cell r="B2135" t="str">
            <v xml:space="preserve">INVERSORA MAR DE PLATA S.A.                                           </v>
          </cell>
          <cell r="C2135" t="str">
            <v xml:space="preserve">BOGOTA D.C.               </v>
          </cell>
          <cell r="D2135" t="str">
            <v xml:space="preserve">BOGOTA D.C.               </v>
          </cell>
          <cell r="E2135" t="str">
            <v>VIGILANCIA</v>
          </cell>
          <cell r="F2135" t="str">
            <v>ACTIVA</v>
          </cell>
          <cell r="G2135" t="str">
            <v xml:space="preserve">CONSTRUCCION DE OBRAS RESIDENCIALES          </v>
          </cell>
          <cell r="H2135">
            <v>2134</v>
          </cell>
          <cell r="I2135">
            <v>11309203</v>
          </cell>
          <cell r="J2135">
            <v>3501.5</v>
          </cell>
          <cell r="K2135">
            <v>1909206</v>
          </cell>
          <cell r="L2135">
            <v>2712</v>
          </cell>
          <cell r="M2135">
            <v>15932617</v>
          </cell>
          <cell r="N2135">
            <v>2426</v>
          </cell>
          <cell r="O2135">
            <v>4628621</v>
          </cell>
          <cell r="P2135">
            <v>817</v>
          </cell>
          <cell r="Q2135">
            <v>3883766</v>
          </cell>
          <cell r="R2135">
            <v>672</v>
          </cell>
          <cell r="S2135">
            <v>3398799</v>
          </cell>
          <cell r="T2135">
            <v>12262.5</v>
          </cell>
          <cell r="U2135">
            <v>1614</v>
          </cell>
        </row>
        <row r="2136">
          <cell r="A2136">
            <v>860532313</v>
          </cell>
          <cell r="B2136" t="str">
            <v xml:space="preserve">METALMECANICA Y CONSTRUCCION DE COLOMBIA LTDA                         </v>
          </cell>
          <cell r="C2136" t="str">
            <v xml:space="preserve">FUNZA                     </v>
          </cell>
          <cell r="D2136" t="str">
            <v xml:space="preserve">CUNDINAMARCA              </v>
          </cell>
          <cell r="E2136" t="str">
            <v>VIGILANCIA</v>
          </cell>
          <cell r="F2136" t="str">
            <v>ACTIVA</v>
          </cell>
          <cell r="G2136" t="str">
            <v xml:space="preserve">INDUSTRIA METALMECANICA DERIVADA             </v>
          </cell>
          <cell r="H2136">
            <v>2135</v>
          </cell>
          <cell r="I2136">
            <v>11306507</v>
          </cell>
          <cell r="J2136">
            <v>2556.5</v>
          </cell>
          <cell r="K2136">
            <v>2990959</v>
          </cell>
          <cell r="L2136">
            <v>2851</v>
          </cell>
          <cell r="M2136">
            <v>14997955</v>
          </cell>
          <cell r="N2136">
            <v>5058</v>
          </cell>
          <cell r="O2136">
            <v>1883318</v>
          </cell>
          <cell r="P2136">
            <v>4367</v>
          </cell>
          <cell r="Q2136">
            <v>460723</v>
          </cell>
          <cell r="R2136">
            <v>3427</v>
          </cell>
          <cell r="S2136">
            <v>375382</v>
          </cell>
          <cell r="T2136">
            <v>20394.5</v>
          </cell>
          <cell r="U2136">
            <v>2681</v>
          </cell>
        </row>
        <row r="2137">
          <cell r="A2137">
            <v>890300918</v>
          </cell>
          <cell r="B2137" t="str">
            <v xml:space="preserve">SAGER S.A.                                                            </v>
          </cell>
          <cell r="C2137" t="str">
            <v xml:space="preserve">CALI                      </v>
          </cell>
          <cell r="D2137" t="str">
            <v xml:space="preserve">VALLE                     </v>
          </cell>
          <cell r="E2137" t="str">
            <v>VIGILANCIA</v>
          </cell>
          <cell r="F2137" t="str">
            <v>ACTIVA</v>
          </cell>
          <cell r="G2137" t="str">
            <v xml:space="preserve">INDUSTRIA METALMECANICA DERIVADA             </v>
          </cell>
          <cell r="H2137">
            <v>2136</v>
          </cell>
          <cell r="I2137">
            <v>11273835</v>
          </cell>
          <cell r="J2137">
            <v>1636</v>
          </cell>
          <cell r="K2137">
            <v>5786788</v>
          </cell>
          <cell r="L2137">
            <v>3207</v>
          </cell>
          <cell r="M2137">
            <v>13080603</v>
          </cell>
          <cell r="N2137">
            <v>2308</v>
          </cell>
          <cell r="O2137">
            <v>4886319</v>
          </cell>
          <cell r="P2137">
            <v>1985</v>
          </cell>
          <cell r="Q2137">
            <v>1352797</v>
          </cell>
          <cell r="R2137">
            <v>1848</v>
          </cell>
          <cell r="S2137">
            <v>895624</v>
          </cell>
          <cell r="T2137">
            <v>13120</v>
          </cell>
          <cell r="U2137">
            <v>1721</v>
          </cell>
        </row>
        <row r="2138">
          <cell r="A2138">
            <v>810000882</v>
          </cell>
          <cell r="B2138" t="str">
            <v xml:space="preserve">ARMOTOR S.A                                                           </v>
          </cell>
          <cell r="C2138" t="str">
            <v xml:space="preserve">MANIZALES                 </v>
          </cell>
          <cell r="D2138" t="str">
            <v xml:space="preserve">CALDAS                    </v>
          </cell>
          <cell r="E2138" t="str">
            <v>VIGILANCIA</v>
          </cell>
          <cell r="F2138" t="str">
            <v>ACTIVA</v>
          </cell>
          <cell r="G2138" t="str">
            <v xml:space="preserve">COMERCIO DE VEHICULOS Y ACTIVIDADES CONEXAS  </v>
          </cell>
          <cell r="H2138">
            <v>2137</v>
          </cell>
          <cell r="I2138">
            <v>11262468</v>
          </cell>
          <cell r="J2138">
            <v>2125.5</v>
          </cell>
          <cell r="K2138">
            <v>3976878</v>
          </cell>
          <cell r="L2138">
            <v>1349</v>
          </cell>
          <cell r="M2138">
            <v>34875205</v>
          </cell>
          <cell r="N2138">
            <v>3207</v>
          </cell>
          <cell r="O2138">
            <v>3294775</v>
          </cell>
          <cell r="P2138">
            <v>2957</v>
          </cell>
          <cell r="Q2138">
            <v>802698</v>
          </cell>
          <cell r="R2138">
            <v>3304</v>
          </cell>
          <cell r="S2138">
            <v>397825</v>
          </cell>
          <cell r="T2138">
            <v>15079.5</v>
          </cell>
          <cell r="U2138">
            <v>1997</v>
          </cell>
        </row>
        <row r="2139">
          <cell r="A2139">
            <v>811018335</v>
          </cell>
          <cell r="B2139" t="str">
            <v xml:space="preserve">LAUNDRY S. A.                                                         </v>
          </cell>
          <cell r="C2139" t="str">
            <v xml:space="preserve">MEDELLIN                  </v>
          </cell>
          <cell r="D2139" t="str">
            <v xml:space="preserve">ANTIOQUIA                 </v>
          </cell>
          <cell r="E2139" t="str">
            <v>VIGILANCIA</v>
          </cell>
          <cell r="F2139" t="str">
            <v>ACTIVA</v>
          </cell>
          <cell r="G2139" t="str">
            <v xml:space="preserve">OTRAS ACTIVIDADES DE SERVISIOS COMUNITARIOS, </v>
          </cell>
          <cell r="H2139">
            <v>2138</v>
          </cell>
          <cell r="I2139">
            <v>11259879</v>
          </cell>
          <cell r="J2139">
            <v>1291.5</v>
          </cell>
          <cell r="K2139">
            <v>7931315</v>
          </cell>
          <cell r="L2139">
            <v>1843</v>
          </cell>
          <cell r="M2139">
            <v>24911132</v>
          </cell>
          <cell r="N2139">
            <v>1971</v>
          </cell>
          <cell r="O2139">
            <v>5911671</v>
          </cell>
          <cell r="P2139">
            <v>737</v>
          </cell>
          <cell r="Q2139">
            <v>4372575</v>
          </cell>
          <cell r="R2139">
            <v>2818</v>
          </cell>
          <cell r="S2139">
            <v>500312</v>
          </cell>
          <cell r="T2139">
            <v>10798.5</v>
          </cell>
          <cell r="U2139">
            <v>1425</v>
          </cell>
        </row>
        <row r="2140">
          <cell r="A2140">
            <v>830053847</v>
          </cell>
          <cell r="B2140" t="str">
            <v xml:space="preserve">DRILLING AND WORKOVER SERVICES LTDA.                                  </v>
          </cell>
          <cell r="C2140" t="str">
            <v xml:space="preserve">BOGOTA D.C.               </v>
          </cell>
          <cell r="D2140" t="str">
            <v xml:space="preserve">BOGOTA D.C.               </v>
          </cell>
          <cell r="E2140" t="str">
            <v>VIGILANCIA</v>
          </cell>
          <cell r="F2140" t="str">
            <v>ACTIVA</v>
          </cell>
          <cell r="G2140" t="str">
            <v xml:space="preserve">DERIVADOS DEL PETROLEO Y GAS                 </v>
          </cell>
          <cell r="H2140">
            <v>2139</v>
          </cell>
          <cell r="I2140">
            <v>11250733</v>
          </cell>
          <cell r="J2140">
            <v>1754.5</v>
          </cell>
          <cell r="K2140">
            <v>5238647</v>
          </cell>
          <cell r="L2140">
            <v>2657</v>
          </cell>
          <cell r="M2140">
            <v>16368772</v>
          </cell>
          <cell r="N2140">
            <v>7708</v>
          </cell>
          <cell r="O2140">
            <v>1027077</v>
          </cell>
          <cell r="P2140">
            <v>3339</v>
          </cell>
          <cell r="Q2140">
            <v>673213</v>
          </cell>
          <cell r="R2140">
            <v>1051</v>
          </cell>
          <cell r="S2140">
            <v>1848617</v>
          </cell>
          <cell r="T2140">
            <v>18648.5</v>
          </cell>
          <cell r="U2140">
            <v>2452</v>
          </cell>
        </row>
        <row r="2141">
          <cell r="A2141">
            <v>860518526</v>
          </cell>
          <cell r="B2141" t="str">
            <v xml:space="preserve">BALUR S.A.                                                            </v>
          </cell>
          <cell r="C2141" t="str">
            <v xml:space="preserve">BOGOTA D.C.               </v>
          </cell>
          <cell r="D2141" t="str">
            <v xml:space="preserve">BOGOTA D.C.               </v>
          </cell>
          <cell r="E2141" t="str">
            <v>INSPECCIÓN</v>
          </cell>
          <cell r="F2141" t="str">
            <v>ACTIVA</v>
          </cell>
          <cell r="G2141" t="str">
            <v>ACTIVIDADES DIVERSAS DE INVERSION Y SERVICIOS</v>
          </cell>
          <cell r="H2141">
            <v>2140</v>
          </cell>
          <cell r="I2141">
            <v>11243144</v>
          </cell>
          <cell r="J2141">
            <v>1004.5</v>
          </cell>
          <cell r="K2141">
            <v>11161225</v>
          </cell>
          <cell r="L2141">
            <v>6551</v>
          </cell>
          <cell r="M2141">
            <v>4952107</v>
          </cell>
          <cell r="N2141">
            <v>2271</v>
          </cell>
          <cell r="O2141">
            <v>4952107</v>
          </cell>
          <cell r="P2141">
            <v>680</v>
          </cell>
          <cell r="Q2141">
            <v>4786421</v>
          </cell>
          <cell r="R2141">
            <v>521</v>
          </cell>
          <cell r="S2141">
            <v>4720816</v>
          </cell>
          <cell r="T2141">
            <v>13167.5</v>
          </cell>
          <cell r="U2141">
            <v>1733</v>
          </cell>
        </row>
        <row r="2142">
          <cell r="A2142">
            <v>890926617</v>
          </cell>
          <cell r="B2142" t="str">
            <v xml:space="preserve">ESTRADA VELASQUEZ Y CIA. LTDA.                                        </v>
          </cell>
          <cell r="C2142" t="str">
            <v xml:space="preserve">MEDELLIN                  </v>
          </cell>
          <cell r="D2142" t="str">
            <v xml:space="preserve">ANTIOQUIA                 </v>
          </cell>
          <cell r="E2142" t="str">
            <v>VIGILANCIA</v>
          </cell>
          <cell r="F2142" t="str">
            <v>ACTIVA</v>
          </cell>
          <cell r="G2142" t="str">
            <v xml:space="preserve">OTRAS INDUSTRIAS MANUFACTURERAS              </v>
          </cell>
          <cell r="H2142">
            <v>2141</v>
          </cell>
          <cell r="I2142">
            <v>11230688</v>
          </cell>
          <cell r="J2142">
            <v>1592.5</v>
          </cell>
          <cell r="K2142">
            <v>5980505</v>
          </cell>
          <cell r="L2142">
            <v>2626</v>
          </cell>
          <cell r="M2142">
            <v>16613299</v>
          </cell>
          <cell r="N2142">
            <v>2232</v>
          </cell>
          <cell r="O2142">
            <v>5050051</v>
          </cell>
          <cell r="P2142">
            <v>1456</v>
          </cell>
          <cell r="Q2142">
            <v>1940286</v>
          </cell>
          <cell r="R2142">
            <v>2841</v>
          </cell>
          <cell r="S2142">
            <v>493783</v>
          </cell>
          <cell r="T2142">
            <v>12888.5</v>
          </cell>
          <cell r="U2142">
            <v>1683</v>
          </cell>
        </row>
        <row r="2143">
          <cell r="A2143">
            <v>800180330</v>
          </cell>
          <cell r="B2143" t="str">
            <v xml:space="preserve">COMPA¥IA DE ALIMENTOS COLOMBIANOS CALCO S.A.                          </v>
          </cell>
          <cell r="C2143" t="str">
            <v xml:space="preserve">MEDELLIN                  </v>
          </cell>
          <cell r="D2143" t="str">
            <v xml:space="preserve">ANTIOQUIA                 </v>
          </cell>
          <cell r="E2143" t="str">
            <v>VIGILANCIA</v>
          </cell>
          <cell r="F2143" t="str">
            <v>ACTIVA</v>
          </cell>
          <cell r="G2143" t="str">
            <v xml:space="preserve">EXPENDIO DE ALIMENTOS Y BEBIDAS              </v>
          </cell>
          <cell r="H2143">
            <v>2142</v>
          </cell>
          <cell r="I2143">
            <v>11219168</v>
          </cell>
          <cell r="J2143">
            <v>1339.5</v>
          </cell>
          <cell r="K2143">
            <v>7569586</v>
          </cell>
          <cell r="L2143">
            <v>2391</v>
          </cell>
          <cell r="M2143">
            <v>18422506</v>
          </cell>
          <cell r="N2143">
            <v>1471</v>
          </cell>
          <cell r="O2143">
            <v>7969465</v>
          </cell>
          <cell r="P2143">
            <v>2449</v>
          </cell>
          <cell r="Q2143">
            <v>1025507</v>
          </cell>
          <cell r="R2143">
            <v>10768</v>
          </cell>
          <cell r="S2143">
            <v>42017</v>
          </cell>
          <cell r="T2143">
            <v>20560.5</v>
          </cell>
          <cell r="U2143">
            <v>2707</v>
          </cell>
        </row>
        <row r="2144">
          <cell r="A2144">
            <v>830004575</v>
          </cell>
          <cell r="B2144" t="str">
            <v xml:space="preserve">INTERVAL INTERNATIONAL DE COLOMBIA S A                                </v>
          </cell>
          <cell r="C2144" t="str">
            <v xml:space="preserve">BOGOTA D.C.               </v>
          </cell>
          <cell r="D2144" t="str">
            <v xml:space="preserve">BOGOTA D.C.               </v>
          </cell>
          <cell r="E2144" t="str">
            <v>INSPECCIÓN</v>
          </cell>
          <cell r="F2144" t="str">
            <v>ACTIVA</v>
          </cell>
          <cell r="G2144" t="str">
            <v xml:space="preserve">ALOJAMIENTO                                  </v>
          </cell>
          <cell r="H2144">
            <v>2143</v>
          </cell>
          <cell r="I2144">
            <v>11213002</v>
          </cell>
          <cell r="J2144">
            <v>1632.5</v>
          </cell>
          <cell r="K2144">
            <v>5800747</v>
          </cell>
          <cell r="L2144">
            <v>5805</v>
          </cell>
          <cell r="M2144">
            <v>6015861</v>
          </cell>
          <cell r="N2144">
            <v>1945</v>
          </cell>
          <cell r="O2144">
            <v>5992165</v>
          </cell>
          <cell r="P2144">
            <v>991</v>
          </cell>
          <cell r="Q2144">
            <v>3028978</v>
          </cell>
          <cell r="R2144">
            <v>1056</v>
          </cell>
          <cell r="S2144">
            <v>1838224</v>
          </cell>
          <cell r="T2144">
            <v>13572.5</v>
          </cell>
          <cell r="U2144">
            <v>1794</v>
          </cell>
        </row>
        <row r="2145">
          <cell r="A2145">
            <v>830030574</v>
          </cell>
          <cell r="B2145" t="str">
            <v xml:space="preserve">TALTON INTERNACIONAL LTDA                                             </v>
          </cell>
          <cell r="C2145" t="str">
            <v xml:space="preserve">BOGOTA D.C.               </v>
          </cell>
          <cell r="D2145" t="str">
            <v xml:space="preserve">BOGOTA D.C.               </v>
          </cell>
          <cell r="E2145" t="str">
            <v>INSPECCIÓN</v>
          </cell>
          <cell r="F2145" t="str">
            <v>ACTIVA</v>
          </cell>
          <cell r="G2145" t="str">
            <v xml:space="preserve">COMERCIO AL POR MAYOR                        </v>
          </cell>
          <cell r="H2145">
            <v>2144</v>
          </cell>
          <cell r="I2145">
            <v>11210171</v>
          </cell>
          <cell r="J2145">
            <v>1305</v>
          </cell>
          <cell r="K2145">
            <v>7832624</v>
          </cell>
          <cell r="L2145">
            <v>3428</v>
          </cell>
          <cell r="M2145">
            <v>12139440</v>
          </cell>
          <cell r="N2145">
            <v>2925</v>
          </cell>
          <cell r="O2145">
            <v>3671283</v>
          </cell>
          <cell r="P2145">
            <v>1452</v>
          </cell>
          <cell r="Q2145">
            <v>1942804</v>
          </cell>
          <cell r="R2145">
            <v>1955</v>
          </cell>
          <cell r="S2145">
            <v>830570</v>
          </cell>
          <cell r="T2145">
            <v>13209</v>
          </cell>
          <cell r="U2145">
            <v>1743</v>
          </cell>
        </row>
        <row r="2146">
          <cell r="A2146">
            <v>802025082</v>
          </cell>
          <cell r="B2146" t="str">
            <v xml:space="preserve">C.I.BANDAS Y CORREAS DEL CARIBE S.A.                                  </v>
          </cell>
          <cell r="C2146" t="str">
            <v xml:space="preserve">BARRANQUILLA              </v>
          </cell>
          <cell r="D2146" t="str">
            <v xml:space="preserve">ATLANTICO                 </v>
          </cell>
          <cell r="E2146" t="str">
            <v>INSPECCIÓN</v>
          </cell>
          <cell r="F2146" t="str">
            <v>ACTIVA</v>
          </cell>
          <cell r="G2146" t="str">
            <v xml:space="preserve">COMERCIO AL POR MAYOR                        </v>
          </cell>
          <cell r="H2146">
            <v>2145</v>
          </cell>
          <cell r="I2146">
            <v>11208776</v>
          </cell>
          <cell r="J2146">
            <v>3709.5</v>
          </cell>
          <cell r="K2146">
            <v>1732256</v>
          </cell>
          <cell r="L2146">
            <v>3586</v>
          </cell>
          <cell r="M2146">
            <v>11427141</v>
          </cell>
          <cell r="N2146">
            <v>3700</v>
          </cell>
          <cell r="O2146">
            <v>2782176</v>
          </cell>
          <cell r="P2146">
            <v>3332</v>
          </cell>
          <cell r="Q2146">
            <v>674856</v>
          </cell>
          <cell r="R2146">
            <v>4747</v>
          </cell>
          <cell r="S2146">
            <v>227395</v>
          </cell>
          <cell r="T2146">
            <v>21219.5</v>
          </cell>
          <cell r="U2146">
            <v>2802</v>
          </cell>
        </row>
        <row r="2147">
          <cell r="A2147">
            <v>891856718</v>
          </cell>
          <cell r="B2147" t="str">
            <v xml:space="preserve">DUFLO LTDA "SERVICIOS PETROLEROS"                                     </v>
          </cell>
          <cell r="C2147" t="str">
            <v xml:space="preserve">YOPAL                     </v>
          </cell>
          <cell r="D2147" t="str">
            <v xml:space="preserve">CASANARE                  </v>
          </cell>
          <cell r="E2147" t="str">
            <v>VIGILANCIA</v>
          </cell>
          <cell r="F2147" t="str">
            <v>ACTIVA</v>
          </cell>
          <cell r="G2147" t="str">
            <v xml:space="preserve">EXPENDIO DE ALIMENTOS Y BEBIDAS              </v>
          </cell>
          <cell r="H2147">
            <v>2146</v>
          </cell>
          <cell r="I2147">
            <v>11202321</v>
          </cell>
          <cell r="J2147">
            <v>1348.5</v>
          </cell>
          <cell r="K2147">
            <v>7527476</v>
          </cell>
          <cell r="L2147">
            <v>3107</v>
          </cell>
          <cell r="M2147">
            <v>13581092</v>
          </cell>
          <cell r="N2147">
            <v>1738</v>
          </cell>
          <cell r="O2147">
            <v>6840362</v>
          </cell>
          <cell r="P2147">
            <v>3002</v>
          </cell>
          <cell r="Q2147">
            <v>782691</v>
          </cell>
          <cell r="R2147">
            <v>2136</v>
          </cell>
          <cell r="S2147">
            <v>738401</v>
          </cell>
          <cell r="T2147">
            <v>13477.5</v>
          </cell>
          <cell r="U2147">
            <v>1779</v>
          </cell>
        </row>
        <row r="2148">
          <cell r="A2148">
            <v>800214071</v>
          </cell>
          <cell r="B2148" t="str">
            <v xml:space="preserve">RENA WARE DE COLOMBIA SA                                              </v>
          </cell>
          <cell r="C2148" t="str">
            <v xml:space="preserve">BOGOTA D.C.               </v>
          </cell>
          <cell r="D2148" t="str">
            <v xml:space="preserve">BOGOTA D.C.               </v>
          </cell>
          <cell r="E2148" t="str">
            <v>INSPECCIÓN</v>
          </cell>
          <cell r="F2148" t="str">
            <v>ACTIVA</v>
          </cell>
          <cell r="G2148" t="str">
            <v xml:space="preserve">COMERCIO AL POR MAYOR                        </v>
          </cell>
          <cell r="H2148">
            <v>2147</v>
          </cell>
          <cell r="I2148">
            <v>11199085</v>
          </cell>
          <cell r="J2148">
            <v>3609</v>
          </cell>
          <cell r="K2148">
            <v>1812441</v>
          </cell>
          <cell r="L2148">
            <v>3532</v>
          </cell>
          <cell r="M2148">
            <v>11688496</v>
          </cell>
          <cell r="N2148">
            <v>1403</v>
          </cell>
          <cell r="O2148">
            <v>8337431</v>
          </cell>
          <cell r="P2148">
            <v>1486</v>
          </cell>
          <cell r="Q2148">
            <v>1895655</v>
          </cell>
          <cell r="R2148">
            <v>1802</v>
          </cell>
          <cell r="S2148">
            <v>923469</v>
          </cell>
          <cell r="T2148">
            <v>13979</v>
          </cell>
          <cell r="U2148">
            <v>1854</v>
          </cell>
        </row>
        <row r="2149">
          <cell r="A2149">
            <v>860511401</v>
          </cell>
          <cell r="B2149" t="str">
            <v xml:space="preserve">URSACOMO S.A.                                                         </v>
          </cell>
          <cell r="C2149" t="str">
            <v xml:space="preserve">BOGOTA D.C.               </v>
          </cell>
          <cell r="D2149" t="str">
            <v xml:space="preserve">BOGOTA D.C.               </v>
          </cell>
          <cell r="E2149" t="str">
            <v>INSPECCIÓN</v>
          </cell>
          <cell r="F2149" t="str">
            <v>ACTIVA</v>
          </cell>
          <cell r="G2149" t="str">
            <v>ACTIVIDADES DIVERSAS DE INVERSION Y SERVICIOS</v>
          </cell>
          <cell r="H2149">
            <v>2148</v>
          </cell>
          <cell r="I2149">
            <v>11182984</v>
          </cell>
          <cell r="J2149">
            <v>1013</v>
          </cell>
          <cell r="K2149">
            <v>11026671</v>
          </cell>
          <cell r="L2149">
            <v>6550</v>
          </cell>
          <cell r="M2149">
            <v>4952129</v>
          </cell>
          <cell r="N2149">
            <v>2270</v>
          </cell>
          <cell r="O2149">
            <v>4952129</v>
          </cell>
          <cell r="P2149">
            <v>674</v>
          </cell>
          <cell r="Q2149">
            <v>4827182</v>
          </cell>
          <cell r="R2149">
            <v>517</v>
          </cell>
          <cell r="S2149">
            <v>4762938</v>
          </cell>
          <cell r="T2149">
            <v>13172</v>
          </cell>
          <cell r="U2149">
            <v>1737</v>
          </cell>
        </row>
        <row r="2150">
          <cell r="A2150">
            <v>860508043</v>
          </cell>
          <cell r="B2150" t="str">
            <v xml:space="preserve">PROALPET S.A. COMERCIALIZADORA INTERNACIONAL                          </v>
          </cell>
          <cell r="C2150" t="str">
            <v xml:space="preserve">BOGOTA D.C.               </v>
          </cell>
          <cell r="D2150" t="str">
            <v xml:space="preserve">BOGOTA D.C.               </v>
          </cell>
          <cell r="E2150" t="str">
            <v>VIGILANCIA</v>
          </cell>
          <cell r="F2150" t="str">
            <v>ACTIVA</v>
          </cell>
          <cell r="G2150" t="str">
            <v xml:space="preserve">OTRAS INDUSTRIAS MANUFACTURERAS              </v>
          </cell>
          <cell r="H2150">
            <v>2149</v>
          </cell>
          <cell r="I2150">
            <v>11182118</v>
          </cell>
          <cell r="J2150">
            <v>1897.5</v>
          </cell>
          <cell r="K2150">
            <v>4683453</v>
          </cell>
          <cell r="L2150">
            <v>2159</v>
          </cell>
          <cell r="M2150">
            <v>20614476</v>
          </cell>
          <cell r="N2150">
            <v>1560</v>
          </cell>
          <cell r="O2150">
            <v>7610312</v>
          </cell>
          <cell r="P2150">
            <v>1777</v>
          </cell>
          <cell r="Q2150">
            <v>1536641</v>
          </cell>
          <cell r="R2150">
            <v>1818</v>
          </cell>
          <cell r="S2150">
            <v>910381</v>
          </cell>
          <cell r="T2150">
            <v>11360.5</v>
          </cell>
          <cell r="U2150">
            <v>1508</v>
          </cell>
        </row>
        <row r="2151">
          <cell r="A2151">
            <v>860030568</v>
          </cell>
          <cell r="B2151" t="str">
            <v xml:space="preserve">LA PIELROJA S.A.                                                      </v>
          </cell>
          <cell r="C2151" t="str">
            <v xml:space="preserve">BOGOTA D.C.               </v>
          </cell>
          <cell r="D2151" t="str">
            <v xml:space="preserve">BOGOTA D.C.               </v>
          </cell>
          <cell r="E2151" t="str">
            <v>VIGILANCIA</v>
          </cell>
          <cell r="F2151" t="str">
            <v>ACTIVA</v>
          </cell>
          <cell r="G2151" t="str">
            <v xml:space="preserve">COMERCIO AL POR MAYOR                        </v>
          </cell>
          <cell r="H2151">
            <v>2150</v>
          </cell>
          <cell r="I2151">
            <v>11176703</v>
          </cell>
          <cell r="J2151">
            <v>1916</v>
          </cell>
          <cell r="K2151">
            <v>4603338</v>
          </cell>
          <cell r="L2151">
            <v>2584</v>
          </cell>
          <cell r="M2151">
            <v>16917788</v>
          </cell>
          <cell r="N2151">
            <v>3088</v>
          </cell>
          <cell r="O2151">
            <v>3436822</v>
          </cell>
          <cell r="P2151">
            <v>2802</v>
          </cell>
          <cell r="Q2151">
            <v>860273</v>
          </cell>
          <cell r="R2151">
            <v>5262</v>
          </cell>
          <cell r="S2151">
            <v>194191</v>
          </cell>
          <cell r="T2151">
            <v>17802</v>
          </cell>
          <cell r="U2151">
            <v>2347</v>
          </cell>
        </row>
        <row r="2152">
          <cell r="A2152">
            <v>860007837</v>
          </cell>
          <cell r="B2152" t="str">
            <v xml:space="preserve">ARTICULOS DE SEGURIDAD S.A.                                           </v>
          </cell>
          <cell r="C2152" t="str">
            <v xml:space="preserve">BOGOTA D.C.               </v>
          </cell>
          <cell r="D2152" t="str">
            <v xml:space="preserve">BOGOTA D.C.               </v>
          </cell>
          <cell r="E2152" t="str">
            <v>VIGILANCIA</v>
          </cell>
          <cell r="F2152" t="str">
            <v>ACTIVA</v>
          </cell>
          <cell r="G2152" t="str">
            <v xml:space="preserve">OTRAS INDUSTRIAS MANUFACTURERAS              </v>
          </cell>
          <cell r="H2152">
            <v>2151</v>
          </cell>
          <cell r="I2152">
            <v>11163003</v>
          </cell>
          <cell r="J2152">
            <v>1289.5</v>
          </cell>
          <cell r="K2152">
            <v>7948522</v>
          </cell>
          <cell r="L2152">
            <v>1972</v>
          </cell>
          <cell r="M2152">
            <v>23063892</v>
          </cell>
          <cell r="N2152">
            <v>1072</v>
          </cell>
          <cell r="O2152">
            <v>10914527</v>
          </cell>
          <cell r="P2152">
            <v>529</v>
          </cell>
          <cell r="Q2152">
            <v>6457860</v>
          </cell>
          <cell r="R2152">
            <v>591</v>
          </cell>
          <cell r="S2152">
            <v>3947469</v>
          </cell>
          <cell r="T2152">
            <v>7604.5</v>
          </cell>
          <cell r="U2152">
            <v>1027</v>
          </cell>
        </row>
        <row r="2153">
          <cell r="A2153">
            <v>830041236</v>
          </cell>
          <cell r="B2153" t="str">
            <v xml:space="preserve">GENERICOS ESENCIALES S. A.                                            </v>
          </cell>
          <cell r="C2153" t="str">
            <v xml:space="preserve">BOGOTA D.C.               </v>
          </cell>
          <cell r="D2153" t="str">
            <v xml:space="preserve">BOGOTA D.C.               </v>
          </cell>
          <cell r="E2153" t="str">
            <v>INSPECCIÓN</v>
          </cell>
          <cell r="F2153" t="str">
            <v>ACTIVA</v>
          </cell>
          <cell r="G2153" t="str">
            <v xml:space="preserve">COMERCIO AL POR MENOR                        </v>
          </cell>
          <cell r="H2153">
            <v>2152</v>
          </cell>
          <cell r="I2153">
            <v>11157851</v>
          </cell>
          <cell r="J2153">
            <v>1997</v>
          </cell>
          <cell r="K2153">
            <v>4350632</v>
          </cell>
          <cell r="L2153">
            <v>3527</v>
          </cell>
          <cell r="M2153">
            <v>11716636</v>
          </cell>
          <cell r="N2153">
            <v>2849</v>
          </cell>
          <cell r="O2153">
            <v>3793729</v>
          </cell>
          <cell r="P2153">
            <v>4605</v>
          </cell>
          <cell r="Q2153">
            <v>424462</v>
          </cell>
          <cell r="R2153">
            <v>3818</v>
          </cell>
          <cell r="S2153">
            <v>319463</v>
          </cell>
          <cell r="T2153">
            <v>18948</v>
          </cell>
          <cell r="U2153">
            <v>2498</v>
          </cell>
        </row>
        <row r="2154">
          <cell r="A2154">
            <v>830004892</v>
          </cell>
          <cell r="B2154" t="str">
            <v xml:space="preserve">TECNICA ELECTRO MEDICA S.A.                                           </v>
          </cell>
          <cell r="C2154" t="str">
            <v xml:space="preserve">BOGOTA D.C.               </v>
          </cell>
          <cell r="D2154" t="str">
            <v xml:space="preserve">BOGOTA D.C.               </v>
          </cell>
          <cell r="E2154" t="str">
            <v>INSPECCIÓN</v>
          </cell>
          <cell r="F2154" t="str">
            <v>ACTIVA</v>
          </cell>
          <cell r="G2154" t="str">
            <v xml:space="preserve">ACTIVIDADES INMOBILIARIAS                    </v>
          </cell>
          <cell r="H2154">
            <v>2153</v>
          </cell>
          <cell r="I2154">
            <v>11142648</v>
          </cell>
          <cell r="J2154">
            <v>1459</v>
          </cell>
          <cell r="K2154">
            <v>6741546</v>
          </cell>
          <cell r="L2154">
            <v>4319</v>
          </cell>
          <cell r="M2154">
            <v>9080187</v>
          </cell>
          <cell r="N2154">
            <v>1960</v>
          </cell>
          <cell r="O2154">
            <v>5937827</v>
          </cell>
          <cell r="P2154">
            <v>831</v>
          </cell>
          <cell r="Q2154">
            <v>3770029</v>
          </cell>
          <cell r="R2154">
            <v>928</v>
          </cell>
          <cell r="S2154">
            <v>2186175</v>
          </cell>
          <cell r="T2154">
            <v>11650</v>
          </cell>
          <cell r="U2154">
            <v>1548</v>
          </cell>
        </row>
        <row r="2155">
          <cell r="A2155">
            <v>800207192</v>
          </cell>
          <cell r="B2155" t="str">
            <v xml:space="preserve">SYNTOFARMA S A                                                        </v>
          </cell>
          <cell r="C2155" t="str">
            <v xml:space="preserve">BOGOTA D.C.               </v>
          </cell>
          <cell r="D2155" t="str">
            <v xml:space="preserve">BOGOTA D.C.               </v>
          </cell>
          <cell r="E2155" t="str">
            <v>VIGILANCIA</v>
          </cell>
          <cell r="F2155" t="str">
            <v>ACTIVA</v>
          </cell>
          <cell r="G2155" t="str">
            <v xml:space="preserve">PRODUCTOS QUIMICOS                           </v>
          </cell>
          <cell r="H2155">
            <v>2154</v>
          </cell>
          <cell r="I2155">
            <v>11130861</v>
          </cell>
          <cell r="J2155">
            <v>1958</v>
          </cell>
          <cell r="K2155">
            <v>4480974</v>
          </cell>
          <cell r="L2155">
            <v>2938</v>
          </cell>
          <cell r="M2155">
            <v>14532388</v>
          </cell>
          <cell r="N2155">
            <v>3588</v>
          </cell>
          <cell r="O2155">
            <v>2879550</v>
          </cell>
          <cell r="P2155">
            <v>2221</v>
          </cell>
          <cell r="Q2155">
            <v>1169476</v>
          </cell>
          <cell r="R2155">
            <v>2135</v>
          </cell>
          <cell r="S2155">
            <v>738880</v>
          </cell>
          <cell r="T2155">
            <v>14994</v>
          </cell>
          <cell r="U2155">
            <v>1990</v>
          </cell>
        </row>
        <row r="2156">
          <cell r="A2156">
            <v>860047239</v>
          </cell>
          <cell r="B2156" t="str">
            <v xml:space="preserve">MUSICAR S.A.                                                          </v>
          </cell>
          <cell r="C2156" t="str">
            <v xml:space="preserve">CALI                      </v>
          </cell>
          <cell r="D2156" t="str">
            <v xml:space="preserve">VALLE                     </v>
          </cell>
          <cell r="E2156" t="str">
            <v>INSPECCIÓN</v>
          </cell>
          <cell r="F2156" t="str">
            <v>ACTIVA</v>
          </cell>
          <cell r="G2156" t="str">
            <v xml:space="preserve">OTRAS ACTIVIDADES EMPRESARIALES              </v>
          </cell>
          <cell r="H2156">
            <v>2155</v>
          </cell>
          <cell r="I2156">
            <v>11129435</v>
          </cell>
          <cell r="J2156">
            <v>1130.5</v>
          </cell>
          <cell r="K2156">
            <v>9485089</v>
          </cell>
          <cell r="L2156">
            <v>4589</v>
          </cell>
          <cell r="M2156">
            <v>8443643</v>
          </cell>
          <cell r="N2156">
            <v>1491</v>
          </cell>
          <cell r="O2156">
            <v>7890376</v>
          </cell>
          <cell r="P2156">
            <v>3200</v>
          </cell>
          <cell r="Q2156">
            <v>710301</v>
          </cell>
          <cell r="R2156">
            <v>2939</v>
          </cell>
          <cell r="S2156">
            <v>470950</v>
          </cell>
          <cell r="T2156">
            <v>15504.5</v>
          </cell>
          <cell r="U2156">
            <v>2053</v>
          </cell>
        </row>
        <row r="2157">
          <cell r="A2157">
            <v>800134536</v>
          </cell>
          <cell r="B2157" t="str">
            <v xml:space="preserve">BRIGARD &amp; URRUTIA ABOGADOS S A                                        </v>
          </cell>
          <cell r="C2157" t="str">
            <v xml:space="preserve">BOGOTA D.C.               </v>
          </cell>
          <cell r="D2157" t="str">
            <v xml:space="preserve">BOGOTA D.C.               </v>
          </cell>
          <cell r="E2157" t="str">
            <v>INSPECCIÓN</v>
          </cell>
          <cell r="F2157" t="str">
            <v>ACTIVA</v>
          </cell>
          <cell r="G2157" t="str">
            <v xml:space="preserve">OTRAS ACTIVIDADES EMPRESARIALES              </v>
          </cell>
          <cell r="H2157">
            <v>2156</v>
          </cell>
          <cell r="I2157">
            <v>11097079</v>
          </cell>
          <cell r="J2157">
            <v>2186</v>
          </cell>
          <cell r="K2157">
            <v>3802293</v>
          </cell>
          <cell r="L2157">
            <v>4001</v>
          </cell>
          <cell r="M2157">
            <v>9958975</v>
          </cell>
          <cell r="N2157">
            <v>2225</v>
          </cell>
          <cell r="O2157">
            <v>5065486</v>
          </cell>
          <cell r="P2157">
            <v>1510</v>
          </cell>
          <cell r="Q2157">
            <v>1854175</v>
          </cell>
          <cell r="R2157">
            <v>2312</v>
          </cell>
          <cell r="S2157">
            <v>648807</v>
          </cell>
          <cell r="T2157">
            <v>14390</v>
          </cell>
          <cell r="U2157">
            <v>1905</v>
          </cell>
        </row>
        <row r="2158">
          <cell r="A2158">
            <v>891300830</v>
          </cell>
          <cell r="B2158" t="str">
            <v xml:space="preserve">VIGOMEZ S.A.                                                          </v>
          </cell>
          <cell r="C2158" t="str">
            <v xml:space="preserve">MEDELLIN                  </v>
          </cell>
          <cell r="D2158" t="str">
            <v xml:space="preserve">ANTIOQUIA                 </v>
          </cell>
          <cell r="E2158" t="str">
            <v>VIGILANCIA</v>
          </cell>
          <cell r="F2158" t="str">
            <v>ACTIVA</v>
          </cell>
          <cell r="G2158" t="str">
            <v xml:space="preserve">COMERCIO AL POR MAYOR                        </v>
          </cell>
          <cell r="H2158">
            <v>2157</v>
          </cell>
          <cell r="I2158">
            <v>11092421</v>
          </cell>
          <cell r="J2158">
            <v>1144.5</v>
          </cell>
          <cell r="K2158">
            <v>9380013</v>
          </cell>
          <cell r="L2158">
            <v>2532</v>
          </cell>
          <cell r="M2158">
            <v>17332421</v>
          </cell>
          <cell r="N2158">
            <v>2878</v>
          </cell>
          <cell r="O2158">
            <v>3746216</v>
          </cell>
          <cell r="P2158">
            <v>2799</v>
          </cell>
          <cell r="Q2158">
            <v>862321</v>
          </cell>
          <cell r="R2158">
            <v>2504</v>
          </cell>
          <cell r="S2158">
            <v>587757</v>
          </cell>
          <cell r="T2158">
            <v>14014.5</v>
          </cell>
          <cell r="U2158">
            <v>1862</v>
          </cell>
        </row>
        <row r="2159">
          <cell r="A2159">
            <v>800108330</v>
          </cell>
          <cell r="B2159" t="str">
            <v xml:space="preserve">SERVIPERFILES LTDA                                                    </v>
          </cell>
          <cell r="C2159" t="str">
            <v xml:space="preserve">BOGOTA D.C.               </v>
          </cell>
          <cell r="D2159" t="str">
            <v xml:space="preserve">BOGOTA D.C.               </v>
          </cell>
          <cell r="E2159" t="str">
            <v>VIGILANCIA</v>
          </cell>
          <cell r="F2159" t="str">
            <v>ACTIVA</v>
          </cell>
          <cell r="G2159" t="str">
            <v xml:space="preserve">COMERCIO AL POR MAYOR                        </v>
          </cell>
          <cell r="H2159">
            <v>2158</v>
          </cell>
          <cell r="I2159">
            <v>11087677</v>
          </cell>
          <cell r="J2159">
            <v>2715.5</v>
          </cell>
          <cell r="K2159">
            <v>2803692</v>
          </cell>
          <cell r="L2159">
            <v>1859</v>
          </cell>
          <cell r="M2159">
            <v>24597274</v>
          </cell>
          <cell r="N2159">
            <v>3483</v>
          </cell>
          <cell r="O2159">
            <v>2977201</v>
          </cell>
          <cell r="P2159">
            <v>1917</v>
          </cell>
          <cell r="Q2159">
            <v>1400956</v>
          </cell>
          <cell r="R2159">
            <v>1965</v>
          </cell>
          <cell r="S2159">
            <v>825613</v>
          </cell>
          <cell r="T2159">
            <v>14097.5</v>
          </cell>
          <cell r="U2159">
            <v>1868</v>
          </cell>
        </row>
        <row r="2160">
          <cell r="A2160">
            <v>830038443</v>
          </cell>
          <cell r="B2160" t="str">
            <v xml:space="preserve">INVERSIONES DIPRECA S.A.                                              </v>
          </cell>
          <cell r="C2160" t="str">
            <v xml:space="preserve">BOGOTA D.C.               </v>
          </cell>
          <cell r="D2160" t="str">
            <v xml:space="preserve">BOGOTA D.C.               </v>
          </cell>
          <cell r="E2160" t="str">
            <v>INSPECCIÓN</v>
          </cell>
          <cell r="F2160" t="str">
            <v>ACTIVA</v>
          </cell>
          <cell r="G2160" t="str">
            <v xml:space="preserve">CONSTRUCCION DE OBRAS RESIDENCIALES          </v>
          </cell>
          <cell r="H2160">
            <v>2159</v>
          </cell>
          <cell r="I2160">
            <v>11086564</v>
          </cell>
          <cell r="J2160">
            <v>1366.5</v>
          </cell>
          <cell r="K2160">
            <v>7398314</v>
          </cell>
          <cell r="L2160">
            <v>3405</v>
          </cell>
          <cell r="M2160">
            <v>12255052</v>
          </cell>
          <cell r="N2160">
            <v>6814</v>
          </cell>
          <cell r="O2160">
            <v>1254551</v>
          </cell>
          <cell r="P2160">
            <v>4371</v>
          </cell>
          <cell r="Q2160">
            <v>459667</v>
          </cell>
          <cell r="R2160">
            <v>3439</v>
          </cell>
          <cell r="S2160">
            <v>373183</v>
          </cell>
          <cell r="T2160">
            <v>21554.5</v>
          </cell>
          <cell r="U2160">
            <v>2847</v>
          </cell>
        </row>
        <row r="2161">
          <cell r="A2161">
            <v>830097622</v>
          </cell>
          <cell r="B2161" t="str">
            <v xml:space="preserve">PANELROCK COLOMBIA S.A.                                               </v>
          </cell>
          <cell r="C2161" t="str">
            <v xml:space="preserve">BOGOTA D.C.               </v>
          </cell>
          <cell r="D2161" t="str">
            <v xml:space="preserve">BOGOTA D.C.               </v>
          </cell>
          <cell r="E2161" t="str">
            <v>VIGILANCIA</v>
          </cell>
          <cell r="F2161" t="str">
            <v>ACTIVA</v>
          </cell>
          <cell r="G2161" t="str">
            <v xml:space="preserve">COMERCIO AL POR MAYOR                        </v>
          </cell>
          <cell r="H2161">
            <v>2160</v>
          </cell>
          <cell r="I2161">
            <v>11037055</v>
          </cell>
          <cell r="J2161">
            <v>3490</v>
          </cell>
          <cell r="K2161">
            <v>1915792</v>
          </cell>
          <cell r="L2161">
            <v>2329</v>
          </cell>
          <cell r="M2161">
            <v>18886965</v>
          </cell>
          <cell r="N2161">
            <v>3820</v>
          </cell>
          <cell r="O2161">
            <v>2687207</v>
          </cell>
          <cell r="P2161">
            <v>3103</v>
          </cell>
          <cell r="Q2161">
            <v>744480</v>
          </cell>
          <cell r="R2161">
            <v>2222</v>
          </cell>
          <cell r="S2161">
            <v>691708</v>
          </cell>
          <cell r="T2161">
            <v>17124</v>
          </cell>
          <cell r="U2161">
            <v>2261</v>
          </cell>
        </row>
        <row r="2162">
          <cell r="A2162">
            <v>800073761</v>
          </cell>
          <cell r="B2162" t="str">
            <v xml:space="preserve">DISTRIBUIDORA SURTNORTE LTDA                                          </v>
          </cell>
          <cell r="C2162" t="str">
            <v xml:space="preserve">CUCUTA                    </v>
          </cell>
          <cell r="D2162" t="str">
            <v xml:space="preserve">NORTE DE SANTANDER        </v>
          </cell>
          <cell r="E2162" t="str">
            <v>VIGILANCIA</v>
          </cell>
          <cell r="F2162" t="str">
            <v>ACTIVA</v>
          </cell>
          <cell r="G2162" t="str">
            <v xml:space="preserve">COMERCIO AL POR MENOR                        </v>
          </cell>
          <cell r="H2162">
            <v>2161</v>
          </cell>
          <cell r="I2162">
            <v>11016487</v>
          </cell>
          <cell r="J2162">
            <v>2548.5</v>
          </cell>
          <cell r="K2162">
            <v>2996124</v>
          </cell>
          <cell r="L2162">
            <v>1803</v>
          </cell>
          <cell r="M2162">
            <v>25415624</v>
          </cell>
          <cell r="N2162">
            <v>3947</v>
          </cell>
          <cell r="O2162">
            <v>2583597</v>
          </cell>
          <cell r="P2162">
            <v>2568</v>
          </cell>
          <cell r="Q2162">
            <v>962428</v>
          </cell>
          <cell r="R2162">
            <v>2940</v>
          </cell>
          <cell r="S2162">
            <v>470684</v>
          </cell>
          <cell r="T2162">
            <v>15967.5</v>
          </cell>
          <cell r="U2162">
            <v>2114</v>
          </cell>
        </row>
        <row r="2163">
          <cell r="A2163">
            <v>860006421</v>
          </cell>
          <cell r="B2163" t="str">
            <v xml:space="preserve">MOLINOS LA AURORA S.A.                                                </v>
          </cell>
          <cell r="C2163" t="str">
            <v xml:space="preserve">BOGOTA D.C.               </v>
          </cell>
          <cell r="D2163" t="str">
            <v xml:space="preserve">BOGOTA D.C.               </v>
          </cell>
          <cell r="E2163" t="str">
            <v>INSPECCIÓN</v>
          </cell>
          <cell r="F2163" t="str">
            <v>ACTIVA</v>
          </cell>
          <cell r="G2163" t="str">
            <v xml:space="preserve">PRODUCTOS ALIMENTICIOS                       </v>
          </cell>
          <cell r="H2163">
            <v>2162</v>
          </cell>
          <cell r="I2163">
            <v>11009058</v>
          </cell>
          <cell r="J2163">
            <v>1463</v>
          </cell>
          <cell r="K2163">
            <v>6716188</v>
          </cell>
          <cell r="L2163">
            <v>4033</v>
          </cell>
          <cell r="M2163">
            <v>9858482</v>
          </cell>
          <cell r="N2163">
            <v>6306</v>
          </cell>
          <cell r="O2163">
            <v>1403966</v>
          </cell>
          <cell r="P2163">
            <v>2837</v>
          </cell>
          <cell r="Q2163">
            <v>847512</v>
          </cell>
          <cell r="R2163">
            <v>2680</v>
          </cell>
          <cell r="S2163">
            <v>535412</v>
          </cell>
          <cell r="T2163">
            <v>19481</v>
          </cell>
          <cell r="U2163">
            <v>2566</v>
          </cell>
        </row>
        <row r="2164">
          <cell r="A2164">
            <v>811006722</v>
          </cell>
          <cell r="B2164" t="str">
            <v xml:space="preserve">INGREDIENTES Y PRODUCTOS FUNCIONALES S.A.                             </v>
          </cell>
          <cell r="C2164" t="str">
            <v xml:space="preserve">SABANETA                  </v>
          </cell>
          <cell r="D2164" t="str">
            <v xml:space="preserve">ANTIOQUIA                 </v>
          </cell>
          <cell r="E2164" t="str">
            <v>VIGILANCIA</v>
          </cell>
          <cell r="F2164" t="str">
            <v>ACTIVA</v>
          </cell>
          <cell r="G2164" t="str">
            <v xml:space="preserve">COMERCIO AL POR MAYOR                        </v>
          </cell>
          <cell r="H2164">
            <v>2163</v>
          </cell>
          <cell r="I2164">
            <v>10997178</v>
          </cell>
          <cell r="J2164">
            <v>2386</v>
          </cell>
          <cell r="K2164">
            <v>3313017</v>
          </cell>
          <cell r="L2164">
            <v>2849</v>
          </cell>
          <cell r="M2164">
            <v>15008280</v>
          </cell>
          <cell r="N2164">
            <v>3024</v>
          </cell>
          <cell r="O2164">
            <v>3529329</v>
          </cell>
          <cell r="P2164">
            <v>2341</v>
          </cell>
          <cell r="Q2164">
            <v>1088070</v>
          </cell>
          <cell r="R2164">
            <v>4035</v>
          </cell>
          <cell r="S2164">
            <v>294453</v>
          </cell>
          <cell r="T2164">
            <v>16798</v>
          </cell>
          <cell r="U2164">
            <v>2218</v>
          </cell>
        </row>
        <row r="2165">
          <cell r="A2165">
            <v>900076998</v>
          </cell>
          <cell r="B2165" t="str">
            <v xml:space="preserve">ATENTO TELESERVICIOS ESPAÑA SA  SUCURSAL EN COLOMBIA                  </v>
          </cell>
          <cell r="C2165" t="str">
            <v xml:space="preserve">BOGOTA D.C.               </v>
          </cell>
          <cell r="D2165" t="str">
            <v xml:space="preserve">BOGOTA D.C.               </v>
          </cell>
          <cell r="E2165" t="str">
            <v>VIGILANCIA</v>
          </cell>
          <cell r="F2165" t="str">
            <v>ACTIVA</v>
          </cell>
          <cell r="G2165" t="str">
            <v xml:space="preserve">TELEFONIA Y REDES                            </v>
          </cell>
          <cell r="H2165">
            <v>2164</v>
          </cell>
          <cell r="I2165">
            <v>10987471</v>
          </cell>
          <cell r="J2165">
            <v>2958</v>
          </cell>
          <cell r="K2165">
            <v>2488433</v>
          </cell>
          <cell r="L2165">
            <v>3055</v>
          </cell>
          <cell r="M2165">
            <v>13849466</v>
          </cell>
          <cell r="N2165">
            <v>2548</v>
          </cell>
          <cell r="O2165">
            <v>4370889</v>
          </cell>
          <cell r="P2165">
            <v>772</v>
          </cell>
          <cell r="Q2165">
            <v>4145918</v>
          </cell>
          <cell r="R2165">
            <v>871</v>
          </cell>
          <cell r="S2165">
            <v>2403822</v>
          </cell>
          <cell r="T2165">
            <v>12368</v>
          </cell>
          <cell r="U2165">
            <v>1632</v>
          </cell>
        </row>
        <row r="2166">
          <cell r="A2166">
            <v>800061602</v>
          </cell>
          <cell r="B2166" t="str">
            <v xml:space="preserve">CAMPEROS DEL CAFE S.A.                                                </v>
          </cell>
          <cell r="C2166" t="str">
            <v xml:space="preserve">MANIZALES                 </v>
          </cell>
          <cell r="D2166" t="str">
            <v xml:space="preserve">CALDAS                    </v>
          </cell>
          <cell r="E2166" t="str">
            <v>VIGILANCIA</v>
          </cell>
          <cell r="F2166" t="str">
            <v>ACTIVA</v>
          </cell>
          <cell r="G2166" t="str">
            <v xml:space="preserve">COMERCIO DE VEHICULOS Y ACTIVIDADES CONEXAS  </v>
          </cell>
          <cell r="H2166">
            <v>2165</v>
          </cell>
          <cell r="I2166">
            <v>10962149</v>
          </cell>
          <cell r="J2166">
            <v>2163.5</v>
          </cell>
          <cell r="K2166">
            <v>3874184</v>
          </cell>
          <cell r="L2166">
            <v>1737</v>
          </cell>
          <cell r="M2166">
            <v>26474607</v>
          </cell>
          <cell r="N2166">
            <v>3800</v>
          </cell>
          <cell r="O2166">
            <v>2699371</v>
          </cell>
          <cell r="P2166">
            <v>5568</v>
          </cell>
          <cell r="Q2166">
            <v>314107</v>
          </cell>
          <cell r="R2166">
            <v>5932</v>
          </cell>
          <cell r="S2166">
            <v>157091</v>
          </cell>
          <cell r="T2166">
            <v>21365.5</v>
          </cell>
          <cell r="U2166">
            <v>2823</v>
          </cell>
        </row>
        <row r="2167">
          <cell r="A2167">
            <v>812000577</v>
          </cell>
          <cell r="B2167" t="str">
            <v xml:space="preserve">SUBASTAR S.A.                                                         </v>
          </cell>
          <cell r="C2167" t="str">
            <v xml:space="preserve">MONTERIA                  </v>
          </cell>
          <cell r="D2167" t="str">
            <v xml:space="preserve">CORDOBA                   </v>
          </cell>
          <cell r="E2167" t="str">
            <v>INSPECCIÓN</v>
          </cell>
          <cell r="F2167" t="str">
            <v>ACTIVA</v>
          </cell>
          <cell r="G2167" t="str">
            <v xml:space="preserve">ACTIVIDADES PECUARIAS Y DE CAZA              </v>
          </cell>
          <cell r="H2167">
            <v>2166</v>
          </cell>
          <cell r="I2167">
            <v>10961560</v>
          </cell>
          <cell r="J2167">
            <v>1501.5</v>
          </cell>
          <cell r="K2167">
            <v>6464627</v>
          </cell>
          <cell r="L2167">
            <v>7181</v>
          </cell>
          <cell r="M2167">
            <v>4209094</v>
          </cell>
          <cell r="N2167">
            <v>2648</v>
          </cell>
          <cell r="O2167">
            <v>4154308</v>
          </cell>
          <cell r="P2167">
            <v>2201</v>
          </cell>
          <cell r="Q2167">
            <v>1189059</v>
          </cell>
          <cell r="R2167">
            <v>2365</v>
          </cell>
          <cell r="S2167">
            <v>635086</v>
          </cell>
          <cell r="T2167">
            <v>18062.5</v>
          </cell>
          <cell r="U2167">
            <v>2380</v>
          </cell>
        </row>
        <row r="2168">
          <cell r="A2168">
            <v>890906197</v>
          </cell>
          <cell r="B2168" t="str">
            <v xml:space="preserve">UMO  S.A.                                                             </v>
          </cell>
          <cell r="C2168" t="str">
            <v xml:space="preserve">MEDELLIN                  </v>
          </cell>
          <cell r="D2168" t="str">
            <v xml:space="preserve">ANTIOQUIA                 </v>
          </cell>
          <cell r="E2168" t="str">
            <v>VIGILANCIA</v>
          </cell>
          <cell r="F2168" t="str">
            <v>ACTIVA</v>
          </cell>
          <cell r="G2168" t="str">
            <v>FABRICACION DE VEHICULOS AUTOMOTORES Y SUS PA</v>
          </cell>
          <cell r="H2168">
            <v>2167</v>
          </cell>
          <cell r="I2168">
            <v>10957072</v>
          </cell>
          <cell r="J2168">
            <v>2200.5</v>
          </cell>
          <cell r="K2168">
            <v>3758208</v>
          </cell>
          <cell r="L2168">
            <v>2279</v>
          </cell>
          <cell r="M2168">
            <v>19337240</v>
          </cell>
          <cell r="N2168">
            <v>2494</v>
          </cell>
          <cell r="O2168">
            <v>4492662</v>
          </cell>
          <cell r="P2168">
            <v>1626</v>
          </cell>
          <cell r="Q2168">
            <v>1704913</v>
          </cell>
          <cell r="R2168">
            <v>2022</v>
          </cell>
          <cell r="S2168">
            <v>791260</v>
          </cell>
          <cell r="T2168">
            <v>12788.5</v>
          </cell>
          <cell r="U2168">
            <v>1675</v>
          </cell>
        </row>
        <row r="2169">
          <cell r="A2169">
            <v>860510099</v>
          </cell>
          <cell r="B2169" t="str">
            <v xml:space="preserve">INGENIERIA DE TRANSFORMACION DE PLASTICOS LTDA                        </v>
          </cell>
          <cell r="C2169" t="str">
            <v xml:space="preserve">BOGOTA D.C.               </v>
          </cell>
          <cell r="D2169" t="str">
            <v xml:space="preserve">BOGOTA D.C.               </v>
          </cell>
          <cell r="E2169" t="str">
            <v>INSPECCIÓN</v>
          </cell>
          <cell r="F2169" t="str">
            <v>ACTIVA</v>
          </cell>
          <cell r="G2169" t="str">
            <v xml:space="preserve">PRODUCTOS DE PLASTICO                        </v>
          </cell>
          <cell r="H2169">
            <v>2168</v>
          </cell>
          <cell r="I2169">
            <v>10946446</v>
          </cell>
          <cell r="J2169">
            <v>2005.5</v>
          </cell>
          <cell r="K2169">
            <v>4329926</v>
          </cell>
          <cell r="L2169">
            <v>3441</v>
          </cell>
          <cell r="M2169">
            <v>12097937</v>
          </cell>
          <cell r="N2169">
            <v>3650</v>
          </cell>
          <cell r="O2169">
            <v>2826412</v>
          </cell>
          <cell r="P2169">
            <v>2895</v>
          </cell>
          <cell r="Q2169">
            <v>820650</v>
          </cell>
          <cell r="R2169">
            <v>4723</v>
          </cell>
          <cell r="S2169">
            <v>229396</v>
          </cell>
          <cell r="T2169">
            <v>18882.5</v>
          </cell>
          <cell r="U2169">
            <v>2493</v>
          </cell>
        </row>
        <row r="2170">
          <cell r="A2170">
            <v>800157025</v>
          </cell>
          <cell r="B2170" t="str">
            <v xml:space="preserve">IMPORTACIONES Y ASESORIAS TROPI LTDA                                  </v>
          </cell>
          <cell r="C2170" t="str">
            <v xml:space="preserve">YUMBO                     </v>
          </cell>
          <cell r="D2170" t="str">
            <v xml:space="preserve">VALLE                     </v>
          </cell>
          <cell r="E2170" t="str">
            <v>VIGILANCIA</v>
          </cell>
          <cell r="F2170" t="str">
            <v>ACTIVA</v>
          </cell>
          <cell r="G2170" t="str">
            <v xml:space="preserve">COMERCIO AL POR MAYOR                        </v>
          </cell>
          <cell r="H2170">
            <v>2169</v>
          </cell>
          <cell r="I2170">
            <v>10941340</v>
          </cell>
          <cell r="J2170">
            <v>1940.5</v>
          </cell>
          <cell r="K2170">
            <v>4533009</v>
          </cell>
          <cell r="L2170">
            <v>1783</v>
          </cell>
          <cell r="M2170">
            <v>25680154</v>
          </cell>
          <cell r="N2170">
            <v>2006</v>
          </cell>
          <cell r="O2170">
            <v>5787258</v>
          </cell>
          <cell r="P2170">
            <v>1026</v>
          </cell>
          <cell r="Q2170">
            <v>2926365</v>
          </cell>
          <cell r="R2170">
            <v>1142</v>
          </cell>
          <cell r="S2170">
            <v>1651998</v>
          </cell>
          <cell r="T2170">
            <v>10066.5</v>
          </cell>
          <cell r="U2170">
            <v>1341</v>
          </cell>
        </row>
        <row r="2171">
          <cell r="A2171">
            <v>860040946</v>
          </cell>
          <cell r="B2171" t="str">
            <v xml:space="preserve">FABRICA DE ACCESORIOS Y REPUESTOS PARA AUTOMOTORES LTDA.              </v>
          </cell>
          <cell r="C2171" t="str">
            <v xml:space="preserve">BOGOTA D.C.               </v>
          </cell>
          <cell r="D2171" t="str">
            <v xml:space="preserve">BOGOTA D.C.               </v>
          </cell>
          <cell r="E2171" t="str">
            <v>INSPECCIÓN</v>
          </cell>
          <cell r="F2171" t="str">
            <v>ACTIVA</v>
          </cell>
          <cell r="G2171" t="str">
            <v>FABRICACION DE VEHICULOS AUTOMOTORES Y SUS PA</v>
          </cell>
          <cell r="H2171">
            <v>2170</v>
          </cell>
          <cell r="I2171">
            <v>10941067</v>
          </cell>
          <cell r="J2171">
            <v>1444.5</v>
          </cell>
          <cell r="K2171">
            <v>6835192</v>
          </cell>
          <cell r="L2171">
            <v>3530</v>
          </cell>
          <cell r="M2171">
            <v>11701400</v>
          </cell>
          <cell r="N2171">
            <v>1909</v>
          </cell>
          <cell r="O2171">
            <v>6109503</v>
          </cell>
          <cell r="P2171">
            <v>1672</v>
          </cell>
          <cell r="Q2171">
            <v>1639080</v>
          </cell>
          <cell r="R2171">
            <v>2597</v>
          </cell>
          <cell r="S2171">
            <v>559215</v>
          </cell>
          <cell r="T2171">
            <v>13322.5</v>
          </cell>
          <cell r="U2171">
            <v>1767</v>
          </cell>
        </row>
        <row r="2172">
          <cell r="A2172">
            <v>830007705</v>
          </cell>
          <cell r="B2172" t="str">
            <v xml:space="preserve">GPUI COLOMBIA LTDA                                                    </v>
          </cell>
          <cell r="C2172" t="str">
            <v xml:space="preserve">SOLEDAD                   </v>
          </cell>
          <cell r="D2172" t="str">
            <v xml:space="preserve">ATLANTICO                 </v>
          </cell>
          <cell r="E2172" t="str">
            <v>INSPECCIÓN</v>
          </cell>
          <cell r="F2172" t="str">
            <v>ACTIVA</v>
          </cell>
          <cell r="G2172" t="str">
            <v xml:space="preserve">GENERACION Y SUMINISTRO DE ELECTRICIDAD, GAS </v>
          </cell>
          <cell r="H2172">
            <v>2171</v>
          </cell>
          <cell r="I2172">
            <v>10937137</v>
          </cell>
          <cell r="J2172">
            <v>1357.5</v>
          </cell>
          <cell r="K2172">
            <v>7464222</v>
          </cell>
          <cell r="L2172">
            <v>7467</v>
          </cell>
          <cell r="M2172">
            <v>3943255</v>
          </cell>
          <cell r="N2172">
            <v>2768</v>
          </cell>
          <cell r="O2172">
            <v>3943255</v>
          </cell>
          <cell r="P2172">
            <v>1521</v>
          </cell>
          <cell r="Q2172">
            <v>1844193</v>
          </cell>
          <cell r="R2172">
            <v>1413</v>
          </cell>
          <cell r="S2172">
            <v>1281860</v>
          </cell>
          <cell r="T2172">
            <v>16697.5</v>
          </cell>
          <cell r="U2172">
            <v>2210</v>
          </cell>
        </row>
        <row r="2173">
          <cell r="A2173">
            <v>890906525</v>
          </cell>
          <cell r="B2173" t="str">
            <v xml:space="preserve">BYCSA S.A                                                             </v>
          </cell>
          <cell r="C2173" t="str">
            <v xml:space="preserve">MEDELLIN                  </v>
          </cell>
          <cell r="D2173" t="str">
            <v xml:space="preserve">ANTIOQUIA                 </v>
          </cell>
          <cell r="E2173" t="str">
            <v>VIGILANCIA</v>
          </cell>
          <cell r="F2173" t="str">
            <v>ACTIVA</v>
          </cell>
          <cell r="G2173" t="str">
            <v xml:space="preserve">COMERCIO AL POR MAYOR                        </v>
          </cell>
          <cell r="H2173">
            <v>2172</v>
          </cell>
          <cell r="I2173">
            <v>10920994</v>
          </cell>
          <cell r="J2173">
            <v>1806.5</v>
          </cell>
          <cell r="K2173">
            <v>5056786</v>
          </cell>
          <cell r="L2173">
            <v>2041</v>
          </cell>
          <cell r="M2173">
            <v>22055920</v>
          </cell>
          <cell r="N2173">
            <v>2523</v>
          </cell>
          <cell r="O2173">
            <v>4439939</v>
          </cell>
          <cell r="P2173">
            <v>2335</v>
          </cell>
          <cell r="Q2173">
            <v>1091390</v>
          </cell>
          <cell r="R2173">
            <v>5977</v>
          </cell>
          <cell r="S2173">
            <v>154919</v>
          </cell>
          <cell r="T2173">
            <v>16854.5</v>
          </cell>
          <cell r="U2173">
            <v>2233</v>
          </cell>
        </row>
        <row r="2174">
          <cell r="A2174">
            <v>890917464</v>
          </cell>
          <cell r="B2174" t="str">
            <v xml:space="preserve">GISAICO SA                                                            </v>
          </cell>
          <cell r="C2174" t="str">
            <v xml:space="preserve">ENVIGADO                  </v>
          </cell>
          <cell r="D2174" t="str">
            <v xml:space="preserve">ANTIOQUIA                 </v>
          </cell>
          <cell r="E2174" t="str">
            <v>VIGILANCIA</v>
          </cell>
          <cell r="F2174" t="str">
            <v>ACTIVA</v>
          </cell>
          <cell r="G2174" t="str">
            <v xml:space="preserve">CONSTRUCCION DE OBRAS RESIDENCIALES          </v>
          </cell>
          <cell r="H2174">
            <v>2173</v>
          </cell>
          <cell r="I2174">
            <v>10899332</v>
          </cell>
          <cell r="J2174">
            <v>1234.5</v>
          </cell>
          <cell r="K2174">
            <v>8396327</v>
          </cell>
          <cell r="L2174">
            <v>2656</v>
          </cell>
          <cell r="M2174">
            <v>16369117</v>
          </cell>
          <cell r="N2174">
            <v>6246</v>
          </cell>
          <cell r="O2174">
            <v>1424636</v>
          </cell>
          <cell r="P2174">
            <v>4329</v>
          </cell>
          <cell r="Q2174">
            <v>466588</v>
          </cell>
          <cell r="R2174">
            <v>4478</v>
          </cell>
          <cell r="S2174">
            <v>249739</v>
          </cell>
          <cell r="T2174">
            <v>21116.5</v>
          </cell>
          <cell r="U2174">
            <v>2790</v>
          </cell>
        </row>
        <row r="2175">
          <cell r="A2175">
            <v>800183353</v>
          </cell>
          <cell r="B2175" t="str">
            <v xml:space="preserve">PRODUCTORA AVICOLA DEL SUR S.A.                                       </v>
          </cell>
          <cell r="C2175" t="str">
            <v xml:space="preserve">BUGA                      </v>
          </cell>
          <cell r="D2175" t="str">
            <v xml:space="preserve">VALLE                     </v>
          </cell>
          <cell r="E2175" t="str">
            <v>INSPECCIÓN</v>
          </cell>
          <cell r="F2175" t="str">
            <v>ACTIVA</v>
          </cell>
          <cell r="G2175" t="str">
            <v xml:space="preserve">ACTIVIDADES PECUARIAS Y DE CAZA              </v>
          </cell>
          <cell r="H2175">
            <v>2174</v>
          </cell>
          <cell r="I2175">
            <v>10892689</v>
          </cell>
          <cell r="J2175">
            <v>1175.5</v>
          </cell>
          <cell r="K2175">
            <v>9018948</v>
          </cell>
          <cell r="L2175">
            <v>3552</v>
          </cell>
          <cell r="M2175">
            <v>11582379</v>
          </cell>
          <cell r="N2175">
            <v>3505</v>
          </cell>
          <cell r="O2175">
            <v>2954737</v>
          </cell>
          <cell r="P2175">
            <v>1332</v>
          </cell>
          <cell r="Q2175">
            <v>2138587</v>
          </cell>
          <cell r="R2175">
            <v>1026</v>
          </cell>
          <cell r="S2175">
            <v>1897775</v>
          </cell>
          <cell r="T2175">
            <v>12764.5</v>
          </cell>
          <cell r="U2175">
            <v>1674</v>
          </cell>
        </row>
        <row r="2176">
          <cell r="A2176">
            <v>860511911</v>
          </cell>
          <cell r="B2176" t="str">
            <v xml:space="preserve">SERIES LTDA                                                           </v>
          </cell>
          <cell r="C2176" t="str">
            <v xml:space="preserve">CHIA                      </v>
          </cell>
          <cell r="D2176" t="str">
            <v xml:space="preserve">CUNDINAMARCA              </v>
          </cell>
          <cell r="E2176" t="str">
            <v>VIGILANCIA</v>
          </cell>
          <cell r="F2176" t="str">
            <v>ACTIVA</v>
          </cell>
          <cell r="G2176" t="str">
            <v xml:space="preserve">OTRAS INDUSTRIAS MANUFACTURERAS              </v>
          </cell>
          <cell r="H2176">
            <v>2175</v>
          </cell>
          <cell r="I2176">
            <v>10892208</v>
          </cell>
          <cell r="J2176">
            <v>1990</v>
          </cell>
          <cell r="K2176">
            <v>4377600</v>
          </cell>
          <cell r="L2176">
            <v>2720</v>
          </cell>
          <cell r="M2176">
            <v>15861670</v>
          </cell>
          <cell r="N2176">
            <v>2519</v>
          </cell>
          <cell r="O2176">
            <v>4444819</v>
          </cell>
          <cell r="P2176">
            <v>1662</v>
          </cell>
          <cell r="Q2176">
            <v>1651251</v>
          </cell>
          <cell r="R2176">
            <v>1985</v>
          </cell>
          <cell r="S2176">
            <v>815073</v>
          </cell>
          <cell r="T2176">
            <v>13051</v>
          </cell>
          <cell r="U2176">
            <v>1719</v>
          </cell>
        </row>
        <row r="2177">
          <cell r="A2177">
            <v>890801763</v>
          </cell>
          <cell r="B2177" t="str">
            <v xml:space="preserve">SEGAR S.A.                                                            </v>
          </cell>
          <cell r="C2177" t="str">
            <v xml:space="preserve">BOGOTA D.C.               </v>
          </cell>
          <cell r="D2177" t="str">
            <v xml:space="preserve">BOGOTA D.C.               </v>
          </cell>
          <cell r="E2177" t="str">
            <v>VIGILANCIA</v>
          </cell>
          <cell r="F2177" t="str">
            <v>ACTIVA</v>
          </cell>
          <cell r="G2177" t="str">
            <v xml:space="preserve">COMERCIO AL POR MAYOR                        </v>
          </cell>
          <cell r="H2177">
            <v>2176</v>
          </cell>
          <cell r="I2177">
            <v>10872661</v>
          </cell>
          <cell r="J2177">
            <v>1635</v>
          </cell>
          <cell r="K2177">
            <v>5789096</v>
          </cell>
          <cell r="L2177">
            <v>2255</v>
          </cell>
          <cell r="M2177">
            <v>19545445</v>
          </cell>
          <cell r="N2177">
            <v>2885</v>
          </cell>
          <cell r="O2177">
            <v>3736547</v>
          </cell>
          <cell r="P2177">
            <v>1962</v>
          </cell>
          <cell r="Q2177">
            <v>1365463</v>
          </cell>
          <cell r="R2177">
            <v>2801</v>
          </cell>
          <cell r="S2177">
            <v>503524</v>
          </cell>
          <cell r="T2177">
            <v>13714</v>
          </cell>
          <cell r="U2177">
            <v>1822</v>
          </cell>
        </row>
        <row r="2178">
          <cell r="A2178">
            <v>800235318</v>
          </cell>
          <cell r="B2178" t="str">
            <v xml:space="preserve">MUNDO CELULAR S.A.                                                    </v>
          </cell>
          <cell r="C2178" t="str">
            <v xml:space="preserve">PALMIRA                   </v>
          </cell>
          <cell r="D2178" t="str">
            <v xml:space="preserve">VALLE                     </v>
          </cell>
          <cell r="E2178" t="str">
            <v>VIGILANCIA</v>
          </cell>
          <cell r="F2178" t="str">
            <v>ACTIVA</v>
          </cell>
          <cell r="G2178" t="str">
            <v xml:space="preserve">COMERCIO AL POR MENOR                        </v>
          </cell>
          <cell r="H2178">
            <v>2177</v>
          </cell>
          <cell r="I2178">
            <v>10866103</v>
          </cell>
          <cell r="J2178">
            <v>2789</v>
          </cell>
          <cell r="K2178">
            <v>2700397</v>
          </cell>
          <cell r="L2178">
            <v>1303</v>
          </cell>
          <cell r="M2178">
            <v>36204756</v>
          </cell>
          <cell r="N2178">
            <v>952</v>
          </cell>
          <cell r="O2178">
            <v>12474459</v>
          </cell>
          <cell r="P2178">
            <v>1514</v>
          </cell>
          <cell r="Q2178">
            <v>1850030</v>
          </cell>
          <cell r="R2178">
            <v>1346</v>
          </cell>
          <cell r="S2178">
            <v>1360111</v>
          </cell>
          <cell r="T2178">
            <v>10081</v>
          </cell>
          <cell r="U2178">
            <v>1343</v>
          </cell>
        </row>
        <row r="2179">
          <cell r="A2179">
            <v>800232359</v>
          </cell>
          <cell r="B2179" t="str">
            <v xml:space="preserve">B C N MEDICAL S. A.                                                   </v>
          </cell>
          <cell r="C2179" t="str">
            <v xml:space="preserve">BOGOTA D.C.               </v>
          </cell>
          <cell r="D2179" t="str">
            <v xml:space="preserve">BOGOTA D.C.               </v>
          </cell>
          <cell r="E2179" t="str">
            <v>VIGILANCIA</v>
          </cell>
          <cell r="F2179" t="str">
            <v>ACTIVA</v>
          </cell>
          <cell r="G2179" t="str">
            <v xml:space="preserve">PRODUCTOS QUIMICOS                           </v>
          </cell>
          <cell r="H2179">
            <v>2178</v>
          </cell>
          <cell r="I2179">
            <v>10858197</v>
          </cell>
          <cell r="J2179">
            <v>2134</v>
          </cell>
          <cell r="K2179">
            <v>3956505</v>
          </cell>
          <cell r="L2179">
            <v>2971</v>
          </cell>
          <cell r="M2179">
            <v>14328994</v>
          </cell>
          <cell r="N2179">
            <v>2176</v>
          </cell>
          <cell r="O2179">
            <v>5195264</v>
          </cell>
          <cell r="P2179">
            <v>1582</v>
          </cell>
          <cell r="Q2179">
            <v>1764370</v>
          </cell>
          <cell r="R2179">
            <v>1866</v>
          </cell>
          <cell r="S2179">
            <v>883187</v>
          </cell>
          <cell r="T2179">
            <v>12907</v>
          </cell>
          <cell r="U2179">
            <v>1697</v>
          </cell>
        </row>
        <row r="2180">
          <cell r="A2180">
            <v>830057082</v>
          </cell>
          <cell r="B2180" t="str">
            <v xml:space="preserve">CALZADOS AZALEIA DE COLOMBIA LTDA                                     </v>
          </cell>
          <cell r="C2180" t="str">
            <v xml:space="preserve">BOGOTA D.C.               </v>
          </cell>
          <cell r="D2180" t="str">
            <v xml:space="preserve">BOGOTA D.C.               </v>
          </cell>
          <cell r="E2180" t="str">
            <v>VIGILANCIA</v>
          </cell>
          <cell r="F2180" t="str">
            <v>ACTIVA</v>
          </cell>
          <cell r="G2180" t="str">
            <v xml:space="preserve">COMERCIO AL POR MAYOR                        </v>
          </cell>
          <cell r="H2180">
            <v>2179</v>
          </cell>
          <cell r="I2180">
            <v>10850936</v>
          </cell>
          <cell r="J2180">
            <v>1983</v>
          </cell>
          <cell r="K2180">
            <v>4407486</v>
          </cell>
          <cell r="L2180">
            <v>1844</v>
          </cell>
          <cell r="M2180">
            <v>24900289</v>
          </cell>
          <cell r="N2180">
            <v>1172</v>
          </cell>
          <cell r="O2180">
            <v>9955266</v>
          </cell>
          <cell r="P2180">
            <v>765</v>
          </cell>
          <cell r="Q2180">
            <v>4186389</v>
          </cell>
          <cell r="R2180">
            <v>1520</v>
          </cell>
          <cell r="S2180">
            <v>1163228</v>
          </cell>
          <cell r="T2180">
            <v>9463</v>
          </cell>
          <cell r="U2180">
            <v>1270</v>
          </cell>
        </row>
        <row r="2181">
          <cell r="A2181">
            <v>860060543</v>
          </cell>
          <cell r="B2181" t="str">
            <v xml:space="preserve">SINCROMOTORS S.A                                                      </v>
          </cell>
          <cell r="C2181" t="str">
            <v xml:space="preserve">BOGOTA D.C.               </v>
          </cell>
          <cell r="D2181" t="str">
            <v xml:space="preserve">BOGOTA D.C.               </v>
          </cell>
          <cell r="E2181" t="str">
            <v>VIGILANCIA</v>
          </cell>
          <cell r="F2181" t="str">
            <v>ACTIVA</v>
          </cell>
          <cell r="G2181" t="str">
            <v xml:space="preserve">COMERCIO DE VEHICULOS Y ACTIVIDADES CONEXAS  </v>
          </cell>
          <cell r="H2181">
            <v>2180</v>
          </cell>
          <cell r="I2181">
            <v>10831920</v>
          </cell>
          <cell r="J2181">
            <v>2380</v>
          </cell>
          <cell r="K2181">
            <v>3330047</v>
          </cell>
          <cell r="L2181">
            <v>1036</v>
          </cell>
          <cell r="M2181">
            <v>45687659</v>
          </cell>
          <cell r="N2181">
            <v>2220</v>
          </cell>
          <cell r="O2181">
            <v>5078244</v>
          </cell>
          <cell r="P2181">
            <v>3653</v>
          </cell>
          <cell r="Q2181">
            <v>593303</v>
          </cell>
          <cell r="R2181">
            <v>6458</v>
          </cell>
          <cell r="S2181">
            <v>133736</v>
          </cell>
          <cell r="T2181">
            <v>17927</v>
          </cell>
          <cell r="U2181">
            <v>2366</v>
          </cell>
        </row>
        <row r="2182">
          <cell r="A2182">
            <v>830025224</v>
          </cell>
          <cell r="B2182" t="str">
            <v xml:space="preserve">DHL DANZAS AIR &amp; OCEAN ZONA FRANCA  (COLOMBIA) S.A.                   </v>
          </cell>
          <cell r="C2182" t="str">
            <v xml:space="preserve">BOGOTA D.C.               </v>
          </cell>
          <cell r="D2182" t="str">
            <v xml:space="preserve">BOGOTA D.C.               </v>
          </cell>
          <cell r="E2182" t="str">
            <v>INSPECCIÓN</v>
          </cell>
          <cell r="F2182" t="str">
            <v>ACTIVA</v>
          </cell>
          <cell r="G2182" t="str">
            <v>ALMACENAMIENTO Y OTRAS ACTIVIDADES RELACIONAD</v>
          </cell>
          <cell r="H2182">
            <v>2181</v>
          </cell>
          <cell r="I2182">
            <v>10801733</v>
          </cell>
          <cell r="J2182">
            <v>1110</v>
          </cell>
          <cell r="K2182">
            <v>9712940</v>
          </cell>
          <cell r="L2182">
            <v>3534</v>
          </cell>
          <cell r="M2182">
            <v>11680460</v>
          </cell>
          <cell r="N2182">
            <v>1639</v>
          </cell>
          <cell r="O2182">
            <v>7227730</v>
          </cell>
          <cell r="P2182">
            <v>2168</v>
          </cell>
          <cell r="Q2182">
            <v>1213430</v>
          </cell>
          <cell r="R2182">
            <v>3226</v>
          </cell>
          <cell r="S2182">
            <v>412919</v>
          </cell>
          <cell r="T2182">
            <v>13858</v>
          </cell>
          <cell r="U2182">
            <v>1844</v>
          </cell>
        </row>
        <row r="2183">
          <cell r="A2183">
            <v>860066633</v>
          </cell>
          <cell r="B2183" t="str">
            <v xml:space="preserve">IMPULSORES INTERNACIONALES LTDA                                       </v>
          </cell>
          <cell r="C2183" t="str">
            <v xml:space="preserve">BOGOTA D.C.               </v>
          </cell>
          <cell r="D2183" t="str">
            <v xml:space="preserve">BOGOTA D.C.               </v>
          </cell>
          <cell r="E2183" t="str">
            <v>VIGILANCIA</v>
          </cell>
          <cell r="F2183" t="str">
            <v>ACTIVA</v>
          </cell>
          <cell r="G2183" t="str">
            <v xml:space="preserve">COMERCIO AL POR MAYOR                        </v>
          </cell>
          <cell r="H2183">
            <v>2182</v>
          </cell>
          <cell r="I2183">
            <v>10797482</v>
          </cell>
          <cell r="J2183">
            <v>2349.5</v>
          </cell>
          <cell r="K2183">
            <v>3390747</v>
          </cell>
          <cell r="L2183">
            <v>2884</v>
          </cell>
          <cell r="M2183">
            <v>14821721</v>
          </cell>
          <cell r="N2183">
            <v>1974</v>
          </cell>
          <cell r="O2183">
            <v>5903389</v>
          </cell>
          <cell r="P2183">
            <v>2726</v>
          </cell>
          <cell r="Q2183">
            <v>890811</v>
          </cell>
          <cell r="R2183">
            <v>3381</v>
          </cell>
          <cell r="S2183">
            <v>381544</v>
          </cell>
          <cell r="T2183">
            <v>15496.5</v>
          </cell>
          <cell r="U2183">
            <v>2059</v>
          </cell>
        </row>
        <row r="2184">
          <cell r="A2184">
            <v>890942898</v>
          </cell>
          <cell r="B2184" t="str">
            <v xml:space="preserve">COLECCIONES EXCLUSIVAS DE TEXTILES S.A.                               </v>
          </cell>
          <cell r="C2184" t="str">
            <v xml:space="preserve">MEDELLIN                  </v>
          </cell>
          <cell r="D2184" t="str">
            <v xml:space="preserve">ANTIOQUIA                 </v>
          </cell>
          <cell r="E2184" t="str">
            <v>VIGILANCIA</v>
          </cell>
          <cell r="F2184" t="str">
            <v>ACTIVA</v>
          </cell>
          <cell r="G2184" t="str">
            <v xml:space="preserve">COMERCIO AL POR MAYOR                        </v>
          </cell>
          <cell r="H2184">
            <v>2183</v>
          </cell>
          <cell r="I2184">
            <v>10792915</v>
          </cell>
          <cell r="J2184">
            <v>1550.5</v>
          </cell>
          <cell r="K2184">
            <v>6206073</v>
          </cell>
          <cell r="L2184">
            <v>2378</v>
          </cell>
          <cell r="M2184">
            <v>18502714</v>
          </cell>
          <cell r="N2184">
            <v>2631</v>
          </cell>
          <cell r="O2184">
            <v>4206622</v>
          </cell>
          <cell r="P2184">
            <v>2056</v>
          </cell>
          <cell r="Q2184">
            <v>1301348</v>
          </cell>
          <cell r="R2184">
            <v>2149</v>
          </cell>
          <cell r="S2184">
            <v>731640</v>
          </cell>
          <cell r="T2184">
            <v>12947.5</v>
          </cell>
          <cell r="U2184">
            <v>1707</v>
          </cell>
        </row>
        <row r="2185">
          <cell r="A2185">
            <v>860077126</v>
          </cell>
          <cell r="B2185" t="str">
            <v xml:space="preserve">TELEVIDEO S.A.                                                        </v>
          </cell>
          <cell r="C2185" t="str">
            <v xml:space="preserve">BOGOTA D.C.               </v>
          </cell>
          <cell r="D2185" t="str">
            <v xml:space="preserve">BOGOTA D.C.               </v>
          </cell>
          <cell r="E2185" t="str">
            <v>INSPECCIÓN</v>
          </cell>
          <cell r="F2185" t="str">
            <v>ACTIVA</v>
          </cell>
          <cell r="G2185" t="str">
            <v xml:space="preserve">RADIO Y TELEVISION                           </v>
          </cell>
          <cell r="H2185">
            <v>2184</v>
          </cell>
          <cell r="I2185">
            <v>10792498</v>
          </cell>
          <cell r="J2185">
            <v>1692</v>
          </cell>
          <cell r="K2185">
            <v>5532372</v>
          </cell>
          <cell r="L2185">
            <v>4429</v>
          </cell>
          <cell r="M2185">
            <v>8837625</v>
          </cell>
          <cell r="N2185">
            <v>2404</v>
          </cell>
          <cell r="O2185">
            <v>4656308</v>
          </cell>
          <cell r="P2185">
            <v>2935</v>
          </cell>
          <cell r="Q2185">
            <v>809631</v>
          </cell>
          <cell r="R2185">
            <v>3601</v>
          </cell>
          <cell r="S2185">
            <v>347899</v>
          </cell>
          <cell r="T2185">
            <v>17245</v>
          </cell>
          <cell r="U2185">
            <v>2278</v>
          </cell>
        </row>
        <row r="2186">
          <cell r="A2186">
            <v>890209207</v>
          </cell>
          <cell r="B2186" t="str">
            <v xml:space="preserve">PRETENSADOS DE CONCRETO DEL ORIENTE LTDA                              </v>
          </cell>
          <cell r="C2186" t="str">
            <v xml:space="preserve">BUCARAMANGA               </v>
          </cell>
          <cell r="D2186" t="str">
            <v xml:space="preserve">SANTANDER                 </v>
          </cell>
          <cell r="E2186" t="str">
            <v>INSPECCIÓN</v>
          </cell>
          <cell r="F2186" t="str">
            <v>ACTIVA</v>
          </cell>
          <cell r="G2186" t="str">
            <v>FABRICACION DE PRODUCTOS DE CEMENTO, HORMIGON</v>
          </cell>
          <cell r="H2186">
            <v>2185</v>
          </cell>
          <cell r="I2186">
            <v>10786048</v>
          </cell>
          <cell r="J2186">
            <v>1273.5</v>
          </cell>
          <cell r="K2186">
            <v>8053375</v>
          </cell>
          <cell r="L2186">
            <v>3271</v>
          </cell>
          <cell r="M2186">
            <v>12802758</v>
          </cell>
          <cell r="N2186">
            <v>2357</v>
          </cell>
          <cell r="O2186">
            <v>4765784</v>
          </cell>
          <cell r="P2186">
            <v>1141</v>
          </cell>
          <cell r="Q2186">
            <v>2578384</v>
          </cell>
          <cell r="R2186">
            <v>1128</v>
          </cell>
          <cell r="S2186">
            <v>1678492</v>
          </cell>
          <cell r="T2186">
            <v>11355.5</v>
          </cell>
          <cell r="U2186">
            <v>1515</v>
          </cell>
        </row>
        <row r="2187">
          <cell r="A2187">
            <v>860501846</v>
          </cell>
          <cell r="B2187" t="str">
            <v xml:space="preserve">INDUSTRIAS METALICAS J.B. LIMITADA                                    </v>
          </cell>
          <cell r="C2187" t="str">
            <v xml:space="preserve">BOGOTA D.C.               </v>
          </cell>
          <cell r="D2187" t="str">
            <v xml:space="preserve">BOGOTA D.C.               </v>
          </cell>
          <cell r="E2187" t="str">
            <v>VIGILANCIA</v>
          </cell>
          <cell r="F2187" t="str">
            <v>ACTIVA</v>
          </cell>
          <cell r="G2187" t="str">
            <v>FABRICACION DE VEHICULOS AUTOMOTORES Y SUS PA</v>
          </cell>
          <cell r="H2187">
            <v>2186</v>
          </cell>
          <cell r="I2187">
            <v>10770181</v>
          </cell>
          <cell r="J2187">
            <v>1979.5</v>
          </cell>
          <cell r="K2187">
            <v>4414455</v>
          </cell>
          <cell r="L2187">
            <v>3054</v>
          </cell>
          <cell r="M2187">
            <v>13850538</v>
          </cell>
          <cell r="N2187">
            <v>2758</v>
          </cell>
          <cell r="O2187">
            <v>3953580</v>
          </cell>
          <cell r="P2187">
            <v>1613</v>
          </cell>
          <cell r="Q2187">
            <v>1724898</v>
          </cell>
          <cell r="R2187">
            <v>1673</v>
          </cell>
          <cell r="S2187">
            <v>1023388</v>
          </cell>
          <cell r="T2187">
            <v>13263.5</v>
          </cell>
          <cell r="U2187">
            <v>1759</v>
          </cell>
        </row>
        <row r="2188">
          <cell r="A2188">
            <v>890926985</v>
          </cell>
          <cell r="B2188" t="str">
            <v xml:space="preserve">MEJISULFATOS S.A.                                                     </v>
          </cell>
          <cell r="C2188" t="str">
            <v xml:space="preserve">ITAGUI                    </v>
          </cell>
          <cell r="D2188" t="str">
            <v xml:space="preserve">ANTIOQUIA                 </v>
          </cell>
          <cell r="E2188" t="str">
            <v>VIGILANCIA</v>
          </cell>
          <cell r="F2188" t="str">
            <v>ACTIVA</v>
          </cell>
          <cell r="G2188" t="str">
            <v xml:space="preserve">PRODUCTOS QUIMICOS                           </v>
          </cell>
          <cell r="H2188">
            <v>2187</v>
          </cell>
          <cell r="I2188">
            <v>10765873</v>
          </cell>
          <cell r="J2188">
            <v>2749</v>
          </cell>
          <cell r="K2188">
            <v>2752571</v>
          </cell>
          <cell r="L2188">
            <v>2743</v>
          </cell>
          <cell r="M2188">
            <v>15728459</v>
          </cell>
          <cell r="N2188">
            <v>2235</v>
          </cell>
          <cell r="O2188">
            <v>5042049</v>
          </cell>
          <cell r="P2188">
            <v>1762</v>
          </cell>
          <cell r="Q2188">
            <v>1555747</v>
          </cell>
          <cell r="R2188">
            <v>2887</v>
          </cell>
          <cell r="S2188">
            <v>482184</v>
          </cell>
          <cell r="T2188">
            <v>14563</v>
          </cell>
          <cell r="U2188">
            <v>1934</v>
          </cell>
        </row>
        <row r="2189">
          <cell r="A2189">
            <v>860404848</v>
          </cell>
          <cell r="B2189" t="str">
            <v xml:space="preserve">INDUSTRIAS FAACA COLOMBIA S.A                                         </v>
          </cell>
          <cell r="C2189" t="str">
            <v xml:space="preserve">MEDELLIN                  </v>
          </cell>
          <cell r="D2189" t="str">
            <v xml:space="preserve">ANTIOQUIA                 </v>
          </cell>
          <cell r="E2189" t="str">
            <v>VIGILANCIA</v>
          </cell>
          <cell r="F2189" t="str">
            <v>ACTIVA</v>
          </cell>
          <cell r="G2189" t="str">
            <v>FABRICACION DE VEHICULOS AUTOMOTORES Y SUS PA</v>
          </cell>
          <cell r="H2189">
            <v>2188</v>
          </cell>
          <cell r="I2189">
            <v>10764614</v>
          </cell>
          <cell r="J2189">
            <v>2164.5</v>
          </cell>
          <cell r="K2189">
            <v>3871788</v>
          </cell>
          <cell r="L2189">
            <v>1924</v>
          </cell>
          <cell r="M2189">
            <v>23723584</v>
          </cell>
          <cell r="N2189">
            <v>2610</v>
          </cell>
          <cell r="O2189">
            <v>4243022</v>
          </cell>
          <cell r="P2189">
            <v>1063</v>
          </cell>
          <cell r="Q2189">
            <v>2791492</v>
          </cell>
          <cell r="R2189">
            <v>1080</v>
          </cell>
          <cell r="S2189">
            <v>1788755</v>
          </cell>
          <cell r="T2189">
            <v>11029.5</v>
          </cell>
          <cell r="U2189">
            <v>1468</v>
          </cell>
        </row>
        <row r="2190">
          <cell r="A2190">
            <v>860034604</v>
          </cell>
          <cell r="B2190" t="str">
            <v xml:space="preserve">AUTOMAYOR S A                                                         </v>
          </cell>
          <cell r="C2190" t="str">
            <v xml:space="preserve">BOGOTA D.C.               </v>
          </cell>
          <cell r="D2190" t="str">
            <v xml:space="preserve">BOGOTA D.C.               </v>
          </cell>
          <cell r="E2190" t="str">
            <v>VIGILANCIA</v>
          </cell>
          <cell r="F2190" t="str">
            <v>ACTIVA</v>
          </cell>
          <cell r="G2190" t="str">
            <v xml:space="preserve">COMERCIO DE VEHICULOS Y ACTIVIDADES CONEXAS  </v>
          </cell>
          <cell r="H2190">
            <v>2189</v>
          </cell>
          <cell r="I2190">
            <v>10754839</v>
          </cell>
          <cell r="J2190">
            <v>1567.5</v>
          </cell>
          <cell r="K2190">
            <v>6102491</v>
          </cell>
          <cell r="L2190">
            <v>1141</v>
          </cell>
          <cell r="M2190">
            <v>41794113</v>
          </cell>
          <cell r="N2190">
            <v>3346</v>
          </cell>
          <cell r="O2190">
            <v>3119930</v>
          </cell>
          <cell r="P2190">
            <v>1348</v>
          </cell>
          <cell r="Q2190">
            <v>2097068</v>
          </cell>
          <cell r="R2190">
            <v>6980</v>
          </cell>
          <cell r="S2190">
            <v>114703</v>
          </cell>
          <cell r="T2190">
            <v>16571.5</v>
          </cell>
          <cell r="U2190">
            <v>2191</v>
          </cell>
        </row>
        <row r="2191">
          <cell r="A2191">
            <v>890937015</v>
          </cell>
          <cell r="B2191" t="str">
            <v xml:space="preserve">DISTRIBUIDORA TROPICANA LIMITADA                                      </v>
          </cell>
          <cell r="C2191" t="str">
            <v xml:space="preserve">MEDELLIN                  </v>
          </cell>
          <cell r="D2191" t="str">
            <v xml:space="preserve">ANTIOQUIA                 </v>
          </cell>
          <cell r="E2191" t="str">
            <v>VIGILANCIA</v>
          </cell>
          <cell r="F2191" t="str">
            <v>ACTIVA</v>
          </cell>
          <cell r="G2191" t="str">
            <v xml:space="preserve">COMERCIO AL POR MAYOR                        </v>
          </cell>
          <cell r="H2191">
            <v>2190</v>
          </cell>
          <cell r="I2191">
            <v>10754461</v>
          </cell>
          <cell r="J2191">
            <v>1721.5</v>
          </cell>
          <cell r="K2191">
            <v>5376880</v>
          </cell>
          <cell r="L2191">
            <v>1203</v>
          </cell>
          <cell r="M2191">
            <v>39454718</v>
          </cell>
          <cell r="N2191">
            <v>2202</v>
          </cell>
          <cell r="O2191">
            <v>5123786</v>
          </cell>
          <cell r="P2191">
            <v>6351</v>
          </cell>
          <cell r="Q2191">
            <v>249141</v>
          </cell>
          <cell r="R2191">
            <v>3774</v>
          </cell>
          <cell r="S2191">
            <v>324014</v>
          </cell>
          <cell r="T2191">
            <v>17441.5</v>
          </cell>
          <cell r="U2191">
            <v>2309</v>
          </cell>
        </row>
        <row r="2192">
          <cell r="A2192">
            <v>830025813</v>
          </cell>
          <cell r="B2192" t="str">
            <v xml:space="preserve">JINCHENG DE COLOMBIA S A                                              </v>
          </cell>
          <cell r="C2192" t="str">
            <v xml:space="preserve">BARRANQUILLA              </v>
          </cell>
          <cell r="D2192" t="str">
            <v xml:space="preserve">ATLANTICO                 </v>
          </cell>
          <cell r="E2192" t="str">
            <v>VIGILANCIA</v>
          </cell>
          <cell r="F2192" t="str">
            <v>ACTIVA</v>
          </cell>
          <cell r="G2192" t="str">
            <v>FABRICACION DE OTROS MEDIOS DE TRANSPORTE Y S</v>
          </cell>
          <cell r="H2192">
            <v>2191</v>
          </cell>
          <cell r="I2192">
            <v>10748121</v>
          </cell>
          <cell r="J2192">
            <v>2141.5</v>
          </cell>
          <cell r="K2192">
            <v>3923363</v>
          </cell>
          <cell r="L2192">
            <v>2397</v>
          </cell>
          <cell r="M2192">
            <v>18352199</v>
          </cell>
          <cell r="N2192">
            <v>1559</v>
          </cell>
          <cell r="O2192">
            <v>7628042</v>
          </cell>
          <cell r="P2192">
            <v>1386</v>
          </cell>
          <cell r="Q2192">
            <v>2046374</v>
          </cell>
          <cell r="R2192">
            <v>1594</v>
          </cell>
          <cell r="S2192">
            <v>1090353</v>
          </cell>
          <cell r="T2192">
            <v>11268.5</v>
          </cell>
          <cell r="U2192">
            <v>1503</v>
          </cell>
        </row>
        <row r="2193">
          <cell r="A2193">
            <v>800232283</v>
          </cell>
          <cell r="B2193" t="str">
            <v xml:space="preserve">COMPAÑIA DE PLASTICOS SEUL S.A.                                       </v>
          </cell>
          <cell r="C2193" t="str">
            <v xml:space="preserve">BOGOTA D.C.               </v>
          </cell>
          <cell r="D2193" t="str">
            <v xml:space="preserve">BOGOTA D.C.               </v>
          </cell>
          <cell r="E2193" t="str">
            <v>VIGILANCIA</v>
          </cell>
          <cell r="F2193" t="str">
            <v>ACTIVA</v>
          </cell>
          <cell r="G2193" t="str">
            <v xml:space="preserve">PRODUCTOS DE PLASTICO                        </v>
          </cell>
          <cell r="H2193">
            <v>2192</v>
          </cell>
          <cell r="I2193">
            <v>10721376</v>
          </cell>
          <cell r="J2193">
            <v>1935.5</v>
          </cell>
          <cell r="K2193">
            <v>4545980</v>
          </cell>
          <cell r="L2193">
            <v>1988</v>
          </cell>
          <cell r="M2193">
            <v>22790528</v>
          </cell>
          <cell r="N2193">
            <v>3743</v>
          </cell>
          <cell r="O2193">
            <v>2746902</v>
          </cell>
          <cell r="P2193">
            <v>2671</v>
          </cell>
          <cell r="Q2193">
            <v>911253</v>
          </cell>
          <cell r="R2193">
            <v>3093</v>
          </cell>
          <cell r="S2193">
            <v>439831</v>
          </cell>
          <cell r="T2193">
            <v>15622.5</v>
          </cell>
          <cell r="U2193">
            <v>2075</v>
          </cell>
        </row>
        <row r="2194">
          <cell r="A2194">
            <v>860535493</v>
          </cell>
          <cell r="B2194" t="str">
            <v xml:space="preserve">INTERENZIMAS LIMITADA                                                 </v>
          </cell>
          <cell r="C2194" t="str">
            <v xml:space="preserve">BOGOTA D.C.               </v>
          </cell>
          <cell r="D2194" t="str">
            <v xml:space="preserve">BOGOTA D.C.               </v>
          </cell>
          <cell r="E2194" t="str">
            <v>INSPECCIÓN</v>
          </cell>
          <cell r="F2194" t="str">
            <v>ACTIVA</v>
          </cell>
          <cell r="G2194" t="str">
            <v xml:space="preserve">COMERCIO AL POR MAYOR                        </v>
          </cell>
          <cell r="H2194">
            <v>2193</v>
          </cell>
          <cell r="I2194">
            <v>10712288</v>
          </cell>
          <cell r="J2194">
            <v>1553</v>
          </cell>
          <cell r="K2194">
            <v>6178164</v>
          </cell>
          <cell r="L2194">
            <v>4860</v>
          </cell>
          <cell r="M2194">
            <v>7809432</v>
          </cell>
          <cell r="N2194">
            <v>5250</v>
          </cell>
          <cell r="O2194">
            <v>1779723</v>
          </cell>
          <cell r="P2194">
            <v>4282</v>
          </cell>
          <cell r="Q2194">
            <v>473694</v>
          </cell>
          <cell r="R2194">
            <v>2868</v>
          </cell>
          <cell r="S2194">
            <v>485082</v>
          </cell>
          <cell r="T2194">
            <v>21006</v>
          </cell>
          <cell r="U2194">
            <v>2778</v>
          </cell>
        </row>
        <row r="2195">
          <cell r="A2195">
            <v>860042155</v>
          </cell>
          <cell r="B2195" t="str">
            <v xml:space="preserve">PROEMPAQUES LTDA                                                      </v>
          </cell>
          <cell r="C2195" t="str">
            <v xml:space="preserve">BOGOTA D.C.               </v>
          </cell>
          <cell r="D2195" t="str">
            <v xml:space="preserve">BOGOTA D.C.               </v>
          </cell>
          <cell r="E2195" t="str">
            <v>INSPECCIÓN</v>
          </cell>
          <cell r="F2195" t="str">
            <v>ACTIVA</v>
          </cell>
          <cell r="G2195" t="str">
            <v xml:space="preserve">OTRAS INDUSTRIAS MANUFACTURERAS              </v>
          </cell>
          <cell r="H2195">
            <v>2194</v>
          </cell>
          <cell r="I2195">
            <v>10710088</v>
          </cell>
          <cell r="J2195">
            <v>2062.5</v>
          </cell>
          <cell r="K2195">
            <v>4124838</v>
          </cell>
          <cell r="L2195">
            <v>3458</v>
          </cell>
          <cell r="M2195">
            <v>12019973</v>
          </cell>
          <cell r="N2195">
            <v>3220</v>
          </cell>
          <cell r="O2195">
            <v>3273518</v>
          </cell>
          <cell r="P2195">
            <v>1370</v>
          </cell>
          <cell r="Q2195">
            <v>2061948</v>
          </cell>
          <cell r="R2195">
            <v>1274</v>
          </cell>
          <cell r="S2195">
            <v>1470909</v>
          </cell>
          <cell r="T2195">
            <v>13578.5</v>
          </cell>
          <cell r="U2195">
            <v>1803</v>
          </cell>
        </row>
        <row r="2196">
          <cell r="A2196">
            <v>890934546</v>
          </cell>
          <cell r="B2196" t="str">
            <v xml:space="preserve">SURTIVENTAS S A                                                       </v>
          </cell>
          <cell r="C2196" t="str">
            <v xml:space="preserve">ENVIGADO                  </v>
          </cell>
          <cell r="D2196" t="str">
            <v xml:space="preserve">ANTIOQUIA                 </v>
          </cell>
          <cell r="E2196" t="str">
            <v>VIGILANCIA</v>
          </cell>
          <cell r="F2196" t="str">
            <v>ACTIVA</v>
          </cell>
          <cell r="G2196" t="str">
            <v xml:space="preserve">COMERCIO AL POR MAYOR                        </v>
          </cell>
          <cell r="H2196">
            <v>2195</v>
          </cell>
          <cell r="I2196">
            <v>10701387</v>
          </cell>
          <cell r="J2196">
            <v>1521.5</v>
          </cell>
          <cell r="K2196">
            <v>6354634</v>
          </cell>
          <cell r="L2196">
            <v>994</v>
          </cell>
          <cell r="M2196">
            <v>47860918</v>
          </cell>
          <cell r="N2196">
            <v>1826</v>
          </cell>
          <cell r="O2196">
            <v>6411693</v>
          </cell>
          <cell r="P2196">
            <v>1783</v>
          </cell>
          <cell r="Q2196">
            <v>1525590</v>
          </cell>
          <cell r="R2196">
            <v>1415</v>
          </cell>
          <cell r="S2196">
            <v>1279316</v>
          </cell>
          <cell r="T2196">
            <v>9734.5</v>
          </cell>
          <cell r="U2196">
            <v>1308</v>
          </cell>
        </row>
        <row r="2197">
          <cell r="A2197">
            <v>830055997</v>
          </cell>
          <cell r="B2197" t="str">
            <v xml:space="preserve">COMATEL LTDA                                                          </v>
          </cell>
          <cell r="C2197" t="str">
            <v xml:space="preserve">BOGOTA D.C.               </v>
          </cell>
          <cell r="D2197" t="str">
            <v xml:space="preserve">BOGOTA D.C.               </v>
          </cell>
          <cell r="E2197" t="str">
            <v>VIGILANCIA</v>
          </cell>
          <cell r="F2197" t="str">
            <v>ACTIVA</v>
          </cell>
          <cell r="G2197" t="str">
            <v xml:space="preserve">COMERCIO AL POR MAYOR                        </v>
          </cell>
          <cell r="H2197">
            <v>2196</v>
          </cell>
          <cell r="I2197">
            <v>10665508</v>
          </cell>
          <cell r="J2197">
            <v>1937.5</v>
          </cell>
          <cell r="K2197">
            <v>4540456</v>
          </cell>
          <cell r="L2197">
            <v>1813</v>
          </cell>
          <cell r="M2197">
            <v>25227840</v>
          </cell>
          <cell r="N2197">
            <v>2698</v>
          </cell>
          <cell r="O2197">
            <v>4068594</v>
          </cell>
          <cell r="P2197">
            <v>1413</v>
          </cell>
          <cell r="Q2197">
            <v>2001535</v>
          </cell>
          <cell r="R2197">
            <v>1407</v>
          </cell>
          <cell r="S2197">
            <v>1289447</v>
          </cell>
          <cell r="T2197">
            <v>11464.5</v>
          </cell>
          <cell r="U2197">
            <v>1530</v>
          </cell>
        </row>
        <row r="2198">
          <cell r="A2198">
            <v>830061178</v>
          </cell>
          <cell r="B2198" t="str">
            <v xml:space="preserve">FIBERTEX CORPORATION                                                  </v>
          </cell>
          <cell r="C2198" t="str">
            <v xml:space="preserve">BOGOTA D.C.               </v>
          </cell>
          <cell r="D2198" t="str">
            <v xml:space="preserve">BOGOTA D.C.               </v>
          </cell>
          <cell r="E2198" t="str">
            <v>VIGILANCIA</v>
          </cell>
          <cell r="F2198" t="str">
            <v>ACTIVA</v>
          </cell>
          <cell r="G2198" t="str">
            <v xml:space="preserve">FABRICACION DE PRENDAS DE VESTIR             </v>
          </cell>
          <cell r="H2198">
            <v>2197</v>
          </cell>
          <cell r="I2198">
            <v>10647636</v>
          </cell>
          <cell r="J2198">
            <v>1621.5</v>
          </cell>
          <cell r="K2198">
            <v>5837519</v>
          </cell>
          <cell r="L2198">
            <v>1854</v>
          </cell>
          <cell r="M2198">
            <v>24706130</v>
          </cell>
          <cell r="N2198">
            <v>954</v>
          </cell>
          <cell r="O2198">
            <v>12454504</v>
          </cell>
          <cell r="P2198">
            <v>855</v>
          </cell>
          <cell r="Q2198">
            <v>3640840</v>
          </cell>
          <cell r="R2198">
            <v>638</v>
          </cell>
          <cell r="S2198">
            <v>3580075</v>
          </cell>
          <cell r="T2198">
            <v>8119.5</v>
          </cell>
          <cell r="U2198">
            <v>1101</v>
          </cell>
        </row>
        <row r="2199">
          <cell r="A2199">
            <v>800151049</v>
          </cell>
          <cell r="B2199" t="str">
            <v xml:space="preserve">ALMACEN AGRICOLA DISTRIBUCIONES LTDA                                  </v>
          </cell>
          <cell r="C2199" t="str">
            <v xml:space="preserve">BOGOTA D.C.               </v>
          </cell>
          <cell r="D2199" t="str">
            <v xml:space="preserve">BOGOTA D.C.               </v>
          </cell>
          <cell r="E2199" t="str">
            <v>VIGILANCIA</v>
          </cell>
          <cell r="F2199" t="str">
            <v>ACTIVA</v>
          </cell>
          <cell r="G2199" t="str">
            <v xml:space="preserve">COMERCIO AL POR MAYOR                        </v>
          </cell>
          <cell r="H2199">
            <v>2198</v>
          </cell>
          <cell r="I2199">
            <v>10641163</v>
          </cell>
          <cell r="J2199">
            <v>1692.5</v>
          </cell>
          <cell r="K2199">
            <v>5531634</v>
          </cell>
          <cell r="L2199">
            <v>1651</v>
          </cell>
          <cell r="M2199">
            <v>28020134</v>
          </cell>
          <cell r="N2199">
            <v>2203</v>
          </cell>
          <cell r="O2199">
            <v>5122633</v>
          </cell>
          <cell r="P2199">
            <v>1983</v>
          </cell>
          <cell r="Q2199">
            <v>1353459</v>
          </cell>
          <cell r="R2199">
            <v>1775</v>
          </cell>
          <cell r="S2199">
            <v>942875</v>
          </cell>
          <cell r="T2199">
            <v>11502.5</v>
          </cell>
          <cell r="U2199">
            <v>1535</v>
          </cell>
        </row>
        <row r="2200">
          <cell r="A2200">
            <v>805021170</v>
          </cell>
          <cell r="B2200" t="str">
            <v xml:space="preserve">ARITEX DE COLOMBIA S.A.                                               </v>
          </cell>
          <cell r="C2200" t="str">
            <v xml:space="preserve">CALI                      </v>
          </cell>
          <cell r="D2200" t="str">
            <v xml:space="preserve">VALLE                     </v>
          </cell>
          <cell r="E2200" t="str">
            <v>VIGILANCIA</v>
          </cell>
          <cell r="F2200" t="str">
            <v>ACTIVA</v>
          </cell>
          <cell r="G2200" t="str">
            <v xml:space="preserve">FABRICACION DE PRENDAS DE VESTIR             </v>
          </cell>
          <cell r="H2200">
            <v>2199</v>
          </cell>
          <cell r="I2200">
            <v>10625743</v>
          </cell>
          <cell r="J2200">
            <v>2048.5</v>
          </cell>
          <cell r="K2200">
            <v>4165365</v>
          </cell>
          <cell r="L2200">
            <v>1504</v>
          </cell>
          <cell r="M2200">
            <v>31291997</v>
          </cell>
          <cell r="N2200">
            <v>2117</v>
          </cell>
          <cell r="O2200">
            <v>5387093</v>
          </cell>
          <cell r="P2200">
            <v>2138</v>
          </cell>
          <cell r="Q2200">
            <v>1237820</v>
          </cell>
          <cell r="R2200">
            <v>2394</v>
          </cell>
          <cell r="S2200">
            <v>627292</v>
          </cell>
          <cell r="T2200">
            <v>12400.5</v>
          </cell>
          <cell r="U2200">
            <v>1638</v>
          </cell>
        </row>
        <row r="2201">
          <cell r="A2201">
            <v>802010521</v>
          </cell>
          <cell r="B2201" t="str">
            <v xml:space="preserve">ARNEG ANDINA LTDA                                                     </v>
          </cell>
          <cell r="C2201" t="str">
            <v xml:space="preserve">BARRANQUILLA              </v>
          </cell>
          <cell r="D2201" t="str">
            <v xml:space="preserve">ATLANTICO                 </v>
          </cell>
          <cell r="E2201" t="str">
            <v>VIGILANCIA</v>
          </cell>
          <cell r="F2201" t="str">
            <v>ACTIVA</v>
          </cell>
          <cell r="G2201" t="str">
            <v xml:space="preserve">OTRAS INDUSTRIAS MANUFACTURERAS              </v>
          </cell>
          <cell r="H2201">
            <v>2200</v>
          </cell>
          <cell r="I2201">
            <v>10612439</v>
          </cell>
          <cell r="J2201">
            <v>2496</v>
          </cell>
          <cell r="K2201">
            <v>3096888</v>
          </cell>
          <cell r="L2201">
            <v>2900</v>
          </cell>
          <cell r="M2201">
            <v>14719909</v>
          </cell>
          <cell r="N2201">
            <v>2047</v>
          </cell>
          <cell r="O2201">
            <v>5640997</v>
          </cell>
          <cell r="P2201">
            <v>1229</v>
          </cell>
          <cell r="Q2201">
            <v>2332359</v>
          </cell>
          <cell r="R2201">
            <v>1793</v>
          </cell>
          <cell r="S2201">
            <v>930993</v>
          </cell>
          <cell r="T2201">
            <v>12665</v>
          </cell>
          <cell r="U2201">
            <v>1668</v>
          </cell>
        </row>
        <row r="2202">
          <cell r="A2202">
            <v>860521986</v>
          </cell>
          <cell r="B2202" t="str">
            <v xml:space="preserve">ARMOR INTERNATIONAL S A                                               </v>
          </cell>
          <cell r="C2202" t="str">
            <v xml:space="preserve">BOGOTA D.C.               </v>
          </cell>
          <cell r="D2202" t="str">
            <v xml:space="preserve">BOGOTA D.C.               </v>
          </cell>
          <cell r="E2202" t="str">
            <v>INSPECCIÓN</v>
          </cell>
          <cell r="F2202" t="str">
            <v>ACTIVA</v>
          </cell>
          <cell r="G2202" t="str">
            <v xml:space="preserve">OTRAS INDUSTRIAS MANUFACTURERAS              </v>
          </cell>
          <cell r="H2202">
            <v>2201</v>
          </cell>
          <cell r="I2202">
            <v>10601989</v>
          </cell>
          <cell r="J2202">
            <v>1209.5</v>
          </cell>
          <cell r="K2202">
            <v>8664109</v>
          </cell>
          <cell r="L2202">
            <v>3777</v>
          </cell>
          <cell r="M2202">
            <v>10700483</v>
          </cell>
          <cell r="N2202">
            <v>3179</v>
          </cell>
          <cell r="O2202">
            <v>3333796</v>
          </cell>
          <cell r="P2202">
            <v>3432</v>
          </cell>
          <cell r="Q2202">
            <v>645739</v>
          </cell>
          <cell r="R2202">
            <v>4143</v>
          </cell>
          <cell r="S2202">
            <v>280882</v>
          </cell>
          <cell r="T2202">
            <v>17941.5</v>
          </cell>
          <cell r="U2202">
            <v>2373</v>
          </cell>
        </row>
        <row r="2203">
          <cell r="A2203">
            <v>890324420</v>
          </cell>
          <cell r="B2203" t="str">
            <v xml:space="preserve">FERRETERIA TUBOLAMINAS S.A                                            </v>
          </cell>
          <cell r="C2203" t="str">
            <v xml:space="preserve">CALI                      </v>
          </cell>
          <cell r="D2203" t="str">
            <v xml:space="preserve">VALLE                     </v>
          </cell>
          <cell r="E2203" t="str">
            <v>VIGILANCIA</v>
          </cell>
          <cell r="F2203" t="str">
            <v>ACTIVA</v>
          </cell>
          <cell r="G2203" t="str">
            <v xml:space="preserve">COMERCIO AL POR MAYOR                        </v>
          </cell>
          <cell r="H2203">
            <v>2202</v>
          </cell>
          <cell r="I2203">
            <v>10596910</v>
          </cell>
          <cell r="J2203">
            <v>1580</v>
          </cell>
          <cell r="K2203">
            <v>6045814</v>
          </cell>
          <cell r="L2203">
            <v>1492</v>
          </cell>
          <cell r="M2203">
            <v>31529595</v>
          </cell>
          <cell r="N2203">
            <v>2826</v>
          </cell>
          <cell r="O2203">
            <v>3836451</v>
          </cell>
          <cell r="P2203">
            <v>3120</v>
          </cell>
          <cell r="Q2203">
            <v>739167</v>
          </cell>
          <cell r="R2203">
            <v>4023</v>
          </cell>
          <cell r="S2203">
            <v>295672</v>
          </cell>
          <cell r="T2203">
            <v>15243</v>
          </cell>
          <cell r="U2203">
            <v>2031</v>
          </cell>
        </row>
        <row r="2204">
          <cell r="A2204">
            <v>801004074</v>
          </cell>
          <cell r="B2204" t="str">
            <v xml:space="preserve">CAFETALERA EXPORTADORA DE ESPECIALES LTDA.                            </v>
          </cell>
          <cell r="C2204" t="str">
            <v xml:space="preserve">PEREIRA                   </v>
          </cell>
          <cell r="D2204" t="str">
            <v xml:space="preserve">RISARALDA                 </v>
          </cell>
          <cell r="E2204" t="str">
            <v>VIGILANCIA</v>
          </cell>
          <cell r="F2204" t="str">
            <v>ACTIVA</v>
          </cell>
          <cell r="G2204" t="str">
            <v xml:space="preserve">COMERCIO AL POR MAYOR                        </v>
          </cell>
          <cell r="H2204">
            <v>2203</v>
          </cell>
          <cell r="I2204">
            <v>10568147</v>
          </cell>
          <cell r="J2204">
            <v>3518.5</v>
          </cell>
          <cell r="K2204">
            <v>1895657</v>
          </cell>
          <cell r="L2204">
            <v>674</v>
          </cell>
          <cell r="M2204">
            <v>71755932</v>
          </cell>
          <cell r="N2204">
            <v>2112</v>
          </cell>
          <cell r="O2204">
            <v>5415748</v>
          </cell>
          <cell r="P2204">
            <v>2259</v>
          </cell>
          <cell r="Q2204">
            <v>1141722</v>
          </cell>
          <cell r="R2204">
            <v>10858</v>
          </cell>
          <cell r="S2204">
            <v>40890</v>
          </cell>
          <cell r="T2204">
            <v>21624.5</v>
          </cell>
          <cell r="U2204">
            <v>2868</v>
          </cell>
        </row>
        <row r="2205">
          <cell r="A2205">
            <v>806006435</v>
          </cell>
          <cell r="B2205" t="str">
            <v xml:space="preserve">JUANAUTOS EL CERRO S.A.                                               </v>
          </cell>
          <cell r="C2205" t="str">
            <v xml:space="preserve">CARTAGENA                 </v>
          </cell>
          <cell r="D2205" t="str">
            <v xml:space="preserve">BOLIVAR                   </v>
          </cell>
          <cell r="E2205" t="str">
            <v>VIGILANCIA</v>
          </cell>
          <cell r="F2205" t="str">
            <v>ACTIVA</v>
          </cell>
          <cell r="G2205" t="str">
            <v xml:space="preserve">COMERCIO DE VEHICULOS Y ACTIVIDADES CONEXAS  </v>
          </cell>
          <cell r="H2205">
            <v>2204</v>
          </cell>
          <cell r="I2205">
            <v>10559551</v>
          </cell>
          <cell r="J2205">
            <v>2773</v>
          </cell>
          <cell r="K2205">
            <v>2720825</v>
          </cell>
          <cell r="L2205">
            <v>1470</v>
          </cell>
          <cell r="M2205">
            <v>32071198</v>
          </cell>
          <cell r="N2205">
            <v>2942</v>
          </cell>
          <cell r="O2205">
            <v>3645592</v>
          </cell>
          <cell r="P2205">
            <v>5324</v>
          </cell>
          <cell r="Q2205">
            <v>338213</v>
          </cell>
          <cell r="R2205">
            <v>7516</v>
          </cell>
          <cell r="S2205">
            <v>98262</v>
          </cell>
          <cell r="T2205">
            <v>22229</v>
          </cell>
          <cell r="U2205">
            <v>2963</v>
          </cell>
        </row>
        <row r="2206">
          <cell r="A2206">
            <v>806008335</v>
          </cell>
          <cell r="B2206" t="str">
            <v xml:space="preserve">PETROCOSTA C.I. LTDA                                                  </v>
          </cell>
          <cell r="C2206" t="str">
            <v xml:space="preserve">CARTAGENA                 </v>
          </cell>
          <cell r="D2206" t="str">
            <v xml:space="preserve">BOLIVAR                   </v>
          </cell>
          <cell r="E2206" t="str">
            <v>VIGILANCIA</v>
          </cell>
          <cell r="F2206" t="str">
            <v>ACTIVA</v>
          </cell>
          <cell r="G2206" t="str">
            <v xml:space="preserve">COMERCIO DE COMBUSTIBLES Y LUBRICANTES       </v>
          </cell>
          <cell r="H2206">
            <v>2205</v>
          </cell>
          <cell r="I2206">
            <v>10557547</v>
          </cell>
          <cell r="J2206">
            <v>1952.5</v>
          </cell>
          <cell r="K2206">
            <v>4492407</v>
          </cell>
          <cell r="L2206">
            <v>1181</v>
          </cell>
          <cell r="M2206">
            <v>40469803</v>
          </cell>
          <cell r="N2206">
            <v>3348</v>
          </cell>
          <cell r="O2206">
            <v>3118581</v>
          </cell>
          <cell r="P2206">
            <v>4718</v>
          </cell>
          <cell r="Q2206">
            <v>410107</v>
          </cell>
          <cell r="R2206">
            <v>8442</v>
          </cell>
          <cell r="S2206">
            <v>75761</v>
          </cell>
          <cell r="T2206">
            <v>21846.5</v>
          </cell>
          <cell r="U2206">
            <v>2898</v>
          </cell>
        </row>
        <row r="2207">
          <cell r="A2207">
            <v>800057965</v>
          </cell>
          <cell r="B2207" t="str">
            <v xml:space="preserve">VISION SOFTWARE S.A.                                                  </v>
          </cell>
          <cell r="C2207" t="str">
            <v xml:space="preserve">BOGOTA D.C.               </v>
          </cell>
          <cell r="D2207" t="str">
            <v xml:space="preserve">BOGOTA D.C.               </v>
          </cell>
          <cell r="E2207" t="str">
            <v>VIGILANCIA</v>
          </cell>
          <cell r="F2207" t="str">
            <v>ACTIVA</v>
          </cell>
          <cell r="G2207" t="str">
            <v xml:space="preserve">COMERCIO AL POR MAYOR                        </v>
          </cell>
          <cell r="H2207">
            <v>2206</v>
          </cell>
          <cell r="I2207">
            <v>10539621</v>
          </cell>
          <cell r="J2207">
            <v>3027.5</v>
          </cell>
          <cell r="K2207">
            <v>2400604</v>
          </cell>
          <cell r="L2207">
            <v>1482</v>
          </cell>
          <cell r="M2207">
            <v>31692470</v>
          </cell>
          <cell r="N2207">
            <v>1008</v>
          </cell>
          <cell r="O2207">
            <v>11752812</v>
          </cell>
          <cell r="P2207">
            <v>3066</v>
          </cell>
          <cell r="Q2207">
            <v>758195</v>
          </cell>
          <cell r="R2207">
            <v>4663</v>
          </cell>
          <cell r="S2207">
            <v>233658</v>
          </cell>
          <cell r="T2207">
            <v>15452.5</v>
          </cell>
          <cell r="U2207">
            <v>2056</v>
          </cell>
        </row>
        <row r="2208">
          <cell r="A2208">
            <v>800198020</v>
          </cell>
          <cell r="B2208" t="str">
            <v xml:space="preserve">CARNES CASA BLANCA S.A.                                               </v>
          </cell>
          <cell r="C2208" t="str">
            <v xml:space="preserve">MEDELLIN                  </v>
          </cell>
          <cell r="D2208" t="str">
            <v xml:space="preserve">ANTIOQUIA                 </v>
          </cell>
          <cell r="E2208" t="str">
            <v>VIGILANCIA</v>
          </cell>
          <cell r="F2208" t="str">
            <v>ACTIVA</v>
          </cell>
          <cell r="G2208" t="str">
            <v xml:space="preserve">PRODUCTOS ALIMENTICIOS                       </v>
          </cell>
          <cell r="H2208">
            <v>2207</v>
          </cell>
          <cell r="I2208">
            <v>10528625</v>
          </cell>
          <cell r="J2208">
            <v>2327.5</v>
          </cell>
          <cell r="K2208">
            <v>3444714</v>
          </cell>
          <cell r="L2208">
            <v>2004</v>
          </cell>
          <cell r="M2208">
            <v>22588165</v>
          </cell>
          <cell r="N2208">
            <v>2584</v>
          </cell>
          <cell r="O2208">
            <v>4293940</v>
          </cell>
          <cell r="P2208">
            <v>3459</v>
          </cell>
          <cell r="Q2208">
            <v>637673</v>
          </cell>
          <cell r="R2208">
            <v>5015</v>
          </cell>
          <cell r="S2208">
            <v>210058</v>
          </cell>
          <cell r="T2208">
            <v>17596.5</v>
          </cell>
          <cell r="U2208">
            <v>2332</v>
          </cell>
        </row>
        <row r="2209">
          <cell r="A2209">
            <v>890934807</v>
          </cell>
          <cell r="B2209" t="str">
            <v xml:space="preserve">A.R. LOS RESTREPOS  S.A.                                              </v>
          </cell>
          <cell r="C2209" t="str">
            <v xml:space="preserve">MEDELLIN                  </v>
          </cell>
          <cell r="D2209" t="str">
            <v xml:space="preserve">ANTIOQUIA                 </v>
          </cell>
          <cell r="E2209" t="str">
            <v>VIGILANCIA</v>
          </cell>
          <cell r="F2209" t="str">
            <v>ACTIVA</v>
          </cell>
          <cell r="G2209" t="str">
            <v xml:space="preserve">COMERCIO AL POR MENOR                        </v>
          </cell>
          <cell r="H2209">
            <v>2208</v>
          </cell>
          <cell r="I2209">
            <v>10514528</v>
          </cell>
          <cell r="J2209">
            <v>1905.5</v>
          </cell>
          <cell r="K2209">
            <v>4644705</v>
          </cell>
          <cell r="L2209">
            <v>2839</v>
          </cell>
          <cell r="M2209">
            <v>15087788</v>
          </cell>
          <cell r="N2209">
            <v>1941</v>
          </cell>
          <cell r="O2209">
            <v>6000305</v>
          </cell>
          <cell r="P2209">
            <v>2970</v>
          </cell>
          <cell r="Q2209">
            <v>794459</v>
          </cell>
          <cell r="R2209">
            <v>4499</v>
          </cell>
          <cell r="S2209">
            <v>248387</v>
          </cell>
          <cell r="T2209">
            <v>16362.5</v>
          </cell>
          <cell r="U2209">
            <v>2168</v>
          </cell>
        </row>
        <row r="2210">
          <cell r="A2210">
            <v>860512475</v>
          </cell>
          <cell r="B2210" t="str">
            <v xml:space="preserve">CERESCOS LTDA                                                         </v>
          </cell>
          <cell r="C2210" t="str">
            <v xml:space="preserve">BOGOTA D.C.               </v>
          </cell>
          <cell r="D2210" t="str">
            <v xml:space="preserve">BOGOTA D.C.               </v>
          </cell>
          <cell r="E2210" t="str">
            <v>VIGILANCIA</v>
          </cell>
          <cell r="F2210" t="str">
            <v>ACTIVA</v>
          </cell>
          <cell r="G2210" t="str">
            <v xml:space="preserve">PRODUCTOS QUIMICOS                           </v>
          </cell>
          <cell r="H2210">
            <v>2209</v>
          </cell>
          <cell r="I2210">
            <v>10501896</v>
          </cell>
          <cell r="J2210">
            <v>1630</v>
          </cell>
          <cell r="K2210">
            <v>5813716</v>
          </cell>
          <cell r="L2210">
            <v>2247</v>
          </cell>
          <cell r="M2210">
            <v>19644580</v>
          </cell>
          <cell r="N2210">
            <v>1099</v>
          </cell>
          <cell r="O2210">
            <v>10709145</v>
          </cell>
          <cell r="P2210">
            <v>895</v>
          </cell>
          <cell r="Q2210">
            <v>3451354</v>
          </cell>
          <cell r="R2210">
            <v>1307</v>
          </cell>
          <cell r="S2210">
            <v>1414838</v>
          </cell>
          <cell r="T2210">
            <v>9387</v>
          </cell>
          <cell r="U2210">
            <v>1266</v>
          </cell>
        </row>
        <row r="2211">
          <cell r="A2211">
            <v>800153832</v>
          </cell>
          <cell r="B2211" t="str">
            <v xml:space="preserve">ATHLETIC DE COLOMBIA S.A.                                             </v>
          </cell>
          <cell r="C2211" t="str">
            <v xml:space="preserve">BOGOTA D.C.               </v>
          </cell>
          <cell r="D2211" t="str">
            <v xml:space="preserve">BOGOTA D.C.               </v>
          </cell>
          <cell r="E2211" t="str">
            <v>VIGILANCIA</v>
          </cell>
          <cell r="F2211" t="str">
            <v>ACTIVA</v>
          </cell>
          <cell r="G2211" t="str">
            <v xml:space="preserve">COMERCIO AL POR MENOR                        </v>
          </cell>
          <cell r="H2211">
            <v>2210</v>
          </cell>
          <cell r="I2211">
            <v>10496436</v>
          </cell>
          <cell r="J2211">
            <v>3041</v>
          </cell>
          <cell r="K2211">
            <v>2388358</v>
          </cell>
          <cell r="L2211">
            <v>2379</v>
          </cell>
          <cell r="M2211">
            <v>18497714</v>
          </cell>
          <cell r="N2211">
            <v>1453</v>
          </cell>
          <cell r="O2211">
            <v>8060938</v>
          </cell>
          <cell r="P2211">
            <v>1371</v>
          </cell>
          <cell r="Q2211">
            <v>2061801</v>
          </cell>
          <cell r="R2211">
            <v>1177</v>
          </cell>
          <cell r="S2211">
            <v>1599228</v>
          </cell>
          <cell r="T2211">
            <v>11631</v>
          </cell>
          <cell r="U2211">
            <v>1556</v>
          </cell>
        </row>
        <row r="2212">
          <cell r="A2212">
            <v>860525726</v>
          </cell>
          <cell r="B2212" t="str">
            <v xml:space="preserve">INDULATEX LTDA EN ACUERDO DE REESTRUCTURACION                         </v>
          </cell>
          <cell r="C2212" t="str">
            <v xml:space="preserve">MOSQUERA                  </v>
          </cell>
          <cell r="D2212" t="str">
            <v xml:space="preserve">CUNDINAMARCA              </v>
          </cell>
          <cell r="E2212" t="str">
            <v>VIGILANCIA</v>
          </cell>
          <cell r="F2212" t="str">
            <v>ACUERDO DE REESTRUCTURACION</v>
          </cell>
          <cell r="G2212" t="str">
            <v xml:space="preserve">PRODUCTOS DE CAUCHO                          </v>
          </cell>
          <cell r="H2212">
            <v>2211</v>
          </cell>
          <cell r="I2212">
            <v>10479979</v>
          </cell>
          <cell r="J2212">
            <v>2741</v>
          </cell>
          <cell r="K2212">
            <v>2765520</v>
          </cell>
          <cell r="L2212">
            <v>2331</v>
          </cell>
          <cell r="M2212">
            <v>18872350</v>
          </cell>
          <cell r="N2212">
            <v>1836</v>
          </cell>
          <cell r="O2212">
            <v>6381368</v>
          </cell>
          <cell r="P2212">
            <v>2591</v>
          </cell>
          <cell r="Q2212">
            <v>949994</v>
          </cell>
          <cell r="R2212">
            <v>2989</v>
          </cell>
          <cell r="S2212">
            <v>461229</v>
          </cell>
          <cell r="T2212">
            <v>14699</v>
          </cell>
          <cell r="U2212">
            <v>1954</v>
          </cell>
        </row>
        <row r="2213">
          <cell r="A2213">
            <v>860052264</v>
          </cell>
          <cell r="B2213" t="str">
            <v xml:space="preserve">COMPAÑIA METALICA ASOCIADA C M A LTDA                                 </v>
          </cell>
          <cell r="C2213" t="str">
            <v xml:space="preserve">BOGOTA D.C.               </v>
          </cell>
          <cell r="D2213" t="str">
            <v xml:space="preserve">BOGOTA D.C.               </v>
          </cell>
          <cell r="E2213" t="str">
            <v>VIGILANCIA</v>
          </cell>
          <cell r="F2213" t="str">
            <v>ACTIVA</v>
          </cell>
          <cell r="G2213" t="str">
            <v xml:space="preserve">INDUSTRIA METALMECANICA DERIVADA             </v>
          </cell>
          <cell r="H2213">
            <v>2212</v>
          </cell>
          <cell r="I2213">
            <v>10424217</v>
          </cell>
          <cell r="J2213">
            <v>2225.5</v>
          </cell>
          <cell r="K2213">
            <v>3686434</v>
          </cell>
          <cell r="L2213">
            <v>1206</v>
          </cell>
          <cell r="M2213">
            <v>39391824</v>
          </cell>
          <cell r="N2213">
            <v>2431</v>
          </cell>
          <cell r="O2213">
            <v>4625210</v>
          </cell>
          <cell r="P2213">
            <v>1142</v>
          </cell>
          <cell r="Q2213">
            <v>2575687</v>
          </cell>
          <cell r="R2213">
            <v>1611</v>
          </cell>
          <cell r="S2213">
            <v>1069892</v>
          </cell>
          <cell r="T2213">
            <v>10827.5</v>
          </cell>
          <cell r="U2213">
            <v>1441</v>
          </cell>
        </row>
        <row r="2214">
          <cell r="A2214">
            <v>800055084</v>
          </cell>
          <cell r="B2214" t="str">
            <v xml:space="preserve">CONSTRUCTORA MARDEL LTDA                                              </v>
          </cell>
          <cell r="C2214" t="str">
            <v xml:space="preserve">BUCARAMANGA               </v>
          </cell>
          <cell r="D2214" t="str">
            <v xml:space="preserve">SANTANDER                 </v>
          </cell>
          <cell r="E2214" t="str">
            <v>INSPECCIÓN</v>
          </cell>
          <cell r="F2214" t="str">
            <v>ACTIVA</v>
          </cell>
          <cell r="G2214" t="str">
            <v xml:space="preserve">CONSTRUCCION DE OBRAS RESIDENCIALES          </v>
          </cell>
          <cell r="H2214">
            <v>2213</v>
          </cell>
          <cell r="I2214">
            <v>10423726</v>
          </cell>
          <cell r="J2214">
            <v>1683.5</v>
          </cell>
          <cell r="K2214">
            <v>5571377</v>
          </cell>
          <cell r="L2214">
            <v>3244</v>
          </cell>
          <cell r="M2214">
            <v>12895864</v>
          </cell>
          <cell r="N2214">
            <v>6390</v>
          </cell>
          <cell r="O2214">
            <v>1376814</v>
          </cell>
          <cell r="P2214">
            <v>2258</v>
          </cell>
          <cell r="Q2214">
            <v>1143278</v>
          </cell>
          <cell r="R2214">
            <v>1897</v>
          </cell>
          <cell r="S2214">
            <v>864771</v>
          </cell>
          <cell r="T2214">
            <v>17685.5</v>
          </cell>
          <cell r="U2214">
            <v>2345</v>
          </cell>
        </row>
        <row r="2215">
          <cell r="A2215">
            <v>800046226</v>
          </cell>
          <cell r="B2215" t="str">
            <v xml:space="preserve">HEINSOHN SOFTWARE HOUSE S.A.                                          </v>
          </cell>
          <cell r="C2215" t="str">
            <v xml:space="preserve">BOGOTA D.C.               </v>
          </cell>
          <cell r="D2215" t="str">
            <v xml:space="preserve">BOGOTA D.C.               </v>
          </cell>
          <cell r="E2215" t="str">
            <v>VIGILANCIA</v>
          </cell>
          <cell r="F2215" t="str">
            <v>ACTIVA</v>
          </cell>
          <cell r="G2215" t="str">
            <v xml:space="preserve">ACTIVIDADES DE INFORMATICA                   </v>
          </cell>
          <cell r="H2215">
            <v>2214</v>
          </cell>
          <cell r="I2215">
            <v>10406624</v>
          </cell>
          <cell r="J2215">
            <v>1782.5</v>
          </cell>
          <cell r="K2215">
            <v>5142305</v>
          </cell>
          <cell r="L2215">
            <v>2540</v>
          </cell>
          <cell r="M2215">
            <v>17265681</v>
          </cell>
          <cell r="N2215">
            <v>727</v>
          </cell>
          <cell r="O2215">
            <v>16602424</v>
          </cell>
          <cell r="P2215">
            <v>1827</v>
          </cell>
          <cell r="Q2215">
            <v>1483818</v>
          </cell>
          <cell r="R2215">
            <v>1595</v>
          </cell>
          <cell r="S2215">
            <v>1089552</v>
          </cell>
          <cell r="T2215">
            <v>10685.5</v>
          </cell>
          <cell r="U2215">
            <v>1426</v>
          </cell>
        </row>
        <row r="2216">
          <cell r="A2216">
            <v>800238090</v>
          </cell>
          <cell r="B2216" t="str">
            <v xml:space="preserve">HOTEL PACIFICO ROYAL LTDA                                             </v>
          </cell>
          <cell r="C2216" t="str">
            <v xml:space="preserve">CALI                      </v>
          </cell>
          <cell r="D2216" t="str">
            <v xml:space="preserve">VALLE                     </v>
          </cell>
          <cell r="E2216" t="str">
            <v>INSPECCIÓN</v>
          </cell>
          <cell r="F2216" t="str">
            <v>ACTIVA</v>
          </cell>
          <cell r="G2216" t="str">
            <v xml:space="preserve">ALOJAMIENTO                                  </v>
          </cell>
          <cell r="H2216">
            <v>2215</v>
          </cell>
          <cell r="I2216">
            <v>10404682</v>
          </cell>
          <cell r="J2216">
            <v>1382.5</v>
          </cell>
          <cell r="K2216">
            <v>7289609</v>
          </cell>
          <cell r="L2216">
            <v>4175</v>
          </cell>
          <cell r="M2216">
            <v>9502318</v>
          </cell>
          <cell r="N2216">
            <v>1621</v>
          </cell>
          <cell r="O2216">
            <v>7306506</v>
          </cell>
          <cell r="P2216">
            <v>5455</v>
          </cell>
          <cell r="Q2216">
            <v>323437</v>
          </cell>
          <cell r="R2216">
            <v>7384</v>
          </cell>
          <cell r="S2216">
            <v>101854</v>
          </cell>
          <cell r="T2216">
            <v>22232.5</v>
          </cell>
          <cell r="U2216">
            <v>2967</v>
          </cell>
        </row>
        <row r="2217">
          <cell r="A2217">
            <v>890305501</v>
          </cell>
          <cell r="B2217" t="str">
            <v xml:space="preserve">INDUSTRIAS CATO S.A.                                                  </v>
          </cell>
          <cell r="C2217" t="str">
            <v xml:space="preserve">CALI                      </v>
          </cell>
          <cell r="D2217" t="str">
            <v xml:space="preserve">VALLE                     </v>
          </cell>
          <cell r="E2217" t="str">
            <v>INSPECCIÓN</v>
          </cell>
          <cell r="F2217" t="str">
            <v>ACTIVA</v>
          </cell>
          <cell r="G2217" t="str">
            <v xml:space="preserve">INDUSTRIA METALMECANICA DERIVADA             </v>
          </cell>
          <cell r="H2217">
            <v>2216</v>
          </cell>
          <cell r="I2217">
            <v>10374727</v>
          </cell>
          <cell r="J2217">
            <v>1310</v>
          </cell>
          <cell r="K2217">
            <v>7808635</v>
          </cell>
          <cell r="L2217">
            <v>3950</v>
          </cell>
          <cell r="M2217">
            <v>10157389</v>
          </cell>
          <cell r="N2217">
            <v>4397</v>
          </cell>
          <cell r="O2217">
            <v>2252750</v>
          </cell>
          <cell r="P2217">
            <v>2888</v>
          </cell>
          <cell r="Q2217">
            <v>823495</v>
          </cell>
          <cell r="R2217">
            <v>2487</v>
          </cell>
          <cell r="S2217">
            <v>596309</v>
          </cell>
          <cell r="T2217">
            <v>17248</v>
          </cell>
          <cell r="U2217">
            <v>2286</v>
          </cell>
        </row>
        <row r="2218">
          <cell r="A2218">
            <v>860068394</v>
          </cell>
          <cell r="B2218" t="str">
            <v xml:space="preserve">HERNANDO LOPEZ JIMENEZ Y CIA S. EN C.                                 </v>
          </cell>
          <cell r="C2218" t="str">
            <v xml:space="preserve">BOGOTA D.C.               </v>
          </cell>
          <cell r="D2218" t="str">
            <v xml:space="preserve">BOGOTA D.C.               </v>
          </cell>
          <cell r="E2218" t="str">
            <v>INSPECCIÓN</v>
          </cell>
          <cell r="F2218" t="str">
            <v>ACTIVA</v>
          </cell>
          <cell r="G2218" t="str">
            <v>ACTIVIDADES DIVERSAS DE INVERSION Y SERVICIOS</v>
          </cell>
          <cell r="H2218">
            <v>2217</v>
          </cell>
          <cell r="I2218">
            <v>10372172</v>
          </cell>
          <cell r="J2218">
            <v>1066</v>
          </cell>
          <cell r="K2218">
            <v>10358975</v>
          </cell>
          <cell r="L2218">
            <v>7430</v>
          </cell>
          <cell r="M2218">
            <v>3974508</v>
          </cell>
          <cell r="N2218">
            <v>2749</v>
          </cell>
          <cell r="O2218">
            <v>3974508</v>
          </cell>
          <cell r="P2218">
            <v>804</v>
          </cell>
          <cell r="Q2218">
            <v>3970913</v>
          </cell>
          <cell r="R2218">
            <v>583</v>
          </cell>
          <cell r="S2218">
            <v>3983443</v>
          </cell>
          <cell r="T2218">
            <v>14849</v>
          </cell>
          <cell r="U2218">
            <v>1981</v>
          </cell>
        </row>
        <row r="2219">
          <cell r="A2219">
            <v>860035198</v>
          </cell>
          <cell r="B2219" t="str">
            <v xml:space="preserve">PLASTIPACK S.A                                                        </v>
          </cell>
          <cell r="C2219" t="str">
            <v xml:space="preserve">BOGOTA D.C.               </v>
          </cell>
          <cell r="D2219" t="str">
            <v xml:space="preserve">BOGOTA D.C.               </v>
          </cell>
          <cell r="E2219" t="str">
            <v>VIGILANCIA</v>
          </cell>
          <cell r="F2219" t="str">
            <v>ACTIVA</v>
          </cell>
          <cell r="G2219" t="str">
            <v xml:space="preserve">PRODUCTOS DE PLASTICO                        </v>
          </cell>
          <cell r="H2219">
            <v>2218</v>
          </cell>
          <cell r="I2219">
            <v>10367853</v>
          </cell>
          <cell r="J2219">
            <v>1976.5</v>
          </cell>
          <cell r="K2219">
            <v>4422367</v>
          </cell>
          <cell r="L2219">
            <v>2249</v>
          </cell>
          <cell r="M2219">
            <v>19628415</v>
          </cell>
          <cell r="N2219">
            <v>3825</v>
          </cell>
          <cell r="O2219">
            <v>2685736</v>
          </cell>
          <cell r="P2219">
            <v>2664</v>
          </cell>
          <cell r="Q2219">
            <v>917145</v>
          </cell>
          <cell r="R2219">
            <v>3362</v>
          </cell>
          <cell r="S2219">
            <v>385036</v>
          </cell>
          <cell r="T2219">
            <v>16294.5</v>
          </cell>
          <cell r="U2219">
            <v>2160</v>
          </cell>
        </row>
        <row r="2220">
          <cell r="A2220">
            <v>830018146</v>
          </cell>
          <cell r="B2220" t="str">
            <v xml:space="preserve">ROCKWELL COLOMBIA S A                                                 </v>
          </cell>
          <cell r="C2220" t="str">
            <v xml:space="preserve">BOGOTA D.C.               </v>
          </cell>
          <cell r="D2220" t="str">
            <v xml:space="preserve">BOGOTA D.C.               </v>
          </cell>
          <cell r="E2220" t="str">
            <v>VIGILANCIA</v>
          </cell>
          <cell r="F2220" t="str">
            <v>ACTIVA</v>
          </cell>
          <cell r="G2220" t="str">
            <v xml:space="preserve">COMERCIO AL POR MAYOR                        </v>
          </cell>
          <cell r="H2220">
            <v>2219</v>
          </cell>
          <cell r="I2220">
            <v>10362342</v>
          </cell>
          <cell r="J2220">
            <v>1576</v>
          </cell>
          <cell r="K2220">
            <v>6059919</v>
          </cell>
          <cell r="L2220">
            <v>2316</v>
          </cell>
          <cell r="M2220">
            <v>19000093</v>
          </cell>
          <cell r="N2220">
            <v>1659</v>
          </cell>
          <cell r="O2220">
            <v>7144327</v>
          </cell>
          <cell r="P2220">
            <v>1300</v>
          </cell>
          <cell r="Q2220">
            <v>2197990</v>
          </cell>
          <cell r="R2220">
            <v>1788</v>
          </cell>
          <cell r="S2220">
            <v>933761</v>
          </cell>
          <cell r="T2220">
            <v>10858</v>
          </cell>
          <cell r="U2220">
            <v>1449</v>
          </cell>
        </row>
        <row r="2221">
          <cell r="A2221">
            <v>891303036</v>
          </cell>
          <cell r="B2221" t="str">
            <v xml:space="preserve">RAMO DE OCCIDENTE S.A.                                                </v>
          </cell>
          <cell r="C2221" t="str">
            <v xml:space="preserve">PALMIRA                   </v>
          </cell>
          <cell r="D2221" t="str">
            <v xml:space="preserve">VALLE                     </v>
          </cell>
          <cell r="E2221" t="str">
            <v>INSPECCIÓN</v>
          </cell>
          <cell r="F2221" t="str">
            <v>ACTIVA</v>
          </cell>
          <cell r="G2221" t="str">
            <v xml:space="preserve">PRODUCTOS ALIMENTICIOS                       </v>
          </cell>
          <cell r="H2221">
            <v>2220</v>
          </cell>
          <cell r="I2221">
            <v>10358972</v>
          </cell>
          <cell r="J2221">
            <v>1164.5</v>
          </cell>
          <cell r="K2221">
            <v>9135216</v>
          </cell>
          <cell r="L2221">
            <v>3268</v>
          </cell>
          <cell r="M2221">
            <v>12811720</v>
          </cell>
          <cell r="N2221">
            <v>2265</v>
          </cell>
          <cell r="O2221">
            <v>4971587</v>
          </cell>
          <cell r="P2221">
            <v>1530</v>
          </cell>
          <cell r="Q2221">
            <v>1829718</v>
          </cell>
          <cell r="R2221">
            <v>1589</v>
          </cell>
          <cell r="S2221">
            <v>1097133</v>
          </cell>
          <cell r="T2221">
            <v>12036.5</v>
          </cell>
          <cell r="U2221">
            <v>1606</v>
          </cell>
        </row>
        <row r="2222">
          <cell r="A2222">
            <v>800247824</v>
          </cell>
          <cell r="B2222" t="str">
            <v xml:space="preserve">IBC COLOMBIA S.A.                                                     </v>
          </cell>
          <cell r="C2222" t="str">
            <v xml:space="preserve">CALI                      </v>
          </cell>
          <cell r="D2222" t="str">
            <v xml:space="preserve">VALLE                     </v>
          </cell>
          <cell r="E2222" t="str">
            <v>VIGILANCIA</v>
          </cell>
          <cell r="F2222" t="str">
            <v>ACTIVA</v>
          </cell>
          <cell r="G2222" t="str">
            <v xml:space="preserve">TELEFONIA Y REDES                            </v>
          </cell>
          <cell r="H2222">
            <v>2221</v>
          </cell>
          <cell r="I2222">
            <v>10355308</v>
          </cell>
          <cell r="J2222">
            <v>1460.5</v>
          </cell>
          <cell r="K2222">
            <v>6740863</v>
          </cell>
          <cell r="L2222">
            <v>2982</v>
          </cell>
          <cell r="M2222">
            <v>14265723</v>
          </cell>
          <cell r="N2222">
            <v>1321</v>
          </cell>
          <cell r="O2222">
            <v>8893090</v>
          </cell>
          <cell r="P2222">
            <v>1174</v>
          </cell>
          <cell r="Q2222">
            <v>2481294</v>
          </cell>
          <cell r="R2222">
            <v>977</v>
          </cell>
          <cell r="S2222">
            <v>2025853</v>
          </cell>
          <cell r="T2222">
            <v>10135.5</v>
          </cell>
          <cell r="U2222">
            <v>1358</v>
          </cell>
        </row>
        <row r="2223">
          <cell r="A2223">
            <v>811012106</v>
          </cell>
          <cell r="B2223" t="str">
            <v xml:space="preserve">MAGNUM LOGISTICS S.A.                                                 </v>
          </cell>
          <cell r="C2223" t="str">
            <v xml:space="preserve">MEDELLIN                  </v>
          </cell>
          <cell r="D2223" t="str">
            <v xml:space="preserve">ANTIOQUIA                 </v>
          </cell>
          <cell r="E2223" t="str">
            <v>INSPECCIÓN</v>
          </cell>
          <cell r="F2223" t="str">
            <v>ACTIVA</v>
          </cell>
          <cell r="G2223" t="str">
            <v xml:space="preserve">TELEFONIA Y REDES                            </v>
          </cell>
          <cell r="H2223">
            <v>2222</v>
          </cell>
          <cell r="I2223">
            <v>10352670</v>
          </cell>
          <cell r="J2223">
            <v>2772</v>
          </cell>
          <cell r="K2223">
            <v>2721180</v>
          </cell>
          <cell r="L2223">
            <v>4210</v>
          </cell>
          <cell r="M2223">
            <v>9392480</v>
          </cell>
          <cell r="N2223">
            <v>1753</v>
          </cell>
          <cell r="O2223">
            <v>6756420</v>
          </cell>
          <cell r="P2223">
            <v>2160</v>
          </cell>
          <cell r="Q2223">
            <v>1219993</v>
          </cell>
          <cell r="R2223">
            <v>2121</v>
          </cell>
          <cell r="S2223">
            <v>747771</v>
          </cell>
          <cell r="T2223">
            <v>15238</v>
          </cell>
          <cell r="U2223">
            <v>2033</v>
          </cell>
        </row>
        <row r="2224">
          <cell r="A2224">
            <v>890932124</v>
          </cell>
          <cell r="B2224" t="str">
            <v xml:space="preserve">REJILLAS PLASTICAS S.A.                                               </v>
          </cell>
          <cell r="C2224" t="str">
            <v xml:space="preserve">LA ESTRELLA               </v>
          </cell>
          <cell r="D2224" t="str">
            <v xml:space="preserve">ANTIOQUIA                 </v>
          </cell>
          <cell r="E2224" t="str">
            <v>INSPECCIÓN</v>
          </cell>
          <cell r="F2224" t="str">
            <v>ACTIVA</v>
          </cell>
          <cell r="G2224" t="str">
            <v xml:space="preserve">OTRAS INDUSTRIAS MANUFACTURERAS              </v>
          </cell>
          <cell r="H2224">
            <v>2223</v>
          </cell>
          <cell r="I2224">
            <v>10342514</v>
          </cell>
          <cell r="J2224">
            <v>1184</v>
          </cell>
          <cell r="K2224">
            <v>8945317</v>
          </cell>
          <cell r="L2224">
            <v>3804</v>
          </cell>
          <cell r="M2224">
            <v>10617200</v>
          </cell>
          <cell r="N2224">
            <v>3190</v>
          </cell>
          <cell r="O2224">
            <v>3318187</v>
          </cell>
          <cell r="P2224">
            <v>1868</v>
          </cell>
          <cell r="Q2224">
            <v>1445066</v>
          </cell>
          <cell r="R2224">
            <v>2532</v>
          </cell>
          <cell r="S2224">
            <v>578003</v>
          </cell>
          <cell r="T2224">
            <v>14801</v>
          </cell>
          <cell r="U2224">
            <v>1974</v>
          </cell>
        </row>
        <row r="2225">
          <cell r="A2225">
            <v>800079399</v>
          </cell>
          <cell r="B2225" t="str">
            <v xml:space="preserve">REPRESENTACIONES DIESEL Y TURBOS LTDA                                 </v>
          </cell>
          <cell r="C2225" t="str">
            <v xml:space="preserve">BOGOTA D.C.               </v>
          </cell>
          <cell r="D2225" t="str">
            <v xml:space="preserve">BOGOTA D.C.               </v>
          </cell>
          <cell r="E2225" t="str">
            <v>INSPECCIÓN</v>
          </cell>
          <cell r="F2225" t="str">
            <v>ACTIVA</v>
          </cell>
          <cell r="G2225" t="str">
            <v xml:space="preserve">COMERCIO DE VEHICULOS Y ACTIVIDADES CONEXAS  </v>
          </cell>
          <cell r="H2225">
            <v>2224</v>
          </cell>
          <cell r="I2225">
            <v>10341305</v>
          </cell>
          <cell r="J2225">
            <v>1594</v>
          </cell>
          <cell r="K2225">
            <v>5976246</v>
          </cell>
          <cell r="L2225">
            <v>5162</v>
          </cell>
          <cell r="M2225">
            <v>7152968</v>
          </cell>
          <cell r="N2225">
            <v>3187</v>
          </cell>
          <cell r="O2225">
            <v>3321300</v>
          </cell>
          <cell r="P2225">
            <v>2405</v>
          </cell>
          <cell r="Q2225">
            <v>1042348</v>
          </cell>
          <cell r="R2225">
            <v>3827</v>
          </cell>
          <cell r="S2225">
            <v>318282</v>
          </cell>
          <cell r="T2225">
            <v>18399</v>
          </cell>
          <cell r="U2225">
            <v>2440</v>
          </cell>
        </row>
        <row r="2226">
          <cell r="A2226">
            <v>800219028</v>
          </cell>
          <cell r="B2226" t="str">
            <v xml:space="preserve">TEXIM Y CIA LTDA                                                      </v>
          </cell>
          <cell r="C2226" t="str">
            <v xml:space="preserve">FONTIBON                  </v>
          </cell>
          <cell r="D2226" t="str">
            <v xml:space="preserve">BOGOTA D.C.               </v>
          </cell>
          <cell r="E2226" t="str">
            <v>VIGILANCIA</v>
          </cell>
          <cell r="F2226" t="str">
            <v>ACTIVA</v>
          </cell>
          <cell r="G2226" t="str">
            <v xml:space="preserve">COMERCIO DE COMBUSTIBLES Y LUBRICANTES       </v>
          </cell>
          <cell r="H2226">
            <v>2225</v>
          </cell>
          <cell r="I2226">
            <v>10339268</v>
          </cell>
          <cell r="J2226">
            <v>2552.5</v>
          </cell>
          <cell r="K2226">
            <v>2993053</v>
          </cell>
          <cell r="L2226">
            <v>2055</v>
          </cell>
          <cell r="M2226">
            <v>21898727</v>
          </cell>
          <cell r="N2226">
            <v>2251</v>
          </cell>
          <cell r="O2226">
            <v>5003491</v>
          </cell>
          <cell r="P2226">
            <v>1592</v>
          </cell>
          <cell r="Q2226">
            <v>1750493</v>
          </cell>
          <cell r="R2226">
            <v>2352</v>
          </cell>
          <cell r="S2226">
            <v>638100</v>
          </cell>
          <cell r="T2226">
            <v>13027.5</v>
          </cell>
          <cell r="U2226">
            <v>1729</v>
          </cell>
        </row>
        <row r="2227">
          <cell r="A2227">
            <v>800219189</v>
          </cell>
          <cell r="B2227" t="str">
            <v xml:space="preserve">REPRESENTACIONES EURODENT S.A.                                        </v>
          </cell>
          <cell r="C2227" t="str">
            <v xml:space="preserve">BOGOTA D.C.               </v>
          </cell>
          <cell r="D2227" t="str">
            <v xml:space="preserve">BOGOTA D.C.               </v>
          </cell>
          <cell r="E2227" t="str">
            <v>VIGILANCIA</v>
          </cell>
          <cell r="F2227" t="str">
            <v>ACTIVA</v>
          </cell>
          <cell r="G2227" t="str">
            <v xml:space="preserve">COMERCIO AL POR MAYOR                        </v>
          </cell>
          <cell r="H2227">
            <v>2226</v>
          </cell>
          <cell r="I2227">
            <v>10324925</v>
          </cell>
          <cell r="J2227">
            <v>2073</v>
          </cell>
          <cell r="K2227">
            <v>4095254</v>
          </cell>
          <cell r="L2227">
            <v>3083</v>
          </cell>
          <cell r="M2227">
            <v>13709496</v>
          </cell>
          <cell r="N2227">
            <v>2247</v>
          </cell>
          <cell r="O2227">
            <v>5010981</v>
          </cell>
          <cell r="P2227">
            <v>1601</v>
          </cell>
          <cell r="Q2227">
            <v>1736868</v>
          </cell>
          <cell r="R2227">
            <v>1825</v>
          </cell>
          <cell r="S2227">
            <v>906969</v>
          </cell>
          <cell r="T2227">
            <v>13055</v>
          </cell>
          <cell r="U2227">
            <v>1738</v>
          </cell>
        </row>
        <row r="2228">
          <cell r="A2228">
            <v>860048210</v>
          </cell>
          <cell r="B2228" t="str">
            <v xml:space="preserve">METALURGICAS BOGOTA S.A.                                              </v>
          </cell>
          <cell r="C2228" t="str">
            <v xml:space="preserve">BOGOTA D.C.               </v>
          </cell>
          <cell r="D2228" t="str">
            <v xml:space="preserve">BOGOTA D.C.               </v>
          </cell>
          <cell r="E2228" t="str">
            <v>INSPECCIÓN</v>
          </cell>
          <cell r="F2228" t="str">
            <v>ACTIVA</v>
          </cell>
          <cell r="G2228" t="str">
            <v>FABRICACION DE VEHICULOS AUTOMOTORES Y SUS PA</v>
          </cell>
          <cell r="H2228">
            <v>2227</v>
          </cell>
          <cell r="I2228">
            <v>10324661</v>
          </cell>
          <cell r="J2228">
            <v>1132.5</v>
          </cell>
          <cell r="K2228">
            <v>9475609</v>
          </cell>
          <cell r="L2228">
            <v>3863</v>
          </cell>
          <cell r="M2228">
            <v>10417923</v>
          </cell>
          <cell r="N2228">
            <v>4287</v>
          </cell>
          <cell r="O2228">
            <v>2319030</v>
          </cell>
          <cell r="P2228">
            <v>3106</v>
          </cell>
          <cell r="Q2228">
            <v>743918</v>
          </cell>
          <cell r="R2228">
            <v>4964</v>
          </cell>
          <cell r="S2228">
            <v>213111</v>
          </cell>
          <cell r="T2228">
            <v>19579.5</v>
          </cell>
          <cell r="U2228">
            <v>2587</v>
          </cell>
        </row>
        <row r="2229">
          <cell r="A2229">
            <v>890321924</v>
          </cell>
          <cell r="B2229" t="str">
            <v xml:space="preserve">CINTAS ANDINAS DE COLOMBIA S.A                                        </v>
          </cell>
          <cell r="C2229" t="str">
            <v xml:space="preserve">CALI                      </v>
          </cell>
          <cell r="D2229" t="str">
            <v xml:space="preserve">VALLE                     </v>
          </cell>
          <cell r="E2229" t="str">
            <v>VIGILANCIA</v>
          </cell>
          <cell r="F2229" t="str">
            <v>ACTIVA</v>
          </cell>
          <cell r="G2229" t="str">
            <v xml:space="preserve">OTRAS INDUSTRIAS MANUFACTURERAS              </v>
          </cell>
          <cell r="H2229">
            <v>2228</v>
          </cell>
          <cell r="I2229">
            <v>10320842</v>
          </cell>
          <cell r="J2229">
            <v>1414</v>
          </cell>
          <cell r="K2229">
            <v>7023873</v>
          </cell>
          <cell r="L2229">
            <v>2735</v>
          </cell>
          <cell r="M2229">
            <v>15777667</v>
          </cell>
          <cell r="N2229">
            <v>2531</v>
          </cell>
          <cell r="O2229">
            <v>4424084</v>
          </cell>
          <cell r="P2229">
            <v>2613</v>
          </cell>
          <cell r="Q2229">
            <v>941054</v>
          </cell>
          <cell r="R2229">
            <v>3350</v>
          </cell>
          <cell r="S2229">
            <v>387422</v>
          </cell>
          <cell r="T2229">
            <v>14871</v>
          </cell>
          <cell r="U2229">
            <v>1987</v>
          </cell>
        </row>
        <row r="2230">
          <cell r="A2230">
            <v>860530370</v>
          </cell>
          <cell r="B2230" t="str">
            <v xml:space="preserve">LIDER PRODUCTOS PUBLICITARIOS Y CIA LTDA                              </v>
          </cell>
          <cell r="C2230" t="str">
            <v xml:space="preserve">BOGOTA D.C.               </v>
          </cell>
          <cell r="D2230" t="str">
            <v xml:space="preserve">BOGOTA D.C.               </v>
          </cell>
          <cell r="E2230" t="str">
            <v>INSPECCIÓN</v>
          </cell>
          <cell r="F2230" t="str">
            <v>ACTIVA</v>
          </cell>
          <cell r="G2230" t="str">
            <v>EDITORIAL E IMPRESION (SIN INCLUIR PUBLICACIO</v>
          </cell>
          <cell r="H2230">
            <v>2229</v>
          </cell>
          <cell r="I2230">
            <v>10319040</v>
          </cell>
          <cell r="J2230">
            <v>1388</v>
          </cell>
          <cell r="K2230">
            <v>7238765</v>
          </cell>
          <cell r="L2230">
            <v>3947</v>
          </cell>
          <cell r="M2230">
            <v>10164448</v>
          </cell>
          <cell r="N2230">
            <v>3604</v>
          </cell>
          <cell r="O2230">
            <v>2867622</v>
          </cell>
          <cell r="P2230">
            <v>1714</v>
          </cell>
          <cell r="Q2230">
            <v>1601154</v>
          </cell>
          <cell r="R2230">
            <v>1953</v>
          </cell>
          <cell r="S2230">
            <v>830866</v>
          </cell>
          <cell r="T2230">
            <v>14835</v>
          </cell>
          <cell r="U2230">
            <v>1980</v>
          </cell>
        </row>
        <row r="2231">
          <cell r="A2231">
            <v>860020609</v>
          </cell>
          <cell r="B2231" t="str">
            <v xml:space="preserve">LABORATORIOS SMART S A EN ACUERDO DE REESTRUCTURACION                 </v>
          </cell>
          <cell r="C2231" t="str">
            <v xml:space="preserve">BOGOTA D.C.               </v>
          </cell>
          <cell r="D2231" t="str">
            <v xml:space="preserve">BOGOTA D.C.               </v>
          </cell>
          <cell r="E2231" t="str">
            <v>VIGILANCIA</v>
          </cell>
          <cell r="F2231" t="str">
            <v>ACUERDO DE REESTRUCTURACION</v>
          </cell>
          <cell r="G2231" t="str">
            <v xml:space="preserve">PRODUCTOS QUIMICOS                           </v>
          </cell>
          <cell r="H2231">
            <v>2230</v>
          </cell>
          <cell r="I2231">
            <v>10317126</v>
          </cell>
          <cell r="J2231">
            <v>1409</v>
          </cell>
          <cell r="K2231">
            <v>7054611</v>
          </cell>
          <cell r="L2231">
            <v>3211</v>
          </cell>
          <cell r="M2231">
            <v>13066587</v>
          </cell>
          <cell r="N2231">
            <v>1530</v>
          </cell>
          <cell r="O2231">
            <v>7754846</v>
          </cell>
          <cell r="P2231">
            <v>926</v>
          </cell>
          <cell r="Q2231">
            <v>3297327</v>
          </cell>
          <cell r="R2231">
            <v>1267</v>
          </cell>
          <cell r="S2231">
            <v>1478993</v>
          </cell>
          <cell r="T2231">
            <v>10573</v>
          </cell>
          <cell r="U2231">
            <v>1416</v>
          </cell>
        </row>
        <row r="2232">
          <cell r="A2232">
            <v>830000977</v>
          </cell>
          <cell r="B2232" t="str">
            <v xml:space="preserve">GOMEZ ZAPATA SA                                                       </v>
          </cell>
          <cell r="C2232" t="str">
            <v xml:space="preserve">BOGOTA D.C.               </v>
          </cell>
          <cell r="D2232" t="str">
            <v xml:space="preserve">BOGOTA D.C.               </v>
          </cell>
          <cell r="E2232" t="str">
            <v>INSPECCIÓN</v>
          </cell>
          <cell r="F2232" t="str">
            <v>ACTIVA</v>
          </cell>
          <cell r="G2232" t="str">
            <v xml:space="preserve">FABRICACION DE PRENDAS DE VESTIR             </v>
          </cell>
          <cell r="H2232">
            <v>2231</v>
          </cell>
          <cell r="I2232">
            <v>10311761</v>
          </cell>
          <cell r="J2232">
            <v>2630.5</v>
          </cell>
          <cell r="K2232">
            <v>2912929</v>
          </cell>
          <cell r="L2232">
            <v>4744</v>
          </cell>
          <cell r="M2232">
            <v>8097201</v>
          </cell>
          <cell r="N2232">
            <v>4996</v>
          </cell>
          <cell r="O2232">
            <v>1912470</v>
          </cell>
          <cell r="P2232">
            <v>3275</v>
          </cell>
          <cell r="Q2232">
            <v>690280</v>
          </cell>
          <cell r="R2232">
            <v>4343</v>
          </cell>
          <cell r="S2232">
            <v>261278</v>
          </cell>
          <cell r="T2232">
            <v>22219.5</v>
          </cell>
          <cell r="U2232">
            <v>2966</v>
          </cell>
        </row>
        <row r="2233">
          <cell r="A2233">
            <v>890800450</v>
          </cell>
          <cell r="B2233" t="str">
            <v xml:space="preserve">INDUMA S.C.A.                                                         </v>
          </cell>
          <cell r="C2233" t="str">
            <v xml:space="preserve">MANIZALES                 </v>
          </cell>
          <cell r="D2233" t="str">
            <v xml:space="preserve">CALDAS                    </v>
          </cell>
          <cell r="E2233" t="str">
            <v>VIGILANCIA</v>
          </cell>
          <cell r="F2233" t="str">
            <v>ACTIVA</v>
          </cell>
          <cell r="G2233" t="str">
            <v xml:space="preserve">INDUSTRIA METALMECANICA DERIVADA             </v>
          </cell>
          <cell r="H2233">
            <v>2232</v>
          </cell>
          <cell r="I2233">
            <v>10310717</v>
          </cell>
          <cell r="J2233">
            <v>1576.5</v>
          </cell>
          <cell r="K2233">
            <v>6059154</v>
          </cell>
          <cell r="L2233">
            <v>2925</v>
          </cell>
          <cell r="M2233">
            <v>14599911</v>
          </cell>
          <cell r="N2233">
            <v>3330</v>
          </cell>
          <cell r="O2233">
            <v>3131984</v>
          </cell>
          <cell r="P2233">
            <v>3896</v>
          </cell>
          <cell r="Q2233">
            <v>544345</v>
          </cell>
          <cell r="R2233">
            <v>4067</v>
          </cell>
          <cell r="S2233">
            <v>291134</v>
          </cell>
          <cell r="T2233">
            <v>18026.5</v>
          </cell>
          <cell r="U2233">
            <v>2390</v>
          </cell>
        </row>
        <row r="2234">
          <cell r="A2234">
            <v>830040981</v>
          </cell>
          <cell r="B2234" t="str">
            <v xml:space="preserve">INVENSYS SYSTEMS L A COLOMBIA                                         </v>
          </cell>
          <cell r="C2234" t="str">
            <v xml:space="preserve">BOGOTA D.C.               </v>
          </cell>
          <cell r="D2234" t="str">
            <v xml:space="preserve">BOGOTA D.C.               </v>
          </cell>
          <cell r="E2234" t="str">
            <v>VIGILANCIA</v>
          </cell>
          <cell r="F2234" t="str">
            <v>ACTIVA</v>
          </cell>
          <cell r="G2234" t="str">
            <v xml:space="preserve">COMERCIO AL POR MENOR                        </v>
          </cell>
          <cell r="H2234">
            <v>2233</v>
          </cell>
          <cell r="I2234">
            <v>10286837</v>
          </cell>
          <cell r="J2234">
            <v>1769</v>
          </cell>
          <cell r="K2234">
            <v>5177354</v>
          </cell>
          <cell r="L2234">
            <v>3071</v>
          </cell>
          <cell r="M2234">
            <v>13752818</v>
          </cell>
          <cell r="N2234">
            <v>2789</v>
          </cell>
          <cell r="O2234">
            <v>3896053</v>
          </cell>
          <cell r="P2234">
            <v>2902</v>
          </cell>
          <cell r="Q2234">
            <v>818581</v>
          </cell>
          <cell r="R2234">
            <v>2844</v>
          </cell>
          <cell r="S2234">
            <v>492581</v>
          </cell>
          <cell r="T2234">
            <v>15608</v>
          </cell>
          <cell r="U2234">
            <v>2083</v>
          </cell>
        </row>
        <row r="2235">
          <cell r="A2235">
            <v>813001376</v>
          </cell>
          <cell r="B2235" t="str">
            <v xml:space="preserve">CONSTRUCTORA SANTA LUCIA LTDA                                         </v>
          </cell>
          <cell r="C2235" t="str">
            <v xml:space="preserve">NEIVA                     </v>
          </cell>
          <cell r="D2235" t="str">
            <v xml:space="preserve">HUILA                     </v>
          </cell>
          <cell r="E2235" t="str">
            <v>INSPECCIÓN</v>
          </cell>
          <cell r="F2235" t="str">
            <v>ACTIVA</v>
          </cell>
          <cell r="G2235" t="str">
            <v xml:space="preserve">CONSTRUCCION DE OBRAS RESIDENCIALES          </v>
          </cell>
          <cell r="H2235">
            <v>2234</v>
          </cell>
          <cell r="I2235">
            <v>10286216</v>
          </cell>
          <cell r="J2235">
            <v>1210</v>
          </cell>
          <cell r="K2235">
            <v>8663730</v>
          </cell>
          <cell r="L2235">
            <v>3309</v>
          </cell>
          <cell r="M2235">
            <v>12643653</v>
          </cell>
          <cell r="N2235">
            <v>1777</v>
          </cell>
          <cell r="O2235">
            <v>6671805</v>
          </cell>
          <cell r="P2235">
            <v>537</v>
          </cell>
          <cell r="Q2235">
            <v>6299474</v>
          </cell>
          <cell r="R2235">
            <v>427</v>
          </cell>
          <cell r="S2235">
            <v>6232261</v>
          </cell>
          <cell r="T2235">
            <v>9494</v>
          </cell>
          <cell r="U2235">
            <v>1281</v>
          </cell>
        </row>
        <row r="2236">
          <cell r="A2236">
            <v>860069368</v>
          </cell>
          <cell r="B2236" t="str">
            <v xml:space="preserve">SEGURIDAD MOVIL DE COLOMBIA S.A.                                      </v>
          </cell>
          <cell r="C2236" t="str">
            <v xml:space="preserve">BOGOTA D.C.               </v>
          </cell>
          <cell r="D2236" t="str">
            <v xml:space="preserve">BOGOTA D.C.               </v>
          </cell>
          <cell r="E2236" t="str">
            <v>VIGILANCIA</v>
          </cell>
          <cell r="F2236" t="str">
            <v>ACTIVA</v>
          </cell>
          <cell r="G2236" t="str">
            <v xml:space="preserve">OTRAS ACTIVIDADES EMPRESARIALES              </v>
          </cell>
          <cell r="H2236">
            <v>2235</v>
          </cell>
          <cell r="I2236">
            <v>10273883</v>
          </cell>
          <cell r="J2236">
            <v>1590.5</v>
          </cell>
          <cell r="K2236">
            <v>5994736</v>
          </cell>
          <cell r="L2236">
            <v>2326</v>
          </cell>
          <cell r="M2236">
            <v>18915056</v>
          </cell>
          <cell r="N2236">
            <v>2845</v>
          </cell>
          <cell r="O2236">
            <v>3798421</v>
          </cell>
          <cell r="P2236">
            <v>4588</v>
          </cell>
          <cell r="Q2236">
            <v>427015</v>
          </cell>
          <cell r="R2236">
            <v>1910</v>
          </cell>
          <cell r="S2236">
            <v>859142</v>
          </cell>
          <cell r="T2236">
            <v>15494.5</v>
          </cell>
          <cell r="U2236">
            <v>2068</v>
          </cell>
        </row>
        <row r="2237">
          <cell r="A2237">
            <v>800233035</v>
          </cell>
          <cell r="B2237" t="str">
            <v xml:space="preserve">SALINAS DE LA SABANA S. A.                                            </v>
          </cell>
          <cell r="C2237" t="str">
            <v xml:space="preserve">ZIPAQUIRA                 </v>
          </cell>
          <cell r="D2237" t="str">
            <v xml:space="preserve">CUNDINAMARCA              </v>
          </cell>
          <cell r="E2237" t="str">
            <v>INSPECCIÓN</v>
          </cell>
          <cell r="F2237" t="str">
            <v>ACTIVA</v>
          </cell>
          <cell r="G2237" t="str">
            <v xml:space="preserve">EXTRACCION Y EXPLOTACION DE OTROS MINERALES  </v>
          </cell>
          <cell r="H2237">
            <v>2236</v>
          </cell>
          <cell r="I2237">
            <v>10241907</v>
          </cell>
          <cell r="J2237">
            <v>1211.5</v>
          </cell>
          <cell r="K2237">
            <v>8650978</v>
          </cell>
          <cell r="L2237">
            <v>4496</v>
          </cell>
          <cell r="M2237">
            <v>8687506</v>
          </cell>
          <cell r="N2237">
            <v>2594</v>
          </cell>
          <cell r="O2237">
            <v>4265809</v>
          </cell>
          <cell r="P2237">
            <v>876</v>
          </cell>
          <cell r="Q2237">
            <v>3536206</v>
          </cell>
          <cell r="R2237">
            <v>814</v>
          </cell>
          <cell r="S2237">
            <v>2612289</v>
          </cell>
          <cell r="T2237">
            <v>12227.5</v>
          </cell>
          <cell r="U2237">
            <v>1625</v>
          </cell>
        </row>
        <row r="2238">
          <cell r="A2238">
            <v>860529011</v>
          </cell>
          <cell r="B2238" t="str">
            <v xml:space="preserve">C.I. SANCHEZ ZAPATA Y CIA LTDA                                        </v>
          </cell>
          <cell r="C2238" t="str">
            <v xml:space="preserve">BOGOTA D.C.               </v>
          </cell>
          <cell r="D2238" t="str">
            <v xml:space="preserve">BOGOTA D.C.               </v>
          </cell>
          <cell r="E2238" t="str">
            <v>INSPECCIÓN</v>
          </cell>
          <cell r="F2238" t="str">
            <v>ACTIVA</v>
          </cell>
          <cell r="G2238" t="str">
            <v xml:space="preserve">FABRICACION DE PRENDAS DE VESTIR             </v>
          </cell>
          <cell r="H2238">
            <v>2237</v>
          </cell>
          <cell r="I2238">
            <v>10239021</v>
          </cell>
          <cell r="J2238">
            <v>3245.5</v>
          </cell>
          <cell r="K2238">
            <v>2160408</v>
          </cell>
          <cell r="L2238">
            <v>3915</v>
          </cell>
          <cell r="M2238">
            <v>10258046</v>
          </cell>
          <cell r="N2238">
            <v>3404</v>
          </cell>
          <cell r="O2238">
            <v>3055093</v>
          </cell>
          <cell r="P2238">
            <v>1774</v>
          </cell>
          <cell r="Q2238">
            <v>1539315</v>
          </cell>
          <cell r="R2238">
            <v>5696</v>
          </cell>
          <cell r="S2238">
            <v>170388</v>
          </cell>
          <cell r="T2238">
            <v>20271.5</v>
          </cell>
          <cell r="U2238">
            <v>2688</v>
          </cell>
        </row>
        <row r="2239">
          <cell r="A2239">
            <v>805015792</v>
          </cell>
          <cell r="B2239" t="str">
            <v xml:space="preserve">FRANCO &amp; CIA S.C.A                                                    </v>
          </cell>
          <cell r="C2239" t="str">
            <v xml:space="preserve">CALI                      </v>
          </cell>
          <cell r="D2239" t="str">
            <v xml:space="preserve">VALLE                     </v>
          </cell>
          <cell r="E2239" t="str">
            <v>VIGILANCIA</v>
          </cell>
          <cell r="F2239" t="str">
            <v>ACTIVA</v>
          </cell>
          <cell r="G2239" t="str">
            <v xml:space="preserve">COMERCIO DE VEHICULOS Y ACTIVIDADES CONEXAS  </v>
          </cell>
          <cell r="H2239">
            <v>2238</v>
          </cell>
          <cell r="I2239">
            <v>10236484</v>
          </cell>
          <cell r="J2239">
            <v>3824.5</v>
          </cell>
          <cell r="K2239">
            <v>1653367</v>
          </cell>
          <cell r="L2239">
            <v>2432</v>
          </cell>
          <cell r="M2239">
            <v>18089561</v>
          </cell>
          <cell r="N2239">
            <v>2766</v>
          </cell>
          <cell r="O2239">
            <v>3947096</v>
          </cell>
          <cell r="P2239">
            <v>3026</v>
          </cell>
          <cell r="Q2239">
            <v>772006</v>
          </cell>
          <cell r="R2239">
            <v>6471</v>
          </cell>
          <cell r="S2239">
            <v>133180</v>
          </cell>
          <cell r="T2239">
            <v>20757.5</v>
          </cell>
          <cell r="U2239">
            <v>2749</v>
          </cell>
        </row>
        <row r="2240">
          <cell r="A2240">
            <v>804014611</v>
          </cell>
          <cell r="B2240" t="str">
            <v xml:space="preserve">ELECTROINDUSTRIAL LTDA                                                </v>
          </cell>
          <cell r="C2240" t="str">
            <v xml:space="preserve">BUCARAMANGA               </v>
          </cell>
          <cell r="D2240" t="str">
            <v xml:space="preserve">SANTANDER                 </v>
          </cell>
          <cell r="E2240" t="str">
            <v>VIGILANCIA</v>
          </cell>
          <cell r="F2240" t="str">
            <v>ACTIVA</v>
          </cell>
          <cell r="G2240" t="str">
            <v xml:space="preserve">COMERCIO AL POR MAYOR                        </v>
          </cell>
          <cell r="H2240">
            <v>2239</v>
          </cell>
          <cell r="I2240">
            <v>10235748</v>
          </cell>
          <cell r="J2240">
            <v>4063.5</v>
          </cell>
          <cell r="K2240">
            <v>1478850</v>
          </cell>
          <cell r="L2240">
            <v>2340</v>
          </cell>
          <cell r="M2240">
            <v>18789457</v>
          </cell>
          <cell r="N2240">
            <v>3950</v>
          </cell>
          <cell r="O2240">
            <v>2579378</v>
          </cell>
          <cell r="P2240">
            <v>3266</v>
          </cell>
          <cell r="Q2240">
            <v>693051</v>
          </cell>
          <cell r="R2240">
            <v>3736</v>
          </cell>
          <cell r="S2240">
            <v>330279</v>
          </cell>
          <cell r="T2240">
            <v>19594.5</v>
          </cell>
          <cell r="U2240">
            <v>2594</v>
          </cell>
        </row>
        <row r="2241">
          <cell r="A2241">
            <v>890101778</v>
          </cell>
          <cell r="B2241" t="str">
            <v xml:space="preserve">SONOVISTA PUBLICIDAD S.A                                              </v>
          </cell>
          <cell r="C2241" t="str">
            <v xml:space="preserve">BARRANQUILLA              </v>
          </cell>
          <cell r="D2241" t="str">
            <v xml:space="preserve">ATLANTICO                 </v>
          </cell>
          <cell r="E2241" t="str">
            <v>INSPECCIÓN</v>
          </cell>
          <cell r="F2241" t="str">
            <v>ACTIVA</v>
          </cell>
          <cell r="G2241" t="str">
            <v xml:space="preserve">OTRAS ACTIVIDADES EMPRESARIALES              </v>
          </cell>
          <cell r="H2241">
            <v>2240</v>
          </cell>
          <cell r="I2241">
            <v>10224036</v>
          </cell>
          <cell r="J2241">
            <v>1755.5</v>
          </cell>
          <cell r="K2241">
            <v>5235221</v>
          </cell>
          <cell r="L2241">
            <v>5663</v>
          </cell>
          <cell r="M2241">
            <v>6257496</v>
          </cell>
          <cell r="N2241">
            <v>3760</v>
          </cell>
          <cell r="O2241">
            <v>2734841</v>
          </cell>
          <cell r="P2241">
            <v>1855</v>
          </cell>
          <cell r="Q2241">
            <v>1462787</v>
          </cell>
          <cell r="R2241">
            <v>2239</v>
          </cell>
          <cell r="S2241">
            <v>679737</v>
          </cell>
          <cell r="T2241">
            <v>17512.5</v>
          </cell>
          <cell r="U2241">
            <v>2327</v>
          </cell>
        </row>
        <row r="2242">
          <cell r="A2242">
            <v>811010485</v>
          </cell>
          <cell r="B2242" t="str">
            <v xml:space="preserve">FONDO DE GARANTIAS DE ANTIOQUIA S.A                                   </v>
          </cell>
          <cell r="C2242" t="str">
            <v xml:space="preserve">MEDELLIN                  </v>
          </cell>
          <cell r="D2242" t="str">
            <v xml:space="preserve">ANTIOQUIA                 </v>
          </cell>
          <cell r="E2242" t="str">
            <v>INSPECCIÓN</v>
          </cell>
          <cell r="F2242" t="str">
            <v>ACTIVA</v>
          </cell>
          <cell r="G2242" t="str">
            <v xml:space="preserve">OTRAS ACTIVIDADES EMPRESARIALES              </v>
          </cell>
          <cell r="H2242">
            <v>2241</v>
          </cell>
          <cell r="I2242">
            <v>10217062</v>
          </cell>
          <cell r="J2242">
            <v>1336.5</v>
          </cell>
          <cell r="K2242">
            <v>7581775</v>
          </cell>
          <cell r="L2242">
            <v>5879</v>
          </cell>
          <cell r="M2242">
            <v>5877626</v>
          </cell>
          <cell r="N2242">
            <v>1983</v>
          </cell>
          <cell r="O2242">
            <v>5877626</v>
          </cell>
          <cell r="P2242">
            <v>948</v>
          </cell>
          <cell r="Q2242">
            <v>3189276</v>
          </cell>
          <cell r="R2242">
            <v>1140</v>
          </cell>
          <cell r="S2242">
            <v>1652364</v>
          </cell>
          <cell r="T2242">
            <v>13527.5</v>
          </cell>
          <cell r="U2242">
            <v>1809</v>
          </cell>
        </row>
        <row r="2243">
          <cell r="A2243">
            <v>860500100</v>
          </cell>
          <cell r="B2243" t="str">
            <v xml:space="preserve">PUBLICIS COLOMBIA S A                                                 </v>
          </cell>
          <cell r="C2243" t="str">
            <v xml:space="preserve">BOGOTA D.C.               </v>
          </cell>
          <cell r="D2243" t="str">
            <v xml:space="preserve">BOGOTA D.C.               </v>
          </cell>
          <cell r="E2243" t="str">
            <v>INSPECCIÓN</v>
          </cell>
          <cell r="F2243" t="str">
            <v>ACTIVA</v>
          </cell>
          <cell r="G2243" t="str">
            <v xml:space="preserve">OTRAS ACTIVIDADES EMPRESARIALES              </v>
          </cell>
          <cell r="H2243">
            <v>2242</v>
          </cell>
          <cell r="I2243">
            <v>10212529</v>
          </cell>
          <cell r="J2243">
            <v>3219.5</v>
          </cell>
          <cell r="K2243">
            <v>2183796</v>
          </cell>
          <cell r="L2243">
            <v>3806</v>
          </cell>
          <cell r="M2243">
            <v>10606712</v>
          </cell>
          <cell r="N2243">
            <v>1211</v>
          </cell>
          <cell r="O2243">
            <v>9606995</v>
          </cell>
          <cell r="P2243">
            <v>2089</v>
          </cell>
          <cell r="Q2243">
            <v>1271644</v>
          </cell>
          <cell r="R2243">
            <v>1829</v>
          </cell>
          <cell r="S2243">
            <v>904871</v>
          </cell>
          <cell r="T2243">
            <v>14396.5</v>
          </cell>
          <cell r="U2243">
            <v>1919</v>
          </cell>
        </row>
        <row r="2244">
          <cell r="A2244">
            <v>890204942</v>
          </cell>
          <cell r="B2244" t="str">
            <v xml:space="preserve">PRODUCTORA AVICOLA DE LOS ANDES LTDA                                  </v>
          </cell>
          <cell r="C2244" t="str">
            <v xml:space="preserve">FLORIDABLANCA             </v>
          </cell>
          <cell r="D2244" t="str">
            <v xml:space="preserve">SANTANDER                 </v>
          </cell>
          <cell r="E2244" t="str">
            <v>VIGILANCIA</v>
          </cell>
          <cell r="F2244" t="str">
            <v>ACTIVA</v>
          </cell>
          <cell r="G2244" t="str">
            <v xml:space="preserve">ACTIVIDADES PECUARIAS Y DE CAZA              </v>
          </cell>
          <cell r="H2244">
            <v>2243</v>
          </cell>
          <cell r="I2244">
            <v>10209609</v>
          </cell>
          <cell r="J2244">
            <v>1294.5</v>
          </cell>
          <cell r="K2244">
            <v>7898542</v>
          </cell>
          <cell r="L2244">
            <v>3155</v>
          </cell>
          <cell r="M2244">
            <v>13295440</v>
          </cell>
          <cell r="N2244">
            <v>8198</v>
          </cell>
          <cell r="O2244">
            <v>935442</v>
          </cell>
          <cell r="P2244">
            <v>4023</v>
          </cell>
          <cell r="Q2244">
            <v>522261</v>
          </cell>
          <cell r="R2244">
            <v>1453</v>
          </cell>
          <cell r="S2244">
            <v>1235747</v>
          </cell>
          <cell r="T2244">
            <v>20366.5</v>
          </cell>
          <cell r="U2244">
            <v>2701</v>
          </cell>
        </row>
        <row r="2245">
          <cell r="A2245">
            <v>890917398</v>
          </cell>
          <cell r="B2245" t="str">
            <v xml:space="preserve">MINERALES INDUSTRIALES S A                                            </v>
          </cell>
          <cell r="C2245" t="str">
            <v xml:space="preserve">SABANETA                  </v>
          </cell>
          <cell r="D2245" t="str">
            <v xml:space="preserve">ANTIOQUIA                 </v>
          </cell>
          <cell r="E2245" t="str">
            <v>VIGILANCIA</v>
          </cell>
          <cell r="F2245" t="str">
            <v>ACTIVA</v>
          </cell>
          <cell r="G2245" t="str">
            <v>FABRICACION DE PRODUCTOS MINERALES NO METALIC</v>
          </cell>
          <cell r="H2245">
            <v>2244</v>
          </cell>
          <cell r="I2245">
            <v>10197814</v>
          </cell>
          <cell r="J2245">
            <v>1498.5</v>
          </cell>
          <cell r="K2245">
            <v>6491361</v>
          </cell>
          <cell r="L2245">
            <v>2927</v>
          </cell>
          <cell r="M2245">
            <v>14580882</v>
          </cell>
          <cell r="N2245">
            <v>2309</v>
          </cell>
          <cell r="O2245">
            <v>4885239</v>
          </cell>
          <cell r="P2245">
            <v>1519</v>
          </cell>
          <cell r="Q2245">
            <v>1844874</v>
          </cell>
          <cell r="R2245">
            <v>2501</v>
          </cell>
          <cell r="S2245">
            <v>589000</v>
          </cell>
          <cell r="T2245">
            <v>12998.5</v>
          </cell>
          <cell r="U2245">
            <v>1731</v>
          </cell>
        </row>
        <row r="2246">
          <cell r="A2246">
            <v>800139545</v>
          </cell>
          <cell r="B2246" t="str">
            <v xml:space="preserve">LA S.A. SOCIEDAD DE APOYO AERONAUTICO S.A.                            </v>
          </cell>
          <cell r="C2246" t="str">
            <v xml:space="preserve">MEDELLIN                  </v>
          </cell>
          <cell r="D2246" t="str">
            <v xml:space="preserve">ANTIOQUIA                 </v>
          </cell>
          <cell r="E2246" t="str">
            <v>VIGILANCIA</v>
          </cell>
          <cell r="F2246" t="str">
            <v>ACTIVA</v>
          </cell>
          <cell r="G2246" t="str">
            <v>ALMACENAMIENTO Y OTRAS ACTIVIDADES RELACIONAD</v>
          </cell>
          <cell r="H2246">
            <v>2245</v>
          </cell>
          <cell r="I2246">
            <v>10197132</v>
          </cell>
          <cell r="J2246">
            <v>1361.5</v>
          </cell>
          <cell r="K2246">
            <v>7420500</v>
          </cell>
          <cell r="L2246">
            <v>2531</v>
          </cell>
          <cell r="M2246">
            <v>17333789</v>
          </cell>
          <cell r="N2246">
            <v>700</v>
          </cell>
          <cell r="O2246">
            <v>17333789</v>
          </cell>
          <cell r="P2246">
            <v>881</v>
          </cell>
          <cell r="Q2246">
            <v>3513249</v>
          </cell>
          <cell r="R2246">
            <v>979</v>
          </cell>
          <cell r="S2246">
            <v>2018628</v>
          </cell>
          <cell r="T2246">
            <v>8697.5</v>
          </cell>
          <cell r="U2246">
            <v>1189</v>
          </cell>
        </row>
        <row r="2247">
          <cell r="A2247">
            <v>800159244</v>
          </cell>
          <cell r="B2247" t="str">
            <v xml:space="preserve">AUTOMOTORA NORTE Y SUR LTDA                                           </v>
          </cell>
          <cell r="C2247" t="str">
            <v xml:space="preserve">CALI                      </v>
          </cell>
          <cell r="D2247" t="str">
            <v xml:space="preserve">VALLE                     </v>
          </cell>
          <cell r="E2247" t="str">
            <v>VIGILANCIA</v>
          </cell>
          <cell r="F2247" t="str">
            <v>ACTIVA</v>
          </cell>
          <cell r="G2247" t="str">
            <v xml:space="preserve">COMERCIO DE VEHICULOS Y ACTIVIDADES CONEXAS  </v>
          </cell>
          <cell r="H2247">
            <v>2246</v>
          </cell>
          <cell r="I2247">
            <v>10189369</v>
          </cell>
          <cell r="J2247">
            <v>1663</v>
          </cell>
          <cell r="K2247">
            <v>5658056</v>
          </cell>
          <cell r="L2247">
            <v>705</v>
          </cell>
          <cell r="M2247">
            <v>68613470</v>
          </cell>
          <cell r="N2247">
            <v>1634</v>
          </cell>
          <cell r="O2247">
            <v>7244490</v>
          </cell>
          <cell r="P2247">
            <v>2377</v>
          </cell>
          <cell r="Q2247">
            <v>1063126</v>
          </cell>
          <cell r="R2247">
            <v>2911</v>
          </cell>
          <cell r="S2247">
            <v>475974</v>
          </cell>
          <cell r="T2247">
            <v>11536</v>
          </cell>
          <cell r="U2247">
            <v>1552</v>
          </cell>
        </row>
        <row r="2248">
          <cell r="A2248">
            <v>800160092</v>
          </cell>
          <cell r="B2248" t="str">
            <v xml:space="preserve">ITALTRADING LTDA.                                                     </v>
          </cell>
          <cell r="C2248" t="str">
            <v xml:space="preserve">BOGOTA D.C.               </v>
          </cell>
          <cell r="D2248" t="str">
            <v xml:space="preserve">BOGOTA D.C.               </v>
          </cell>
          <cell r="E2248" t="str">
            <v>INSPECCIÓN</v>
          </cell>
          <cell r="F2248" t="str">
            <v>ACTIVA</v>
          </cell>
          <cell r="G2248" t="str">
            <v xml:space="preserve">COMERCIO AL POR MAYOR                        </v>
          </cell>
          <cell r="H2248">
            <v>2247</v>
          </cell>
          <cell r="I2248">
            <v>10182539</v>
          </cell>
          <cell r="J2248">
            <v>2476.5</v>
          </cell>
          <cell r="K2248">
            <v>3132235</v>
          </cell>
          <cell r="L2248">
            <v>3959</v>
          </cell>
          <cell r="M2248">
            <v>10121901</v>
          </cell>
          <cell r="N2248">
            <v>2208</v>
          </cell>
          <cell r="O2248">
            <v>5107743</v>
          </cell>
          <cell r="P2248">
            <v>1376</v>
          </cell>
          <cell r="Q2248">
            <v>2057213</v>
          </cell>
          <cell r="R2248">
            <v>3879</v>
          </cell>
          <cell r="S2248">
            <v>312156</v>
          </cell>
          <cell r="T2248">
            <v>16145.5</v>
          </cell>
          <cell r="U2248">
            <v>2141</v>
          </cell>
        </row>
        <row r="2249">
          <cell r="A2249">
            <v>800161555</v>
          </cell>
          <cell r="B2249" t="str">
            <v xml:space="preserve">HARINERA INDUPAN S.A.                                                 </v>
          </cell>
          <cell r="C2249" t="str">
            <v xml:space="preserve">BOGOTA D.C.               </v>
          </cell>
          <cell r="D2249" t="str">
            <v xml:space="preserve">BOGOTA D.C.               </v>
          </cell>
          <cell r="E2249" t="str">
            <v>VIGILANCIA</v>
          </cell>
          <cell r="F2249" t="str">
            <v>ACTIVA</v>
          </cell>
          <cell r="G2249" t="str">
            <v xml:space="preserve">PRODUCTOS ALIMENTICIOS                       </v>
          </cell>
          <cell r="H2249">
            <v>2248</v>
          </cell>
          <cell r="I2249">
            <v>10165168</v>
          </cell>
          <cell r="J2249">
            <v>1505</v>
          </cell>
          <cell r="K2249">
            <v>6449767</v>
          </cell>
          <cell r="L2249">
            <v>2385</v>
          </cell>
          <cell r="M2249">
            <v>18432146</v>
          </cell>
          <cell r="N2249">
            <v>3895</v>
          </cell>
          <cell r="O2249">
            <v>2631055</v>
          </cell>
          <cell r="P2249">
            <v>2711</v>
          </cell>
          <cell r="Q2249">
            <v>895546</v>
          </cell>
          <cell r="R2249">
            <v>1895</v>
          </cell>
          <cell r="S2249">
            <v>865794</v>
          </cell>
          <cell r="T2249">
            <v>14639</v>
          </cell>
          <cell r="U2249">
            <v>1955</v>
          </cell>
        </row>
        <row r="2250">
          <cell r="A2250">
            <v>800157061</v>
          </cell>
          <cell r="B2250" t="str">
            <v xml:space="preserve">TRANSAIRE LTDA                                                        </v>
          </cell>
          <cell r="C2250" t="str">
            <v xml:space="preserve">BOGOTA D.C.               </v>
          </cell>
          <cell r="D2250" t="str">
            <v xml:space="preserve">BOGOTA D.C.               </v>
          </cell>
          <cell r="E2250" t="str">
            <v>VIGILANCIA</v>
          </cell>
          <cell r="F2250" t="str">
            <v>ACTIVA</v>
          </cell>
          <cell r="G2250" t="str">
            <v xml:space="preserve">COMERCIO DE VEHICULOS Y ACTIVIDADES CONEXAS  </v>
          </cell>
          <cell r="H2250">
            <v>2249</v>
          </cell>
          <cell r="I2250">
            <v>10163349</v>
          </cell>
          <cell r="J2250">
            <v>2858</v>
          </cell>
          <cell r="K2250">
            <v>2611674</v>
          </cell>
          <cell r="L2250">
            <v>2496</v>
          </cell>
          <cell r="M2250">
            <v>17635471</v>
          </cell>
          <cell r="N2250">
            <v>2834</v>
          </cell>
          <cell r="O2250">
            <v>3819998</v>
          </cell>
          <cell r="P2250">
            <v>1235</v>
          </cell>
          <cell r="Q2250">
            <v>2324064</v>
          </cell>
          <cell r="R2250">
            <v>1202</v>
          </cell>
          <cell r="S2250">
            <v>1562310</v>
          </cell>
          <cell r="T2250">
            <v>12874</v>
          </cell>
          <cell r="U2250">
            <v>1713</v>
          </cell>
        </row>
        <row r="2251">
          <cell r="A2251">
            <v>890100363</v>
          </cell>
          <cell r="B2251" t="str">
            <v xml:space="preserve">LABORATORIOS COFARMA S.A.                                             </v>
          </cell>
          <cell r="C2251" t="str">
            <v xml:space="preserve">BARRANQUILLA              </v>
          </cell>
          <cell r="D2251" t="str">
            <v xml:space="preserve">ATLANTICO                 </v>
          </cell>
          <cell r="E2251" t="str">
            <v>VIGILANCIA</v>
          </cell>
          <cell r="F2251" t="str">
            <v>ACTIVA</v>
          </cell>
          <cell r="G2251" t="str">
            <v xml:space="preserve">PRODUCTOS QUIMICOS                           </v>
          </cell>
          <cell r="H2251">
            <v>2250</v>
          </cell>
          <cell r="I2251">
            <v>10156960</v>
          </cell>
          <cell r="J2251">
            <v>3320</v>
          </cell>
          <cell r="K2251">
            <v>2084893</v>
          </cell>
          <cell r="L2251">
            <v>2436</v>
          </cell>
          <cell r="M2251">
            <v>18059360</v>
          </cell>
          <cell r="N2251">
            <v>1234</v>
          </cell>
          <cell r="O2251">
            <v>9467717</v>
          </cell>
          <cell r="P2251">
            <v>2417</v>
          </cell>
          <cell r="Q2251">
            <v>1038223</v>
          </cell>
          <cell r="R2251">
            <v>8458</v>
          </cell>
          <cell r="S2251">
            <v>75391</v>
          </cell>
          <cell r="T2251">
            <v>20115</v>
          </cell>
          <cell r="U2251">
            <v>2664</v>
          </cell>
        </row>
        <row r="2252">
          <cell r="A2252">
            <v>830067414</v>
          </cell>
          <cell r="B2252" t="str">
            <v xml:space="preserve">KAESER COMPRESORES DE COLOMBIA LTDA                                   </v>
          </cell>
          <cell r="C2252" t="str">
            <v xml:space="preserve">BOGOTA D.C.               </v>
          </cell>
          <cell r="D2252" t="str">
            <v xml:space="preserve">BOGOTA D.C.               </v>
          </cell>
          <cell r="E2252" t="str">
            <v>VIGILANCIA</v>
          </cell>
          <cell r="F2252" t="str">
            <v>ACTIVA</v>
          </cell>
          <cell r="G2252" t="str">
            <v xml:space="preserve">COMERCIO AL POR MAYOR                        </v>
          </cell>
          <cell r="H2252">
            <v>2251</v>
          </cell>
          <cell r="I2252">
            <v>10148445</v>
          </cell>
          <cell r="J2252">
            <v>2584.5</v>
          </cell>
          <cell r="K2252">
            <v>2965625</v>
          </cell>
          <cell r="L2252">
            <v>2919</v>
          </cell>
          <cell r="M2252">
            <v>14624175</v>
          </cell>
          <cell r="N2252">
            <v>2169</v>
          </cell>
          <cell r="O2252">
            <v>5222912</v>
          </cell>
          <cell r="P2252">
            <v>2864</v>
          </cell>
          <cell r="Q2252">
            <v>832634</v>
          </cell>
          <cell r="R2252">
            <v>3055</v>
          </cell>
          <cell r="S2252">
            <v>448245</v>
          </cell>
          <cell r="T2252">
            <v>15842.5</v>
          </cell>
          <cell r="U2252">
            <v>2115</v>
          </cell>
        </row>
        <row r="2253">
          <cell r="A2253">
            <v>891801491</v>
          </cell>
          <cell r="B2253" t="str">
            <v xml:space="preserve">DISTRIBUIDORA DE AUTOS LTDA                                           </v>
          </cell>
          <cell r="C2253" t="str">
            <v xml:space="preserve">TUNJA                     </v>
          </cell>
          <cell r="D2253" t="str">
            <v xml:space="preserve">BOYACA                    </v>
          </cell>
          <cell r="E2253" t="str">
            <v>VIGILANCIA</v>
          </cell>
          <cell r="F2253" t="str">
            <v>ACTIVA</v>
          </cell>
          <cell r="G2253" t="str">
            <v xml:space="preserve">COMERCIO DE VEHICULOS Y ACTIVIDADES CONEXAS  </v>
          </cell>
          <cell r="H2253">
            <v>2252</v>
          </cell>
          <cell r="I2253">
            <v>10146567</v>
          </cell>
          <cell r="J2253">
            <v>3073</v>
          </cell>
          <cell r="K2253">
            <v>2348880</v>
          </cell>
          <cell r="L2253">
            <v>1249</v>
          </cell>
          <cell r="M2253">
            <v>37753557</v>
          </cell>
          <cell r="N2253">
            <v>2238</v>
          </cell>
          <cell r="O2253">
            <v>5034733</v>
          </cell>
          <cell r="P2253">
            <v>3354</v>
          </cell>
          <cell r="Q2253">
            <v>669275</v>
          </cell>
          <cell r="R2253">
            <v>3395</v>
          </cell>
          <cell r="S2253">
            <v>379720</v>
          </cell>
          <cell r="T2253">
            <v>15561</v>
          </cell>
          <cell r="U2253">
            <v>2081</v>
          </cell>
        </row>
        <row r="2254">
          <cell r="A2254">
            <v>830011616</v>
          </cell>
          <cell r="B2254" t="str">
            <v xml:space="preserve">AUTOGALIAS S.A                                                        </v>
          </cell>
          <cell r="C2254" t="str">
            <v xml:space="preserve">BOGOTA D.C.               </v>
          </cell>
          <cell r="D2254" t="str">
            <v xml:space="preserve">BOGOTA D.C.               </v>
          </cell>
          <cell r="E2254" t="str">
            <v>VIGILANCIA</v>
          </cell>
          <cell r="F2254" t="str">
            <v>ACTIVA</v>
          </cell>
          <cell r="G2254" t="str">
            <v xml:space="preserve">COMERCIO DE VEHICULOS Y ACTIVIDADES CONEXAS  </v>
          </cell>
          <cell r="H2254">
            <v>2253</v>
          </cell>
          <cell r="I2254">
            <v>10114144</v>
          </cell>
          <cell r="J2254">
            <v>1946.5</v>
          </cell>
          <cell r="K2254">
            <v>4511339</v>
          </cell>
          <cell r="L2254">
            <v>1125</v>
          </cell>
          <cell r="M2254">
            <v>42436572</v>
          </cell>
          <cell r="N2254">
            <v>1992</v>
          </cell>
          <cell r="O2254">
            <v>5831167</v>
          </cell>
          <cell r="P2254">
            <v>1722</v>
          </cell>
          <cell r="Q2254">
            <v>1594812</v>
          </cell>
          <cell r="R2254">
            <v>1330</v>
          </cell>
          <cell r="S2254">
            <v>1389715</v>
          </cell>
          <cell r="T2254">
            <v>10368.5</v>
          </cell>
          <cell r="U2254">
            <v>1395</v>
          </cell>
        </row>
        <row r="2255">
          <cell r="A2255">
            <v>800051929</v>
          </cell>
          <cell r="B2255" t="str">
            <v xml:space="preserve">INDUSTRIA ANDINA DE ILUMINACION S.A.                                  </v>
          </cell>
          <cell r="C2255" t="str">
            <v xml:space="preserve">BOGOTA D.C.               </v>
          </cell>
          <cell r="D2255" t="str">
            <v xml:space="preserve">BOGOTA D.C.               </v>
          </cell>
          <cell r="E2255" t="str">
            <v>INSPECCIÓN</v>
          </cell>
          <cell r="F2255" t="str">
            <v>ACTIVA</v>
          </cell>
          <cell r="G2255" t="str">
            <v xml:space="preserve">FABRICACION DE MAQUINARIA Y EQUIPO           </v>
          </cell>
          <cell r="H2255">
            <v>2254</v>
          </cell>
          <cell r="I2255">
            <v>10106876</v>
          </cell>
          <cell r="J2255">
            <v>2051</v>
          </cell>
          <cell r="K2255">
            <v>4159624</v>
          </cell>
          <cell r="L2255">
            <v>3319</v>
          </cell>
          <cell r="M2255">
            <v>12600822</v>
          </cell>
          <cell r="N2255">
            <v>3530</v>
          </cell>
          <cell r="O2255">
            <v>2933086</v>
          </cell>
          <cell r="P2255">
            <v>2406</v>
          </cell>
          <cell r="Q2255">
            <v>1042183</v>
          </cell>
          <cell r="R2255">
            <v>3327</v>
          </cell>
          <cell r="S2255">
            <v>391981</v>
          </cell>
          <cell r="T2255">
            <v>16887</v>
          </cell>
          <cell r="U2255">
            <v>2249</v>
          </cell>
        </row>
        <row r="2256">
          <cell r="A2256">
            <v>890316662</v>
          </cell>
          <cell r="B2256" t="str">
            <v xml:space="preserve">DISTRIBUIDORA TROPICALI LTDA                                          </v>
          </cell>
          <cell r="C2256" t="str">
            <v xml:space="preserve">CALI                      </v>
          </cell>
          <cell r="D2256" t="str">
            <v xml:space="preserve">VALLE                     </v>
          </cell>
          <cell r="E2256" t="str">
            <v>VIGILANCIA</v>
          </cell>
          <cell r="F2256" t="str">
            <v>ACTIVA</v>
          </cell>
          <cell r="G2256" t="str">
            <v xml:space="preserve">COMERCIO AL POR MENOR                        </v>
          </cell>
          <cell r="H2256">
            <v>2255</v>
          </cell>
          <cell r="I2256">
            <v>10103408</v>
          </cell>
          <cell r="J2256">
            <v>1835.5</v>
          </cell>
          <cell r="K2256">
            <v>4968145</v>
          </cell>
          <cell r="L2256">
            <v>1792</v>
          </cell>
          <cell r="M2256">
            <v>25579145</v>
          </cell>
          <cell r="N2256">
            <v>3672</v>
          </cell>
          <cell r="O2256">
            <v>2798210</v>
          </cell>
          <cell r="P2256">
            <v>4076</v>
          </cell>
          <cell r="Q2256">
            <v>512735</v>
          </cell>
          <cell r="R2256">
            <v>3242</v>
          </cell>
          <cell r="S2256">
            <v>409515</v>
          </cell>
          <cell r="T2256">
            <v>16872.5</v>
          </cell>
          <cell r="U2256">
            <v>2248</v>
          </cell>
        </row>
        <row r="2257">
          <cell r="A2257">
            <v>890329874</v>
          </cell>
          <cell r="B2257" t="str">
            <v xml:space="preserve">ALIMENTOS LA CALI S.A.                                                </v>
          </cell>
          <cell r="C2257" t="str">
            <v xml:space="preserve">CALI                      </v>
          </cell>
          <cell r="D2257" t="str">
            <v xml:space="preserve">VALLE                     </v>
          </cell>
          <cell r="E2257" t="str">
            <v>VIGILANCIA</v>
          </cell>
          <cell r="F2257" t="str">
            <v>ACTIVA</v>
          </cell>
          <cell r="G2257" t="str">
            <v xml:space="preserve">PRODUCTOS ALIMENTICIOS                       </v>
          </cell>
          <cell r="H2257">
            <v>2256</v>
          </cell>
          <cell r="I2257">
            <v>10092576</v>
          </cell>
          <cell r="J2257">
            <v>2308.5</v>
          </cell>
          <cell r="K2257">
            <v>3497263</v>
          </cell>
          <cell r="L2257">
            <v>2214</v>
          </cell>
          <cell r="M2257">
            <v>20062706</v>
          </cell>
          <cell r="N2257">
            <v>1578</v>
          </cell>
          <cell r="O2257">
            <v>7514702</v>
          </cell>
          <cell r="P2257">
            <v>3277</v>
          </cell>
          <cell r="Q2257">
            <v>690051</v>
          </cell>
          <cell r="R2257">
            <v>4347</v>
          </cell>
          <cell r="S2257">
            <v>261006</v>
          </cell>
          <cell r="T2257">
            <v>15980.5</v>
          </cell>
          <cell r="U2257">
            <v>2128</v>
          </cell>
        </row>
        <row r="2258">
          <cell r="A2258">
            <v>800061357</v>
          </cell>
          <cell r="B2258" t="str">
            <v xml:space="preserve">IMPLANTES Y SISTEMAS ORTOPEDICOS S. A.                                </v>
          </cell>
          <cell r="C2258" t="str">
            <v xml:space="preserve">BOGOTA D.C.               </v>
          </cell>
          <cell r="D2258" t="str">
            <v xml:space="preserve">BOGOTA D.C.               </v>
          </cell>
          <cell r="E2258" t="str">
            <v>INSPECCIÓN</v>
          </cell>
          <cell r="F2258" t="str">
            <v>ACTIVA</v>
          </cell>
          <cell r="G2258" t="str">
            <v xml:space="preserve">COMERCIO AL POR MAYOR                        </v>
          </cell>
          <cell r="H2258">
            <v>2257</v>
          </cell>
          <cell r="I2258">
            <v>10059136</v>
          </cell>
          <cell r="J2258">
            <v>1839</v>
          </cell>
          <cell r="K2258">
            <v>4961304</v>
          </cell>
          <cell r="L2258">
            <v>3488</v>
          </cell>
          <cell r="M2258">
            <v>11895599</v>
          </cell>
          <cell r="N2258">
            <v>1690</v>
          </cell>
          <cell r="O2258">
            <v>6997454</v>
          </cell>
          <cell r="P2258">
            <v>1446</v>
          </cell>
          <cell r="Q2258">
            <v>1950311</v>
          </cell>
          <cell r="R2258">
            <v>1482</v>
          </cell>
          <cell r="S2258">
            <v>1192870</v>
          </cell>
          <cell r="T2258">
            <v>12202</v>
          </cell>
          <cell r="U2258">
            <v>1631</v>
          </cell>
        </row>
        <row r="2259">
          <cell r="A2259">
            <v>811018613</v>
          </cell>
          <cell r="B2259" t="str">
            <v xml:space="preserve">POLINYLON S.A.                                                        </v>
          </cell>
          <cell r="C2259" t="str">
            <v xml:space="preserve">ITAGUI                    </v>
          </cell>
          <cell r="D2259" t="str">
            <v xml:space="preserve">ANTIOQUIA                 </v>
          </cell>
          <cell r="E2259" t="str">
            <v>VIGILANCIA</v>
          </cell>
          <cell r="F2259" t="str">
            <v>ACTIVA</v>
          </cell>
          <cell r="G2259" t="str">
            <v xml:space="preserve">COMERCIO AL POR MAYOR                        </v>
          </cell>
          <cell r="H2259">
            <v>2258</v>
          </cell>
          <cell r="I2259">
            <v>10054248</v>
          </cell>
          <cell r="J2259">
            <v>2618</v>
          </cell>
          <cell r="K2259">
            <v>2926346</v>
          </cell>
          <cell r="L2259">
            <v>2988</v>
          </cell>
          <cell r="M2259">
            <v>14229218</v>
          </cell>
          <cell r="N2259">
            <v>4537</v>
          </cell>
          <cell r="O2259">
            <v>2157158</v>
          </cell>
          <cell r="P2259">
            <v>2388</v>
          </cell>
          <cell r="Q2259">
            <v>1054657</v>
          </cell>
          <cell r="R2259">
            <v>6442</v>
          </cell>
          <cell r="S2259">
            <v>134432</v>
          </cell>
          <cell r="T2259">
            <v>21231</v>
          </cell>
          <cell r="U2259">
            <v>2827</v>
          </cell>
        </row>
        <row r="2260">
          <cell r="A2260">
            <v>860529323</v>
          </cell>
          <cell r="B2260" t="str">
            <v xml:space="preserve">SOCIEDAD UNIDA DE ELECTRODOMESTICOS S.A.                              </v>
          </cell>
          <cell r="C2260" t="str">
            <v xml:space="preserve">BOGOTA D.C.               </v>
          </cell>
          <cell r="D2260" t="str">
            <v xml:space="preserve">BOGOTA D.C.               </v>
          </cell>
          <cell r="E2260" t="str">
            <v>VIGILANCIA</v>
          </cell>
          <cell r="F2260" t="str">
            <v>ACTIVA</v>
          </cell>
          <cell r="G2260" t="str">
            <v xml:space="preserve">FABRICACION DE MAQUINARIA Y EQUIPO           </v>
          </cell>
          <cell r="H2260">
            <v>2259</v>
          </cell>
          <cell r="I2260">
            <v>10050495</v>
          </cell>
          <cell r="J2260">
            <v>1295.5</v>
          </cell>
          <cell r="K2260">
            <v>7895888</v>
          </cell>
          <cell r="L2260">
            <v>2883</v>
          </cell>
          <cell r="M2260">
            <v>14826773</v>
          </cell>
          <cell r="N2260">
            <v>2719</v>
          </cell>
          <cell r="O2260">
            <v>4031727</v>
          </cell>
          <cell r="P2260">
            <v>2911</v>
          </cell>
          <cell r="Q2260">
            <v>816487</v>
          </cell>
          <cell r="R2260">
            <v>2962</v>
          </cell>
          <cell r="S2260">
            <v>465949</v>
          </cell>
          <cell r="T2260">
            <v>15029.5</v>
          </cell>
          <cell r="U2260">
            <v>2016</v>
          </cell>
        </row>
        <row r="2261">
          <cell r="A2261">
            <v>890502572</v>
          </cell>
          <cell r="B2261" t="str">
            <v xml:space="preserve">ARROCERA GELVEZ S.A.                                                  </v>
          </cell>
          <cell r="C2261" t="str">
            <v xml:space="preserve">CUCUTA                    </v>
          </cell>
          <cell r="D2261" t="str">
            <v xml:space="preserve">NORTE DE SANTANDER        </v>
          </cell>
          <cell r="E2261" t="str">
            <v>VIGILANCIA</v>
          </cell>
          <cell r="F2261" t="str">
            <v>ACTIVA</v>
          </cell>
          <cell r="G2261" t="str">
            <v xml:space="preserve">PRODUCTOS ALIMENTICIOS                       </v>
          </cell>
          <cell r="H2261">
            <v>2260</v>
          </cell>
          <cell r="I2261">
            <v>10043160</v>
          </cell>
          <cell r="J2261">
            <v>1461</v>
          </cell>
          <cell r="K2261">
            <v>6735837</v>
          </cell>
          <cell r="L2261">
            <v>2280</v>
          </cell>
          <cell r="M2261">
            <v>19326664</v>
          </cell>
          <cell r="N2261">
            <v>3894</v>
          </cell>
          <cell r="O2261">
            <v>2631721</v>
          </cell>
          <cell r="P2261">
            <v>3084</v>
          </cell>
          <cell r="Q2261">
            <v>751770</v>
          </cell>
          <cell r="R2261">
            <v>2985</v>
          </cell>
          <cell r="S2261">
            <v>461915</v>
          </cell>
          <cell r="T2261">
            <v>15964</v>
          </cell>
          <cell r="U2261">
            <v>2125</v>
          </cell>
        </row>
        <row r="2262">
          <cell r="A2262">
            <v>817000970</v>
          </cell>
          <cell r="B2262" t="str">
            <v xml:space="preserve">POLYLON S.A.                                                          </v>
          </cell>
          <cell r="C2262" t="str">
            <v xml:space="preserve">CALI                      </v>
          </cell>
          <cell r="D2262" t="str">
            <v xml:space="preserve">VALLE                     </v>
          </cell>
          <cell r="E2262" t="str">
            <v>INSPECCIÓN</v>
          </cell>
          <cell r="F2262" t="str">
            <v>ACTIVA</v>
          </cell>
          <cell r="G2262" t="str">
            <v xml:space="preserve">PRODUCTOS DE PLASTICO                        </v>
          </cell>
          <cell r="H2262">
            <v>2261</v>
          </cell>
          <cell r="I2262">
            <v>10006110</v>
          </cell>
          <cell r="J2262">
            <v>1239.5</v>
          </cell>
          <cell r="K2262">
            <v>8356280</v>
          </cell>
          <cell r="L2262">
            <v>3390</v>
          </cell>
          <cell r="M2262">
            <v>12308942</v>
          </cell>
          <cell r="N2262">
            <v>1537</v>
          </cell>
          <cell r="O2262">
            <v>7743132</v>
          </cell>
          <cell r="P2262">
            <v>901</v>
          </cell>
          <cell r="Q2262">
            <v>3429796</v>
          </cell>
          <cell r="R2262">
            <v>744</v>
          </cell>
          <cell r="S2262">
            <v>2985478</v>
          </cell>
          <cell r="T2262">
            <v>10072.5</v>
          </cell>
          <cell r="U2262">
            <v>1359</v>
          </cell>
        </row>
        <row r="2263">
          <cell r="A2263">
            <v>890927931</v>
          </cell>
          <cell r="B2263" t="str">
            <v xml:space="preserve">ELECTRICOS DE COLOMBIA S.A.                                           </v>
          </cell>
          <cell r="C2263" t="str">
            <v xml:space="preserve">MEDELLIN                  </v>
          </cell>
          <cell r="D2263" t="str">
            <v xml:space="preserve">ANTIOQUIA                 </v>
          </cell>
          <cell r="E2263" t="str">
            <v>VIGILANCIA</v>
          </cell>
          <cell r="F2263" t="str">
            <v>ACTIVA</v>
          </cell>
          <cell r="G2263" t="str">
            <v xml:space="preserve">COMERCIO AL POR MAYOR                        </v>
          </cell>
          <cell r="H2263">
            <v>2262</v>
          </cell>
          <cell r="I2263">
            <v>10000394</v>
          </cell>
          <cell r="J2263">
            <v>3318.5</v>
          </cell>
          <cell r="K2263">
            <v>2086347</v>
          </cell>
          <cell r="L2263">
            <v>2085</v>
          </cell>
          <cell r="M2263">
            <v>21531163</v>
          </cell>
          <cell r="N2263">
            <v>2563</v>
          </cell>
          <cell r="O2263">
            <v>4335348</v>
          </cell>
          <cell r="P2263">
            <v>1832</v>
          </cell>
          <cell r="Q2263">
            <v>1482496</v>
          </cell>
          <cell r="R2263">
            <v>1792</v>
          </cell>
          <cell r="S2263">
            <v>931839</v>
          </cell>
          <cell r="T2263">
            <v>13852.5</v>
          </cell>
          <cell r="U2263">
            <v>1863</v>
          </cell>
        </row>
        <row r="2264">
          <cell r="A2264">
            <v>860053523</v>
          </cell>
          <cell r="B2264" t="str">
            <v xml:space="preserve">COMPAÑIA COLOMBIANA DE SERVICIO AUTOMOTRIZ S A                        </v>
          </cell>
          <cell r="C2264" t="str">
            <v xml:space="preserve">BOGOTA D.C.               </v>
          </cell>
          <cell r="D2264" t="str">
            <v xml:space="preserve">BOGOTA D.C.               </v>
          </cell>
          <cell r="E2264" t="str">
            <v>INSPECCIÓN</v>
          </cell>
          <cell r="F2264" t="str">
            <v>ACTIVA</v>
          </cell>
          <cell r="G2264" t="str">
            <v xml:space="preserve">COMERCIO DE VEHICULOS Y ACTIVIDADES CONEXAS  </v>
          </cell>
          <cell r="H2264">
            <v>2263</v>
          </cell>
          <cell r="I2264">
            <v>9996200</v>
          </cell>
          <cell r="J2264">
            <v>1167.5</v>
          </cell>
          <cell r="K2264">
            <v>9107023</v>
          </cell>
          <cell r="L2264">
            <v>4061</v>
          </cell>
          <cell r="M2264">
            <v>9785204</v>
          </cell>
          <cell r="N2264">
            <v>1797</v>
          </cell>
          <cell r="O2264">
            <v>6559700</v>
          </cell>
          <cell r="P2264">
            <v>2292</v>
          </cell>
          <cell r="Q2264">
            <v>1124018</v>
          </cell>
          <cell r="R2264">
            <v>2088</v>
          </cell>
          <cell r="S2264">
            <v>761942</v>
          </cell>
          <cell r="T2264">
            <v>13668.5</v>
          </cell>
          <cell r="U2264">
            <v>1839</v>
          </cell>
        </row>
        <row r="2265">
          <cell r="A2265">
            <v>860532244</v>
          </cell>
          <cell r="B2265" t="str">
            <v xml:space="preserve">ZULUAGA &amp; SOTO CIA LTDA                                               </v>
          </cell>
          <cell r="C2265" t="str">
            <v xml:space="preserve">BOGOTA D.C.               </v>
          </cell>
          <cell r="D2265" t="str">
            <v xml:space="preserve">BOGOTA D.C.               </v>
          </cell>
          <cell r="E2265" t="str">
            <v>VIGILANCIA</v>
          </cell>
          <cell r="F2265" t="str">
            <v>ACTIVA</v>
          </cell>
          <cell r="G2265" t="str">
            <v xml:space="preserve">COMERCIO AL POR MAYOR                        </v>
          </cell>
          <cell r="H2265">
            <v>2264</v>
          </cell>
          <cell r="I2265">
            <v>9979154</v>
          </cell>
          <cell r="J2265">
            <v>2703</v>
          </cell>
          <cell r="K2265">
            <v>2822888</v>
          </cell>
          <cell r="L2265">
            <v>1143</v>
          </cell>
          <cell r="M2265">
            <v>41764979</v>
          </cell>
          <cell r="N2265">
            <v>2043</v>
          </cell>
          <cell r="O2265">
            <v>5657448</v>
          </cell>
          <cell r="P2265">
            <v>3924</v>
          </cell>
          <cell r="Q2265">
            <v>537816</v>
          </cell>
          <cell r="R2265">
            <v>5259</v>
          </cell>
          <cell r="S2265">
            <v>194280</v>
          </cell>
          <cell r="T2265">
            <v>17336</v>
          </cell>
          <cell r="U2265">
            <v>2312</v>
          </cell>
        </row>
        <row r="2266">
          <cell r="A2266">
            <v>800049438</v>
          </cell>
          <cell r="B2266" t="str">
            <v xml:space="preserve">PAPELERIA EL CID LTDA.                                                </v>
          </cell>
          <cell r="C2266" t="str">
            <v xml:space="preserve">BARRANQUILLA              </v>
          </cell>
          <cell r="D2266" t="str">
            <v xml:space="preserve">ATLANTICO                 </v>
          </cell>
          <cell r="E2266" t="str">
            <v>INSPECCIÓN</v>
          </cell>
          <cell r="F2266" t="str">
            <v>ACTIVA</v>
          </cell>
          <cell r="G2266" t="str">
            <v xml:space="preserve">COMERCIO AL POR MENOR                        </v>
          </cell>
          <cell r="H2266">
            <v>2265</v>
          </cell>
          <cell r="I2266">
            <v>9977044</v>
          </cell>
          <cell r="J2266">
            <v>3503.5</v>
          </cell>
          <cell r="K2266">
            <v>1908215</v>
          </cell>
          <cell r="L2266">
            <v>3981</v>
          </cell>
          <cell r="M2266">
            <v>10042650</v>
          </cell>
          <cell r="N2266">
            <v>3253</v>
          </cell>
          <cell r="O2266">
            <v>3225732</v>
          </cell>
          <cell r="P2266">
            <v>3480</v>
          </cell>
          <cell r="Q2266">
            <v>632136</v>
          </cell>
          <cell r="R2266">
            <v>3273</v>
          </cell>
          <cell r="S2266">
            <v>402809</v>
          </cell>
          <cell r="T2266">
            <v>19755.5</v>
          </cell>
          <cell r="U2266">
            <v>2620</v>
          </cell>
        </row>
        <row r="2267">
          <cell r="A2267">
            <v>860053716</v>
          </cell>
          <cell r="B2267" t="str">
            <v xml:space="preserve">THERMOFORM S.A..                                                      </v>
          </cell>
          <cell r="C2267" t="str">
            <v xml:space="preserve">BOGOTA D.C.               </v>
          </cell>
          <cell r="D2267" t="str">
            <v xml:space="preserve">BOGOTA D.C.               </v>
          </cell>
          <cell r="E2267" t="str">
            <v>INSPECCIÓN</v>
          </cell>
          <cell r="F2267" t="str">
            <v>ACTIVA</v>
          </cell>
          <cell r="G2267" t="str">
            <v>FABRICACION DE VEHICULOS AUTOMOTORES Y SUS PA</v>
          </cell>
          <cell r="H2267">
            <v>2266</v>
          </cell>
          <cell r="I2267">
            <v>9953891</v>
          </cell>
          <cell r="J2267">
            <v>1477</v>
          </cell>
          <cell r="K2267">
            <v>6616466</v>
          </cell>
          <cell r="L2267">
            <v>3285</v>
          </cell>
          <cell r="M2267">
            <v>12747723</v>
          </cell>
          <cell r="N2267">
            <v>2311</v>
          </cell>
          <cell r="O2267">
            <v>4880372</v>
          </cell>
          <cell r="P2267">
            <v>1202</v>
          </cell>
          <cell r="Q2267">
            <v>2414124</v>
          </cell>
          <cell r="R2267">
            <v>1312</v>
          </cell>
          <cell r="S2267">
            <v>1407081</v>
          </cell>
          <cell r="T2267">
            <v>11853</v>
          </cell>
          <cell r="U2267">
            <v>1594</v>
          </cell>
        </row>
        <row r="2268">
          <cell r="A2268">
            <v>817002953</v>
          </cell>
          <cell r="B2268" t="str">
            <v xml:space="preserve">PERFILES COLOMBIANOS PERFICOL S.A.                                    </v>
          </cell>
          <cell r="C2268" t="str">
            <v xml:space="preserve">SANTANDER DE QUILICHAO    </v>
          </cell>
          <cell r="D2268" t="str">
            <v xml:space="preserve">CAUCA                     </v>
          </cell>
          <cell r="E2268" t="str">
            <v>VIGILANCIA</v>
          </cell>
          <cell r="F2268" t="str">
            <v>ACTIVA</v>
          </cell>
          <cell r="G2268" t="str">
            <v xml:space="preserve">INDUSTRIA METALMECANICA DERIVADA             </v>
          </cell>
          <cell r="H2268">
            <v>2267</v>
          </cell>
          <cell r="I2268">
            <v>9953889</v>
          </cell>
          <cell r="J2268">
            <v>1376</v>
          </cell>
          <cell r="K2268">
            <v>7328670</v>
          </cell>
          <cell r="L2268">
            <v>1311</v>
          </cell>
          <cell r="M2268">
            <v>36084848</v>
          </cell>
          <cell r="N2268">
            <v>1689</v>
          </cell>
          <cell r="O2268">
            <v>7014685</v>
          </cell>
          <cell r="P2268">
            <v>514</v>
          </cell>
          <cell r="Q2268">
            <v>6619259</v>
          </cell>
          <cell r="R2268">
            <v>397</v>
          </cell>
          <cell r="S2268">
            <v>6532428</v>
          </cell>
          <cell r="T2268">
            <v>7554</v>
          </cell>
          <cell r="U2268">
            <v>1046</v>
          </cell>
        </row>
        <row r="2269">
          <cell r="A2269">
            <v>890112870</v>
          </cell>
          <cell r="B2269" t="str">
            <v xml:space="preserve">ASYCO S. A.                                                           </v>
          </cell>
          <cell r="C2269" t="str">
            <v xml:space="preserve">BARRANQUILLA              </v>
          </cell>
          <cell r="D2269" t="str">
            <v xml:space="preserve">ATLANTICO                 </v>
          </cell>
          <cell r="E2269" t="str">
            <v>INSPECCIÓN</v>
          </cell>
          <cell r="F2269" t="str">
            <v>ACTIVA</v>
          </cell>
          <cell r="G2269" t="str">
            <v xml:space="preserve">COMERCIO AL POR MENOR                        </v>
          </cell>
          <cell r="H2269">
            <v>2268</v>
          </cell>
          <cell r="I2269">
            <v>9952332</v>
          </cell>
          <cell r="J2269">
            <v>1651</v>
          </cell>
          <cell r="K2269">
            <v>5718541</v>
          </cell>
          <cell r="L2269">
            <v>3639</v>
          </cell>
          <cell r="M2269">
            <v>11207448</v>
          </cell>
          <cell r="N2269">
            <v>2333</v>
          </cell>
          <cell r="O2269">
            <v>4826858</v>
          </cell>
          <cell r="P2269">
            <v>2929</v>
          </cell>
          <cell r="Q2269">
            <v>812979</v>
          </cell>
          <cell r="R2269">
            <v>3739</v>
          </cell>
          <cell r="S2269">
            <v>329903</v>
          </cell>
          <cell r="T2269">
            <v>16559</v>
          </cell>
          <cell r="U2269">
            <v>2213</v>
          </cell>
        </row>
        <row r="2270">
          <cell r="A2270">
            <v>860511559</v>
          </cell>
          <cell r="B2270" t="str">
            <v xml:space="preserve">ACEFER Y CIA. LTDA                                                    </v>
          </cell>
          <cell r="C2270" t="str">
            <v xml:space="preserve">BOGOTA D.C.               </v>
          </cell>
          <cell r="D2270" t="str">
            <v xml:space="preserve">BOGOTA D.C.               </v>
          </cell>
          <cell r="E2270" t="str">
            <v>VIGILANCIA</v>
          </cell>
          <cell r="F2270" t="str">
            <v>ACTIVA</v>
          </cell>
          <cell r="G2270" t="str">
            <v xml:space="preserve">COMERCIO AL POR MAYOR                        </v>
          </cell>
          <cell r="H2270">
            <v>2269</v>
          </cell>
          <cell r="I2270">
            <v>9950670</v>
          </cell>
          <cell r="J2270">
            <v>2907.5</v>
          </cell>
          <cell r="K2270">
            <v>2545715</v>
          </cell>
          <cell r="L2270">
            <v>2466</v>
          </cell>
          <cell r="M2270">
            <v>17819601</v>
          </cell>
          <cell r="N2270">
            <v>3846</v>
          </cell>
          <cell r="O2270">
            <v>2667395</v>
          </cell>
          <cell r="P2270">
            <v>1898</v>
          </cell>
          <cell r="Q2270">
            <v>1417036</v>
          </cell>
          <cell r="R2270">
            <v>2422</v>
          </cell>
          <cell r="S2270">
            <v>619667</v>
          </cell>
          <cell r="T2270">
            <v>15808.5</v>
          </cell>
          <cell r="U2270">
            <v>2116</v>
          </cell>
        </row>
        <row r="2271">
          <cell r="A2271">
            <v>890103075</v>
          </cell>
          <cell r="B2271" t="str">
            <v xml:space="preserve">AGRO-COSTA LTDA                                                       </v>
          </cell>
          <cell r="C2271" t="str">
            <v xml:space="preserve">BARRANQUILLA              </v>
          </cell>
          <cell r="D2271" t="str">
            <v xml:space="preserve">ATLANTICO                 </v>
          </cell>
          <cell r="E2271" t="str">
            <v>INSPECCIÓN</v>
          </cell>
          <cell r="F2271" t="str">
            <v>ACTIVA</v>
          </cell>
          <cell r="G2271" t="str">
            <v xml:space="preserve">COMERCIO AL POR MAYOR                        </v>
          </cell>
          <cell r="H2271">
            <v>2270</v>
          </cell>
          <cell r="I2271">
            <v>9947050</v>
          </cell>
          <cell r="J2271">
            <v>2062</v>
          </cell>
          <cell r="K2271">
            <v>4126391</v>
          </cell>
          <cell r="L2271">
            <v>3662</v>
          </cell>
          <cell r="M2271">
            <v>11113952</v>
          </cell>
          <cell r="N2271">
            <v>3016</v>
          </cell>
          <cell r="O2271">
            <v>3539766</v>
          </cell>
          <cell r="P2271">
            <v>1410</v>
          </cell>
          <cell r="Q2271">
            <v>2003021</v>
          </cell>
          <cell r="R2271">
            <v>1569</v>
          </cell>
          <cell r="S2271">
            <v>1114743</v>
          </cell>
          <cell r="T2271">
            <v>13989</v>
          </cell>
          <cell r="U2271">
            <v>1875</v>
          </cell>
        </row>
        <row r="2272">
          <cell r="A2272">
            <v>860065746</v>
          </cell>
          <cell r="B2272" t="str">
            <v xml:space="preserve">DISTRIBUIDORA DE RODAMIENTOS S A                                      </v>
          </cell>
          <cell r="C2272" t="str">
            <v xml:space="preserve">BOGOTA D.C.               </v>
          </cell>
          <cell r="D2272" t="str">
            <v xml:space="preserve">BOGOTA D.C.               </v>
          </cell>
          <cell r="E2272" t="str">
            <v>VIGILANCIA</v>
          </cell>
          <cell r="F2272" t="str">
            <v>ACTIVA</v>
          </cell>
          <cell r="G2272" t="str">
            <v xml:space="preserve">COMERCIO DE VEHICULOS Y ACTIVIDADES CONEXAS  </v>
          </cell>
          <cell r="H2272">
            <v>2271</v>
          </cell>
          <cell r="I2272">
            <v>9944969</v>
          </cell>
          <cell r="J2272">
            <v>1195</v>
          </cell>
          <cell r="K2272">
            <v>8832858</v>
          </cell>
          <cell r="L2272">
            <v>2847</v>
          </cell>
          <cell r="M2272">
            <v>15021277</v>
          </cell>
          <cell r="N2272">
            <v>2493</v>
          </cell>
          <cell r="O2272">
            <v>4495662</v>
          </cell>
          <cell r="P2272">
            <v>1437</v>
          </cell>
          <cell r="Q2272">
            <v>1966994</v>
          </cell>
          <cell r="R2272">
            <v>1756</v>
          </cell>
          <cell r="S2272">
            <v>959180</v>
          </cell>
          <cell r="T2272">
            <v>11999</v>
          </cell>
          <cell r="U2272">
            <v>1610</v>
          </cell>
        </row>
        <row r="2273">
          <cell r="A2273">
            <v>805000494</v>
          </cell>
          <cell r="B2273" t="str">
            <v xml:space="preserve">MOTOS JIALING S A                                                     </v>
          </cell>
          <cell r="C2273" t="str">
            <v xml:space="preserve">CALI                      </v>
          </cell>
          <cell r="D2273" t="str">
            <v xml:space="preserve">VALLE                     </v>
          </cell>
          <cell r="E2273" t="str">
            <v>VIGILANCIA</v>
          </cell>
          <cell r="F2273" t="str">
            <v>ACTIVA</v>
          </cell>
          <cell r="G2273" t="str">
            <v>FABRICACION DE OTROS MEDIOS DE TRANSPORTE Y S</v>
          </cell>
          <cell r="H2273">
            <v>2272</v>
          </cell>
          <cell r="I2273">
            <v>9939959</v>
          </cell>
          <cell r="J2273">
            <v>1407.5</v>
          </cell>
          <cell r="K2273">
            <v>7068642</v>
          </cell>
          <cell r="L2273">
            <v>2166</v>
          </cell>
          <cell r="M2273">
            <v>20501272</v>
          </cell>
          <cell r="N2273">
            <v>1503</v>
          </cell>
          <cell r="O2273">
            <v>7848497</v>
          </cell>
          <cell r="P2273">
            <v>794</v>
          </cell>
          <cell r="Q2273">
            <v>4030382</v>
          </cell>
          <cell r="R2273">
            <v>891</v>
          </cell>
          <cell r="S2273">
            <v>2349849</v>
          </cell>
          <cell r="T2273">
            <v>9033.5</v>
          </cell>
          <cell r="U2273">
            <v>1241</v>
          </cell>
        </row>
        <row r="2274">
          <cell r="A2274">
            <v>830073117</v>
          </cell>
          <cell r="B2274" t="str">
            <v xml:space="preserve">TECNICA Y CONSULTORIA FINANCIERA S.A.                                 </v>
          </cell>
          <cell r="C2274" t="str">
            <v xml:space="preserve">BOGOTA D.C.               </v>
          </cell>
          <cell r="D2274" t="str">
            <v xml:space="preserve">BOGOTA D.C.               </v>
          </cell>
          <cell r="E2274" t="str">
            <v>INSPECCIÓN</v>
          </cell>
          <cell r="F2274" t="str">
            <v>ACTIVA</v>
          </cell>
          <cell r="G2274" t="str">
            <v>ACTIVIDADES DIVERSAS DE INVERSION Y SERVICIOS</v>
          </cell>
          <cell r="H2274">
            <v>2273</v>
          </cell>
          <cell r="I2274">
            <v>9912094</v>
          </cell>
          <cell r="J2274">
            <v>1348</v>
          </cell>
          <cell r="K2274">
            <v>7528555</v>
          </cell>
          <cell r="L2274">
            <v>4560</v>
          </cell>
          <cell r="M2274">
            <v>8515195</v>
          </cell>
          <cell r="N2274">
            <v>1378</v>
          </cell>
          <cell r="O2274">
            <v>8515195</v>
          </cell>
          <cell r="P2274">
            <v>1076</v>
          </cell>
          <cell r="Q2274">
            <v>2757326</v>
          </cell>
          <cell r="R2274">
            <v>1004</v>
          </cell>
          <cell r="S2274">
            <v>1939962</v>
          </cell>
          <cell r="T2274">
            <v>11639</v>
          </cell>
          <cell r="U2274">
            <v>1573</v>
          </cell>
        </row>
        <row r="2275">
          <cell r="A2275">
            <v>860401191</v>
          </cell>
          <cell r="B2275" t="str">
            <v xml:space="preserve">ISVI LTDA                                                             </v>
          </cell>
          <cell r="C2275" t="str">
            <v xml:space="preserve">BOGOTA D.C.               </v>
          </cell>
          <cell r="D2275" t="str">
            <v xml:space="preserve">BOGOTA D.C.               </v>
          </cell>
          <cell r="E2275" t="str">
            <v>VIGILANCIA</v>
          </cell>
          <cell r="F2275" t="str">
            <v>ACTIVA</v>
          </cell>
          <cell r="G2275" t="str">
            <v xml:space="preserve">OTRAS ACTIVIDADES EMPRESARIALES              </v>
          </cell>
          <cell r="H2275">
            <v>2274</v>
          </cell>
          <cell r="I2275">
            <v>9904850</v>
          </cell>
          <cell r="J2275">
            <v>1811.5</v>
          </cell>
          <cell r="K2275">
            <v>5044466</v>
          </cell>
          <cell r="L2275">
            <v>1463</v>
          </cell>
          <cell r="M2275">
            <v>32248696</v>
          </cell>
          <cell r="N2275">
            <v>2708</v>
          </cell>
          <cell r="O2275">
            <v>4052037</v>
          </cell>
          <cell r="P2275">
            <v>2922</v>
          </cell>
          <cell r="Q2275">
            <v>814869</v>
          </cell>
          <cell r="R2275">
            <v>3023</v>
          </cell>
          <cell r="S2275">
            <v>454213</v>
          </cell>
          <cell r="T2275">
            <v>14201.5</v>
          </cell>
          <cell r="U2275">
            <v>1908</v>
          </cell>
        </row>
        <row r="2276">
          <cell r="A2276">
            <v>826000355</v>
          </cell>
          <cell r="B2276" t="str">
            <v xml:space="preserve">DISTRINUAL LTDA                                                       </v>
          </cell>
          <cell r="C2276" t="str">
            <v xml:space="preserve">DUITAMA                   </v>
          </cell>
          <cell r="D2276" t="str">
            <v xml:space="preserve">BOYACA                    </v>
          </cell>
          <cell r="E2276" t="str">
            <v>VIGILANCIA</v>
          </cell>
          <cell r="F2276" t="str">
            <v>ACTIVA</v>
          </cell>
          <cell r="G2276" t="str">
            <v xml:space="preserve">COMERCIO AL POR MAYOR                        </v>
          </cell>
          <cell r="H2276">
            <v>2275</v>
          </cell>
          <cell r="I2276">
            <v>9897422</v>
          </cell>
          <cell r="J2276">
            <v>1963.5</v>
          </cell>
          <cell r="K2276">
            <v>4454896</v>
          </cell>
          <cell r="L2276">
            <v>1726</v>
          </cell>
          <cell r="M2276">
            <v>26724766</v>
          </cell>
          <cell r="N2276">
            <v>3092</v>
          </cell>
          <cell r="O2276">
            <v>3433457</v>
          </cell>
          <cell r="P2276">
            <v>2073</v>
          </cell>
          <cell r="Q2276">
            <v>1283052</v>
          </cell>
          <cell r="R2276">
            <v>1786</v>
          </cell>
          <cell r="S2276">
            <v>934826</v>
          </cell>
          <cell r="T2276">
            <v>12915.5</v>
          </cell>
          <cell r="U2276">
            <v>1723</v>
          </cell>
        </row>
        <row r="2277">
          <cell r="A2277">
            <v>890317339</v>
          </cell>
          <cell r="B2277" t="str">
            <v xml:space="preserve">PALLOMARO LTDA                                                        </v>
          </cell>
          <cell r="C2277" t="str">
            <v xml:space="preserve">CALI                      </v>
          </cell>
          <cell r="D2277" t="str">
            <v xml:space="preserve">VALLE                     </v>
          </cell>
          <cell r="E2277" t="str">
            <v>VIGILANCIA</v>
          </cell>
          <cell r="F2277" t="str">
            <v>ACTIVA</v>
          </cell>
          <cell r="G2277" t="str">
            <v xml:space="preserve">COMERCIO AL POR MENOR                        </v>
          </cell>
          <cell r="H2277">
            <v>2276</v>
          </cell>
          <cell r="I2277">
            <v>9886399</v>
          </cell>
          <cell r="J2277">
            <v>1665.5</v>
          </cell>
          <cell r="K2277">
            <v>5646940</v>
          </cell>
          <cell r="L2277">
            <v>2989</v>
          </cell>
          <cell r="M2277">
            <v>14228524</v>
          </cell>
          <cell r="N2277">
            <v>2030</v>
          </cell>
          <cell r="O2277">
            <v>5722310</v>
          </cell>
          <cell r="P2277">
            <v>950</v>
          </cell>
          <cell r="Q2277">
            <v>3187169</v>
          </cell>
          <cell r="R2277">
            <v>974</v>
          </cell>
          <cell r="S2277">
            <v>2038742</v>
          </cell>
          <cell r="T2277">
            <v>10884.5</v>
          </cell>
          <cell r="U2277">
            <v>1472</v>
          </cell>
        </row>
        <row r="2278">
          <cell r="A2278">
            <v>890929175</v>
          </cell>
          <cell r="B2278" t="str">
            <v xml:space="preserve">MUEBLES FABRICAS UNIDAS S.A.                                          </v>
          </cell>
          <cell r="C2278" t="str">
            <v xml:space="preserve">ITAGUI                    </v>
          </cell>
          <cell r="D2278" t="str">
            <v xml:space="preserve">ANTIOQUIA                 </v>
          </cell>
          <cell r="E2278" t="str">
            <v>INSPECCIÓN</v>
          </cell>
          <cell r="F2278" t="str">
            <v>ACTIVA</v>
          </cell>
          <cell r="G2278" t="str">
            <v xml:space="preserve">COMERCIO AL POR MENOR                        </v>
          </cell>
          <cell r="H2278">
            <v>2277</v>
          </cell>
          <cell r="I2278">
            <v>9876216</v>
          </cell>
          <cell r="J2278">
            <v>2017</v>
          </cell>
          <cell r="K2278">
            <v>4287284</v>
          </cell>
          <cell r="L2278">
            <v>3248</v>
          </cell>
          <cell r="M2278">
            <v>12886552</v>
          </cell>
          <cell r="N2278">
            <v>2525</v>
          </cell>
          <cell r="O2278">
            <v>4434348</v>
          </cell>
          <cell r="P2278">
            <v>5530</v>
          </cell>
          <cell r="Q2278">
            <v>316603</v>
          </cell>
          <cell r="R2278">
            <v>5112</v>
          </cell>
          <cell r="S2278">
            <v>203318</v>
          </cell>
          <cell r="T2278">
            <v>20709</v>
          </cell>
          <cell r="U2278">
            <v>2754</v>
          </cell>
        </row>
        <row r="2279">
          <cell r="A2279">
            <v>800219678</v>
          </cell>
          <cell r="B2279" t="str">
            <v xml:space="preserve">KANGUPOR LTDA                                                         </v>
          </cell>
          <cell r="C2279" t="str">
            <v xml:space="preserve">CARTAGENA                 </v>
          </cell>
          <cell r="D2279" t="str">
            <v xml:space="preserve">BOLIVAR                   </v>
          </cell>
          <cell r="E2279" t="str">
            <v>INSPECCIÓN</v>
          </cell>
          <cell r="F2279" t="str">
            <v>ACTIVA</v>
          </cell>
          <cell r="G2279" t="str">
            <v xml:space="preserve">PRODUCTOS DE PLASTICO                        </v>
          </cell>
          <cell r="H2279">
            <v>2278</v>
          </cell>
          <cell r="I2279">
            <v>9873791</v>
          </cell>
          <cell r="J2279">
            <v>1909.5</v>
          </cell>
          <cell r="K2279">
            <v>4627643</v>
          </cell>
          <cell r="L2279">
            <v>3681</v>
          </cell>
          <cell r="M2279">
            <v>11023342</v>
          </cell>
          <cell r="N2279">
            <v>3561</v>
          </cell>
          <cell r="O2279">
            <v>2904519</v>
          </cell>
          <cell r="P2279">
            <v>2062</v>
          </cell>
          <cell r="Q2279">
            <v>1294230</v>
          </cell>
          <cell r="R2279">
            <v>1286</v>
          </cell>
          <cell r="S2279">
            <v>1453761</v>
          </cell>
          <cell r="T2279">
            <v>14777.5</v>
          </cell>
          <cell r="U2279">
            <v>1989</v>
          </cell>
        </row>
        <row r="2280">
          <cell r="A2280">
            <v>860524750</v>
          </cell>
          <cell r="B2280" t="str">
            <v xml:space="preserve">C I DULCES LA AMERICANA S A                                           </v>
          </cell>
          <cell r="C2280" t="str">
            <v xml:space="preserve">BOGOTA D.C.               </v>
          </cell>
          <cell r="D2280" t="str">
            <v xml:space="preserve">BOGOTA D.C.               </v>
          </cell>
          <cell r="E2280" t="str">
            <v>VIGILANCIA</v>
          </cell>
          <cell r="F2280" t="str">
            <v>ACTIVA</v>
          </cell>
          <cell r="G2280" t="str">
            <v xml:space="preserve">PRODUCTOS ALIMENTICIOS                       </v>
          </cell>
          <cell r="H2280">
            <v>2279</v>
          </cell>
          <cell r="I2280">
            <v>9872670</v>
          </cell>
          <cell r="J2280">
            <v>1440.5</v>
          </cell>
          <cell r="K2280">
            <v>6852997</v>
          </cell>
          <cell r="L2280">
            <v>2478</v>
          </cell>
          <cell r="M2280">
            <v>17773366</v>
          </cell>
          <cell r="N2280">
            <v>3178</v>
          </cell>
          <cell r="O2280">
            <v>3334167</v>
          </cell>
          <cell r="P2280">
            <v>6726</v>
          </cell>
          <cell r="Q2280">
            <v>224097</v>
          </cell>
          <cell r="R2280">
            <v>4156</v>
          </cell>
          <cell r="S2280">
            <v>279499</v>
          </cell>
          <cell r="T2280">
            <v>20257.5</v>
          </cell>
          <cell r="U2280">
            <v>2698</v>
          </cell>
        </row>
        <row r="2281">
          <cell r="A2281">
            <v>800200635</v>
          </cell>
          <cell r="B2281" t="str">
            <v xml:space="preserve">AUTOMOTRICES TITAN S.A.                                               </v>
          </cell>
          <cell r="C2281" t="str">
            <v xml:space="preserve">BOGOTA D.C.               </v>
          </cell>
          <cell r="D2281" t="str">
            <v xml:space="preserve">BOGOTA D.C.               </v>
          </cell>
          <cell r="E2281" t="str">
            <v>INSPECCIÓN</v>
          </cell>
          <cell r="F2281" t="str">
            <v>ACTIVA</v>
          </cell>
          <cell r="G2281" t="str">
            <v>FABRICACION DE VEHICULOS AUTOMOTORES Y SUS PA</v>
          </cell>
          <cell r="H2281">
            <v>2280</v>
          </cell>
          <cell r="I2281">
            <v>9872474</v>
          </cell>
          <cell r="J2281">
            <v>1470</v>
          </cell>
          <cell r="K2281">
            <v>6676138</v>
          </cell>
          <cell r="L2281">
            <v>4269</v>
          </cell>
          <cell r="M2281">
            <v>9208553</v>
          </cell>
          <cell r="N2281">
            <v>2977</v>
          </cell>
          <cell r="O2281">
            <v>3598822</v>
          </cell>
          <cell r="P2281">
            <v>2686</v>
          </cell>
          <cell r="Q2281">
            <v>907085</v>
          </cell>
          <cell r="R2281">
            <v>3329</v>
          </cell>
          <cell r="S2281">
            <v>391823</v>
          </cell>
          <cell r="T2281">
            <v>17011</v>
          </cell>
          <cell r="U2281">
            <v>2271</v>
          </cell>
        </row>
        <row r="2282">
          <cell r="A2282">
            <v>860069333</v>
          </cell>
          <cell r="B2282" t="str">
            <v xml:space="preserve">MAELECTRICOS  S.A                                                     </v>
          </cell>
          <cell r="C2282" t="str">
            <v xml:space="preserve">BOGOTA D.C.               </v>
          </cell>
          <cell r="D2282" t="str">
            <v xml:space="preserve">BOGOTA D.C.               </v>
          </cell>
          <cell r="E2282" t="str">
            <v>VIGILANCIA</v>
          </cell>
          <cell r="F2282" t="str">
            <v>ACTIVA</v>
          </cell>
          <cell r="G2282" t="str">
            <v xml:space="preserve">COMERCIO AL POR MAYOR                        </v>
          </cell>
          <cell r="H2282">
            <v>2281</v>
          </cell>
          <cell r="I2282">
            <v>9871265</v>
          </cell>
          <cell r="J2282">
            <v>1867</v>
          </cell>
          <cell r="K2282">
            <v>4829858</v>
          </cell>
          <cell r="L2282">
            <v>2506</v>
          </cell>
          <cell r="M2282">
            <v>17544449</v>
          </cell>
          <cell r="N2282">
            <v>4089</v>
          </cell>
          <cell r="O2282">
            <v>2455638</v>
          </cell>
          <cell r="P2282">
            <v>3959</v>
          </cell>
          <cell r="Q2282">
            <v>532085</v>
          </cell>
          <cell r="R2282">
            <v>4557</v>
          </cell>
          <cell r="S2282">
            <v>243088</v>
          </cell>
          <cell r="T2282">
            <v>19259</v>
          </cell>
          <cell r="U2282">
            <v>2561</v>
          </cell>
        </row>
        <row r="2283">
          <cell r="A2283">
            <v>890900028</v>
          </cell>
          <cell r="B2283" t="str">
            <v xml:space="preserve">ELECTRA S A                                                           </v>
          </cell>
          <cell r="C2283" t="str">
            <v xml:space="preserve">CALI                      </v>
          </cell>
          <cell r="D2283" t="str">
            <v xml:space="preserve">VALLE                     </v>
          </cell>
          <cell r="E2283" t="str">
            <v>INSPECCIÓN</v>
          </cell>
          <cell r="F2283" t="str">
            <v>ACTIVA</v>
          </cell>
          <cell r="G2283" t="str">
            <v xml:space="preserve">COMERCIO AL POR MENOR                        </v>
          </cell>
          <cell r="H2283">
            <v>2282</v>
          </cell>
          <cell r="I2283">
            <v>9865267</v>
          </cell>
          <cell r="J2283">
            <v>1631</v>
          </cell>
          <cell r="K2283">
            <v>5810649</v>
          </cell>
          <cell r="L2283">
            <v>3485</v>
          </cell>
          <cell r="M2283">
            <v>11901682</v>
          </cell>
          <cell r="N2283">
            <v>2183</v>
          </cell>
          <cell r="O2283">
            <v>5186506</v>
          </cell>
          <cell r="P2283">
            <v>2187</v>
          </cell>
          <cell r="Q2283">
            <v>1203167</v>
          </cell>
          <cell r="R2283">
            <v>2388</v>
          </cell>
          <cell r="S2283">
            <v>628411</v>
          </cell>
          <cell r="T2283">
            <v>14156</v>
          </cell>
          <cell r="U2283">
            <v>1900</v>
          </cell>
        </row>
        <row r="2284">
          <cell r="A2284">
            <v>890900395</v>
          </cell>
          <cell r="B2284" t="str">
            <v xml:space="preserve">JUAN NEUSTADTEL Y CIA S.A.                                            </v>
          </cell>
          <cell r="C2284" t="str">
            <v xml:space="preserve">ENVIGADO                  </v>
          </cell>
          <cell r="D2284" t="str">
            <v xml:space="preserve">ANTIOQUIA                 </v>
          </cell>
          <cell r="E2284" t="str">
            <v>VIGILANCIA</v>
          </cell>
          <cell r="F2284" t="str">
            <v>ACTIVA</v>
          </cell>
          <cell r="G2284" t="str">
            <v xml:space="preserve">COMERCIO AL POR MENOR                        </v>
          </cell>
          <cell r="H2284">
            <v>2283</v>
          </cell>
          <cell r="I2284">
            <v>9860252</v>
          </cell>
          <cell r="J2284">
            <v>1637.5</v>
          </cell>
          <cell r="K2284">
            <v>5784988</v>
          </cell>
          <cell r="L2284">
            <v>2272</v>
          </cell>
          <cell r="M2284">
            <v>19382050</v>
          </cell>
          <cell r="N2284">
            <v>2553</v>
          </cell>
          <cell r="O2284">
            <v>4354239</v>
          </cell>
          <cell r="P2284">
            <v>1658</v>
          </cell>
          <cell r="Q2284">
            <v>1657233</v>
          </cell>
          <cell r="R2284">
            <v>1809</v>
          </cell>
          <cell r="S2284">
            <v>918328</v>
          </cell>
          <cell r="T2284">
            <v>12212.5</v>
          </cell>
          <cell r="U2284">
            <v>1634</v>
          </cell>
        </row>
        <row r="2285">
          <cell r="A2285">
            <v>860001552</v>
          </cell>
          <cell r="B2285" t="str">
            <v xml:space="preserve">MOTOBORDA S.A.                                                        </v>
          </cell>
          <cell r="C2285" t="str">
            <v xml:space="preserve">MEDELLIN                  </v>
          </cell>
          <cell r="D2285" t="str">
            <v xml:space="preserve">ANTIOQUIA                 </v>
          </cell>
          <cell r="E2285" t="str">
            <v>VIGILANCIA</v>
          </cell>
          <cell r="F2285" t="str">
            <v>ACTIVA</v>
          </cell>
          <cell r="G2285" t="str">
            <v xml:space="preserve">COMERCIO AL POR MAYOR                        </v>
          </cell>
          <cell r="H2285">
            <v>2284</v>
          </cell>
          <cell r="I2285">
            <v>9858161</v>
          </cell>
          <cell r="J2285">
            <v>1717</v>
          </cell>
          <cell r="K2285">
            <v>5401287</v>
          </cell>
          <cell r="L2285">
            <v>3066</v>
          </cell>
          <cell r="M2285">
            <v>13762331</v>
          </cell>
          <cell r="N2285">
            <v>2669</v>
          </cell>
          <cell r="O2285">
            <v>4127687</v>
          </cell>
          <cell r="P2285">
            <v>2573</v>
          </cell>
          <cell r="Q2285">
            <v>960602</v>
          </cell>
          <cell r="R2285">
            <v>2840</v>
          </cell>
          <cell r="S2285">
            <v>493795</v>
          </cell>
          <cell r="T2285">
            <v>15149</v>
          </cell>
          <cell r="U2285">
            <v>2038</v>
          </cell>
        </row>
        <row r="2286">
          <cell r="A2286">
            <v>800142612</v>
          </cell>
          <cell r="B2286" t="str">
            <v xml:space="preserve">COLOMBIANA DE TEMPORALES LIMITADA - COLTEMPORA LTDA.                  </v>
          </cell>
          <cell r="C2286" t="str">
            <v xml:space="preserve">BOGOTA D.C.               </v>
          </cell>
          <cell r="D2286" t="str">
            <v xml:space="preserve">BOGOTA D.C.               </v>
          </cell>
          <cell r="E2286" t="str">
            <v>VIGILANCIA</v>
          </cell>
          <cell r="F2286" t="str">
            <v>ACTIVA</v>
          </cell>
          <cell r="G2286" t="str">
            <v xml:space="preserve">OTRAS ACTIVIDADES DE SERVISIOS COMUNITARIOS, </v>
          </cell>
          <cell r="H2286">
            <v>2285</v>
          </cell>
          <cell r="I2286">
            <v>9849870</v>
          </cell>
          <cell r="J2286">
            <v>2131</v>
          </cell>
          <cell r="K2286">
            <v>3967777</v>
          </cell>
          <cell r="L2286">
            <v>800</v>
          </cell>
          <cell r="M2286">
            <v>60418080</v>
          </cell>
          <cell r="N2286">
            <v>2052</v>
          </cell>
          <cell r="O2286">
            <v>5631073</v>
          </cell>
          <cell r="P2286">
            <v>1238</v>
          </cell>
          <cell r="Q2286">
            <v>2320197</v>
          </cell>
          <cell r="R2286">
            <v>2151</v>
          </cell>
          <cell r="S2286">
            <v>730487</v>
          </cell>
          <cell r="T2286">
            <v>10657</v>
          </cell>
          <cell r="U2286">
            <v>1435</v>
          </cell>
        </row>
        <row r="2287">
          <cell r="A2287">
            <v>800077635</v>
          </cell>
          <cell r="B2287" t="str">
            <v xml:space="preserve">LM INSTRUMENTS S.A.                                                   </v>
          </cell>
          <cell r="C2287" t="str">
            <v xml:space="preserve">BOGOTA D.C.               </v>
          </cell>
          <cell r="D2287" t="str">
            <v xml:space="preserve">BOGOTA D.C.               </v>
          </cell>
          <cell r="E2287" t="str">
            <v>VIGILANCIA</v>
          </cell>
          <cell r="F2287" t="str">
            <v>ACTIVA</v>
          </cell>
          <cell r="G2287" t="str">
            <v xml:space="preserve">COMERCIO AL POR MAYOR                        </v>
          </cell>
          <cell r="H2287">
            <v>2286</v>
          </cell>
          <cell r="I2287">
            <v>9845088</v>
          </cell>
          <cell r="J2287">
            <v>1598</v>
          </cell>
          <cell r="K2287">
            <v>5957864</v>
          </cell>
          <cell r="L2287">
            <v>2790</v>
          </cell>
          <cell r="M2287">
            <v>15391689</v>
          </cell>
          <cell r="N2287">
            <v>1603</v>
          </cell>
          <cell r="O2287">
            <v>7370799</v>
          </cell>
          <cell r="P2287">
            <v>1326</v>
          </cell>
          <cell r="Q2287">
            <v>2154182</v>
          </cell>
          <cell r="R2287">
            <v>1873</v>
          </cell>
          <cell r="S2287">
            <v>877833</v>
          </cell>
          <cell r="T2287">
            <v>11476</v>
          </cell>
          <cell r="U2287">
            <v>1553</v>
          </cell>
        </row>
        <row r="2288">
          <cell r="A2288">
            <v>892000709</v>
          </cell>
          <cell r="B2288" t="str">
            <v xml:space="preserve">SEMILLAS DEL LLANO LTDA.                                              </v>
          </cell>
          <cell r="C2288" t="str">
            <v xml:space="preserve">BOGOTA D.C.               </v>
          </cell>
          <cell r="D2288" t="str">
            <v xml:space="preserve">BOGOTA D.C.               </v>
          </cell>
          <cell r="E2288" t="str">
            <v>INSPECCIÓN</v>
          </cell>
          <cell r="F2288" t="str">
            <v>ACTIVA</v>
          </cell>
          <cell r="G2288" t="str">
            <v xml:space="preserve">OTRAS INDUSTRIAS MANUFACTURERAS              </v>
          </cell>
          <cell r="H2288">
            <v>2287</v>
          </cell>
          <cell r="I2288">
            <v>9842132</v>
          </cell>
          <cell r="J2288">
            <v>1372</v>
          </cell>
          <cell r="K2288">
            <v>7356395</v>
          </cell>
          <cell r="L2288">
            <v>3799</v>
          </cell>
          <cell r="M2288">
            <v>10627429</v>
          </cell>
          <cell r="N2288">
            <v>3668</v>
          </cell>
          <cell r="O2288">
            <v>2801329</v>
          </cell>
          <cell r="P2288">
            <v>3669</v>
          </cell>
          <cell r="Q2288">
            <v>590627</v>
          </cell>
          <cell r="R2288">
            <v>4387</v>
          </cell>
          <cell r="S2288">
            <v>258352</v>
          </cell>
          <cell r="T2288">
            <v>19182</v>
          </cell>
          <cell r="U2288">
            <v>2549</v>
          </cell>
        </row>
        <row r="2289">
          <cell r="A2289">
            <v>800051817</v>
          </cell>
          <cell r="B2289" t="str">
            <v xml:space="preserve">AUTOMOTORA DE OCCIDENTE S.A.                                          </v>
          </cell>
          <cell r="C2289" t="str">
            <v xml:space="preserve">PEREIRA                   </v>
          </cell>
          <cell r="D2289" t="str">
            <v xml:space="preserve">RISARALDA                 </v>
          </cell>
          <cell r="E2289" t="str">
            <v>VIGILANCIA</v>
          </cell>
          <cell r="F2289" t="str">
            <v>ACTIVA</v>
          </cell>
          <cell r="G2289" t="str">
            <v xml:space="preserve">COMERCIO DE VEHICULOS Y ACTIVIDADES CONEXAS  </v>
          </cell>
          <cell r="H2289">
            <v>2288</v>
          </cell>
          <cell r="I2289">
            <v>9837244</v>
          </cell>
          <cell r="J2289">
            <v>2773.5</v>
          </cell>
          <cell r="K2289">
            <v>2720041</v>
          </cell>
          <cell r="L2289">
            <v>1572</v>
          </cell>
          <cell r="M2289">
            <v>29954644</v>
          </cell>
          <cell r="N2289">
            <v>4333</v>
          </cell>
          <cell r="O2289">
            <v>2289830</v>
          </cell>
          <cell r="P2289">
            <v>4598</v>
          </cell>
          <cell r="Q2289">
            <v>425312</v>
          </cell>
          <cell r="R2289">
            <v>3437</v>
          </cell>
          <cell r="S2289">
            <v>373429</v>
          </cell>
          <cell r="T2289">
            <v>19001.5</v>
          </cell>
          <cell r="U2289">
            <v>2533</v>
          </cell>
        </row>
        <row r="2290">
          <cell r="A2290">
            <v>860029807</v>
          </cell>
          <cell r="B2290" t="str">
            <v xml:space="preserve">LADRILLERA HELIOS S A                                                 </v>
          </cell>
          <cell r="C2290" t="str">
            <v xml:space="preserve">BOGOTA D.C.               </v>
          </cell>
          <cell r="D2290" t="str">
            <v xml:space="preserve">BOGOTA D.C.               </v>
          </cell>
          <cell r="E2290" t="str">
            <v>INSPECCIÓN</v>
          </cell>
          <cell r="F2290" t="str">
            <v>ACTIVA</v>
          </cell>
          <cell r="G2290" t="str">
            <v>FABRICACION DE PRODUCTOS MINERALES NO METALIC</v>
          </cell>
          <cell r="H2290">
            <v>2289</v>
          </cell>
          <cell r="I2290">
            <v>9834591</v>
          </cell>
          <cell r="J2290">
            <v>1188.5</v>
          </cell>
          <cell r="K2290">
            <v>8898000</v>
          </cell>
          <cell r="L2290">
            <v>4506</v>
          </cell>
          <cell r="M2290">
            <v>8661164</v>
          </cell>
          <cell r="N2290">
            <v>3934</v>
          </cell>
          <cell r="O2290">
            <v>2593807</v>
          </cell>
          <cell r="P2290">
            <v>3741</v>
          </cell>
          <cell r="Q2290">
            <v>575621</v>
          </cell>
          <cell r="R2290">
            <v>3144</v>
          </cell>
          <cell r="S2290">
            <v>429558</v>
          </cell>
          <cell r="T2290">
            <v>18802.5</v>
          </cell>
          <cell r="U2290">
            <v>2505</v>
          </cell>
        </row>
        <row r="2291">
          <cell r="A2291">
            <v>800205416</v>
          </cell>
          <cell r="B2291" t="str">
            <v xml:space="preserve">PERCOS S A                                                            </v>
          </cell>
          <cell r="C2291" t="str">
            <v xml:space="preserve">BOGOTA D.C.               </v>
          </cell>
          <cell r="D2291" t="str">
            <v xml:space="preserve">BOGOTA D.C.               </v>
          </cell>
          <cell r="E2291" t="str">
            <v>VIGILANCIA</v>
          </cell>
          <cell r="F2291" t="str">
            <v>ACTIVA</v>
          </cell>
          <cell r="G2291" t="str">
            <v xml:space="preserve">COMERCIO AL POR MAYOR                        </v>
          </cell>
          <cell r="H2291">
            <v>2290</v>
          </cell>
          <cell r="I2291">
            <v>9832597</v>
          </cell>
          <cell r="J2291">
            <v>2236.5</v>
          </cell>
          <cell r="K2291">
            <v>3656055</v>
          </cell>
          <cell r="L2291">
            <v>2999</v>
          </cell>
          <cell r="M2291">
            <v>14164264</v>
          </cell>
          <cell r="N2291">
            <v>1365</v>
          </cell>
          <cell r="O2291">
            <v>8615931</v>
          </cell>
          <cell r="P2291">
            <v>1222</v>
          </cell>
          <cell r="Q2291">
            <v>2355211</v>
          </cell>
          <cell r="R2291">
            <v>1835</v>
          </cell>
          <cell r="S2291">
            <v>903620</v>
          </cell>
          <cell r="T2291">
            <v>11947.5</v>
          </cell>
          <cell r="U2291">
            <v>1608</v>
          </cell>
        </row>
        <row r="2292">
          <cell r="A2292">
            <v>800129995</v>
          </cell>
          <cell r="B2292" t="str">
            <v xml:space="preserve">BIOINDUSTRIAL MARPOLO S.A.                                            </v>
          </cell>
          <cell r="C2292" t="str">
            <v xml:space="preserve">BOGOTA D.C.               </v>
          </cell>
          <cell r="D2292" t="str">
            <v xml:space="preserve">BOGOTA D.C.               </v>
          </cell>
          <cell r="E2292" t="str">
            <v>VIGILANCIA</v>
          </cell>
          <cell r="F2292" t="str">
            <v>ACTIVA</v>
          </cell>
          <cell r="G2292" t="str">
            <v xml:space="preserve">COMERCIO AL POR MAYOR                        </v>
          </cell>
          <cell r="H2292">
            <v>2291</v>
          </cell>
          <cell r="I2292">
            <v>9813201</v>
          </cell>
          <cell r="J2292">
            <v>1525.5</v>
          </cell>
          <cell r="K2292">
            <v>6328246</v>
          </cell>
          <cell r="L2292">
            <v>2646</v>
          </cell>
          <cell r="M2292">
            <v>16443751</v>
          </cell>
          <cell r="N2292">
            <v>3105</v>
          </cell>
          <cell r="O2292">
            <v>3415061</v>
          </cell>
          <cell r="P2292">
            <v>1727</v>
          </cell>
          <cell r="Q2292">
            <v>1587290</v>
          </cell>
          <cell r="R2292">
            <v>666</v>
          </cell>
          <cell r="S2292">
            <v>3431106</v>
          </cell>
          <cell r="T2292">
            <v>11960.5</v>
          </cell>
          <cell r="U2292">
            <v>1609</v>
          </cell>
        </row>
        <row r="2293">
          <cell r="A2293">
            <v>890934939</v>
          </cell>
          <cell r="B2293" t="str">
            <v xml:space="preserve">ALMACEN NAVARRO OSPINA S A                                            </v>
          </cell>
          <cell r="C2293" t="str">
            <v xml:space="preserve">MEDELLIN                  </v>
          </cell>
          <cell r="D2293" t="str">
            <v xml:space="preserve">ANTIOQUIA                 </v>
          </cell>
          <cell r="E2293" t="str">
            <v>VIGILANCIA</v>
          </cell>
          <cell r="F2293" t="str">
            <v>ACTIVA</v>
          </cell>
          <cell r="G2293" t="str">
            <v xml:space="preserve">COMERCIO AL POR MENOR                        </v>
          </cell>
          <cell r="H2293">
            <v>2292</v>
          </cell>
          <cell r="I2293">
            <v>9806029</v>
          </cell>
          <cell r="J2293">
            <v>2097</v>
          </cell>
          <cell r="K2293">
            <v>4037368</v>
          </cell>
          <cell r="L2293">
            <v>2994</v>
          </cell>
          <cell r="M2293">
            <v>14168507</v>
          </cell>
          <cell r="N2293">
            <v>3624</v>
          </cell>
          <cell r="O2293">
            <v>2849408</v>
          </cell>
          <cell r="P2293">
            <v>3123</v>
          </cell>
          <cell r="Q2293">
            <v>737881</v>
          </cell>
          <cell r="R2293">
            <v>3620</v>
          </cell>
          <cell r="S2293">
            <v>345306</v>
          </cell>
          <cell r="T2293">
            <v>17750</v>
          </cell>
          <cell r="U2293">
            <v>2367</v>
          </cell>
        </row>
        <row r="2294">
          <cell r="A2294">
            <v>800077552</v>
          </cell>
          <cell r="B2294" t="str">
            <v xml:space="preserve">SERINCO DRILLING LTDA                                                 </v>
          </cell>
          <cell r="C2294" t="str">
            <v xml:space="preserve">BOGOTA D.C.               </v>
          </cell>
          <cell r="D2294" t="str">
            <v xml:space="preserve">BOGOTA D.C.               </v>
          </cell>
          <cell r="E2294" t="str">
            <v>INSPECCIÓN</v>
          </cell>
          <cell r="F2294" t="str">
            <v>ACTIVA</v>
          </cell>
          <cell r="G2294" t="str">
            <v xml:space="preserve">ACTIVIDADES INMOBILIARIAS                    </v>
          </cell>
          <cell r="H2294">
            <v>2293</v>
          </cell>
          <cell r="I2294">
            <v>9764522</v>
          </cell>
          <cell r="J2294">
            <v>1797.5</v>
          </cell>
          <cell r="K2294">
            <v>5098523</v>
          </cell>
          <cell r="L2294">
            <v>3375</v>
          </cell>
          <cell r="M2294">
            <v>12374688</v>
          </cell>
          <cell r="N2294">
            <v>960</v>
          </cell>
          <cell r="O2294">
            <v>12374688</v>
          </cell>
          <cell r="P2294">
            <v>1668</v>
          </cell>
          <cell r="Q2294">
            <v>1642047</v>
          </cell>
          <cell r="R2294">
            <v>2996</v>
          </cell>
          <cell r="S2294">
            <v>459353</v>
          </cell>
          <cell r="T2294">
            <v>13089.5</v>
          </cell>
          <cell r="U2294">
            <v>1761</v>
          </cell>
        </row>
        <row r="2295">
          <cell r="A2295">
            <v>802012828</v>
          </cell>
          <cell r="B2295" t="str">
            <v xml:space="preserve">AUTOMOTORES DEL LITORAL S.A                                           </v>
          </cell>
          <cell r="C2295" t="str">
            <v xml:space="preserve">BARRANQUILLA              </v>
          </cell>
          <cell r="D2295" t="str">
            <v xml:space="preserve">ATLANTICO                 </v>
          </cell>
          <cell r="E2295" t="str">
            <v>VIGILANCIA</v>
          </cell>
          <cell r="F2295" t="str">
            <v>ACTIVA</v>
          </cell>
          <cell r="G2295" t="str">
            <v xml:space="preserve">COMERCIO DE VEHICULOS Y ACTIVIDADES CONEXAS  </v>
          </cell>
          <cell r="H2295">
            <v>2294</v>
          </cell>
          <cell r="I2295">
            <v>9753005</v>
          </cell>
          <cell r="J2295">
            <v>2713.5</v>
          </cell>
          <cell r="K2295">
            <v>2806764</v>
          </cell>
          <cell r="L2295">
            <v>996</v>
          </cell>
          <cell r="M2295">
            <v>47820612</v>
          </cell>
          <cell r="N2295">
            <v>1741</v>
          </cell>
          <cell r="O2295">
            <v>6803004</v>
          </cell>
          <cell r="P2295">
            <v>2472</v>
          </cell>
          <cell r="Q2295">
            <v>1010807</v>
          </cell>
          <cell r="R2295">
            <v>1834</v>
          </cell>
          <cell r="S2295">
            <v>903729</v>
          </cell>
          <cell r="T2295">
            <v>12050.5</v>
          </cell>
          <cell r="U2295">
            <v>1619</v>
          </cell>
        </row>
        <row r="2296">
          <cell r="A2296">
            <v>890317831</v>
          </cell>
          <cell r="B2296" t="str">
            <v xml:space="preserve">CARNES Y DERIVADOS DE OCCIDENTE S A                                   </v>
          </cell>
          <cell r="C2296" t="str">
            <v xml:space="preserve">CANDELARIA                </v>
          </cell>
          <cell r="D2296" t="str">
            <v xml:space="preserve">VALLE                     </v>
          </cell>
          <cell r="E2296" t="str">
            <v>INSPECCIÓN</v>
          </cell>
          <cell r="F2296" t="str">
            <v>ACTIVA</v>
          </cell>
          <cell r="G2296" t="str">
            <v xml:space="preserve">ACTIVIDADES PECUARIAS Y DE CAZA              </v>
          </cell>
          <cell r="H2296">
            <v>2295</v>
          </cell>
          <cell r="I2296">
            <v>9741942</v>
          </cell>
          <cell r="J2296">
            <v>1270.5</v>
          </cell>
          <cell r="K2296">
            <v>8066118</v>
          </cell>
          <cell r="L2296">
            <v>4836</v>
          </cell>
          <cell r="M2296">
            <v>7874619</v>
          </cell>
          <cell r="N2296">
            <v>3464</v>
          </cell>
          <cell r="O2296">
            <v>2991381</v>
          </cell>
          <cell r="P2296">
            <v>1568</v>
          </cell>
          <cell r="Q2296">
            <v>1779804</v>
          </cell>
          <cell r="R2296">
            <v>1314</v>
          </cell>
          <cell r="S2296">
            <v>1405500</v>
          </cell>
          <cell r="T2296">
            <v>14747.5</v>
          </cell>
          <cell r="U2296">
            <v>1986</v>
          </cell>
        </row>
        <row r="2297">
          <cell r="A2297">
            <v>830012971</v>
          </cell>
          <cell r="B2297" t="str">
            <v xml:space="preserve">ALUPACK LTDA.                                                         </v>
          </cell>
          <cell r="C2297" t="str">
            <v xml:space="preserve">BOGOTA D.C.               </v>
          </cell>
          <cell r="D2297" t="str">
            <v xml:space="preserve">BOGOTA D.C.               </v>
          </cell>
          <cell r="E2297" t="str">
            <v>INSPECCIÓN</v>
          </cell>
          <cell r="F2297" t="str">
            <v>ACTIVA</v>
          </cell>
          <cell r="G2297" t="str">
            <v xml:space="preserve">OTRAS INDUSTRIAS MANUFACTURERAS              </v>
          </cell>
          <cell r="H2297">
            <v>2296</v>
          </cell>
          <cell r="I2297">
            <v>9741006</v>
          </cell>
          <cell r="J2297">
            <v>3125.5</v>
          </cell>
          <cell r="K2297">
            <v>2290826</v>
          </cell>
          <cell r="L2297">
            <v>3823</v>
          </cell>
          <cell r="M2297">
            <v>10551083</v>
          </cell>
          <cell r="N2297">
            <v>2659</v>
          </cell>
          <cell r="O2297">
            <v>4137915</v>
          </cell>
          <cell r="P2297">
            <v>990</v>
          </cell>
          <cell r="Q2297">
            <v>3031703</v>
          </cell>
          <cell r="R2297">
            <v>1143</v>
          </cell>
          <cell r="S2297">
            <v>1649136</v>
          </cell>
          <cell r="T2297">
            <v>14036.5</v>
          </cell>
          <cell r="U2297">
            <v>1885</v>
          </cell>
        </row>
        <row r="2298">
          <cell r="A2298">
            <v>860008890</v>
          </cell>
          <cell r="B2298" t="str">
            <v xml:space="preserve">ERNST &amp; YOUNG AUDIT LTDA                                              </v>
          </cell>
          <cell r="C2298" t="str">
            <v xml:space="preserve">BOGOTA D.C.               </v>
          </cell>
          <cell r="D2298" t="str">
            <v xml:space="preserve">BOGOTA D.C.               </v>
          </cell>
          <cell r="E2298" t="str">
            <v>VIGILANCIA</v>
          </cell>
          <cell r="F2298" t="str">
            <v>ACTIVA</v>
          </cell>
          <cell r="G2298" t="str">
            <v xml:space="preserve">OTRAS ACTIVIDADES EMPRESARIALES              </v>
          </cell>
          <cell r="H2298">
            <v>2297</v>
          </cell>
          <cell r="I2298">
            <v>9740901</v>
          </cell>
          <cell r="J2298">
            <v>1902.5</v>
          </cell>
          <cell r="K2298">
            <v>4660445</v>
          </cell>
          <cell r="L2298">
            <v>2069</v>
          </cell>
          <cell r="M2298">
            <v>21776996</v>
          </cell>
          <cell r="N2298">
            <v>580</v>
          </cell>
          <cell r="O2298">
            <v>21776996</v>
          </cell>
          <cell r="P2298">
            <v>617</v>
          </cell>
          <cell r="Q2298">
            <v>5408290</v>
          </cell>
          <cell r="R2298">
            <v>714</v>
          </cell>
          <cell r="S2298">
            <v>3191586</v>
          </cell>
          <cell r="T2298">
            <v>8179.5</v>
          </cell>
          <cell r="U2298">
            <v>1129</v>
          </cell>
        </row>
        <row r="2299">
          <cell r="A2299">
            <v>892200994</v>
          </cell>
          <cell r="B2299" t="str">
            <v xml:space="preserve">ALMACEN FERROMOTORES S.A.                                             </v>
          </cell>
          <cell r="C2299" t="str">
            <v xml:space="preserve">SINCELEJO                 </v>
          </cell>
          <cell r="D2299" t="str">
            <v xml:space="preserve">SUCRE                     </v>
          </cell>
          <cell r="E2299" t="str">
            <v>VIGILANCIA</v>
          </cell>
          <cell r="F2299" t="str">
            <v>ACTIVA</v>
          </cell>
          <cell r="G2299" t="str">
            <v xml:space="preserve">COMERCIO AL POR MAYOR                        </v>
          </cell>
          <cell r="H2299">
            <v>2298</v>
          </cell>
          <cell r="I2299">
            <v>9732787</v>
          </cell>
          <cell r="J2299">
            <v>2229.5</v>
          </cell>
          <cell r="K2299">
            <v>3673936</v>
          </cell>
          <cell r="L2299">
            <v>2491</v>
          </cell>
          <cell r="M2299">
            <v>17689867</v>
          </cell>
          <cell r="N2299">
            <v>3275</v>
          </cell>
          <cell r="O2299">
            <v>3194326</v>
          </cell>
          <cell r="P2299">
            <v>3947</v>
          </cell>
          <cell r="Q2299">
            <v>533477</v>
          </cell>
          <cell r="R2299">
            <v>2918</v>
          </cell>
          <cell r="S2299">
            <v>474210</v>
          </cell>
          <cell r="T2299">
            <v>17158.5</v>
          </cell>
          <cell r="U2299">
            <v>2293</v>
          </cell>
        </row>
        <row r="2300">
          <cell r="A2300">
            <v>890916883</v>
          </cell>
          <cell r="B2300" t="str">
            <v xml:space="preserve">MANPOWER DE COLOMBIA LTDA                                             </v>
          </cell>
          <cell r="C2300" t="str">
            <v xml:space="preserve">MEDELLIN                  </v>
          </cell>
          <cell r="D2300" t="str">
            <v xml:space="preserve">ANTIOQUIA                 </v>
          </cell>
          <cell r="E2300" t="str">
            <v>VIGILANCIA</v>
          </cell>
          <cell r="F2300" t="str">
            <v>ACTIVA</v>
          </cell>
          <cell r="G2300" t="str">
            <v xml:space="preserve">OTRAS ACTIVIDADES EMPRESARIALES              </v>
          </cell>
          <cell r="H2300">
            <v>2299</v>
          </cell>
          <cell r="I2300">
            <v>9714101</v>
          </cell>
          <cell r="J2300">
            <v>1956</v>
          </cell>
          <cell r="K2300">
            <v>4488403</v>
          </cell>
          <cell r="L2300">
            <v>678</v>
          </cell>
          <cell r="M2300">
            <v>70778297</v>
          </cell>
          <cell r="N2300">
            <v>1506</v>
          </cell>
          <cell r="O2300">
            <v>7841917</v>
          </cell>
          <cell r="P2300">
            <v>912</v>
          </cell>
          <cell r="Q2300">
            <v>3369760</v>
          </cell>
          <cell r="R2300">
            <v>1321</v>
          </cell>
          <cell r="S2300">
            <v>1401238</v>
          </cell>
          <cell r="T2300">
            <v>8672</v>
          </cell>
          <cell r="U2300">
            <v>1197</v>
          </cell>
        </row>
        <row r="2301">
          <cell r="A2301">
            <v>860020536</v>
          </cell>
          <cell r="B2301" t="str">
            <v xml:space="preserve">BARDOT S A                                                            </v>
          </cell>
          <cell r="C2301" t="str">
            <v xml:space="preserve">BOGOTA D.C.               </v>
          </cell>
          <cell r="D2301" t="str">
            <v xml:space="preserve">BOGOTA D.C.               </v>
          </cell>
          <cell r="E2301" t="str">
            <v>INSPECCIÓN</v>
          </cell>
          <cell r="F2301" t="str">
            <v>ACTIVA</v>
          </cell>
          <cell r="G2301" t="str">
            <v xml:space="preserve">PRODUCTOS QUIMICOS                           </v>
          </cell>
          <cell r="H2301">
            <v>2300</v>
          </cell>
          <cell r="I2301">
            <v>9692189</v>
          </cell>
          <cell r="J2301">
            <v>1328</v>
          </cell>
          <cell r="K2301">
            <v>7658110</v>
          </cell>
          <cell r="L2301">
            <v>4222</v>
          </cell>
          <cell r="M2301">
            <v>9327800</v>
          </cell>
          <cell r="N2301">
            <v>2596</v>
          </cell>
          <cell r="O2301">
            <v>4262006</v>
          </cell>
          <cell r="P2301">
            <v>2851</v>
          </cell>
          <cell r="Q2301">
            <v>840073</v>
          </cell>
          <cell r="R2301">
            <v>3174</v>
          </cell>
          <cell r="S2301">
            <v>423211</v>
          </cell>
          <cell r="T2301">
            <v>16471</v>
          </cell>
          <cell r="U2301">
            <v>2206</v>
          </cell>
        </row>
        <row r="2302">
          <cell r="A2302">
            <v>890905695</v>
          </cell>
          <cell r="B2302" t="str">
            <v xml:space="preserve">CACHARRERIA BOMBAY SA                                                 </v>
          </cell>
          <cell r="C2302" t="str">
            <v xml:space="preserve">MEDELLIN                  </v>
          </cell>
          <cell r="D2302" t="str">
            <v xml:space="preserve">ANTIOQUIA                 </v>
          </cell>
          <cell r="E2302" t="str">
            <v>VIGILANCIA</v>
          </cell>
          <cell r="F2302" t="str">
            <v>ACTIVA</v>
          </cell>
          <cell r="G2302" t="str">
            <v xml:space="preserve">COMERCIO AL POR MAYOR                        </v>
          </cell>
          <cell r="H2302">
            <v>2301</v>
          </cell>
          <cell r="I2302">
            <v>9690745</v>
          </cell>
          <cell r="J2302">
            <v>1784</v>
          </cell>
          <cell r="K2302">
            <v>5139246</v>
          </cell>
          <cell r="L2302">
            <v>2020</v>
          </cell>
          <cell r="M2302">
            <v>22364224</v>
          </cell>
          <cell r="N2302">
            <v>2215</v>
          </cell>
          <cell r="O2302">
            <v>5090771</v>
          </cell>
          <cell r="P2302">
            <v>2194</v>
          </cell>
          <cell r="Q2302">
            <v>1198746</v>
          </cell>
          <cell r="R2302">
            <v>2211</v>
          </cell>
          <cell r="S2302">
            <v>695439</v>
          </cell>
          <cell r="T2302">
            <v>12725</v>
          </cell>
          <cell r="U2302">
            <v>1701</v>
          </cell>
        </row>
        <row r="2303">
          <cell r="A2303">
            <v>890928960</v>
          </cell>
          <cell r="B2303" t="str">
            <v xml:space="preserve">FERRETERIA FERROVALVULAS S.A.                                         </v>
          </cell>
          <cell r="C2303" t="str">
            <v xml:space="preserve">MEDELLIN                  </v>
          </cell>
          <cell r="D2303" t="str">
            <v xml:space="preserve">ANTIOQUIA                 </v>
          </cell>
          <cell r="E2303" t="str">
            <v>INSPECCIÓN</v>
          </cell>
          <cell r="F2303" t="str">
            <v>ACTIVA</v>
          </cell>
          <cell r="G2303" t="str">
            <v xml:space="preserve">COMERCIO AL POR MAYOR                        </v>
          </cell>
          <cell r="H2303">
            <v>2302</v>
          </cell>
          <cell r="I2303">
            <v>9674796</v>
          </cell>
          <cell r="J2303">
            <v>2572.5</v>
          </cell>
          <cell r="K2303">
            <v>2976824</v>
          </cell>
          <cell r="L2303">
            <v>3946</v>
          </cell>
          <cell r="M2303">
            <v>10167235</v>
          </cell>
          <cell r="N2303">
            <v>5108</v>
          </cell>
          <cell r="O2303">
            <v>1849632</v>
          </cell>
          <cell r="P2303">
            <v>3535</v>
          </cell>
          <cell r="Q2303">
            <v>619355</v>
          </cell>
          <cell r="R2303">
            <v>4791</v>
          </cell>
          <cell r="S2303">
            <v>224721</v>
          </cell>
          <cell r="T2303">
            <v>22254.5</v>
          </cell>
          <cell r="U2303">
            <v>2993</v>
          </cell>
        </row>
        <row r="2304">
          <cell r="A2304">
            <v>830001362</v>
          </cell>
          <cell r="B2304" t="str">
            <v xml:space="preserve">A B C PLANTAS Y EQUIPOS LTDA                                          </v>
          </cell>
          <cell r="C2304" t="str">
            <v xml:space="preserve">BOGOTA D.C.               </v>
          </cell>
          <cell r="D2304" t="str">
            <v xml:space="preserve">BOGOTA D.C.               </v>
          </cell>
          <cell r="E2304" t="str">
            <v>VIGILANCIA</v>
          </cell>
          <cell r="F2304" t="str">
            <v>ACTIVA</v>
          </cell>
          <cell r="G2304" t="str">
            <v xml:space="preserve">COMERCIO AL POR MENOR                        </v>
          </cell>
          <cell r="H2304">
            <v>2303</v>
          </cell>
          <cell r="I2304">
            <v>9671426</v>
          </cell>
          <cell r="J2304">
            <v>2965.5</v>
          </cell>
          <cell r="K2304">
            <v>2476895</v>
          </cell>
          <cell r="L2304">
            <v>1796</v>
          </cell>
          <cell r="M2304">
            <v>25521324</v>
          </cell>
          <cell r="N2304">
            <v>1820</v>
          </cell>
          <cell r="O2304">
            <v>6436048</v>
          </cell>
          <cell r="P2304">
            <v>894</v>
          </cell>
          <cell r="Q2304">
            <v>3456039</v>
          </cell>
          <cell r="R2304">
            <v>1061</v>
          </cell>
          <cell r="S2304">
            <v>1825995</v>
          </cell>
          <cell r="T2304">
            <v>10839.5</v>
          </cell>
          <cell r="U2304">
            <v>1467</v>
          </cell>
        </row>
        <row r="2305">
          <cell r="A2305">
            <v>860031068</v>
          </cell>
          <cell r="B2305" t="str">
            <v xml:space="preserve">INSTRUMENTOS Y CONTROLES S A                                          </v>
          </cell>
          <cell r="C2305" t="str">
            <v xml:space="preserve">BOGOTA D.C.               </v>
          </cell>
          <cell r="D2305" t="str">
            <v xml:space="preserve">BOGOTA D.C.               </v>
          </cell>
          <cell r="E2305" t="str">
            <v>VIGILANCIA</v>
          </cell>
          <cell r="F2305" t="str">
            <v>ACTIVA</v>
          </cell>
          <cell r="G2305" t="str">
            <v xml:space="preserve">COMERCIO AL POR MAYOR                        </v>
          </cell>
          <cell r="H2305">
            <v>2304</v>
          </cell>
          <cell r="I2305">
            <v>9660546</v>
          </cell>
          <cell r="J2305">
            <v>2074</v>
          </cell>
          <cell r="K2305">
            <v>4092357</v>
          </cell>
          <cell r="L2305">
            <v>2381</v>
          </cell>
          <cell r="M2305">
            <v>18454465</v>
          </cell>
          <cell r="N2305">
            <v>1567</v>
          </cell>
          <cell r="O2305">
            <v>7587018</v>
          </cell>
          <cell r="P2305">
            <v>1420</v>
          </cell>
          <cell r="Q2305">
            <v>1990787</v>
          </cell>
          <cell r="R2305">
            <v>1732</v>
          </cell>
          <cell r="S2305">
            <v>976233</v>
          </cell>
          <cell r="T2305">
            <v>11478</v>
          </cell>
          <cell r="U2305">
            <v>1562</v>
          </cell>
        </row>
        <row r="2306">
          <cell r="A2306">
            <v>800104007</v>
          </cell>
          <cell r="B2306" t="str">
            <v xml:space="preserve">COMERCIAL AGROPECUARIA DE LA COSTA NORTE LTDA.                        </v>
          </cell>
          <cell r="C2306" t="str">
            <v xml:space="preserve">BARRANQUILLA              </v>
          </cell>
          <cell r="D2306" t="str">
            <v xml:space="preserve">ATLANTICO                 </v>
          </cell>
          <cell r="E2306" t="str">
            <v>VIGILANCIA</v>
          </cell>
          <cell r="F2306" t="str">
            <v>ACTIVA</v>
          </cell>
          <cell r="G2306" t="str">
            <v xml:space="preserve">COMERCIO AL POR MAYOR                        </v>
          </cell>
          <cell r="H2306">
            <v>2305</v>
          </cell>
          <cell r="I2306">
            <v>9657117</v>
          </cell>
          <cell r="J2306">
            <v>2260</v>
          </cell>
          <cell r="K2306">
            <v>3602841</v>
          </cell>
          <cell r="L2306">
            <v>1847</v>
          </cell>
          <cell r="M2306">
            <v>24768149</v>
          </cell>
          <cell r="N2306">
            <v>2480</v>
          </cell>
          <cell r="O2306">
            <v>4519077</v>
          </cell>
          <cell r="P2306">
            <v>4956</v>
          </cell>
          <cell r="Q2306">
            <v>381592</v>
          </cell>
          <cell r="R2306">
            <v>2217</v>
          </cell>
          <cell r="S2306">
            <v>693163</v>
          </cell>
          <cell r="T2306">
            <v>16065</v>
          </cell>
          <cell r="U2306">
            <v>2145</v>
          </cell>
        </row>
        <row r="2307">
          <cell r="A2307">
            <v>860027512</v>
          </cell>
          <cell r="B2307" t="str">
            <v xml:space="preserve">FABRICA DE CALZADO PALERMO LTDA.                                      </v>
          </cell>
          <cell r="C2307" t="str">
            <v xml:space="preserve">BOGOTA D.C.               </v>
          </cell>
          <cell r="D2307" t="str">
            <v xml:space="preserve">BOGOTA D.C.               </v>
          </cell>
          <cell r="E2307" t="str">
            <v>INSPECCIÓN</v>
          </cell>
          <cell r="F2307" t="str">
            <v>ACTIVA</v>
          </cell>
          <cell r="G2307" t="str">
            <v>MANUFACTURA DE CALZADO Y PRODUCTOS RELACIONAD</v>
          </cell>
          <cell r="H2307">
            <v>2306</v>
          </cell>
          <cell r="I2307">
            <v>9655964</v>
          </cell>
          <cell r="J2307">
            <v>1226</v>
          </cell>
          <cell r="K2307">
            <v>8515470</v>
          </cell>
          <cell r="L2307">
            <v>5293</v>
          </cell>
          <cell r="M2307">
            <v>6903224</v>
          </cell>
          <cell r="N2307">
            <v>4297</v>
          </cell>
          <cell r="O2307">
            <v>2313722</v>
          </cell>
          <cell r="P2307">
            <v>2256</v>
          </cell>
          <cell r="Q2307">
            <v>1143651</v>
          </cell>
          <cell r="R2307">
            <v>2448</v>
          </cell>
          <cell r="S2307">
            <v>610190</v>
          </cell>
          <cell r="T2307">
            <v>17826</v>
          </cell>
          <cell r="U2307">
            <v>2376</v>
          </cell>
        </row>
        <row r="2308">
          <cell r="A2308">
            <v>811015602</v>
          </cell>
          <cell r="B2308" t="str">
            <v xml:space="preserve">SOCIEDAD CENTRAL GANADERA S A                                         </v>
          </cell>
          <cell r="C2308" t="str">
            <v xml:space="preserve">MEDELLIN                  </v>
          </cell>
          <cell r="D2308" t="str">
            <v xml:space="preserve">ANTIOQUIA                 </v>
          </cell>
          <cell r="E2308" t="str">
            <v>INSPECCIÓN</v>
          </cell>
          <cell r="F2308" t="str">
            <v>ACTIVA</v>
          </cell>
          <cell r="G2308" t="str">
            <v xml:space="preserve">ACTIVIDADES PECUARIAS Y DE CAZA              </v>
          </cell>
          <cell r="H2308">
            <v>2307</v>
          </cell>
          <cell r="I2308">
            <v>9639274</v>
          </cell>
          <cell r="J2308">
            <v>1246</v>
          </cell>
          <cell r="K2308">
            <v>8298901</v>
          </cell>
          <cell r="L2308">
            <v>3752</v>
          </cell>
          <cell r="M2308">
            <v>10795004</v>
          </cell>
          <cell r="N2308">
            <v>3203</v>
          </cell>
          <cell r="O2308">
            <v>3297561</v>
          </cell>
          <cell r="P2308">
            <v>1612</v>
          </cell>
          <cell r="Q2308">
            <v>1725691</v>
          </cell>
          <cell r="R2308">
            <v>1371</v>
          </cell>
          <cell r="S2308">
            <v>1331510</v>
          </cell>
          <cell r="T2308">
            <v>13491</v>
          </cell>
          <cell r="U2308">
            <v>1819</v>
          </cell>
        </row>
        <row r="2309">
          <cell r="A2309">
            <v>830071114</v>
          </cell>
          <cell r="B2309" t="str">
            <v xml:space="preserve">CONCRETOS ASFALTICOS DE COLOMBIA S A CONCRESCOL S A                   </v>
          </cell>
          <cell r="C2309" t="str">
            <v xml:space="preserve">BOGOTA D.C.               </v>
          </cell>
          <cell r="D2309" t="str">
            <v xml:space="preserve">BOGOTA D.C.               </v>
          </cell>
          <cell r="E2309" t="str">
            <v>VIGILANCIA</v>
          </cell>
          <cell r="F2309" t="str">
            <v>ACTIVA</v>
          </cell>
          <cell r="G2309" t="str">
            <v>FABRICACION DE PRODUCTOS MINERALES NO METALIC</v>
          </cell>
          <cell r="H2309">
            <v>2308</v>
          </cell>
          <cell r="I2309">
            <v>9634713</v>
          </cell>
          <cell r="J2309">
            <v>2261.5</v>
          </cell>
          <cell r="K2309">
            <v>3599723</v>
          </cell>
          <cell r="L2309">
            <v>1142</v>
          </cell>
          <cell r="M2309">
            <v>41789896</v>
          </cell>
          <cell r="N2309">
            <v>2699</v>
          </cell>
          <cell r="O2309">
            <v>4068175</v>
          </cell>
          <cell r="P2309">
            <v>2830</v>
          </cell>
          <cell r="Q2309">
            <v>849664</v>
          </cell>
          <cell r="R2309">
            <v>1929</v>
          </cell>
          <cell r="S2309">
            <v>846690</v>
          </cell>
          <cell r="T2309">
            <v>13169.5</v>
          </cell>
          <cell r="U2309">
            <v>1774</v>
          </cell>
        </row>
        <row r="2310">
          <cell r="A2310">
            <v>890918929</v>
          </cell>
          <cell r="B2310" t="str">
            <v>INDUSTRIA METALURGICA PRODUCTORA DE ACCESORIOS PARA LA CONSTRUCCION S.</v>
          </cell>
          <cell r="C2310" t="str">
            <v xml:space="preserve">MEDELLIN                  </v>
          </cell>
          <cell r="D2310" t="str">
            <v xml:space="preserve">ANTIOQUIA                 </v>
          </cell>
          <cell r="E2310" t="str">
            <v>INSPECCIÓN</v>
          </cell>
          <cell r="F2310" t="str">
            <v>ACTIVA</v>
          </cell>
          <cell r="G2310" t="str">
            <v xml:space="preserve">INDUSTRIA METALMECANICA DERIVADA             </v>
          </cell>
          <cell r="H2310">
            <v>2309</v>
          </cell>
          <cell r="I2310">
            <v>9628149</v>
          </cell>
          <cell r="J2310">
            <v>1907.5</v>
          </cell>
          <cell r="K2310">
            <v>4638853</v>
          </cell>
          <cell r="L2310">
            <v>3870</v>
          </cell>
          <cell r="M2310">
            <v>10408858</v>
          </cell>
          <cell r="N2310">
            <v>5130</v>
          </cell>
          <cell r="O2310">
            <v>1841558</v>
          </cell>
          <cell r="P2310">
            <v>3122</v>
          </cell>
          <cell r="Q2310">
            <v>738235</v>
          </cell>
          <cell r="R2310">
            <v>4087</v>
          </cell>
          <cell r="S2310">
            <v>289020</v>
          </cell>
          <cell r="T2310">
            <v>20425.5</v>
          </cell>
          <cell r="U2310">
            <v>2724</v>
          </cell>
        </row>
        <row r="2311">
          <cell r="A2311">
            <v>860013842</v>
          </cell>
          <cell r="B2311" t="str">
            <v xml:space="preserve">CORRUGADOS DE COLOMBIA LTDA                                           </v>
          </cell>
          <cell r="C2311" t="str">
            <v xml:space="preserve">BOGOTA D.C.               </v>
          </cell>
          <cell r="D2311" t="str">
            <v xml:space="preserve">BOGOTA D.C.               </v>
          </cell>
          <cell r="E2311" t="str">
            <v>INSPECCIÓN</v>
          </cell>
          <cell r="F2311" t="str">
            <v>ACTIVA</v>
          </cell>
          <cell r="G2311" t="str">
            <v xml:space="preserve">FABRICACION DE PAPEL, CARTON Y DERIVADOS     </v>
          </cell>
          <cell r="H2311">
            <v>2310</v>
          </cell>
          <cell r="I2311">
            <v>9613170</v>
          </cell>
          <cell r="J2311">
            <v>1349.5</v>
          </cell>
          <cell r="K2311">
            <v>7524428</v>
          </cell>
          <cell r="L2311">
            <v>3811</v>
          </cell>
          <cell r="M2311">
            <v>10591322</v>
          </cell>
          <cell r="N2311">
            <v>3641</v>
          </cell>
          <cell r="O2311">
            <v>2833117</v>
          </cell>
          <cell r="P2311">
            <v>2057</v>
          </cell>
          <cell r="Q2311">
            <v>1298574</v>
          </cell>
          <cell r="R2311">
            <v>2285</v>
          </cell>
          <cell r="S2311">
            <v>659801</v>
          </cell>
          <cell r="T2311">
            <v>15453.5</v>
          </cell>
          <cell r="U2311">
            <v>2079</v>
          </cell>
        </row>
        <row r="2312">
          <cell r="A2312">
            <v>805004436</v>
          </cell>
          <cell r="B2312" t="str">
            <v xml:space="preserve">RAMIREZ DAZA Y CIA LTDA FERRETERIA PROGRESEMOS                        </v>
          </cell>
          <cell r="C2312" t="str">
            <v xml:space="preserve">YUMBO                     </v>
          </cell>
          <cell r="D2312" t="str">
            <v xml:space="preserve">VALLE                     </v>
          </cell>
          <cell r="E2312" t="str">
            <v>VIGILANCIA</v>
          </cell>
          <cell r="F2312" t="str">
            <v>ACTIVA</v>
          </cell>
          <cell r="G2312" t="str">
            <v xml:space="preserve">COMERCIO AL POR MENOR                        </v>
          </cell>
          <cell r="H2312">
            <v>2311</v>
          </cell>
          <cell r="I2312">
            <v>9612558</v>
          </cell>
          <cell r="J2312">
            <v>2717.5</v>
          </cell>
          <cell r="K2312">
            <v>2799436</v>
          </cell>
          <cell r="L2312">
            <v>2817</v>
          </cell>
          <cell r="M2312">
            <v>15229432</v>
          </cell>
          <cell r="N2312">
            <v>2642</v>
          </cell>
          <cell r="O2312">
            <v>4164716</v>
          </cell>
          <cell r="P2312">
            <v>1720</v>
          </cell>
          <cell r="Q2312">
            <v>1595974</v>
          </cell>
          <cell r="R2312">
            <v>2104</v>
          </cell>
          <cell r="S2312">
            <v>755763</v>
          </cell>
          <cell r="T2312">
            <v>14311.5</v>
          </cell>
          <cell r="U2312">
            <v>1925</v>
          </cell>
        </row>
        <row r="2313">
          <cell r="A2313">
            <v>890402893</v>
          </cell>
          <cell r="B2313" t="str">
            <v xml:space="preserve">ASESORIAS Y CONSTRUCCIONES S.A.                                       </v>
          </cell>
          <cell r="C2313" t="str">
            <v xml:space="preserve">CARTAGENA                 </v>
          </cell>
          <cell r="D2313" t="str">
            <v xml:space="preserve">BOLIVAR                   </v>
          </cell>
          <cell r="E2313" t="str">
            <v>VIGILANCIA</v>
          </cell>
          <cell r="F2313" t="str">
            <v>ACTIVA</v>
          </cell>
          <cell r="G2313" t="str">
            <v xml:space="preserve">CONSTRUCCION DE OBRAS CIVILES                </v>
          </cell>
          <cell r="H2313">
            <v>2312</v>
          </cell>
          <cell r="I2313">
            <v>9603924</v>
          </cell>
          <cell r="J2313">
            <v>2208.5</v>
          </cell>
          <cell r="K2313">
            <v>3734877</v>
          </cell>
          <cell r="L2313">
            <v>2250</v>
          </cell>
          <cell r="M2313">
            <v>19615955</v>
          </cell>
          <cell r="N2313">
            <v>4618</v>
          </cell>
          <cell r="O2313">
            <v>2109208</v>
          </cell>
          <cell r="P2313">
            <v>2378</v>
          </cell>
          <cell r="Q2313">
            <v>1062376</v>
          </cell>
          <cell r="R2313">
            <v>3691</v>
          </cell>
          <cell r="S2313">
            <v>335679</v>
          </cell>
          <cell r="T2313">
            <v>17457.5</v>
          </cell>
          <cell r="U2313">
            <v>2338</v>
          </cell>
        </row>
        <row r="2314">
          <cell r="A2314">
            <v>800077828</v>
          </cell>
          <cell r="B2314" t="str">
            <v xml:space="preserve">FACTORES Y MERCADEO S A                                               </v>
          </cell>
          <cell r="C2314" t="str">
            <v xml:space="preserve">BOGOTA D.C.               </v>
          </cell>
          <cell r="D2314" t="str">
            <v xml:space="preserve">BOGOTA D.C.               </v>
          </cell>
          <cell r="E2314" t="str">
            <v>VIGILANCIA</v>
          </cell>
          <cell r="F2314" t="str">
            <v>ACTIVA</v>
          </cell>
          <cell r="G2314" t="str">
            <v xml:space="preserve">COMERCIO AL POR MAYOR                        </v>
          </cell>
          <cell r="H2314">
            <v>2313</v>
          </cell>
          <cell r="I2314">
            <v>9592966</v>
          </cell>
          <cell r="J2314">
            <v>1661</v>
          </cell>
          <cell r="K2314">
            <v>5664712</v>
          </cell>
          <cell r="L2314">
            <v>2526</v>
          </cell>
          <cell r="M2314">
            <v>17379109</v>
          </cell>
          <cell r="N2314">
            <v>3107</v>
          </cell>
          <cell r="O2314">
            <v>3413242</v>
          </cell>
          <cell r="P2314">
            <v>1820</v>
          </cell>
          <cell r="Q2314">
            <v>1489711</v>
          </cell>
          <cell r="R2314">
            <v>2067</v>
          </cell>
          <cell r="S2314">
            <v>770266</v>
          </cell>
          <cell r="T2314">
            <v>13494</v>
          </cell>
          <cell r="U2314">
            <v>1823</v>
          </cell>
        </row>
        <row r="2315">
          <cell r="A2315">
            <v>800055730</v>
          </cell>
          <cell r="B2315" t="str">
            <v xml:space="preserve">INDUFAROS S.A.                                                        </v>
          </cell>
          <cell r="C2315" t="str">
            <v xml:space="preserve">BARRANQUILLA              </v>
          </cell>
          <cell r="D2315" t="str">
            <v xml:space="preserve">ATLANTICO                 </v>
          </cell>
          <cell r="E2315" t="str">
            <v>VIGILANCIA</v>
          </cell>
          <cell r="F2315" t="str">
            <v>ACTIVA</v>
          </cell>
          <cell r="G2315" t="str">
            <v xml:space="preserve">COMERCIO DE VEHICULOS Y ACTIVIDADES CONEXAS  </v>
          </cell>
          <cell r="H2315">
            <v>2314</v>
          </cell>
          <cell r="I2315">
            <v>9572531</v>
          </cell>
          <cell r="J2315">
            <v>2404.5</v>
          </cell>
          <cell r="K2315">
            <v>3278496</v>
          </cell>
          <cell r="L2315">
            <v>2087</v>
          </cell>
          <cell r="M2315">
            <v>21512414</v>
          </cell>
          <cell r="N2315">
            <v>1874</v>
          </cell>
          <cell r="O2315">
            <v>6234704</v>
          </cell>
          <cell r="P2315">
            <v>1143</v>
          </cell>
          <cell r="Q2315">
            <v>2571356</v>
          </cell>
          <cell r="R2315">
            <v>1636</v>
          </cell>
          <cell r="S2315">
            <v>1051858</v>
          </cell>
          <cell r="T2315">
            <v>11458.5</v>
          </cell>
          <cell r="U2315">
            <v>1559</v>
          </cell>
        </row>
        <row r="2316">
          <cell r="A2316">
            <v>830037582</v>
          </cell>
          <cell r="B2316" t="str">
            <v xml:space="preserve">CHALVER S A ZONA FRANCA                                               </v>
          </cell>
          <cell r="C2316" t="str">
            <v xml:space="preserve">BOGOTA D.C.               </v>
          </cell>
          <cell r="D2316" t="str">
            <v xml:space="preserve">BOGOTA D.C.               </v>
          </cell>
          <cell r="E2316" t="str">
            <v>VIGILANCIA</v>
          </cell>
          <cell r="F2316" t="str">
            <v>ACTIVA</v>
          </cell>
          <cell r="G2316" t="str">
            <v xml:space="preserve">PRODUCTOS QUIMICOS                           </v>
          </cell>
          <cell r="H2316">
            <v>2315</v>
          </cell>
          <cell r="I2316">
            <v>9554780</v>
          </cell>
          <cell r="J2316">
            <v>1405</v>
          </cell>
          <cell r="K2316">
            <v>7079881</v>
          </cell>
          <cell r="L2316">
            <v>4363</v>
          </cell>
          <cell r="M2316">
            <v>8996175</v>
          </cell>
          <cell r="N2316">
            <v>4406</v>
          </cell>
          <cell r="O2316">
            <v>2245172</v>
          </cell>
          <cell r="P2316">
            <v>1645</v>
          </cell>
          <cell r="Q2316">
            <v>1681727</v>
          </cell>
          <cell r="R2316">
            <v>1253</v>
          </cell>
          <cell r="S2316">
            <v>1494286</v>
          </cell>
          <cell r="T2316">
            <v>15387</v>
          </cell>
          <cell r="U2316">
            <v>2074</v>
          </cell>
        </row>
        <row r="2317">
          <cell r="A2317">
            <v>860030723</v>
          </cell>
          <cell r="B2317" t="str">
            <v xml:space="preserve">MATERIALES ELECTRICOS Y MECANICOS LTDA                                </v>
          </cell>
          <cell r="C2317" t="str">
            <v xml:space="preserve">BOGOTA D.C.               </v>
          </cell>
          <cell r="D2317" t="str">
            <v xml:space="preserve">BOGOTA D.C.               </v>
          </cell>
          <cell r="E2317" t="str">
            <v>VIGILANCIA</v>
          </cell>
          <cell r="F2317" t="str">
            <v>ACTIVA</v>
          </cell>
          <cell r="G2317" t="str">
            <v xml:space="preserve">COMERCIO AL POR MAYOR                        </v>
          </cell>
          <cell r="H2317">
            <v>2316</v>
          </cell>
          <cell r="I2317">
            <v>9545818</v>
          </cell>
          <cell r="J2317">
            <v>2674</v>
          </cell>
          <cell r="K2317">
            <v>2858108</v>
          </cell>
          <cell r="L2317">
            <v>2120</v>
          </cell>
          <cell r="M2317">
            <v>21087488</v>
          </cell>
          <cell r="N2317">
            <v>2558</v>
          </cell>
          <cell r="O2317">
            <v>4339867</v>
          </cell>
          <cell r="P2317">
            <v>1775</v>
          </cell>
          <cell r="Q2317">
            <v>1537727</v>
          </cell>
          <cell r="R2317">
            <v>1907</v>
          </cell>
          <cell r="S2317">
            <v>860828</v>
          </cell>
          <cell r="T2317">
            <v>13350</v>
          </cell>
          <cell r="U2317">
            <v>1801</v>
          </cell>
        </row>
        <row r="2318">
          <cell r="A2318">
            <v>830042031</v>
          </cell>
          <cell r="B2318" t="str">
            <v xml:space="preserve">AZERTIA TECNOLOGIAS DE LA INFORMACIÓN COLOMBIA  S A                   </v>
          </cell>
          <cell r="C2318" t="str">
            <v xml:space="preserve">BOGOTA D.C.               </v>
          </cell>
          <cell r="D2318" t="str">
            <v xml:space="preserve">BOGOTA D.C.               </v>
          </cell>
          <cell r="E2318" t="str">
            <v>VIGILANCIA</v>
          </cell>
          <cell r="F2318" t="str">
            <v>ACTIVA</v>
          </cell>
          <cell r="G2318" t="str">
            <v>EDITORIAL E IMPRESION (SIN INCLUIR PUBLICACIO</v>
          </cell>
          <cell r="H2318">
            <v>2317</v>
          </cell>
          <cell r="I2318">
            <v>9537118</v>
          </cell>
          <cell r="J2318">
            <v>2072</v>
          </cell>
          <cell r="K2318">
            <v>4098722</v>
          </cell>
          <cell r="L2318">
            <v>2881</v>
          </cell>
          <cell r="M2318">
            <v>14860624</v>
          </cell>
          <cell r="N2318">
            <v>1272</v>
          </cell>
          <cell r="O2318">
            <v>9249017</v>
          </cell>
          <cell r="P2318">
            <v>1965</v>
          </cell>
          <cell r="Q2318">
            <v>1363206</v>
          </cell>
          <cell r="R2318">
            <v>2345</v>
          </cell>
          <cell r="S2318">
            <v>639761</v>
          </cell>
          <cell r="T2318">
            <v>12852</v>
          </cell>
          <cell r="U2318">
            <v>1726</v>
          </cell>
        </row>
        <row r="2319">
          <cell r="A2319">
            <v>830130761</v>
          </cell>
          <cell r="B2319" t="str">
            <v xml:space="preserve">ELIPTICA MEDICA S.A.                                                  </v>
          </cell>
          <cell r="C2319" t="str">
            <v xml:space="preserve">BOGOTA D.C.               </v>
          </cell>
          <cell r="D2319" t="str">
            <v xml:space="preserve">BOGOTA D.C.               </v>
          </cell>
          <cell r="E2319" t="str">
            <v>VIGILANCIA</v>
          </cell>
          <cell r="F2319" t="str">
            <v>ACTIVA</v>
          </cell>
          <cell r="G2319" t="str">
            <v xml:space="preserve">COMERCIO AL POR MAYOR                        </v>
          </cell>
          <cell r="H2319">
            <v>2318</v>
          </cell>
          <cell r="I2319">
            <v>9536121</v>
          </cell>
          <cell r="J2319">
            <v>4716.5</v>
          </cell>
          <cell r="K2319">
            <v>1114103</v>
          </cell>
          <cell r="L2319">
            <v>2700</v>
          </cell>
          <cell r="M2319">
            <v>16046994</v>
          </cell>
          <cell r="N2319">
            <v>3534</v>
          </cell>
          <cell r="O2319">
            <v>2931993</v>
          </cell>
          <cell r="P2319">
            <v>2064</v>
          </cell>
          <cell r="Q2319">
            <v>1293052</v>
          </cell>
          <cell r="R2319">
            <v>3096</v>
          </cell>
          <cell r="S2319">
            <v>439042</v>
          </cell>
          <cell r="T2319">
            <v>18428.5</v>
          </cell>
          <cell r="U2319">
            <v>2463</v>
          </cell>
        </row>
        <row r="2320">
          <cell r="A2320">
            <v>830138091</v>
          </cell>
          <cell r="B2320" t="str">
            <v xml:space="preserve">SURTI CAFE                                                            </v>
          </cell>
          <cell r="C2320" t="str">
            <v xml:space="preserve">BOGOTA D.C.               </v>
          </cell>
          <cell r="D2320" t="str">
            <v xml:space="preserve">BOGOTA D.C.               </v>
          </cell>
          <cell r="E2320" t="str">
            <v>VIGILANCIA</v>
          </cell>
          <cell r="F2320" t="str">
            <v>ACTIVA</v>
          </cell>
          <cell r="G2320" t="str">
            <v xml:space="preserve">COMERCIO AL POR MAYOR                        </v>
          </cell>
          <cell r="H2320">
            <v>2319</v>
          </cell>
          <cell r="I2320">
            <v>9528952</v>
          </cell>
          <cell r="J2320">
            <v>2504</v>
          </cell>
          <cell r="K2320">
            <v>3081911</v>
          </cell>
          <cell r="L2320">
            <v>884</v>
          </cell>
          <cell r="M2320">
            <v>54793064</v>
          </cell>
          <cell r="N2320">
            <v>3562</v>
          </cell>
          <cell r="O2320">
            <v>2904476</v>
          </cell>
          <cell r="P2320">
            <v>1969</v>
          </cell>
          <cell r="Q2320">
            <v>1361240</v>
          </cell>
          <cell r="R2320">
            <v>1768</v>
          </cell>
          <cell r="S2320">
            <v>949831</v>
          </cell>
          <cell r="T2320">
            <v>13006</v>
          </cell>
          <cell r="U2320">
            <v>1749</v>
          </cell>
        </row>
        <row r="2321">
          <cell r="A2321">
            <v>811045326</v>
          </cell>
          <cell r="B2321" t="str">
            <v xml:space="preserve">COMERCIALIZADORA SILVER S.A.                                          </v>
          </cell>
          <cell r="C2321" t="str">
            <v xml:space="preserve">MEDELLIN                  </v>
          </cell>
          <cell r="D2321" t="str">
            <v xml:space="preserve">ANTIOQUIA                 </v>
          </cell>
          <cell r="E2321" t="str">
            <v>VIGILANCIA</v>
          </cell>
          <cell r="F2321" t="str">
            <v>ACTIVA</v>
          </cell>
          <cell r="G2321" t="str">
            <v xml:space="preserve">COMERCIO AL POR MENOR                        </v>
          </cell>
          <cell r="H2321">
            <v>2320</v>
          </cell>
          <cell r="I2321">
            <v>9523617</v>
          </cell>
          <cell r="J2321">
            <v>4093</v>
          </cell>
          <cell r="K2321">
            <v>1462572</v>
          </cell>
          <cell r="L2321">
            <v>1616</v>
          </cell>
          <cell r="M2321">
            <v>28712371</v>
          </cell>
          <cell r="N2321">
            <v>986</v>
          </cell>
          <cell r="O2321">
            <v>11988446</v>
          </cell>
          <cell r="P2321">
            <v>2633</v>
          </cell>
          <cell r="Q2321">
            <v>933364</v>
          </cell>
          <cell r="R2321">
            <v>8213</v>
          </cell>
          <cell r="S2321">
            <v>80593</v>
          </cell>
          <cell r="T2321">
            <v>19861</v>
          </cell>
          <cell r="U2321">
            <v>2651</v>
          </cell>
        </row>
        <row r="2322">
          <cell r="A2322">
            <v>805019723</v>
          </cell>
          <cell r="B2322" t="str">
            <v xml:space="preserve">BSN MEDICAL LIMITADA                                                  </v>
          </cell>
          <cell r="C2322" t="str">
            <v xml:space="preserve">YUMBO                     </v>
          </cell>
          <cell r="D2322" t="str">
            <v xml:space="preserve">VALLE                     </v>
          </cell>
          <cell r="E2322" t="str">
            <v>VIGILANCIA</v>
          </cell>
          <cell r="F2322" t="str">
            <v>ACTIVA</v>
          </cell>
          <cell r="G2322" t="str">
            <v xml:space="preserve">COMERCIO AL POR MAYOR                        </v>
          </cell>
          <cell r="H2322">
            <v>2321</v>
          </cell>
          <cell r="I2322">
            <v>9520789</v>
          </cell>
          <cell r="J2322">
            <v>1556</v>
          </cell>
          <cell r="K2322">
            <v>6149612</v>
          </cell>
          <cell r="L2322">
            <v>2347</v>
          </cell>
          <cell r="M2322">
            <v>18757965</v>
          </cell>
          <cell r="N2322">
            <v>1081</v>
          </cell>
          <cell r="O2322">
            <v>10825011</v>
          </cell>
          <cell r="P2322">
            <v>694</v>
          </cell>
          <cell r="Q2322">
            <v>4678265</v>
          </cell>
          <cell r="R2322">
            <v>943</v>
          </cell>
          <cell r="S2322">
            <v>2129373</v>
          </cell>
          <cell r="T2322">
            <v>8942</v>
          </cell>
          <cell r="U2322">
            <v>1240</v>
          </cell>
        </row>
        <row r="2323">
          <cell r="A2323">
            <v>811039132</v>
          </cell>
          <cell r="B2323" t="str">
            <v xml:space="preserve">TEJIDOS KARENINA S.A.                                                 </v>
          </cell>
          <cell r="C2323" t="str">
            <v xml:space="preserve">MEDELLIN                  </v>
          </cell>
          <cell r="D2323" t="str">
            <v xml:space="preserve">ANTIOQUIA                 </v>
          </cell>
          <cell r="E2323" t="str">
            <v>INSPECCIÓN</v>
          </cell>
          <cell r="F2323" t="str">
            <v>ACTIVA</v>
          </cell>
          <cell r="G2323" t="str">
            <v>FABRICACION DE OTROS PRODUCTOS CON MATERIALES</v>
          </cell>
          <cell r="H2323">
            <v>2322</v>
          </cell>
          <cell r="I2323">
            <v>9510799</v>
          </cell>
          <cell r="J2323">
            <v>2884.5</v>
          </cell>
          <cell r="K2323">
            <v>2569869</v>
          </cell>
          <cell r="L2323">
            <v>3594</v>
          </cell>
          <cell r="M2323">
            <v>11386701</v>
          </cell>
          <cell r="N2323">
            <v>5983</v>
          </cell>
          <cell r="O2323">
            <v>1503982</v>
          </cell>
          <cell r="P2323">
            <v>3422</v>
          </cell>
          <cell r="Q2323">
            <v>650285</v>
          </cell>
          <cell r="R2323">
            <v>4033</v>
          </cell>
          <cell r="S2323">
            <v>294740</v>
          </cell>
          <cell r="T2323">
            <v>22238.5</v>
          </cell>
          <cell r="U2323">
            <v>2998</v>
          </cell>
        </row>
        <row r="2324">
          <cell r="A2324">
            <v>890320141</v>
          </cell>
          <cell r="B2324" t="str">
            <v xml:space="preserve">EUROCAR S.A.                                                          </v>
          </cell>
          <cell r="C2324" t="str">
            <v xml:space="preserve">CALI                      </v>
          </cell>
          <cell r="D2324" t="str">
            <v xml:space="preserve">VALLE                     </v>
          </cell>
          <cell r="E2324" t="str">
            <v>VIGILANCIA</v>
          </cell>
          <cell r="F2324" t="str">
            <v>ACTIVA</v>
          </cell>
          <cell r="G2324" t="str">
            <v xml:space="preserve">COMERCIO DE VEHICULOS Y ACTIVIDADES CONEXAS  </v>
          </cell>
          <cell r="H2324">
            <v>2323</v>
          </cell>
          <cell r="I2324">
            <v>9508825</v>
          </cell>
          <cell r="J2324">
            <v>2627.5</v>
          </cell>
          <cell r="K2324">
            <v>2916125</v>
          </cell>
          <cell r="L2324">
            <v>1669</v>
          </cell>
          <cell r="M2324">
            <v>27731285</v>
          </cell>
          <cell r="N2324">
            <v>3555</v>
          </cell>
          <cell r="O2324">
            <v>2912032</v>
          </cell>
          <cell r="P2324">
            <v>2947</v>
          </cell>
          <cell r="Q2324">
            <v>805316</v>
          </cell>
          <cell r="R2324">
            <v>2800</v>
          </cell>
          <cell r="S2324">
            <v>503790</v>
          </cell>
          <cell r="T2324">
            <v>15921.5</v>
          </cell>
          <cell r="U2324">
            <v>2134</v>
          </cell>
        </row>
        <row r="2325">
          <cell r="A2325">
            <v>802004942</v>
          </cell>
          <cell r="B2325" t="str">
            <v xml:space="preserve">THERMOCOIL LTDA                                                       </v>
          </cell>
          <cell r="C2325" t="str">
            <v xml:space="preserve">BARRANQUILLA              </v>
          </cell>
          <cell r="D2325" t="str">
            <v xml:space="preserve">ATLANTICO                 </v>
          </cell>
          <cell r="E2325" t="str">
            <v>INSPECCIÓN</v>
          </cell>
          <cell r="F2325" t="str">
            <v>ACTIVA</v>
          </cell>
          <cell r="G2325" t="str">
            <v xml:space="preserve">FABRICACION DE MAQUINARIA Y EQUIPO           </v>
          </cell>
          <cell r="H2325">
            <v>2324</v>
          </cell>
          <cell r="I2325">
            <v>9505324</v>
          </cell>
          <cell r="J2325">
            <v>1535</v>
          </cell>
          <cell r="K2325">
            <v>6299223</v>
          </cell>
          <cell r="L2325">
            <v>3906</v>
          </cell>
          <cell r="M2325">
            <v>10314777</v>
          </cell>
          <cell r="N2325">
            <v>5178</v>
          </cell>
          <cell r="O2325">
            <v>1819987</v>
          </cell>
          <cell r="P2325">
            <v>2784</v>
          </cell>
          <cell r="Q2325">
            <v>868547</v>
          </cell>
          <cell r="R2325">
            <v>3261</v>
          </cell>
          <cell r="S2325">
            <v>405682</v>
          </cell>
          <cell r="T2325">
            <v>18988</v>
          </cell>
          <cell r="U2325">
            <v>2538</v>
          </cell>
        </row>
        <row r="2326">
          <cell r="A2326">
            <v>890912872</v>
          </cell>
          <cell r="B2326" t="str">
            <v xml:space="preserve">ALDENTAL S.A.                                                         </v>
          </cell>
          <cell r="C2326" t="str">
            <v xml:space="preserve">MEDELLIN                  </v>
          </cell>
          <cell r="D2326" t="str">
            <v xml:space="preserve">ANTIOQUIA                 </v>
          </cell>
          <cell r="E2326" t="str">
            <v>VIGILANCIA</v>
          </cell>
          <cell r="F2326" t="str">
            <v>ACTIVA</v>
          </cell>
          <cell r="G2326" t="str">
            <v xml:space="preserve">COMERCIO AL POR MAYOR                        </v>
          </cell>
          <cell r="H2326">
            <v>2325</v>
          </cell>
          <cell r="I2326">
            <v>9505295</v>
          </cell>
          <cell r="J2326">
            <v>1536</v>
          </cell>
          <cell r="K2326">
            <v>6298460</v>
          </cell>
          <cell r="L2326">
            <v>2600</v>
          </cell>
          <cell r="M2326">
            <v>16832130</v>
          </cell>
          <cell r="N2326">
            <v>2441</v>
          </cell>
          <cell r="O2326">
            <v>4601535</v>
          </cell>
          <cell r="P2326">
            <v>2515</v>
          </cell>
          <cell r="Q2326">
            <v>993828</v>
          </cell>
          <cell r="R2326">
            <v>2847</v>
          </cell>
          <cell r="S2326">
            <v>492290</v>
          </cell>
          <cell r="T2326">
            <v>14264</v>
          </cell>
          <cell r="U2326">
            <v>1921</v>
          </cell>
        </row>
        <row r="2327">
          <cell r="A2327">
            <v>860006327</v>
          </cell>
          <cell r="B2327" t="str">
            <v xml:space="preserve">LABORATORIOS ERMA S.A.                                                </v>
          </cell>
          <cell r="C2327" t="str">
            <v xml:space="preserve">BOGOTA D.C.               </v>
          </cell>
          <cell r="D2327" t="str">
            <v xml:space="preserve">BOGOTA D.C.               </v>
          </cell>
          <cell r="E2327" t="str">
            <v>INSPECCIÓN</v>
          </cell>
          <cell r="F2327" t="str">
            <v>ACTIVA</v>
          </cell>
          <cell r="G2327" t="str">
            <v xml:space="preserve">PRODUCTOS QUIMICOS                           </v>
          </cell>
          <cell r="H2327">
            <v>2326</v>
          </cell>
          <cell r="I2327">
            <v>9494898</v>
          </cell>
          <cell r="J2327">
            <v>1240</v>
          </cell>
          <cell r="K2327">
            <v>8350709</v>
          </cell>
          <cell r="L2327">
            <v>4299</v>
          </cell>
          <cell r="M2327">
            <v>9131121</v>
          </cell>
          <cell r="N2327">
            <v>2966</v>
          </cell>
          <cell r="O2327">
            <v>3618337</v>
          </cell>
          <cell r="P2327">
            <v>3096</v>
          </cell>
          <cell r="Q2327">
            <v>747553</v>
          </cell>
          <cell r="R2327">
            <v>3733</v>
          </cell>
          <cell r="S2327">
            <v>330369</v>
          </cell>
          <cell r="T2327">
            <v>17660</v>
          </cell>
          <cell r="U2327">
            <v>2364</v>
          </cell>
        </row>
        <row r="2328">
          <cell r="A2328">
            <v>800165694</v>
          </cell>
          <cell r="B2328" t="str">
            <v xml:space="preserve">AUTONORTE LTDA                                                        </v>
          </cell>
          <cell r="C2328" t="str">
            <v xml:space="preserve">BARRANQUILLA              </v>
          </cell>
          <cell r="D2328" t="str">
            <v xml:space="preserve">ATLANTICO                 </v>
          </cell>
          <cell r="E2328" t="str">
            <v>VIGILANCIA</v>
          </cell>
          <cell r="F2328" t="str">
            <v>ACTIVA</v>
          </cell>
          <cell r="G2328" t="str">
            <v xml:space="preserve">COMERCIO DE VEHICULOS Y ACTIVIDADES CONEXAS  </v>
          </cell>
          <cell r="H2328">
            <v>2327</v>
          </cell>
          <cell r="I2328">
            <v>9479999</v>
          </cell>
          <cell r="J2328">
            <v>2325</v>
          </cell>
          <cell r="K2328">
            <v>3456029</v>
          </cell>
          <cell r="L2328">
            <v>973</v>
          </cell>
          <cell r="M2328">
            <v>49023588</v>
          </cell>
          <cell r="N2328">
            <v>2346</v>
          </cell>
          <cell r="O2328">
            <v>4788022</v>
          </cell>
          <cell r="P2328">
            <v>2819</v>
          </cell>
          <cell r="Q2328">
            <v>853852</v>
          </cell>
          <cell r="R2328">
            <v>1906</v>
          </cell>
          <cell r="S2328">
            <v>860938</v>
          </cell>
          <cell r="T2328">
            <v>12696</v>
          </cell>
          <cell r="U2328">
            <v>1705</v>
          </cell>
        </row>
        <row r="2329">
          <cell r="A2329">
            <v>860050956</v>
          </cell>
          <cell r="B2329" t="str">
            <v xml:space="preserve">ALTACOL NORVENTAS S.A.                                                </v>
          </cell>
          <cell r="C2329" t="str">
            <v xml:space="preserve">BOGOTA D.C.               </v>
          </cell>
          <cell r="D2329" t="str">
            <v xml:space="preserve">BOGOTA D.C.               </v>
          </cell>
          <cell r="E2329" t="str">
            <v>VIGILANCIA</v>
          </cell>
          <cell r="F2329" t="str">
            <v>ACTIVA</v>
          </cell>
          <cell r="G2329" t="str">
            <v xml:space="preserve">COMERCIO AL POR MAYOR                        </v>
          </cell>
          <cell r="H2329">
            <v>2328</v>
          </cell>
          <cell r="I2329">
            <v>9479062</v>
          </cell>
          <cell r="J2329">
            <v>1954</v>
          </cell>
          <cell r="K2329">
            <v>4491142</v>
          </cell>
          <cell r="L2329">
            <v>1760</v>
          </cell>
          <cell r="M2329">
            <v>26014202</v>
          </cell>
          <cell r="N2329">
            <v>2307</v>
          </cell>
          <cell r="O2329">
            <v>4888289</v>
          </cell>
          <cell r="P2329">
            <v>2569</v>
          </cell>
          <cell r="Q2329">
            <v>962174</v>
          </cell>
          <cell r="R2329">
            <v>1981</v>
          </cell>
          <cell r="S2329">
            <v>818431</v>
          </cell>
          <cell r="T2329">
            <v>12899</v>
          </cell>
          <cell r="U2329">
            <v>1740</v>
          </cell>
        </row>
        <row r="2330">
          <cell r="A2330">
            <v>890206051</v>
          </cell>
          <cell r="B2330" t="str">
            <v xml:space="preserve">ORGANIZACION SERVICIOS Y ASESORIAS LTDA                               </v>
          </cell>
          <cell r="C2330" t="str">
            <v xml:space="preserve">BUCARAMANGA               </v>
          </cell>
          <cell r="D2330" t="str">
            <v xml:space="preserve">SANTANDER                 </v>
          </cell>
          <cell r="E2330" t="str">
            <v>VIGILANCIA</v>
          </cell>
          <cell r="F2330" t="str">
            <v>ACTIVA</v>
          </cell>
          <cell r="G2330" t="str">
            <v xml:space="preserve">OTRAS ACTIVIDADES EMPRESARIALES              </v>
          </cell>
          <cell r="H2330">
            <v>2329</v>
          </cell>
          <cell r="I2330">
            <v>9477764</v>
          </cell>
          <cell r="J2330">
            <v>2983.5</v>
          </cell>
          <cell r="K2330">
            <v>2446352</v>
          </cell>
          <cell r="L2330">
            <v>998</v>
          </cell>
          <cell r="M2330">
            <v>47625756</v>
          </cell>
          <cell r="N2330">
            <v>3023</v>
          </cell>
          <cell r="O2330">
            <v>3529603</v>
          </cell>
          <cell r="P2330">
            <v>3024</v>
          </cell>
          <cell r="Q2330">
            <v>774598</v>
          </cell>
          <cell r="R2330">
            <v>4689</v>
          </cell>
          <cell r="S2330">
            <v>231864</v>
          </cell>
          <cell r="T2330">
            <v>17046.5</v>
          </cell>
          <cell r="U2330">
            <v>2283</v>
          </cell>
        </row>
        <row r="2331">
          <cell r="A2331">
            <v>860041265</v>
          </cell>
          <cell r="B2331" t="str">
            <v xml:space="preserve">COLCHONES ELDORADO S A EN ACUERDO DE REESTRUCTURACION                 </v>
          </cell>
          <cell r="C2331" t="str">
            <v xml:space="preserve">BOGOTA D.C.               </v>
          </cell>
          <cell r="D2331" t="str">
            <v xml:space="preserve">BOGOTA D.C.               </v>
          </cell>
          <cell r="E2331" t="str">
            <v>INSPECCIÓN</v>
          </cell>
          <cell r="F2331" t="str">
            <v>ACUERDO DE REESTRUCTURACION</v>
          </cell>
          <cell r="G2331" t="str">
            <v xml:space="preserve">OTRAS INDUSTRIAS MANUFACTURERAS              </v>
          </cell>
          <cell r="H2331">
            <v>2330</v>
          </cell>
          <cell r="I2331">
            <v>9460730</v>
          </cell>
          <cell r="J2331">
            <v>3409.5</v>
          </cell>
          <cell r="K2331">
            <v>1990641</v>
          </cell>
          <cell r="L2331">
            <v>3907</v>
          </cell>
          <cell r="M2331">
            <v>10300087</v>
          </cell>
          <cell r="N2331">
            <v>2343</v>
          </cell>
          <cell r="O2331">
            <v>4792548</v>
          </cell>
          <cell r="P2331">
            <v>3488</v>
          </cell>
          <cell r="Q2331">
            <v>630370</v>
          </cell>
          <cell r="R2331">
            <v>3105</v>
          </cell>
          <cell r="S2331">
            <v>437942</v>
          </cell>
          <cell r="T2331">
            <v>18582.5</v>
          </cell>
          <cell r="U2331">
            <v>2489</v>
          </cell>
        </row>
        <row r="2332">
          <cell r="A2332">
            <v>802006258</v>
          </cell>
          <cell r="B2332" t="str">
            <v xml:space="preserve">H &amp; H ARQUITECTURA SA                                                 </v>
          </cell>
          <cell r="C2332" t="str">
            <v xml:space="preserve">BARRANQUILLA              </v>
          </cell>
          <cell r="D2332" t="str">
            <v xml:space="preserve">ATLANTICO                 </v>
          </cell>
          <cell r="E2332" t="str">
            <v>INSPECCIÓN</v>
          </cell>
          <cell r="F2332" t="str">
            <v>ACTIVA</v>
          </cell>
          <cell r="G2332" t="str">
            <v xml:space="preserve">CONSTRUCCION DE OBRAS CIVILES                </v>
          </cell>
          <cell r="H2332">
            <v>2331</v>
          </cell>
          <cell r="I2332">
            <v>9458213</v>
          </cell>
          <cell r="J2332">
            <v>1430</v>
          </cell>
          <cell r="K2332">
            <v>6916621</v>
          </cell>
          <cell r="L2332">
            <v>4854</v>
          </cell>
          <cell r="M2332">
            <v>7815766</v>
          </cell>
          <cell r="N2332">
            <v>4495</v>
          </cell>
          <cell r="O2332">
            <v>2188468</v>
          </cell>
          <cell r="P2332">
            <v>3496</v>
          </cell>
          <cell r="Q2332">
            <v>628062</v>
          </cell>
          <cell r="R2332">
            <v>5040</v>
          </cell>
          <cell r="S2332">
            <v>208770</v>
          </cell>
          <cell r="T2332">
            <v>21646</v>
          </cell>
          <cell r="U2332">
            <v>2903</v>
          </cell>
        </row>
        <row r="2333">
          <cell r="A2333">
            <v>830000213</v>
          </cell>
          <cell r="B2333" t="str">
            <v xml:space="preserve">HORMIGON ANDINO S.A.                                                  </v>
          </cell>
          <cell r="C2333" t="str">
            <v xml:space="preserve">BOGOTA D.C.               </v>
          </cell>
          <cell r="D2333" t="str">
            <v xml:space="preserve">BOGOTA D.C.               </v>
          </cell>
          <cell r="E2333" t="str">
            <v>VIGILANCIA</v>
          </cell>
          <cell r="F2333" t="str">
            <v>ACTIVA</v>
          </cell>
          <cell r="G2333" t="str">
            <v>FABRICACION DE PRODUCTOS DE CEMENTO, HORMIGON</v>
          </cell>
          <cell r="H2333">
            <v>2332</v>
          </cell>
          <cell r="I2333">
            <v>9454073</v>
          </cell>
          <cell r="J2333">
            <v>2301.5</v>
          </cell>
          <cell r="K2333">
            <v>3509828</v>
          </cell>
          <cell r="L2333">
            <v>2495</v>
          </cell>
          <cell r="M2333">
            <v>17647377</v>
          </cell>
          <cell r="N2333">
            <v>4258</v>
          </cell>
          <cell r="O2333">
            <v>2338759</v>
          </cell>
          <cell r="P2333">
            <v>2315</v>
          </cell>
          <cell r="Q2333">
            <v>1101712</v>
          </cell>
          <cell r="R2333">
            <v>2481</v>
          </cell>
          <cell r="S2333">
            <v>599031</v>
          </cell>
          <cell r="T2333">
            <v>16182.5</v>
          </cell>
          <cell r="U2333">
            <v>2171</v>
          </cell>
        </row>
        <row r="2334">
          <cell r="A2334">
            <v>890302906</v>
          </cell>
          <cell r="B2334" t="str">
            <v xml:space="preserve">ILUMINACIONES TECNICAS S.A.                                           </v>
          </cell>
          <cell r="C2334" t="str">
            <v xml:space="preserve">CALI                      </v>
          </cell>
          <cell r="D2334" t="str">
            <v xml:space="preserve">VALLE                     </v>
          </cell>
          <cell r="E2334" t="str">
            <v>VIGILANCIA</v>
          </cell>
          <cell r="F2334" t="str">
            <v>ACTIVA</v>
          </cell>
          <cell r="G2334" t="str">
            <v xml:space="preserve">FABRICACION DE MAQUINARIA Y EQUIPO           </v>
          </cell>
          <cell r="H2334">
            <v>2333</v>
          </cell>
          <cell r="I2334">
            <v>9437805</v>
          </cell>
          <cell r="J2334">
            <v>2324</v>
          </cell>
          <cell r="K2334">
            <v>3459459</v>
          </cell>
          <cell r="L2334">
            <v>2528</v>
          </cell>
          <cell r="M2334">
            <v>17354322</v>
          </cell>
          <cell r="N2334">
            <v>2101</v>
          </cell>
          <cell r="O2334">
            <v>5463898</v>
          </cell>
          <cell r="P2334">
            <v>1397</v>
          </cell>
          <cell r="Q2334">
            <v>2030189</v>
          </cell>
          <cell r="R2334">
            <v>1393</v>
          </cell>
          <cell r="S2334">
            <v>1303727</v>
          </cell>
          <cell r="T2334">
            <v>12076</v>
          </cell>
          <cell r="U2334">
            <v>1630</v>
          </cell>
        </row>
        <row r="2335">
          <cell r="A2335">
            <v>890912962</v>
          </cell>
          <cell r="B2335" t="str">
            <v xml:space="preserve">ELECTROBELLO LIMITADA                                                 </v>
          </cell>
          <cell r="C2335" t="str">
            <v xml:space="preserve">BELLO                     </v>
          </cell>
          <cell r="D2335" t="str">
            <v xml:space="preserve">ANTIOQUIA                 </v>
          </cell>
          <cell r="E2335" t="str">
            <v>VIGILANCIA</v>
          </cell>
          <cell r="F2335" t="str">
            <v>ACTIVA</v>
          </cell>
          <cell r="G2335" t="str">
            <v xml:space="preserve">COMERCIO AL POR MENOR                        </v>
          </cell>
          <cell r="H2335">
            <v>2334</v>
          </cell>
          <cell r="I2335">
            <v>9423153</v>
          </cell>
          <cell r="J2335">
            <v>1974</v>
          </cell>
          <cell r="K2335">
            <v>4428540</v>
          </cell>
          <cell r="L2335">
            <v>2760</v>
          </cell>
          <cell r="M2335">
            <v>15597456</v>
          </cell>
          <cell r="N2335">
            <v>3242</v>
          </cell>
          <cell r="O2335">
            <v>3239531</v>
          </cell>
          <cell r="P2335">
            <v>3160</v>
          </cell>
          <cell r="Q2335">
            <v>721436</v>
          </cell>
          <cell r="R2335">
            <v>3300</v>
          </cell>
          <cell r="S2335">
            <v>399080</v>
          </cell>
          <cell r="T2335">
            <v>16770</v>
          </cell>
          <cell r="U2335">
            <v>2254</v>
          </cell>
        </row>
        <row r="2336">
          <cell r="A2336">
            <v>860063869</v>
          </cell>
          <cell r="B2336" t="str">
            <v xml:space="preserve">TELECOLOMBIA S.A.                                                     </v>
          </cell>
          <cell r="C2336" t="str">
            <v xml:space="preserve">BOGOTA D.C.               </v>
          </cell>
          <cell r="D2336" t="str">
            <v xml:space="preserve">BOGOTA D.C.               </v>
          </cell>
          <cell r="E2336" t="str">
            <v>VIGILANCIA</v>
          </cell>
          <cell r="F2336" t="str">
            <v>ACTIVA</v>
          </cell>
          <cell r="G2336" t="str">
            <v xml:space="preserve">RADIO Y TELEVISION                           </v>
          </cell>
          <cell r="H2336">
            <v>2335</v>
          </cell>
          <cell r="I2336">
            <v>9402195</v>
          </cell>
          <cell r="J2336">
            <v>1943.5</v>
          </cell>
          <cell r="K2336">
            <v>4515337</v>
          </cell>
          <cell r="L2336">
            <v>1701</v>
          </cell>
          <cell r="M2336">
            <v>27106273</v>
          </cell>
          <cell r="N2336">
            <v>1750</v>
          </cell>
          <cell r="O2336">
            <v>6764032</v>
          </cell>
          <cell r="P2336">
            <v>1010</v>
          </cell>
          <cell r="Q2336">
            <v>2980164</v>
          </cell>
          <cell r="R2336">
            <v>1145</v>
          </cell>
          <cell r="S2336">
            <v>1643634</v>
          </cell>
          <cell r="T2336">
            <v>9884.5</v>
          </cell>
          <cell r="U2336">
            <v>1352</v>
          </cell>
        </row>
        <row r="2337">
          <cell r="A2337">
            <v>890003793</v>
          </cell>
          <cell r="B2337" t="str">
            <v xml:space="preserve">ANDINAUTOS S.A.                                                       </v>
          </cell>
          <cell r="C2337" t="str">
            <v xml:space="preserve">ARMENIA                   </v>
          </cell>
          <cell r="D2337" t="str">
            <v xml:space="preserve">QUINDIO                   </v>
          </cell>
          <cell r="E2337" t="str">
            <v>VIGILANCIA</v>
          </cell>
          <cell r="F2337" t="str">
            <v>ACTIVA</v>
          </cell>
          <cell r="G2337" t="str">
            <v xml:space="preserve">COMERCIO DE VEHICULOS Y ACTIVIDADES CONEXAS  </v>
          </cell>
          <cell r="H2337">
            <v>2336</v>
          </cell>
          <cell r="I2337">
            <v>9393584</v>
          </cell>
          <cell r="J2337">
            <v>1571.5</v>
          </cell>
          <cell r="K2337">
            <v>6083567</v>
          </cell>
          <cell r="L2337">
            <v>1490</v>
          </cell>
          <cell r="M2337">
            <v>31579974</v>
          </cell>
          <cell r="N2337">
            <v>2604</v>
          </cell>
          <cell r="O2337">
            <v>4249670</v>
          </cell>
          <cell r="P2337">
            <v>11658</v>
          </cell>
          <cell r="Q2337">
            <v>56602</v>
          </cell>
          <cell r="R2337">
            <v>2459</v>
          </cell>
          <cell r="S2337">
            <v>605056</v>
          </cell>
          <cell r="T2337">
            <v>22118.5</v>
          </cell>
          <cell r="U2337">
            <v>2984</v>
          </cell>
        </row>
        <row r="2338">
          <cell r="A2338">
            <v>800185379</v>
          </cell>
          <cell r="B2338" t="str">
            <v xml:space="preserve">IMBOCAR S.A.                                                          </v>
          </cell>
          <cell r="C2338" t="str">
            <v xml:space="preserve">MEDELLIN                  </v>
          </cell>
          <cell r="D2338" t="str">
            <v xml:space="preserve">ANTIOQUIA                 </v>
          </cell>
          <cell r="E2338" t="str">
            <v>VIGILANCIA</v>
          </cell>
          <cell r="F2338" t="str">
            <v>ACTIVA</v>
          </cell>
          <cell r="G2338" t="str">
            <v xml:space="preserve">TRANSPORTE TERRESTRE DE CARGA                </v>
          </cell>
          <cell r="H2338">
            <v>2337</v>
          </cell>
          <cell r="I2338">
            <v>9386553</v>
          </cell>
          <cell r="J2338">
            <v>4057</v>
          </cell>
          <cell r="K2338">
            <v>1484197</v>
          </cell>
          <cell r="L2338">
            <v>1916</v>
          </cell>
          <cell r="M2338">
            <v>23827756</v>
          </cell>
          <cell r="N2338">
            <v>2294</v>
          </cell>
          <cell r="O2338">
            <v>4908171</v>
          </cell>
          <cell r="P2338">
            <v>3052</v>
          </cell>
          <cell r="Q2338">
            <v>764700</v>
          </cell>
          <cell r="R2338">
            <v>4505</v>
          </cell>
          <cell r="S2338">
            <v>247824</v>
          </cell>
          <cell r="T2338">
            <v>18161</v>
          </cell>
          <cell r="U2338">
            <v>2437</v>
          </cell>
        </row>
        <row r="2339">
          <cell r="A2339">
            <v>890910452</v>
          </cell>
          <cell r="B2339" t="str">
            <v xml:space="preserve">COLTEANTIOQUIA S.A                                                    </v>
          </cell>
          <cell r="C2339" t="str">
            <v xml:space="preserve">MEDELLIN                  </v>
          </cell>
          <cell r="D2339" t="str">
            <v xml:space="preserve">ANTIOQUIA                 </v>
          </cell>
          <cell r="E2339" t="str">
            <v>INSPECCIÓN</v>
          </cell>
          <cell r="F2339" t="str">
            <v>ACTIVA</v>
          </cell>
          <cell r="G2339" t="str">
            <v xml:space="preserve">COMERCIO AL POR MAYOR                        </v>
          </cell>
          <cell r="H2339">
            <v>2338</v>
          </cell>
          <cell r="I2339">
            <v>9355931</v>
          </cell>
          <cell r="J2339">
            <v>1728.5</v>
          </cell>
          <cell r="K2339">
            <v>5337587</v>
          </cell>
          <cell r="L2339">
            <v>3715</v>
          </cell>
          <cell r="M2339">
            <v>10914733</v>
          </cell>
          <cell r="N2339">
            <v>5176</v>
          </cell>
          <cell r="O2339">
            <v>1820919</v>
          </cell>
          <cell r="P2339">
            <v>4889</v>
          </cell>
          <cell r="Q2339">
            <v>390529</v>
          </cell>
          <cell r="R2339">
            <v>3285</v>
          </cell>
          <cell r="S2339">
            <v>401667</v>
          </cell>
          <cell r="T2339">
            <v>21131.5</v>
          </cell>
          <cell r="U2339">
            <v>2835</v>
          </cell>
        </row>
        <row r="2340">
          <cell r="A2340">
            <v>830050631</v>
          </cell>
          <cell r="B2340" t="str">
            <v xml:space="preserve">DENTSPLY FINANCE CO                                                   </v>
          </cell>
          <cell r="C2340" t="str">
            <v xml:space="preserve">BOGOTA D.C.               </v>
          </cell>
          <cell r="D2340" t="str">
            <v xml:space="preserve">BOGOTA D.C.               </v>
          </cell>
          <cell r="E2340" t="str">
            <v>VIGILANCIA</v>
          </cell>
          <cell r="F2340" t="str">
            <v>ACTIVA</v>
          </cell>
          <cell r="G2340" t="str">
            <v xml:space="preserve">COMERCIO AL POR MAYOR                        </v>
          </cell>
          <cell r="H2340">
            <v>2339</v>
          </cell>
          <cell r="I2340">
            <v>9338461</v>
          </cell>
          <cell r="J2340">
            <v>1267.5</v>
          </cell>
          <cell r="K2340">
            <v>8090507</v>
          </cell>
          <cell r="L2340">
            <v>3756</v>
          </cell>
          <cell r="M2340">
            <v>10781851</v>
          </cell>
          <cell r="N2340">
            <v>2045</v>
          </cell>
          <cell r="O2340">
            <v>5651797</v>
          </cell>
          <cell r="P2340">
            <v>992</v>
          </cell>
          <cell r="Q2340">
            <v>3024059</v>
          </cell>
          <cell r="R2340">
            <v>1268</v>
          </cell>
          <cell r="S2340">
            <v>1478596</v>
          </cell>
          <cell r="T2340">
            <v>11667.5</v>
          </cell>
          <cell r="U2340">
            <v>1588</v>
          </cell>
        </row>
        <row r="2341">
          <cell r="A2341">
            <v>860030828</v>
          </cell>
          <cell r="B2341" t="str">
            <v xml:space="preserve">FERRETERIA INDUSTRIAL S.A                                             </v>
          </cell>
          <cell r="C2341" t="str">
            <v xml:space="preserve">BOGOTA D.C.               </v>
          </cell>
          <cell r="D2341" t="str">
            <v xml:space="preserve">BOGOTA D.C.               </v>
          </cell>
          <cell r="E2341" t="str">
            <v>INSPECCIÓN</v>
          </cell>
          <cell r="F2341" t="str">
            <v>ACTIVA</v>
          </cell>
          <cell r="G2341" t="str">
            <v xml:space="preserve">COMERCIO AL POR MENOR                        </v>
          </cell>
          <cell r="H2341">
            <v>2340</v>
          </cell>
          <cell r="I2341">
            <v>9335854</v>
          </cell>
          <cell r="J2341">
            <v>1517.5</v>
          </cell>
          <cell r="K2341">
            <v>6380174</v>
          </cell>
          <cell r="L2341">
            <v>4255</v>
          </cell>
          <cell r="M2341">
            <v>9236315</v>
          </cell>
          <cell r="N2341">
            <v>3199</v>
          </cell>
          <cell r="O2341">
            <v>3305985</v>
          </cell>
          <cell r="P2341">
            <v>3102</v>
          </cell>
          <cell r="Q2341">
            <v>745130</v>
          </cell>
          <cell r="R2341">
            <v>3028</v>
          </cell>
          <cell r="S2341">
            <v>453314</v>
          </cell>
          <cell r="T2341">
            <v>17441.5</v>
          </cell>
          <cell r="U2341">
            <v>2344</v>
          </cell>
        </row>
        <row r="2342">
          <cell r="A2342">
            <v>800081664</v>
          </cell>
          <cell r="B2342" t="str">
            <v xml:space="preserve">DISTRIBUIDORA COLOMBIANA DE SENTIMIENTOS DE BELLEZA S.A.              </v>
          </cell>
          <cell r="C2342" t="str">
            <v xml:space="preserve">MEDELLIN                  </v>
          </cell>
          <cell r="D2342" t="str">
            <v xml:space="preserve">ANTIOQUIA                 </v>
          </cell>
          <cell r="E2342" t="str">
            <v>VIGILANCIA</v>
          </cell>
          <cell r="F2342" t="str">
            <v>ACTIVA</v>
          </cell>
          <cell r="G2342" t="str">
            <v xml:space="preserve">COMERCIO AL POR MAYOR                        </v>
          </cell>
          <cell r="H2342">
            <v>2341</v>
          </cell>
          <cell r="I2342">
            <v>9335389</v>
          </cell>
          <cell r="J2342">
            <v>2637.5</v>
          </cell>
          <cell r="K2342">
            <v>2904698</v>
          </cell>
          <cell r="L2342">
            <v>1073</v>
          </cell>
          <cell r="M2342">
            <v>44391454</v>
          </cell>
          <cell r="N2342">
            <v>670</v>
          </cell>
          <cell r="O2342">
            <v>18210817</v>
          </cell>
          <cell r="P2342">
            <v>4141</v>
          </cell>
          <cell r="Q2342">
            <v>497353</v>
          </cell>
          <cell r="R2342">
            <v>5227</v>
          </cell>
          <cell r="S2342">
            <v>196285</v>
          </cell>
          <cell r="T2342">
            <v>16089.5</v>
          </cell>
          <cell r="U2342">
            <v>2162</v>
          </cell>
        </row>
        <row r="2343">
          <cell r="A2343">
            <v>890806225</v>
          </cell>
          <cell r="B2343" t="str">
            <v xml:space="preserve">CENTRAL DE SACRIFICIO MANIZALES S. A.                                 </v>
          </cell>
          <cell r="C2343" t="str">
            <v xml:space="preserve">MANIZALES                 </v>
          </cell>
          <cell r="D2343" t="str">
            <v xml:space="preserve">CALDAS                    </v>
          </cell>
          <cell r="E2343" t="str">
            <v>VIGILANCIA</v>
          </cell>
          <cell r="F2343" t="str">
            <v>ACTIVA</v>
          </cell>
          <cell r="G2343" t="str">
            <v xml:space="preserve">PRODUCTOS ALIMENTICIOS                       </v>
          </cell>
          <cell r="H2343">
            <v>2342</v>
          </cell>
          <cell r="I2343">
            <v>9328898</v>
          </cell>
          <cell r="J2343">
            <v>1891.5</v>
          </cell>
          <cell r="K2343">
            <v>4697154</v>
          </cell>
          <cell r="L2343">
            <v>1915</v>
          </cell>
          <cell r="M2343">
            <v>23831393</v>
          </cell>
          <cell r="N2343">
            <v>3701</v>
          </cell>
          <cell r="O2343">
            <v>2782037</v>
          </cell>
          <cell r="P2343">
            <v>2542</v>
          </cell>
          <cell r="Q2343">
            <v>978040</v>
          </cell>
          <cell r="R2343">
            <v>4139</v>
          </cell>
          <cell r="S2343">
            <v>281698</v>
          </cell>
          <cell r="T2343">
            <v>16530.5</v>
          </cell>
          <cell r="U2343">
            <v>2226</v>
          </cell>
        </row>
        <row r="2344">
          <cell r="A2344">
            <v>830118785</v>
          </cell>
          <cell r="B2344" t="str">
            <v xml:space="preserve">COMBUSTIBLES Y TRANSPORTES HERNANDEZ Y CIA LTDA                       </v>
          </cell>
          <cell r="C2344" t="str">
            <v xml:space="preserve">BOGOTA D.C.               </v>
          </cell>
          <cell r="D2344" t="str">
            <v xml:space="preserve">BOGOTA D.C.               </v>
          </cell>
          <cell r="E2344" t="str">
            <v>INSPECCIÓN</v>
          </cell>
          <cell r="F2344" t="str">
            <v>ACTIVA</v>
          </cell>
          <cell r="G2344" t="str">
            <v xml:space="preserve">COMERCIO AL POR MAYOR                        </v>
          </cell>
          <cell r="H2344">
            <v>2343</v>
          </cell>
          <cell r="I2344">
            <v>9327697</v>
          </cell>
          <cell r="J2344">
            <v>2187.5</v>
          </cell>
          <cell r="K2344">
            <v>3795057</v>
          </cell>
          <cell r="L2344">
            <v>1321</v>
          </cell>
          <cell r="M2344">
            <v>35757367</v>
          </cell>
          <cell r="N2344">
            <v>3681</v>
          </cell>
          <cell r="O2344">
            <v>2794167</v>
          </cell>
          <cell r="P2344">
            <v>3238</v>
          </cell>
          <cell r="Q2344">
            <v>701855</v>
          </cell>
          <cell r="R2344">
            <v>4280</v>
          </cell>
          <cell r="S2344">
            <v>267988</v>
          </cell>
          <cell r="T2344">
            <v>17050.5</v>
          </cell>
          <cell r="U2344">
            <v>2289</v>
          </cell>
        </row>
        <row r="2345">
          <cell r="A2345">
            <v>800207263</v>
          </cell>
          <cell r="B2345" t="str">
            <v xml:space="preserve">SOLDADURAS MEGRIWELD S A                                              </v>
          </cell>
          <cell r="C2345" t="str">
            <v xml:space="preserve">BOGOTA D.C.               </v>
          </cell>
          <cell r="D2345" t="str">
            <v xml:space="preserve">BOGOTA D.C.               </v>
          </cell>
          <cell r="E2345" t="str">
            <v>INSPECCIÓN</v>
          </cell>
          <cell r="F2345" t="str">
            <v>ACTIVA</v>
          </cell>
          <cell r="G2345" t="str">
            <v xml:space="preserve">COMERCIO AL POR MAYOR                        </v>
          </cell>
          <cell r="H2345">
            <v>2344</v>
          </cell>
          <cell r="I2345">
            <v>9312289</v>
          </cell>
          <cell r="J2345">
            <v>1248</v>
          </cell>
          <cell r="K2345">
            <v>8275336</v>
          </cell>
          <cell r="L2345">
            <v>4792</v>
          </cell>
          <cell r="M2345">
            <v>7972766</v>
          </cell>
          <cell r="N2345">
            <v>3953</v>
          </cell>
          <cell r="O2345">
            <v>2571455</v>
          </cell>
          <cell r="P2345">
            <v>2667</v>
          </cell>
          <cell r="Q2345">
            <v>913903</v>
          </cell>
          <cell r="R2345">
            <v>2606</v>
          </cell>
          <cell r="S2345">
            <v>555874</v>
          </cell>
          <cell r="T2345">
            <v>17610</v>
          </cell>
          <cell r="U2345">
            <v>2362</v>
          </cell>
        </row>
        <row r="2346">
          <cell r="A2346">
            <v>817001672</v>
          </cell>
          <cell r="B2346" t="str">
            <v xml:space="preserve">COLINAGRO CP S.A                                                      </v>
          </cell>
          <cell r="C2346" t="str">
            <v xml:space="preserve">PUERTO TEJADA             </v>
          </cell>
          <cell r="D2346" t="str">
            <v xml:space="preserve">CAUCA                     </v>
          </cell>
          <cell r="E2346" t="str">
            <v>INSPECCIÓN</v>
          </cell>
          <cell r="F2346" t="str">
            <v>ACTIVA</v>
          </cell>
          <cell r="G2346" t="str">
            <v xml:space="preserve">PRODUCTOS QUIMICOS                           </v>
          </cell>
          <cell r="H2346">
            <v>2345</v>
          </cell>
          <cell r="I2346">
            <v>9287549</v>
          </cell>
          <cell r="J2346">
            <v>1257.5</v>
          </cell>
          <cell r="K2346">
            <v>8173794</v>
          </cell>
          <cell r="L2346">
            <v>3634</v>
          </cell>
          <cell r="M2346">
            <v>11231423</v>
          </cell>
          <cell r="N2346">
            <v>2807</v>
          </cell>
          <cell r="O2346">
            <v>3868019</v>
          </cell>
          <cell r="P2346">
            <v>963</v>
          </cell>
          <cell r="Q2346">
            <v>3153795</v>
          </cell>
          <cell r="R2346">
            <v>735</v>
          </cell>
          <cell r="S2346">
            <v>3076751</v>
          </cell>
          <cell r="T2346">
            <v>11741.5</v>
          </cell>
          <cell r="U2346">
            <v>1597</v>
          </cell>
        </row>
        <row r="2347">
          <cell r="A2347">
            <v>830047743</v>
          </cell>
          <cell r="B2347" t="str">
            <v xml:space="preserve">INTERPLAST  OVERSEAS COLOMBIA LIMITED                                 </v>
          </cell>
          <cell r="C2347" t="str">
            <v xml:space="preserve">BOGOTA D.C.               </v>
          </cell>
          <cell r="D2347" t="str">
            <v xml:space="preserve">BOGOTA D.C.               </v>
          </cell>
          <cell r="E2347" t="str">
            <v>VIGILANCIA</v>
          </cell>
          <cell r="F2347" t="str">
            <v>ACTIVA</v>
          </cell>
          <cell r="G2347" t="str">
            <v xml:space="preserve">PRODUCTOS DE PLASTICO                        </v>
          </cell>
          <cell r="H2347">
            <v>2346</v>
          </cell>
          <cell r="I2347">
            <v>9280844</v>
          </cell>
          <cell r="J2347">
            <v>1434.5</v>
          </cell>
          <cell r="K2347">
            <v>6896759</v>
          </cell>
          <cell r="L2347">
            <v>3844</v>
          </cell>
          <cell r="M2347">
            <v>10470279</v>
          </cell>
          <cell r="N2347">
            <v>3304</v>
          </cell>
          <cell r="O2347">
            <v>3159387</v>
          </cell>
          <cell r="P2347">
            <v>1097</v>
          </cell>
          <cell r="Q2347">
            <v>2713247</v>
          </cell>
          <cell r="R2347">
            <v>803</v>
          </cell>
          <cell r="S2347">
            <v>2640483</v>
          </cell>
          <cell r="T2347">
            <v>12828.5</v>
          </cell>
          <cell r="U2347">
            <v>1736</v>
          </cell>
        </row>
        <row r="2348">
          <cell r="A2348">
            <v>890924684</v>
          </cell>
          <cell r="B2348" t="str">
            <v xml:space="preserve">SOCIEDAD MERCANTIL DE AUTOMOTORES S A                                 </v>
          </cell>
          <cell r="C2348" t="str">
            <v xml:space="preserve">MEDELLIN                  </v>
          </cell>
          <cell r="D2348" t="str">
            <v xml:space="preserve">ANTIOQUIA                 </v>
          </cell>
          <cell r="E2348" t="str">
            <v>VIGILANCIA</v>
          </cell>
          <cell r="F2348" t="str">
            <v>ACTIVA</v>
          </cell>
          <cell r="G2348" t="str">
            <v xml:space="preserve">COMERCIO DE VEHICULOS Y ACTIVIDADES CONEXAS  </v>
          </cell>
          <cell r="H2348">
            <v>2347</v>
          </cell>
          <cell r="I2348">
            <v>9279259</v>
          </cell>
          <cell r="J2348">
            <v>1542.5</v>
          </cell>
          <cell r="K2348">
            <v>6263379</v>
          </cell>
          <cell r="L2348">
            <v>1696</v>
          </cell>
          <cell r="M2348">
            <v>27268034</v>
          </cell>
          <cell r="N2348">
            <v>2609</v>
          </cell>
          <cell r="O2348">
            <v>4243946</v>
          </cell>
          <cell r="P2348">
            <v>2601</v>
          </cell>
          <cell r="Q2348">
            <v>947139</v>
          </cell>
          <cell r="R2348">
            <v>2944</v>
          </cell>
          <cell r="S2348">
            <v>470057</v>
          </cell>
          <cell r="T2348">
            <v>13739.5</v>
          </cell>
          <cell r="U2348">
            <v>1867</v>
          </cell>
        </row>
        <row r="2349">
          <cell r="A2349">
            <v>900076653</v>
          </cell>
          <cell r="B2349" t="str">
            <v xml:space="preserve">B T P MEDIDORES Y ACCESORIOS S.A                                      </v>
          </cell>
          <cell r="C2349" t="str">
            <v xml:space="preserve">BOGOTA D.C.               </v>
          </cell>
          <cell r="D2349" t="str">
            <v xml:space="preserve">BOGOTA D.C.               </v>
          </cell>
          <cell r="E2349" t="str">
            <v>INSPECCIÓN</v>
          </cell>
          <cell r="F2349" t="str">
            <v>ACTIVA</v>
          </cell>
          <cell r="G2349" t="str">
            <v xml:space="preserve">INDUSTRIA METALMECANICA DERIVADA             </v>
          </cell>
          <cell r="H2349">
            <v>2348</v>
          </cell>
          <cell r="I2349">
            <v>9274480</v>
          </cell>
          <cell r="J2349">
            <v>2859</v>
          </cell>
          <cell r="K2349">
            <v>2610623</v>
          </cell>
          <cell r="L2349">
            <v>4436</v>
          </cell>
          <cell r="M2349">
            <v>8818313</v>
          </cell>
          <cell r="N2349">
            <v>5617</v>
          </cell>
          <cell r="O2349">
            <v>1630717</v>
          </cell>
          <cell r="P2349">
            <v>2567</v>
          </cell>
          <cell r="Q2349">
            <v>962503</v>
          </cell>
          <cell r="R2349">
            <v>2716</v>
          </cell>
          <cell r="S2349">
            <v>524155</v>
          </cell>
          <cell r="T2349">
            <v>20543</v>
          </cell>
          <cell r="U2349">
            <v>2747</v>
          </cell>
        </row>
        <row r="2350">
          <cell r="A2350">
            <v>890304758</v>
          </cell>
          <cell r="B2350" t="str">
            <v xml:space="preserve">DITE S.A.                                                             </v>
          </cell>
          <cell r="C2350" t="str">
            <v xml:space="preserve">CALI                      </v>
          </cell>
          <cell r="D2350" t="str">
            <v xml:space="preserve">VALLE                     </v>
          </cell>
          <cell r="E2350" t="str">
            <v>VIGILANCIA</v>
          </cell>
          <cell r="F2350" t="str">
            <v>ACTIVA</v>
          </cell>
          <cell r="G2350" t="str">
            <v>FABRICACION DE VEHICULOS AUTOMOTORES Y SUS PA</v>
          </cell>
          <cell r="H2350">
            <v>2349</v>
          </cell>
          <cell r="I2350">
            <v>9272616</v>
          </cell>
          <cell r="J2350">
            <v>1736</v>
          </cell>
          <cell r="K2350">
            <v>5313264</v>
          </cell>
          <cell r="L2350">
            <v>2368</v>
          </cell>
          <cell r="M2350">
            <v>18582965</v>
          </cell>
          <cell r="N2350">
            <v>2837</v>
          </cell>
          <cell r="O2350">
            <v>3811830</v>
          </cell>
          <cell r="P2350">
            <v>1184</v>
          </cell>
          <cell r="Q2350">
            <v>2453976</v>
          </cell>
          <cell r="R2350">
            <v>1150</v>
          </cell>
          <cell r="S2350">
            <v>1637824</v>
          </cell>
          <cell r="T2350">
            <v>11624</v>
          </cell>
          <cell r="U2350">
            <v>1587</v>
          </cell>
        </row>
        <row r="2351">
          <cell r="A2351">
            <v>860451592</v>
          </cell>
          <cell r="B2351" t="str">
            <v xml:space="preserve">PRODUCTOS DE ALUMINIO MUNAL LTDA                                      </v>
          </cell>
          <cell r="C2351" t="str">
            <v xml:space="preserve">BOGOTA D.C.               </v>
          </cell>
          <cell r="D2351" t="str">
            <v xml:space="preserve">BOGOTA D.C.               </v>
          </cell>
          <cell r="E2351" t="str">
            <v>INSPECCIÓN</v>
          </cell>
          <cell r="F2351" t="str">
            <v>ACTIVA</v>
          </cell>
          <cell r="G2351" t="str">
            <v xml:space="preserve">INDUSTRIA METALMECANICA DERIVADA             </v>
          </cell>
          <cell r="H2351">
            <v>2350</v>
          </cell>
          <cell r="I2351">
            <v>9261305</v>
          </cell>
          <cell r="J2351">
            <v>1193</v>
          </cell>
          <cell r="K2351">
            <v>8873165</v>
          </cell>
          <cell r="L2351">
            <v>5659</v>
          </cell>
          <cell r="M2351">
            <v>6262080</v>
          </cell>
          <cell r="N2351">
            <v>4262</v>
          </cell>
          <cell r="O2351">
            <v>2335141</v>
          </cell>
          <cell r="P2351">
            <v>2921</v>
          </cell>
          <cell r="Q2351">
            <v>814938</v>
          </cell>
          <cell r="R2351">
            <v>3382</v>
          </cell>
          <cell r="S2351">
            <v>381507</v>
          </cell>
          <cell r="T2351">
            <v>19767</v>
          </cell>
          <cell r="U2351">
            <v>2646</v>
          </cell>
        </row>
        <row r="2352">
          <cell r="A2352">
            <v>890304891</v>
          </cell>
          <cell r="B2352" t="str">
            <v xml:space="preserve">SOCIEDAD AGROPECUARIA MAQUINARIA Y EQUIPO DE COLOMBIA LTDA.           </v>
          </cell>
          <cell r="C2352" t="str">
            <v xml:space="preserve">CALI                      </v>
          </cell>
          <cell r="D2352" t="str">
            <v xml:space="preserve">VALLE                     </v>
          </cell>
          <cell r="E2352" t="str">
            <v>VIGILANCIA</v>
          </cell>
          <cell r="F2352" t="str">
            <v>ACTIVA</v>
          </cell>
          <cell r="G2352" t="str">
            <v xml:space="preserve">COMERCIO DE VEHICULOS Y ACTIVIDADES CONEXAS  </v>
          </cell>
          <cell r="H2352">
            <v>2351</v>
          </cell>
          <cell r="I2352">
            <v>9254706</v>
          </cell>
          <cell r="J2352">
            <v>3468</v>
          </cell>
          <cell r="K2352">
            <v>1936562</v>
          </cell>
          <cell r="L2352">
            <v>2450</v>
          </cell>
          <cell r="M2352">
            <v>17932059</v>
          </cell>
          <cell r="N2352">
            <v>4064</v>
          </cell>
          <cell r="O2352">
            <v>2472494</v>
          </cell>
          <cell r="P2352">
            <v>2854</v>
          </cell>
          <cell r="Q2352">
            <v>839163</v>
          </cell>
          <cell r="R2352">
            <v>2794</v>
          </cell>
          <cell r="S2352">
            <v>505405</v>
          </cell>
          <cell r="T2352">
            <v>17981</v>
          </cell>
          <cell r="U2352">
            <v>2418</v>
          </cell>
        </row>
        <row r="2353">
          <cell r="A2353">
            <v>860041418</v>
          </cell>
          <cell r="B2353" t="str">
            <v xml:space="preserve">FERRETERIA IMPERIAL LTDA                                              </v>
          </cell>
          <cell r="C2353" t="str">
            <v xml:space="preserve">BOGOTA D.C.               </v>
          </cell>
          <cell r="D2353" t="str">
            <v xml:space="preserve">BOGOTA D.C.               </v>
          </cell>
          <cell r="E2353" t="str">
            <v>VIGILANCIA</v>
          </cell>
          <cell r="F2353" t="str">
            <v>ACTIVA</v>
          </cell>
          <cell r="G2353" t="str">
            <v xml:space="preserve">COMERCIO AL POR MAYOR                        </v>
          </cell>
          <cell r="H2353">
            <v>2352</v>
          </cell>
          <cell r="I2353">
            <v>9250405</v>
          </cell>
          <cell r="J2353">
            <v>2397.5</v>
          </cell>
          <cell r="K2353">
            <v>3294403</v>
          </cell>
          <cell r="L2353">
            <v>2232</v>
          </cell>
          <cell r="M2353">
            <v>19805555</v>
          </cell>
          <cell r="N2353">
            <v>3558</v>
          </cell>
          <cell r="O2353">
            <v>2910032</v>
          </cell>
          <cell r="P2353">
            <v>2070</v>
          </cell>
          <cell r="Q2353">
            <v>1285630</v>
          </cell>
          <cell r="R2353">
            <v>2858</v>
          </cell>
          <cell r="S2353">
            <v>489023</v>
          </cell>
          <cell r="T2353">
            <v>15467.5</v>
          </cell>
          <cell r="U2353">
            <v>2096</v>
          </cell>
        </row>
        <row r="2354">
          <cell r="A2354">
            <v>860035369</v>
          </cell>
          <cell r="B2354" t="str">
            <v xml:space="preserve">HELICARGO S A                                                         </v>
          </cell>
          <cell r="C2354" t="str">
            <v xml:space="preserve">MEDELLIN                  </v>
          </cell>
          <cell r="D2354" t="str">
            <v xml:space="preserve">ANTIOQUIA                 </v>
          </cell>
          <cell r="E2354" t="str">
            <v>VIGILANCIA</v>
          </cell>
          <cell r="F2354" t="str">
            <v>ACTIVA</v>
          </cell>
          <cell r="G2354" t="str">
            <v xml:space="preserve">TRANSPORTE AEREO                             </v>
          </cell>
          <cell r="H2354">
            <v>2353</v>
          </cell>
          <cell r="I2354">
            <v>9226347</v>
          </cell>
          <cell r="J2354">
            <v>3133</v>
          </cell>
          <cell r="K2354">
            <v>2284531</v>
          </cell>
          <cell r="L2354">
            <v>2429</v>
          </cell>
          <cell r="M2354">
            <v>18103678</v>
          </cell>
          <cell r="N2354">
            <v>1682</v>
          </cell>
          <cell r="O2354">
            <v>7051720</v>
          </cell>
          <cell r="P2354">
            <v>974</v>
          </cell>
          <cell r="Q2354">
            <v>3111597</v>
          </cell>
          <cell r="R2354">
            <v>2282</v>
          </cell>
          <cell r="S2354">
            <v>661126</v>
          </cell>
          <cell r="T2354">
            <v>12853</v>
          </cell>
          <cell r="U2354">
            <v>1742</v>
          </cell>
        </row>
        <row r="2355">
          <cell r="A2355">
            <v>800163322</v>
          </cell>
          <cell r="B2355" t="str">
            <v xml:space="preserve">WEST POINT S A                                                        </v>
          </cell>
          <cell r="C2355" t="str">
            <v xml:space="preserve">BOGOTA D.C.               </v>
          </cell>
          <cell r="D2355" t="str">
            <v xml:space="preserve">BOGOTA D.C.               </v>
          </cell>
          <cell r="E2355" t="str">
            <v>INSPECCIÓN</v>
          </cell>
          <cell r="F2355" t="str">
            <v>ACTIVA</v>
          </cell>
          <cell r="G2355" t="str">
            <v xml:space="preserve">COMERCIO AL POR MAYOR                        </v>
          </cell>
          <cell r="H2355">
            <v>2354</v>
          </cell>
          <cell r="I2355">
            <v>9226173</v>
          </cell>
          <cell r="J2355">
            <v>2254</v>
          </cell>
          <cell r="K2355">
            <v>3613284</v>
          </cell>
          <cell r="L2355">
            <v>4596</v>
          </cell>
          <cell r="M2355">
            <v>8424678</v>
          </cell>
          <cell r="N2355">
            <v>2927</v>
          </cell>
          <cell r="O2355">
            <v>3664962</v>
          </cell>
          <cell r="P2355">
            <v>1813</v>
          </cell>
          <cell r="Q2355">
            <v>1492212</v>
          </cell>
          <cell r="R2355">
            <v>1668</v>
          </cell>
          <cell r="S2355">
            <v>1024934</v>
          </cell>
          <cell r="T2355">
            <v>15612</v>
          </cell>
          <cell r="U2355">
            <v>2107</v>
          </cell>
        </row>
        <row r="2356">
          <cell r="A2356">
            <v>860044991</v>
          </cell>
          <cell r="B2356" t="str">
            <v xml:space="preserve">RICARDO SARMIENTO R. Y CIA. LTDA.                                     </v>
          </cell>
          <cell r="C2356" t="str">
            <v xml:space="preserve">BOGOTA D.C.               </v>
          </cell>
          <cell r="D2356" t="str">
            <v xml:space="preserve">BOGOTA D.C.               </v>
          </cell>
          <cell r="E2356" t="str">
            <v>VIGILANCIA</v>
          </cell>
          <cell r="F2356" t="str">
            <v>ACTIVA</v>
          </cell>
          <cell r="G2356" t="str">
            <v xml:space="preserve">COMERCIO AL POR MAYOR                        </v>
          </cell>
          <cell r="H2356">
            <v>2355</v>
          </cell>
          <cell r="I2356">
            <v>9216193</v>
          </cell>
          <cell r="J2356">
            <v>2636.5</v>
          </cell>
          <cell r="K2356">
            <v>2906239</v>
          </cell>
          <cell r="L2356">
            <v>2748</v>
          </cell>
          <cell r="M2356">
            <v>15690197</v>
          </cell>
          <cell r="N2356">
            <v>2703</v>
          </cell>
          <cell r="O2356">
            <v>4065319</v>
          </cell>
          <cell r="P2356">
            <v>3309</v>
          </cell>
          <cell r="Q2356">
            <v>680515</v>
          </cell>
          <cell r="R2356">
            <v>5010</v>
          </cell>
          <cell r="S2356">
            <v>210232</v>
          </cell>
          <cell r="T2356">
            <v>18761.5</v>
          </cell>
          <cell r="U2356">
            <v>2517</v>
          </cell>
        </row>
        <row r="2357">
          <cell r="A2357">
            <v>805021148</v>
          </cell>
          <cell r="B2357" t="str">
            <v xml:space="preserve">SOLMEDICAL S.A. C.I.                                                  </v>
          </cell>
          <cell r="C2357" t="str">
            <v xml:space="preserve">CALI                      </v>
          </cell>
          <cell r="D2357" t="str">
            <v xml:space="preserve">VALLE                     </v>
          </cell>
          <cell r="E2357" t="str">
            <v>VIGILANCIA</v>
          </cell>
          <cell r="F2357" t="str">
            <v>ACTIVA</v>
          </cell>
          <cell r="G2357" t="str">
            <v xml:space="preserve">COMERCIO AL POR MAYOR                        </v>
          </cell>
          <cell r="H2357">
            <v>2356</v>
          </cell>
          <cell r="I2357">
            <v>9205040</v>
          </cell>
          <cell r="J2357">
            <v>2266</v>
          </cell>
          <cell r="K2357">
            <v>3589641</v>
          </cell>
          <cell r="L2357">
            <v>1571</v>
          </cell>
          <cell r="M2357">
            <v>29956064</v>
          </cell>
          <cell r="N2357">
            <v>2153</v>
          </cell>
          <cell r="O2357">
            <v>5266346</v>
          </cell>
          <cell r="P2357">
            <v>2139</v>
          </cell>
          <cell r="Q2357">
            <v>1237733</v>
          </cell>
          <cell r="R2357">
            <v>1706</v>
          </cell>
          <cell r="S2357">
            <v>1000546</v>
          </cell>
          <cell r="T2357">
            <v>12191</v>
          </cell>
          <cell r="U2357">
            <v>1645</v>
          </cell>
        </row>
        <row r="2358">
          <cell r="A2358">
            <v>860001543</v>
          </cell>
          <cell r="B2358" t="str">
            <v xml:space="preserve">MITSUBISHI COLOMBIA LTDA                                              </v>
          </cell>
          <cell r="C2358" t="str">
            <v xml:space="preserve">BOGOTA D.C.               </v>
          </cell>
          <cell r="D2358" t="str">
            <v xml:space="preserve">BOGOTA D.C.               </v>
          </cell>
          <cell r="E2358" t="str">
            <v>INSPECCIÓN</v>
          </cell>
          <cell r="F2358" t="str">
            <v>ACTIVA</v>
          </cell>
          <cell r="G2358" t="str">
            <v xml:space="preserve">OTRAS ACTIVIDADES EMPRESARIALES              </v>
          </cell>
          <cell r="H2358">
            <v>2357</v>
          </cell>
          <cell r="I2358">
            <v>9202905</v>
          </cell>
          <cell r="J2358">
            <v>1220</v>
          </cell>
          <cell r="K2358">
            <v>8569673</v>
          </cell>
          <cell r="L2358">
            <v>5760</v>
          </cell>
          <cell r="M2358">
            <v>6096943</v>
          </cell>
          <cell r="N2358">
            <v>2484</v>
          </cell>
          <cell r="O2358">
            <v>4509072</v>
          </cell>
          <cell r="P2358">
            <v>3063</v>
          </cell>
          <cell r="Q2358">
            <v>758889</v>
          </cell>
          <cell r="R2358">
            <v>3500</v>
          </cell>
          <cell r="S2358">
            <v>363351</v>
          </cell>
          <cell r="T2358">
            <v>18384</v>
          </cell>
          <cell r="U2358">
            <v>2467</v>
          </cell>
        </row>
        <row r="2359">
          <cell r="A2359">
            <v>830058801</v>
          </cell>
          <cell r="B2359" t="str">
            <v xml:space="preserve">HARMEX S.A.                                                           </v>
          </cell>
          <cell r="C2359" t="str">
            <v xml:space="preserve">BOGOTA D.C.               </v>
          </cell>
          <cell r="D2359" t="str">
            <v xml:space="preserve">BOGOTA D.C.               </v>
          </cell>
          <cell r="E2359" t="str">
            <v>VIGILANCIA</v>
          </cell>
          <cell r="F2359" t="str">
            <v>ACTIVA</v>
          </cell>
          <cell r="G2359" t="str">
            <v xml:space="preserve">COMERCIO AL POR MAYOR                        </v>
          </cell>
          <cell r="H2359">
            <v>2358</v>
          </cell>
          <cell r="I2359">
            <v>9197001</v>
          </cell>
          <cell r="J2359">
            <v>3058.5</v>
          </cell>
          <cell r="K2359">
            <v>2369049</v>
          </cell>
          <cell r="L2359">
            <v>3021</v>
          </cell>
          <cell r="M2359">
            <v>14052478</v>
          </cell>
          <cell r="N2359">
            <v>4588</v>
          </cell>
          <cell r="O2359">
            <v>2125103</v>
          </cell>
          <cell r="P2359">
            <v>2171</v>
          </cell>
          <cell r="Q2359">
            <v>1212464</v>
          </cell>
          <cell r="R2359">
            <v>2075</v>
          </cell>
          <cell r="S2359">
            <v>767732</v>
          </cell>
          <cell r="T2359">
            <v>17271.5</v>
          </cell>
          <cell r="U2359">
            <v>2323</v>
          </cell>
        </row>
        <row r="2360">
          <cell r="A2360">
            <v>809001395</v>
          </cell>
          <cell r="B2360" t="str">
            <v xml:space="preserve">REMOLINO S.A.                                                         </v>
          </cell>
          <cell r="C2360" t="str">
            <v xml:space="preserve">ESPINAL                   </v>
          </cell>
          <cell r="D2360" t="str">
            <v xml:space="preserve">TOLIMA                    </v>
          </cell>
          <cell r="E2360" t="str">
            <v>INSPECCIÓN</v>
          </cell>
          <cell r="F2360" t="str">
            <v>ACTIVA</v>
          </cell>
          <cell r="G2360" t="str">
            <v xml:space="preserve">COMERCIO AL POR MAYOR                        </v>
          </cell>
          <cell r="H2360">
            <v>2359</v>
          </cell>
          <cell r="I2360">
            <v>9184758</v>
          </cell>
          <cell r="J2360">
            <v>1593</v>
          </cell>
          <cell r="K2360">
            <v>5979096</v>
          </cell>
          <cell r="L2360">
            <v>3601</v>
          </cell>
          <cell r="M2360">
            <v>11364177</v>
          </cell>
          <cell r="N2360">
            <v>2452</v>
          </cell>
          <cell r="O2360">
            <v>4585404</v>
          </cell>
          <cell r="P2360">
            <v>4973</v>
          </cell>
          <cell r="Q2360">
            <v>378831</v>
          </cell>
          <cell r="R2360">
            <v>6511</v>
          </cell>
          <cell r="S2360">
            <v>131166</v>
          </cell>
          <cell r="T2360">
            <v>21489</v>
          </cell>
          <cell r="U2360">
            <v>2889</v>
          </cell>
        </row>
        <row r="2361">
          <cell r="A2361">
            <v>890317665</v>
          </cell>
          <cell r="B2361" t="str">
            <v xml:space="preserve">C I VITRAL LTDA                                                       </v>
          </cell>
          <cell r="C2361" t="str">
            <v xml:space="preserve">BOGOTA D.C.               </v>
          </cell>
          <cell r="D2361" t="str">
            <v xml:space="preserve">BOGOTA D.C.               </v>
          </cell>
          <cell r="E2361" t="str">
            <v>VIGILANCIA</v>
          </cell>
          <cell r="F2361" t="str">
            <v>ACTIVA</v>
          </cell>
          <cell r="G2361" t="str">
            <v xml:space="preserve">COMERCIO AL POR MAYOR                        </v>
          </cell>
          <cell r="H2361">
            <v>2360</v>
          </cell>
          <cell r="I2361">
            <v>9180025</v>
          </cell>
          <cell r="J2361">
            <v>1409.5</v>
          </cell>
          <cell r="K2361">
            <v>7049962</v>
          </cell>
          <cell r="L2361">
            <v>1910</v>
          </cell>
          <cell r="M2361">
            <v>23894103</v>
          </cell>
          <cell r="N2361">
            <v>2292</v>
          </cell>
          <cell r="O2361">
            <v>4911625</v>
          </cell>
          <cell r="P2361">
            <v>1092</v>
          </cell>
          <cell r="Q2361">
            <v>2726236</v>
          </cell>
          <cell r="R2361">
            <v>1282</v>
          </cell>
          <cell r="S2361">
            <v>1458706</v>
          </cell>
          <cell r="T2361">
            <v>10345.5</v>
          </cell>
          <cell r="U2361">
            <v>1418</v>
          </cell>
        </row>
        <row r="2362">
          <cell r="A2362">
            <v>800002981</v>
          </cell>
          <cell r="B2362" t="str">
            <v xml:space="preserve">MELTEC S.A                                                            </v>
          </cell>
          <cell r="C2362" t="str">
            <v xml:space="preserve">BOGOTA D.C.               </v>
          </cell>
          <cell r="D2362" t="str">
            <v xml:space="preserve">BOGOTA D.C.               </v>
          </cell>
          <cell r="E2362" t="str">
            <v>VIGILANCIA</v>
          </cell>
          <cell r="F2362" t="str">
            <v>ACTIVA</v>
          </cell>
          <cell r="G2362" t="str">
            <v xml:space="preserve">COMERCIO AL POR MAYOR                        </v>
          </cell>
          <cell r="H2362">
            <v>2361</v>
          </cell>
          <cell r="I2362">
            <v>9171679</v>
          </cell>
          <cell r="J2362">
            <v>1584.5</v>
          </cell>
          <cell r="K2362">
            <v>6024205</v>
          </cell>
          <cell r="L2362">
            <v>2092</v>
          </cell>
          <cell r="M2362">
            <v>21407879</v>
          </cell>
          <cell r="N2362">
            <v>1295</v>
          </cell>
          <cell r="O2362">
            <v>9072171</v>
          </cell>
          <cell r="P2362">
            <v>1297</v>
          </cell>
          <cell r="Q2362">
            <v>2204541</v>
          </cell>
          <cell r="R2362">
            <v>1383</v>
          </cell>
          <cell r="S2362">
            <v>1317220</v>
          </cell>
          <cell r="T2362">
            <v>10012.5</v>
          </cell>
          <cell r="U2362">
            <v>1373</v>
          </cell>
        </row>
        <row r="2363">
          <cell r="A2363">
            <v>890311398</v>
          </cell>
          <cell r="B2363" t="str">
            <v xml:space="preserve">DISTRIBUIDORA MARSAL &amp; CIA LIMITADA                                   </v>
          </cell>
          <cell r="C2363" t="str">
            <v xml:space="preserve">YUMBO                     </v>
          </cell>
          <cell r="D2363" t="str">
            <v xml:space="preserve">VALLE                     </v>
          </cell>
          <cell r="E2363" t="str">
            <v>VIGILANCIA</v>
          </cell>
          <cell r="F2363" t="str">
            <v>ACTIVA</v>
          </cell>
          <cell r="G2363" t="str">
            <v xml:space="preserve">COMERCIO DE COMBUSTIBLES Y LUBRICANTES       </v>
          </cell>
          <cell r="H2363">
            <v>2362</v>
          </cell>
          <cell r="I2363">
            <v>9169096</v>
          </cell>
          <cell r="J2363">
            <v>2622.5</v>
          </cell>
          <cell r="K2363">
            <v>2920108</v>
          </cell>
          <cell r="L2363">
            <v>1974</v>
          </cell>
          <cell r="M2363">
            <v>23060462</v>
          </cell>
          <cell r="N2363">
            <v>2555</v>
          </cell>
          <cell r="O2363">
            <v>4350125</v>
          </cell>
          <cell r="P2363">
            <v>2293</v>
          </cell>
          <cell r="Q2363">
            <v>1123325</v>
          </cell>
          <cell r="R2363">
            <v>4767</v>
          </cell>
          <cell r="S2363">
            <v>226674</v>
          </cell>
          <cell r="T2363">
            <v>16573.5</v>
          </cell>
          <cell r="U2363">
            <v>2236</v>
          </cell>
        </row>
        <row r="2364">
          <cell r="A2364">
            <v>800065006</v>
          </cell>
          <cell r="B2364" t="str">
            <v xml:space="preserve">CREATUM ACCESORIOS S.A                                                </v>
          </cell>
          <cell r="C2364" t="str">
            <v xml:space="preserve">SABANETA                  </v>
          </cell>
          <cell r="D2364" t="str">
            <v xml:space="preserve">ANTIOQUIA                 </v>
          </cell>
          <cell r="E2364" t="str">
            <v>INSPECCIÓN</v>
          </cell>
          <cell r="F2364" t="str">
            <v>ACTIVA</v>
          </cell>
          <cell r="G2364" t="str">
            <v xml:space="preserve">OTRAS INDUSTRIAS MANUFACTURERAS              </v>
          </cell>
          <cell r="H2364">
            <v>2363</v>
          </cell>
          <cell r="I2364">
            <v>9159602</v>
          </cell>
          <cell r="J2364">
            <v>1549</v>
          </cell>
          <cell r="K2364">
            <v>6213295</v>
          </cell>
          <cell r="L2364">
            <v>3254</v>
          </cell>
          <cell r="M2364">
            <v>12869939</v>
          </cell>
          <cell r="N2364">
            <v>2598</v>
          </cell>
          <cell r="O2364">
            <v>4258856</v>
          </cell>
          <cell r="P2364">
            <v>2368</v>
          </cell>
          <cell r="Q2364">
            <v>1071486</v>
          </cell>
          <cell r="R2364">
            <v>2813</v>
          </cell>
          <cell r="S2364">
            <v>500932</v>
          </cell>
          <cell r="T2364">
            <v>14945</v>
          </cell>
          <cell r="U2364">
            <v>2025</v>
          </cell>
        </row>
        <row r="2365">
          <cell r="A2365">
            <v>830103060</v>
          </cell>
          <cell r="B2365" t="str">
            <v xml:space="preserve">TOSCHEM DE COLOMBIA LTDA                                              </v>
          </cell>
          <cell r="C2365" t="str">
            <v xml:space="preserve">BOGOTA D.C.               </v>
          </cell>
          <cell r="D2365" t="str">
            <v xml:space="preserve">BOGOTA D.C.               </v>
          </cell>
          <cell r="E2365" t="str">
            <v>VIGILANCIA</v>
          </cell>
          <cell r="F2365" t="str">
            <v>ACTIVA</v>
          </cell>
          <cell r="G2365" t="str">
            <v xml:space="preserve">PRODUCTOS QUIMICOS                           </v>
          </cell>
          <cell r="H2365">
            <v>2364</v>
          </cell>
          <cell r="I2365">
            <v>9152997</v>
          </cell>
          <cell r="J2365">
            <v>2889</v>
          </cell>
          <cell r="K2365">
            <v>2564566</v>
          </cell>
          <cell r="L2365">
            <v>2192</v>
          </cell>
          <cell r="M2365">
            <v>20253805</v>
          </cell>
          <cell r="N2365">
            <v>1455</v>
          </cell>
          <cell r="O2365">
            <v>8051465</v>
          </cell>
          <cell r="P2365">
            <v>2112</v>
          </cell>
          <cell r="Q2365">
            <v>1256880</v>
          </cell>
          <cell r="R2365">
            <v>2955</v>
          </cell>
          <cell r="S2365">
            <v>467469</v>
          </cell>
          <cell r="T2365">
            <v>13967</v>
          </cell>
          <cell r="U2365">
            <v>1892</v>
          </cell>
        </row>
        <row r="2366">
          <cell r="A2366">
            <v>802014606</v>
          </cell>
          <cell r="B2366" t="str">
            <v xml:space="preserve">PET DEL CARIBE S . A.                                                 </v>
          </cell>
          <cell r="C2366" t="str">
            <v xml:space="preserve">BARRANQUILLA              </v>
          </cell>
          <cell r="D2366" t="str">
            <v xml:space="preserve">ATLANTICO                 </v>
          </cell>
          <cell r="E2366" t="str">
            <v>VIGILANCIA</v>
          </cell>
          <cell r="F2366" t="str">
            <v>ACTIVA</v>
          </cell>
          <cell r="G2366" t="str">
            <v xml:space="preserve">PRODUCTOS DE PLASTICO                        </v>
          </cell>
          <cell r="H2366">
            <v>2365</v>
          </cell>
          <cell r="I2366">
            <v>9137001</v>
          </cell>
          <cell r="J2366">
            <v>2725.5</v>
          </cell>
          <cell r="K2366">
            <v>2786427</v>
          </cell>
          <cell r="L2366">
            <v>2277</v>
          </cell>
          <cell r="M2366">
            <v>19356299</v>
          </cell>
          <cell r="N2366">
            <v>3127</v>
          </cell>
          <cell r="O2366">
            <v>3387575</v>
          </cell>
          <cell r="P2366">
            <v>1403</v>
          </cell>
          <cell r="Q2366">
            <v>2017409</v>
          </cell>
          <cell r="R2366">
            <v>1739</v>
          </cell>
          <cell r="S2366">
            <v>972346</v>
          </cell>
          <cell r="T2366">
            <v>13636.5</v>
          </cell>
          <cell r="U2366">
            <v>1856</v>
          </cell>
        </row>
        <row r="2367">
          <cell r="A2367">
            <v>830035896</v>
          </cell>
          <cell r="B2367" t="str">
            <v xml:space="preserve">RUIZ AREVALO CONSTRUCTORA S.A.                                        </v>
          </cell>
          <cell r="C2367" t="str">
            <v xml:space="preserve">CALI                      </v>
          </cell>
          <cell r="D2367" t="str">
            <v xml:space="preserve">VALLE                     </v>
          </cell>
          <cell r="E2367" t="str">
            <v>INSPECCIÓN</v>
          </cell>
          <cell r="F2367" t="str">
            <v>ACTIVA</v>
          </cell>
          <cell r="G2367" t="str">
            <v xml:space="preserve">CONSTRUCCION DE OBRAS CIVILES                </v>
          </cell>
          <cell r="H2367">
            <v>2366</v>
          </cell>
          <cell r="I2367">
            <v>9120109</v>
          </cell>
          <cell r="J2367">
            <v>3821.5</v>
          </cell>
          <cell r="K2367">
            <v>1654970</v>
          </cell>
          <cell r="L2367">
            <v>4140</v>
          </cell>
          <cell r="M2367">
            <v>9585831</v>
          </cell>
          <cell r="N2367">
            <v>4745</v>
          </cell>
          <cell r="O2367">
            <v>2035385</v>
          </cell>
          <cell r="P2367">
            <v>3286</v>
          </cell>
          <cell r="Q2367">
            <v>686360</v>
          </cell>
          <cell r="R2367">
            <v>3074</v>
          </cell>
          <cell r="S2367">
            <v>442830</v>
          </cell>
          <cell r="T2367">
            <v>21432.5</v>
          </cell>
          <cell r="U2367">
            <v>2883</v>
          </cell>
        </row>
        <row r="2368">
          <cell r="A2368">
            <v>800116749</v>
          </cell>
          <cell r="B2368" t="str">
            <v xml:space="preserve">EXTRACTORA MONTERREY S.A.                                             </v>
          </cell>
          <cell r="C2368" t="str">
            <v xml:space="preserve">BOGOTA D.C.               </v>
          </cell>
          <cell r="D2368" t="str">
            <v xml:space="preserve">BOGOTA D.C.               </v>
          </cell>
          <cell r="E2368" t="str">
            <v>VIGILANCIA</v>
          </cell>
          <cell r="F2368" t="str">
            <v>ACTIVA</v>
          </cell>
          <cell r="G2368" t="str">
            <v xml:space="preserve">PRODUCTOS ALIMENTICIOS                       </v>
          </cell>
          <cell r="H2368">
            <v>2367</v>
          </cell>
          <cell r="I2368">
            <v>9103832</v>
          </cell>
          <cell r="J2368">
            <v>3531.5</v>
          </cell>
          <cell r="K2368">
            <v>1885097</v>
          </cell>
          <cell r="L2368">
            <v>2252</v>
          </cell>
          <cell r="M2368">
            <v>19586017</v>
          </cell>
          <cell r="N2368">
            <v>6394</v>
          </cell>
          <cell r="O2368">
            <v>1375823</v>
          </cell>
          <cell r="P2368">
            <v>2437</v>
          </cell>
          <cell r="Q2368">
            <v>1032164</v>
          </cell>
          <cell r="R2368">
            <v>2632</v>
          </cell>
          <cell r="S2368">
            <v>547170</v>
          </cell>
          <cell r="T2368">
            <v>19613.5</v>
          </cell>
          <cell r="U2368">
            <v>2628</v>
          </cell>
        </row>
        <row r="2369">
          <cell r="A2369">
            <v>800015379</v>
          </cell>
          <cell r="B2369" t="str">
            <v xml:space="preserve">FERRETERIA TAMA S A                                                   </v>
          </cell>
          <cell r="C2369" t="str">
            <v xml:space="preserve">PEREIRA                   </v>
          </cell>
          <cell r="D2369" t="str">
            <v xml:space="preserve">RISARALDA                 </v>
          </cell>
          <cell r="E2369" t="str">
            <v>VIGILANCIA</v>
          </cell>
          <cell r="F2369" t="str">
            <v>ACTIVA</v>
          </cell>
          <cell r="G2369" t="str">
            <v xml:space="preserve">COMERCIO AL POR MAYOR                        </v>
          </cell>
          <cell r="H2369">
            <v>2368</v>
          </cell>
          <cell r="I2369">
            <v>9082114</v>
          </cell>
          <cell r="J2369">
            <v>2229</v>
          </cell>
          <cell r="K2369">
            <v>3673978</v>
          </cell>
          <cell r="L2369">
            <v>1509</v>
          </cell>
          <cell r="M2369">
            <v>31150425</v>
          </cell>
          <cell r="N2369">
            <v>3309</v>
          </cell>
          <cell r="O2369">
            <v>3150426</v>
          </cell>
          <cell r="P2369">
            <v>3137</v>
          </cell>
          <cell r="Q2369">
            <v>731554</v>
          </cell>
          <cell r="R2369">
            <v>3478</v>
          </cell>
          <cell r="S2369">
            <v>367587</v>
          </cell>
          <cell r="T2369">
            <v>16030</v>
          </cell>
          <cell r="U2369">
            <v>2161</v>
          </cell>
        </row>
        <row r="2370">
          <cell r="A2370">
            <v>802010299</v>
          </cell>
          <cell r="B2370" t="str">
            <v xml:space="preserve">DISTRIGRAS S.A.                                                       </v>
          </cell>
          <cell r="C2370" t="str">
            <v xml:space="preserve">BARRANQUILLA              </v>
          </cell>
          <cell r="D2370" t="str">
            <v xml:space="preserve">ATLANTICO                 </v>
          </cell>
          <cell r="E2370" t="str">
            <v>VIGILANCIA</v>
          </cell>
          <cell r="F2370" t="str">
            <v>ACTIVA</v>
          </cell>
          <cell r="G2370" t="str">
            <v xml:space="preserve">COMERCIO DE COMBUSTIBLES Y LUBRICANTES       </v>
          </cell>
          <cell r="H2370">
            <v>2369</v>
          </cell>
          <cell r="I2370">
            <v>9075053</v>
          </cell>
          <cell r="J2370">
            <v>4996.5</v>
          </cell>
          <cell r="K2370">
            <v>976889</v>
          </cell>
          <cell r="L2370">
            <v>2194</v>
          </cell>
          <cell r="M2370">
            <v>20236366</v>
          </cell>
          <cell r="N2370">
            <v>2100</v>
          </cell>
          <cell r="O2370">
            <v>5464569</v>
          </cell>
          <cell r="P2370">
            <v>1018</v>
          </cell>
          <cell r="Q2370">
            <v>2940901</v>
          </cell>
          <cell r="R2370">
            <v>6725</v>
          </cell>
          <cell r="S2370">
            <v>122988</v>
          </cell>
          <cell r="T2370">
            <v>19402.5</v>
          </cell>
          <cell r="U2370">
            <v>2598</v>
          </cell>
        </row>
        <row r="2371">
          <cell r="A2371">
            <v>800193759</v>
          </cell>
          <cell r="B2371" t="str">
            <v xml:space="preserve">INGENIERIA Y REPRESENTACIONES S.A                                     </v>
          </cell>
          <cell r="C2371" t="str">
            <v xml:space="preserve">CALI                      </v>
          </cell>
          <cell r="D2371" t="str">
            <v xml:space="preserve">VALLE                     </v>
          </cell>
          <cell r="E2371" t="str">
            <v>INSPECCIÓN</v>
          </cell>
          <cell r="F2371" t="str">
            <v>ACTIVA</v>
          </cell>
          <cell r="G2371" t="str">
            <v xml:space="preserve">COMERCIO AL POR MAYOR                        </v>
          </cell>
          <cell r="H2371">
            <v>2370</v>
          </cell>
          <cell r="I2371">
            <v>9062709</v>
          </cell>
          <cell r="J2371">
            <v>2126.5</v>
          </cell>
          <cell r="K2371">
            <v>3975210</v>
          </cell>
          <cell r="L2371">
            <v>4020</v>
          </cell>
          <cell r="M2371">
            <v>9909308</v>
          </cell>
          <cell r="N2371">
            <v>3714</v>
          </cell>
          <cell r="O2371">
            <v>2764638</v>
          </cell>
          <cell r="P2371">
            <v>2943</v>
          </cell>
          <cell r="Q2371">
            <v>806633</v>
          </cell>
          <cell r="R2371">
            <v>3813</v>
          </cell>
          <cell r="S2371">
            <v>320344</v>
          </cell>
          <cell r="T2371">
            <v>18986.5</v>
          </cell>
          <cell r="U2371">
            <v>2546</v>
          </cell>
        </row>
        <row r="2372">
          <cell r="A2372">
            <v>860511886</v>
          </cell>
          <cell r="B2372" t="str">
            <v xml:space="preserve">INDUSTRIAS LA CORUNA LTDA.                                            </v>
          </cell>
          <cell r="C2372" t="str">
            <v xml:space="preserve">BOGOTA D.C.               </v>
          </cell>
          <cell r="D2372" t="str">
            <v xml:space="preserve">BOGOTA D.C.               </v>
          </cell>
          <cell r="E2372" t="str">
            <v>VIGILANCIA</v>
          </cell>
          <cell r="F2372" t="str">
            <v>ACTIVA</v>
          </cell>
          <cell r="G2372" t="str">
            <v xml:space="preserve">PRODUCTOS ALIMENTICIOS                       </v>
          </cell>
          <cell r="H2372">
            <v>2371</v>
          </cell>
          <cell r="I2372">
            <v>9050314</v>
          </cell>
          <cell r="J2372">
            <v>2285</v>
          </cell>
          <cell r="K2372">
            <v>3546539</v>
          </cell>
          <cell r="L2372">
            <v>2692</v>
          </cell>
          <cell r="M2372">
            <v>16113655</v>
          </cell>
          <cell r="N2372">
            <v>2288</v>
          </cell>
          <cell r="O2372">
            <v>4918707</v>
          </cell>
          <cell r="P2372">
            <v>2092</v>
          </cell>
          <cell r="Q2372">
            <v>1270539</v>
          </cell>
          <cell r="R2372">
            <v>2553</v>
          </cell>
          <cell r="S2372">
            <v>572475</v>
          </cell>
          <cell r="T2372">
            <v>14281</v>
          </cell>
          <cell r="U2372">
            <v>1937</v>
          </cell>
        </row>
        <row r="2373">
          <cell r="A2373">
            <v>811010832</v>
          </cell>
          <cell r="B2373" t="str">
            <v xml:space="preserve">VEHICULOS DEL CAMINO LIMITADA                                         </v>
          </cell>
          <cell r="C2373" t="str">
            <v xml:space="preserve">MEDELLIN                  </v>
          </cell>
          <cell r="D2373" t="str">
            <v xml:space="preserve">ANTIOQUIA                 </v>
          </cell>
          <cell r="E2373" t="str">
            <v>VIGILANCIA</v>
          </cell>
          <cell r="F2373" t="str">
            <v>ACTIVA</v>
          </cell>
          <cell r="G2373" t="str">
            <v xml:space="preserve">COMERCIO DE VEHICULOS Y ACTIVIDADES CONEXAS  </v>
          </cell>
          <cell r="H2373">
            <v>2372</v>
          </cell>
          <cell r="I2373">
            <v>9049725</v>
          </cell>
          <cell r="J2373">
            <v>3389.5</v>
          </cell>
          <cell r="K2373">
            <v>2013689</v>
          </cell>
          <cell r="L2373">
            <v>1424</v>
          </cell>
          <cell r="M2373">
            <v>33286278</v>
          </cell>
          <cell r="N2373">
            <v>3021</v>
          </cell>
          <cell r="O2373">
            <v>3530585</v>
          </cell>
          <cell r="P2373">
            <v>2982</v>
          </cell>
          <cell r="Q2373">
            <v>791496</v>
          </cell>
          <cell r="R2373">
            <v>4794</v>
          </cell>
          <cell r="S2373">
            <v>224626</v>
          </cell>
          <cell r="T2373">
            <v>17982.5</v>
          </cell>
          <cell r="U2373">
            <v>2423</v>
          </cell>
        </row>
        <row r="2374">
          <cell r="A2374">
            <v>890930614</v>
          </cell>
          <cell r="B2374" t="str">
            <v xml:space="preserve">COMERCIAL Y SERVICIOS LARCO S.A.                                      </v>
          </cell>
          <cell r="C2374" t="str">
            <v xml:space="preserve">MEDELLIN                  </v>
          </cell>
          <cell r="D2374" t="str">
            <v xml:space="preserve">ANTIOQUIA                 </v>
          </cell>
          <cell r="E2374" t="str">
            <v>VIGILANCIA</v>
          </cell>
          <cell r="F2374" t="str">
            <v>ACTIVA</v>
          </cell>
          <cell r="G2374" t="str">
            <v xml:space="preserve">ADECUACION DE OBRAS DE CONSTRUCCION          </v>
          </cell>
          <cell r="H2374">
            <v>2373</v>
          </cell>
          <cell r="I2374">
            <v>9036390</v>
          </cell>
          <cell r="J2374">
            <v>2142.5</v>
          </cell>
          <cell r="K2374">
            <v>3919733</v>
          </cell>
          <cell r="L2374">
            <v>2151</v>
          </cell>
          <cell r="M2374">
            <v>20716408</v>
          </cell>
          <cell r="N2374">
            <v>2085</v>
          </cell>
          <cell r="O2374">
            <v>5503770</v>
          </cell>
          <cell r="P2374">
            <v>1197</v>
          </cell>
          <cell r="Q2374">
            <v>2422188</v>
          </cell>
          <cell r="R2374">
            <v>1303</v>
          </cell>
          <cell r="S2374">
            <v>1417284</v>
          </cell>
          <cell r="T2374">
            <v>11251.5</v>
          </cell>
          <cell r="U2374">
            <v>1543</v>
          </cell>
        </row>
        <row r="2375">
          <cell r="A2375">
            <v>860045752</v>
          </cell>
          <cell r="B2375" t="str">
            <v xml:space="preserve">AUROS COPIAS S A                                                      </v>
          </cell>
          <cell r="C2375" t="str">
            <v xml:space="preserve">BOGOTA D.C.               </v>
          </cell>
          <cell r="D2375" t="str">
            <v xml:space="preserve">BOGOTA D.C.               </v>
          </cell>
          <cell r="E2375" t="str">
            <v>VIGILANCIA</v>
          </cell>
          <cell r="F2375" t="str">
            <v>ACTIVA</v>
          </cell>
          <cell r="G2375" t="str">
            <v xml:space="preserve">OTRAS ACTIVIDADES EMPRESARIALES              </v>
          </cell>
          <cell r="H2375">
            <v>2374</v>
          </cell>
          <cell r="I2375">
            <v>9024283</v>
          </cell>
          <cell r="J2375">
            <v>1454</v>
          </cell>
          <cell r="K2375">
            <v>6771098</v>
          </cell>
          <cell r="L2375">
            <v>2639</v>
          </cell>
          <cell r="M2375">
            <v>16485433</v>
          </cell>
          <cell r="N2375">
            <v>1719</v>
          </cell>
          <cell r="O2375">
            <v>6893098</v>
          </cell>
          <cell r="P2375">
            <v>1189</v>
          </cell>
          <cell r="Q2375">
            <v>2438623</v>
          </cell>
          <cell r="R2375">
            <v>991</v>
          </cell>
          <cell r="S2375">
            <v>1978549</v>
          </cell>
          <cell r="T2375">
            <v>10366</v>
          </cell>
          <cell r="U2375">
            <v>1422</v>
          </cell>
        </row>
        <row r="2376">
          <cell r="A2376">
            <v>890301839</v>
          </cell>
          <cell r="B2376" t="str">
            <v xml:space="preserve">INELCO S.A                                                            </v>
          </cell>
          <cell r="C2376" t="str">
            <v xml:space="preserve">YUMBO                     </v>
          </cell>
          <cell r="D2376" t="str">
            <v xml:space="preserve">VALLE                     </v>
          </cell>
          <cell r="E2376" t="str">
            <v>VIGILANCIA</v>
          </cell>
          <cell r="F2376" t="str">
            <v>ACTIVA</v>
          </cell>
          <cell r="G2376" t="str">
            <v xml:space="preserve">ADECUACION DE OBRAS DE CONSTRUCCION          </v>
          </cell>
          <cell r="H2376">
            <v>2375</v>
          </cell>
          <cell r="I2376">
            <v>9021456</v>
          </cell>
          <cell r="J2376">
            <v>2566</v>
          </cell>
          <cell r="K2376">
            <v>2981948</v>
          </cell>
          <cell r="L2376">
            <v>2952</v>
          </cell>
          <cell r="M2376">
            <v>14443668</v>
          </cell>
          <cell r="N2376">
            <v>3810</v>
          </cell>
          <cell r="O2376">
            <v>2694063</v>
          </cell>
          <cell r="P2376">
            <v>3092</v>
          </cell>
          <cell r="Q2376">
            <v>748677</v>
          </cell>
          <cell r="R2376">
            <v>3059</v>
          </cell>
          <cell r="S2376">
            <v>446550</v>
          </cell>
          <cell r="T2376">
            <v>17854</v>
          </cell>
          <cell r="U2376">
            <v>2405</v>
          </cell>
        </row>
        <row r="2377">
          <cell r="A2377">
            <v>830031757</v>
          </cell>
          <cell r="B2377" t="str">
            <v xml:space="preserve">DATA TOOLS S.A.                                                       </v>
          </cell>
          <cell r="C2377" t="str">
            <v xml:space="preserve">BOGOTA D.C.               </v>
          </cell>
          <cell r="D2377" t="str">
            <v xml:space="preserve">BOGOTA D.C.               </v>
          </cell>
          <cell r="E2377" t="str">
            <v>VIGILANCIA</v>
          </cell>
          <cell r="F2377" t="str">
            <v>ACTIVA</v>
          </cell>
          <cell r="G2377" t="str">
            <v xml:space="preserve">ACTIVIDADES DE INFORMATICA                   </v>
          </cell>
          <cell r="H2377">
            <v>2376</v>
          </cell>
          <cell r="I2377">
            <v>9018883</v>
          </cell>
          <cell r="J2377">
            <v>2111.5</v>
          </cell>
          <cell r="K2377">
            <v>4008072</v>
          </cell>
          <cell r="L2377">
            <v>2715</v>
          </cell>
          <cell r="M2377">
            <v>15877557</v>
          </cell>
          <cell r="N2377">
            <v>752</v>
          </cell>
          <cell r="O2377">
            <v>15877557</v>
          </cell>
          <cell r="P2377">
            <v>1489</v>
          </cell>
          <cell r="Q2377">
            <v>1888076</v>
          </cell>
          <cell r="R2377">
            <v>2228</v>
          </cell>
          <cell r="S2377">
            <v>687225</v>
          </cell>
          <cell r="T2377">
            <v>11671.5</v>
          </cell>
          <cell r="U2377">
            <v>1595</v>
          </cell>
        </row>
        <row r="2378">
          <cell r="A2378">
            <v>890922891</v>
          </cell>
          <cell r="B2378" t="str">
            <v xml:space="preserve">LABORATORIOS LTDA DE BOGOTA                                           </v>
          </cell>
          <cell r="C2378" t="str">
            <v xml:space="preserve">BOGOTA D.C.               </v>
          </cell>
          <cell r="D2378" t="str">
            <v xml:space="preserve">BOGOTA D.C.               </v>
          </cell>
          <cell r="E2378" t="str">
            <v>VIGILANCIA</v>
          </cell>
          <cell r="F2378" t="str">
            <v>ACTIVA</v>
          </cell>
          <cell r="G2378" t="str">
            <v xml:space="preserve">COMERCIO AL POR MAYOR                        </v>
          </cell>
          <cell r="H2378">
            <v>2377</v>
          </cell>
          <cell r="I2378">
            <v>9004601</v>
          </cell>
          <cell r="J2378">
            <v>2022.5</v>
          </cell>
          <cell r="K2378">
            <v>4260534</v>
          </cell>
          <cell r="L2378">
            <v>2920</v>
          </cell>
          <cell r="M2378">
            <v>14623152</v>
          </cell>
          <cell r="N2378">
            <v>3827</v>
          </cell>
          <cell r="O2378">
            <v>2684848</v>
          </cell>
          <cell r="P2378">
            <v>2649</v>
          </cell>
          <cell r="Q2378">
            <v>926259</v>
          </cell>
          <cell r="R2378">
            <v>3290</v>
          </cell>
          <cell r="S2378">
            <v>400860</v>
          </cell>
          <cell r="T2378">
            <v>17085.5</v>
          </cell>
          <cell r="U2378">
            <v>2304</v>
          </cell>
        </row>
        <row r="2379">
          <cell r="A2379">
            <v>830054327</v>
          </cell>
          <cell r="B2379" t="str">
            <v xml:space="preserve">GAS EVOLUTION JEANS LTDA                                              </v>
          </cell>
          <cell r="C2379" t="str">
            <v xml:space="preserve">BOGOTA D.C.               </v>
          </cell>
          <cell r="D2379" t="str">
            <v xml:space="preserve">BOGOTA D.C.               </v>
          </cell>
          <cell r="E2379" t="str">
            <v>VIGILANCIA</v>
          </cell>
          <cell r="F2379" t="str">
            <v>ACTIVA</v>
          </cell>
          <cell r="G2379" t="str">
            <v xml:space="preserve">COMERCIO AL POR MENOR                        </v>
          </cell>
          <cell r="H2379">
            <v>2378</v>
          </cell>
          <cell r="I2379">
            <v>9003136</v>
          </cell>
          <cell r="J2379">
            <v>4788.5</v>
          </cell>
          <cell r="K2379">
            <v>1076418</v>
          </cell>
          <cell r="L2379">
            <v>2954</v>
          </cell>
          <cell r="M2379">
            <v>14429292</v>
          </cell>
          <cell r="N2379">
            <v>2709</v>
          </cell>
          <cell r="O2379">
            <v>4051121</v>
          </cell>
          <cell r="P2379">
            <v>3379</v>
          </cell>
          <cell r="Q2379">
            <v>661758</v>
          </cell>
          <cell r="R2379">
            <v>4445</v>
          </cell>
          <cell r="S2379">
            <v>253283</v>
          </cell>
          <cell r="T2379">
            <v>20653.5</v>
          </cell>
          <cell r="U2379">
            <v>2776</v>
          </cell>
        </row>
        <row r="2380">
          <cell r="A2380">
            <v>800206113</v>
          </cell>
          <cell r="B2380" t="str">
            <v xml:space="preserve">INVERSIONES AVICOLAS KALIDAD LTDA                                     </v>
          </cell>
          <cell r="C2380" t="str">
            <v xml:space="preserve">PALMIRA                   </v>
          </cell>
          <cell r="D2380" t="str">
            <v xml:space="preserve">VALLE                     </v>
          </cell>
          <cell r="E2380" t="str">
            <v>VIGILANCIA</v>
          </cell>
          <cell r="F2380" t="str">
            <v>ACTIVA</v>
          </cell>
          <cell r="G2380" t="str">
            <v xml:space="preserve">ACTIVIDADES PECUARIAS Y DE CAZA              </v>
          </cell>
          <cell r="H2380">
            <v>2379</v>
          </cell>
          <cell r="I2380">
            <v>8994461</v>
          </cell>
          <cell r="J2380">
            <v>1991</v>
          </cell>
          <cell r="K2380">
            <v>4375955</v>
          </cell>
          <cell r="L2380">
            <v>1911</v>
          </cell>
          <cell r="M2380">
            <v>23873977</v>
          </cell>
          <cell r="N2380">
            <v>2986</v>
          </cell>
          <cell r="O2380">
            <v>3584630</v>
          </cell>
          <cell r="P2380">
            <v>3062</v>
          </cell>
          <cell r="Q2380">
            <v>759371</v>
          </cell>
          <cell r="R2380">
            <v>2001</v>
          </cell>
          <cell r="S2380">
            <v>805637</v>
          </cell>
          <cell r="T2380">
            <v>14330</v>
          </cell>
          <cell r="U2380">
            <v>1945</v>
          </cell>
        </row>
        <row r="2381">
          <cell r="A2381">
            <v>830111971</v>
          </cell>
          <cell r="B2381" t="str">
            <v xml:space="preserve">GEOPRODUCTION OIL AND GAS COMPANY OF COLOMBIA                         </v>
          </cell>
          <cell r="C2381" t="str">
            <v xml:space="preserve">BOGOTA D.C.               </v>
          </cell>
          <cell r="D2381" t="str">
            <v xml:space="preserve">BOGOTA D.C.               </v>
          </cell>
          <cell r="E2381" t="str">
            <v>VIGILANCIA</v>
          </cell>
          <cell r="F2381" t="str">
            <v>ACTIVA</v>
          </cell>
          <cell r="G2381" t="str">
            <v>EXTRACCION DE PETROLEO CRUDO Y DE GAS NATURAL</v>
          </cell>
          <cell r="H2381">
            <v>2380</v>
          </cell>
          <cell r="I2381">
            <v>8987890</v>
          </cell>
          <cell r="J2381">
            <v>1342.5</v>
          </cell>
          <cell r="K2381">
            <v>7561230</v>
          </cell>
          <cell r="L2381">
            <v>5796</v>
          </cell>
          <cell r="M2381">
            <v>6030782</v>
          </cell>
          <cell r="N2381">
            <v>5162</v>
          </cell>
          <cell r="O2381">
            <v>1828500</v>
          </cell>
          <cell r="P2381">
            <v>2761</v>
          </cell>
          <cell r="Q2381">
            <v>876764</v>
          </cell>
          <cell r="R2381">
            <v>2450</v>
          </cell>
          <cell r="S2381">
            <v>609888</v>
          </cell>
          <cell r="T2381">
            <v>19891.5</v>
          </cell>
          <cell r="U2381">
            <v>2667</v>
          </cell>
        </row>
        <row r="2382">
          <cell r="A2382">
            <v>830033494</v>
          </cell>
          <cell r="B2382" t="str">
            <v xml:space="preserve">HEEL COLOMBIA LTDA                                                    </v>
          </cell>
          <cell r="C2382" t="str">
            <v xml:space="preserve">BOGOTA D.C.               </v>
          </cell>
          <cell r="D2382" t="str">
            <v xml:space="preserve">BOGOTA D.C.               </v>
          </cell>
          <cell r="E2382" t="str">
            <v>VIGILANCIA</v>
          </cell>
          <cell r="F2382" t="str">
            <v>ACTIVA</v>
          </cell>
          <cell r="G2382" t="str">
            <v xml:space="preserve">COMERCIO AL POR MAYOR                        </v>
          </cell>
          <cell r="H2382">
            <v>2381</v>
          </cell>
          <cell r="I2382">
            <v>8980950</v>
          </cell>
          <cell r="J2382">
            <v>1415.5</v>
          </cell>
          <cell r="K2382">
            <v>7017552</v>
          </cell>
          <cell r="L2382">
            <v>2238</v>
          </cell>
          <cell r="M2382">
            <v>19723614</v>
          </cell>
          <cell r="N2382">
            <v>945</v>
          </cell>
          <cell r="O2382">
            <v>12560203</v>
          </cell>
          <cell r="P2382">
            <v>836</v>
          </cell>
          <cell r="Q2382">
            <v>3737023</v>
          </cell>
          <cell r="R2382">
            <v>833</v>
          </cell>
          <cell r="S2382">
            <v>2539868</v>
          </cell>
          <cell r="T2382">
            <v>8648.5</v>
          </cell>
          <cell r="U2382">
            <v>1214</v>
          </cell>
        </row>
        <row r="2383">
          <cell r="A2383">
            <v>860535490</v>
          </cell>
          <cell r="B2383" t="str">
            <v xml:space="preserve">TELVAL S. A.                                                          </v>
          </cell>
          <cell r="C2383" t="str">
            <v xml:space="preserve">BOGOTA D.C.               </v>
          </cell>
          <cell r="D2383" t="str">
            <v xml:space="preserve">BOGOTA D.C.               </v>
          </cell>
          <cell r="E2383" t="str">
            <v>VIGILANCIA</v>
          </cell>
          <cell r="F2383" t="str">
            <v>ACTIVA</v>
          </cell>
          <cell r="G2383" t="str">
            <v xml:space="preserve">CONSTRUCCION DE OBRAS CIVILES                </v>
          </cell>
          <cell r="H2383">
            <v>2382</v>
          </cell>
          <cell r="I2383">
            <v>8960701</v>
          </cell>
          <cell r="J2383">
            <v>2392.5</v>
          </cell>
          <cell r="K2383">
            <v>3302001</v>
          </cell>
          <cell r="L2383">
            <v>2021</v>
          </cell>
          <cell r="M2383">
            <v>22358345</v>
          </cell>
          <cell r="N2383">
            <v>1890</v>
          </cell>
          <cell r="O2383">
            <v>6181129</v>
          </cell>
          <cell r="P2383">
            <v>866</v>
          </cell>
          <cell r="Q2383">
            <v>3584722</v>
          </cell>
          <cell r="R2383">
            <v>905</v>
          </cell>
          <cell r="S2383">
            <v>2292034</v>
          </cell>
          <cell r="T2383">
            <v>10456.5</v>
          </cell>
          <cell r="U2383">
            <v>1433</v>
          </cell>
        </row>
        <row r="2384">
          <cell r="A2384">
            <v>800244309</v>
          </cell>
          <cell r="B2384" t="str">
            <v xml:space="preserve">AXA ASISTENCIA COLOMBIA S.A.                                          </v>
          </cell>
          <cell r="C2384" t="str">
            <v xml:space="preserve">BOGOTA D.C.               </v>
          </cell>
          <cell r="D2384" t="str">
            <v xml:space="preserve">BOGOTA D.C.               </v>
          </cell>
          <cell r="E2384" t="str">
            <v>VIGILANCIA</v>
          </cell>
          <cell r="F2384" t="str">
            <v>ACTIVA</v>
          </cell>
          <cell r="G2384" t="str">
            <v xml:space="preserve">OTRAS ACTIVIDADES DE SERVISIOS COMUNITARIOS, </v>
          </cell>
          <cell r="H2384">
            <v>2383</v>
          </cell>
          <cell r="I2384">
            <v>8953458</v>
          </cell>
          <cell r="J2384">
            <v>2820.5</v>
          </cell>
          <cell r="K2384">
            <v>2663577</v>
          </cell>
          <cell r="L2384">
            <v>2956</v>
          </cell>
          <cell r="M2384">
            <v>14406212</v>
          </cell>
          <cell r="N2384">
            <v>2636</v>
          </cell>
          <cell r="O2384">
            <v>4186357</v>
          </cell>
          <cell r="P2384">
            <v>2557</v>
          </cell>
          <cell r="Q2384">
            <v>969801</v>
          </cell>
          <cell r="R2384">
            <v>1881</v>
          </cell>
          <cell r="S2384">
            <v>875339</v>
          </cell>
          <cell r="T2384">
            <v>15233.5</v>
          </cell>
          <cell r="U2384">
            <v>2071</v>
          </cell>
        </row>
        <row r="2385">
          <cell r="A2385">
            <v>860507762</v>
          </cell>
          <cell r="B2385" t="str">
            <v xml:space="preserve">LIBCOM DE COLOMBIA LTDA                                               </v>
          </cell>
          <cell r="C2385" t="str">
            <v xml:space="preserve">BOGOTA D.C.               </v>
          </cell>
          <cell r="D2385" t="str">
            <v xml:space="preserve">BOGOTA D.C.               </v>
          </cell>
          <cell r="E2385" t="str">
            <v>VIGILANCIA</v>
          </cell>
          <cell r="F2385" t="str">
            <v>ACTIVA</v>
          </cell>
          <cell r="G2385" t="str">
            <v xml:space="preserve">COMERCIO AL POR MAYOR                        </v>
          </cell>
          <cell r="H2385">
            <v>2384</v>
          </cell>
          <cell r="I2385">
            <v>8927079</v>
          </cell>
          <cell r="J2385">
            <v>1547.5</v>
          </cell>
          <cell r="K2385">
            <v>6219313</v>
          </cell>
          <cell r="L2385">
            <v>2514</v>
          </cell>
          <cell r="M2385">
            <v>17451287</v>
          </cell>
          <cell r="N2385">
            <v>3251</v>
          </cell>
          <cell r="O2385">
            <v>3227385</v>
          </cell>
          <cell r="P2385">
            <v>2696</v>
          </cell>
          <cell r="Q2385">
            <v>900617</v>
          </cell>
          <cell r="R2385">
            <v>3364</v>
          </cell>
          <cell r="S2385">
            <v>384711</v>
          </cell>
          <cell r="T2385">
            <v>15756.5</v>
          </cell>
          <cell r="U2385">
            <v>2131</v>
          </cell>
        </row>
        <row r="2386">
          <cell r="A2386">
            <v>860512699</v>
          </cell>
          <cell r="B2386" t="str">
            <v xml:space="preserve">PRODUCTORA NACIONAL DE AROMAS FRAGANCIAS Y COLORANTES S A             </v>
          </cell>
          <cell r="C2386" t="str">
            <v xml:space="preserve">BOGOTA D.C.               </v>
          </cell>
          <cell r="D2386" t="str">
            <v xml:space="preserve">BOGOTA D.C.               </v>
          </cell>
          <cell r="E2386" t="str">
            <v>INSPECCIÓN</v>
          </cell>
          <cell r="F2386" t="str">
            <v>ACTIVA</v>
          </cell>
          <cell r="G2386" t="str">
            <v xml:space="preserve">PRODUCTOS QUIMICOS                           </v>
          </cell>
          <cell r="H2386">
            <v>2385</v>
          </cell>
          <cell r="I2386">
            <v>8912431</v>
          </cell>
          <cell r="J2386">
            <v>1588</v>
          </cell>
          <cell r="K2386">
            <v>6002586</v>
          </cell>
          <cell r="L2386">
            <v>3754</v>
          </cell>
          <cell r="M2386">
            <v>10783753</v>
          </cell>
          <cell r="N2386">
            <v>1982</v>
          </cell>
          <cell r="O2386">
            <v>5877684</v>
          </cell>
          <cell r="P2386">
            <v>1341</v>
          </cell>
          <cell r="Q2386">
            <v>2123888</v>
          </cell>
          <cell r="R2386">
            <v>1438</v>
          </cell>
          <cell r="S2386">
            <v>1258312</v>
          </cell>
          <cell r="T2386">
            <v>12488</v>
          </cell>
          <cell r="U2386">
            <v>1685</v>
          </cell>
        </row>
        <row r="2387">
          <cell r="A2387">
            <v>890900290</v>
          </cell>
          <cell r="B2387" t="str">
            <v xml:space="preserve">CONSORCIO INDUSTRIAL LTDA.                                            </v>
          </cell>
          <cell r="C2387" t="str">
            <v xml:space="preserve">SABANETA                  </v>
          </cell>
          <cell r="D2387" t="str">
            <v xml:space="preserve">ANTIOQUIA                 </v>
          </cell>
          <cell r="E2387" t="str">
            <v>VIGILANCIA</v>
          </cell>
          <cell r="F2387" t="str">
            <v>ACTIVA</v>
          </cell>
          <cell r="G2387" t="str">
            <v xml:space="preserve">COMERCIO AL POR MAYOR                        </v>
          </cell>
          <cell r="H2387">
            <v>2386</v>
          </cell>
          <cell r="I2387">
            <v>8896721</v>
          </cell>
          <cell r="J2387">
            <v>1936.5</v>
          </cell>
          <cell r="K2387">
            <v>4542386</v>
          </cell>
          <cell r="L2387">
            <v>2975</v>
          </cell>
          <cell r="M2387">
            <v>14311683</v>
          </cell>
          <cell r="N2387">
            <v>2222</v>
          </cell>
          <cell r="O2387">
            <v>5074528</v>
          </cell>
          <cell r="P2387">
            <v>2114</v>
          </cell>
          <cell r="Q2387">
            <v>1255178</v>
          </cell>
          <cell r="R2387">
            <v>2874</v>
          </cell>
          <cell r="S2387">
            <v>484208</v>
          </cell>
          <cell r="T2387">
            <v>14507.5</v>
          </cell>
          <cell r="U2387">
            <v>1975</v>
          </cell>
        </row>
        <row r="2388">
          <cell r="A2388">
            <v>860023411</v>
          </cell>
          <cell r="B2388" t="str">
            <v xml:space="preserve">INGENIERIA DE REFRIGERACION INDUSTRIAL ROJAS HERMANOS S. A.           </v>
          </cell>
          <cell r="C2388" t="str">
            <v xml:space="preserve">BOGOTA D.C.               </v>
          </cell>
          <cell r="D2388" t="str">
            <v xml:space="preserve">BOGOTA D.C.               </v>
          </cell>
          <cell r="E2388" t="str">
            <v>VIGILANCIA</v>
          </cell>
          <cell r="F2388" t="str">
            <v>ACTIVA</v>
          </cell>
          <cell r="G2388" t="str">
            <v xml:space="preserve">COMERCIO AL POR MAYOR                        </v>
          </cell>
          <cell r="H2388">
            <v>2387</v>
          </cell>
          <cell r="I2388">
            <v>8893024</v>
          </cell>
          <cell r="J2388">
            <v>1633</v>
          </cell>
          <cell r="K2388">
            <v>5799006</v>
          </cell>
          <cell r="L2388">
            <v>2829</v>
          </cell>
          <cell r="M2388">
            <v>15146720</v>
          </cell>
          <cell r="N2388">
            <v>2435</v>
          </cell>
          <cell r="O2388">
            <v>4618717</v>
          </cell>
          <cell r="P2388">
            <v>1836</v>
          </cell>
          <cell r="Q2388">
            <v>1480334</v>
          </cell>
          <cell r="R2388">
            <v>2083</v>
          </cell>
          <cell r="S2388">
            <v>763871</v>
          </cell>
          <cell r="T2388">
            <v>13203</v>
          </cell>
          <cell r="U2388">
            <v>1799</v>
          </cell>
        </row>
        <row r="2389">
          <cell r="A2389">
            <v>830093741</v>
          </cell>
          <cell r="B2389" t="str">
            <v xml:space="preserve">C I FANTASY FLOWERS LTDA                                              </v>
          </cell>
          <cell r="C2389" t="str">
            <v xml:space="preserve">BOGOTA D.C.               </v>
          </cell>
          <cell r="D2389" t="str">
            <v xml:space="preserve">BOGOTA D.C.               </v>
          </cell>
          <cell r="E2389" t="str">
            <v>INSPECCIÓN</v>
          </cell>
          <cell r="F2389" t="str">
            <v>ACTIVA</v>
          </cell>
          <cell r="G2389" t="str">
            <v xml:space="preserve">AGRICOLA CON PREDOMINIO EXPORTADOR           </v>
          </cell>
          <cell r="H2389">
            <v>2388</v>
          </cell>
          <cell r="I2389">
            <v>8887079</v>
          </cell>
          <cell r="J2389">
            <v>3212</v>
          </cell>
          <cell r="K2389">
            <v>2197689</v>
          </cell>
          <cell r="L2389">
            <v>3275</v>
          </cell>
          <cell r="M2389">
            <v>12791957</v>
          </cell>
          <cell r="N2389">
            <v>3918</v>
          </cell>
          <cell r="O2389">
            <v>2606793</v>
          </cell>
          <cell r="P2389">
            <v>4154</v>
          </cell>
          <cell r="Q2389">
            <v>495055</v>
          </cell>
          <cell r="R2389">
            <v>2963</v>
          </cell>
          <cell r="S2389">
            <v>465865</v>
          </cell>
          <cell r="T2389">
            <v>19910</v>
          </cell>
          <cell r="U2389">
            <v>2672</v>
          </cell>
        </row>
        <row r="2390">
          <cell r="A2390">
            <v>800039996</v>
          </cell>
          <cell r="B2390" t="str">
            <v xml:space="preserve">KUEHNE &amp; NAGEL S.A.                                                   </v>
          </cell>
          <cell r="C2390" t="str">
            <v xml:space="preserve">BOGOTA D.C.               </v>
          </cell>
          <cell r="D2390" t="str">
            <v xml:space="preserve">BOGOTA D.C.               </v>
          </cell>
          <cell r="E2390" t="str">
            <v>VIGILANCIA</v>
          </cell>
          <cell r="F2390" t="str">
            <v>ACTIVA</v>
          </cell>
          <cell r="G2390" t="str">
            <v>ALMACENAMIENTO Y OTRAS ACTIVIDADES RELACIONAD</v>
          </cell>
          <cell r="H2390">
            <v>2389</v>
          </cell>
          <cell r="I2390">
            <v>8873529</v>
          </cell>
          <cell r="J2390">
            <v>2413</v>
          </cell>
          <cell r="K2390">
            <v>3257070</v>
          </cell>
          <cell r="L2390">
            <v>759</v>
          </cell>
          <cell r="M2390">
            <v>63601637</v>
          </cell>
          <cell r="N2390">
            <v>1226</v>
          </cell>
          <cell r="O2390">
            <v>9516510</v>
          </cell>
          <cell r="P2390">
            <v>1028</v>
          </cell>
          <cell r="Q2390">
            <v>2903511</v>
          </cell>
          <cell r="R2390">
            <v>1112</v>
          </cell>
          <cell r="S2390">
            <v>1717447</v>
          </cell>
          <cell r="T2390">
            <v>8927</v>
          </cell>
          <cell r="U2390">
            <v>1250</v>
          </cell>
        </row>
        <row r="2391">
          <cell r="A2391">
            <v>811002062</v>
          </cell>
          <cell r="B2391" t="str">
            <v xml:space="preserve">VILA S.A.                                                             </v>
          </cell>
          <cell r="C2391" t="str">
            <v xml:space="preserve">SABANETA                  </v>
          </cell>
          <cell r="D2391" t="str">
            <v xml:space="preserve">ANTIOQUIA                 </v>
          </cell>
          <cell r="E2391" t="str">
            <v>VIGILANCIA</v>
          </cell>
          <cell r="F2391" t="str">
            <v>ACTIVA</v>
          </cell>
          <cell r="G2391" t="str">
            <v>FABRICACION DE OTROS PRODUCTOS CON MATERIALES</v>
          </cell>
          <cell r="H2391">
            <v>2390</v>
          </cell>
          <cell r="I2391">
            <v>8863547</v>
          </cell>
          <cell r="J2391">
            <v>2275.5</v>
          </cell>
          <cell r="K2391">
            <v>3571018</v>
          </cell>
          <cell r="L2391">
            <v>3145</v>
          </cell>
          <cell r="M2391">
            <v>13332003</v>
          </cell>
          <cell r="N2391">
            <v>2485</v>
          </cell>
          <cell r="O2391">
            <v>4508817</v>
          </cell>
          <cell r="P2391">
            <v>2284</v>
          </cell>
          <cell r="Q2391">
            <v>1128259</v>
          </cell>
          <cell r="R2391">
            <v>2982</v>
          </cell>
          <cell r="S2391">
            <v>462345</v>
          </cell>
          <cell r="T2391">
            <v>15561.5</v>
          </cell>
          <cell r="U2391">
            <v>2112</v>
          </cell>
        </row>
        <row r="2392">
          <cell r="A2392">
            <v>812000633</v>
          </cell>
          <cell r="B2392" t="str">
            <v xml:space="preserve">ARROCERA PALMIRA - BESAILE FAYAD &amp; CIA S. EN C.                       </v>
          </cell>
          <cell r="C2392" t="str">
            <v xml:space="preserve">SAHAGUN                   </v>
          </cell>
          <cell r="D2392" t="str">
            <v xml:space="preserve">CORDOBA                   </v>
          </cell>
          <cell r="E2392" t="str">
            <v>VIGILANCIA</v>
          </cell>
          <cell r="F2392" t="str">
            <v>ACTIVA</v>
          </cell>
          <cell r="G2392" t="str">
            <v xml:space="preserve">PRODUCTOS ALIMENTICIOS                       </v>
          </cell>
          <cell r="H2392">
            <v>2391</v>
          </cell>
          <cell r="I2392">
            <v>8861608</v>
          </cell>
          <cell r="J2392">
            <v>3349</v>
          </cell>
          <cell r="K2392">
            <v>2053313</v>
          </cell>
          <cell r="L2392">
            <v>2437</v>
          </cell>
          <cell r="M2392">
            <v>18051635</v>
          </cell>
          <cell r="N2392">
            <v>5021</v>
          </cell>
          <cell r="O2392">
            <v>1903447</v>
          </cell>
          <cell r="P2392">
            <v>2466</v>
          </cell>
          <cell r="Q2392">
            <v>1015201</v>
          </cell>
          <cell r="R2392">
            <v>5733</v>
          </cell>
          <cell r="S2392">
            <v>168058</v>
          </cell>
          <cell r="T2392">
            <v>21397</v>
          </cell>
          <cell r="U2392">
            <v>2886</v>
          </cell>
        </row>
        <row r="2393">
          <cell r="A2393">
            <v>860350543</v>
          </cell>
          <cell r="B2393" t="str">
            <v xml:space="preserve">TOP MEDICAL SYSTEMS S.A.                                              </v>
          </cell>
          <cell r="C2393" t="str">
            <v xml:space="preserve">BOGOTA D.C.               </v>
          </cell>
          <cell r="D2393" t="str">
            <v xml:space="preserve">BOGOTA D.C.               </v>
          </cell>
          <cell r="E2393" t="str">
            <v>VIGILANCIA</v>
          </cell>
          <cell r="F2393" t="str">
            <v>ACTIVA</v>
          </cell>
          <cell r="G2393" t="str">
            <v xml:space="preserve">COMERCIO AL POR MAYOR                        </v>
          </cell>
          <cell r="H2393">
            <v>2392</v>
          </cell>
          <cell r="I2393">
            <v>8857284</v>
          </cell>
          <cell r="J2393">
            <v>1867.5</v>
          </cell>
          <cell r="K2393">
            <v>4829791</v>
          </cell>
          <cell r="L2393">
            <v>3097</v>
          </cell>
          <cell r="M2393">
            <v>13640876</v>
          </cell>
          <cell r="N2393">
            <v>2915</v>
          </cell>
          <cell r="O2393">
            <v>3686909</v>
          </cell>
          <cell r="P2393">
            <v>3502</v>
          </cell>
          <cell r="Q2393">
            <v>626672</v>
          </cell>
          <cell r="R2393">
            <v>1774</v>
          </cell>
          <cell r="S2393">
            <v>942924</v>
          </cell>
          <cell r="T2393">
            <v>15547.5</v>
          </cell>
          <cell r="U2393">
            <v>2110</v>
          </cell>
        </row>
        <row r="2394">
          <cell r="A2394">
            <v>830074137</v>
          </cell>
          <cell r="B2394" t="str">
            <v xml:space="preserve">INGENIERIA EN DISEÑO ESTRUCTURAL Y MECANICA LIMITADA                  </v>
          </cell>
          <cell r="C2394" t="str">
            <v xml:space="preserve">BOGOTA D.C.               </v>
          </cell>
          <cell r="D2394" t="str">
            <v xml:space="preserve">BOGOTA D.C.               </v>
          </cell>
          <cell r="E2394" t="str">
            <v>VIGILANCIA</v>
          </cell>
          <cell r="F2394" t="str">
            <v>ACTIVA</v>
          </cell>
          <cell r="G2394" t="str">
            <v xml:space="preserve">INDUSTRIA METALMECANICA DERIVADA             </v>
          </cell>
          <cell r="H2394">
            <v>2393</v>
          </cell>
          <cell r="I2394">
            <v>8850501</v>
          </cell>
          <cell r="J2394">
            <v>4749.5</v>
          </cell>
          <cell r="K2394">
            <v>1095245</v>
          </cell>
          <cell r="L2394">
            <v>1564</v>
          </cell>
          <cell r="M2394">
            <v>30097665</v>
          </cell>
          <cell r="N2394">
            <v>2992</v>
          </cell>
          <cell r="O2394">
            <v>3577569</v>
          </cell>
          <cell r="P2394">
            <v>1561</v>
          </cell>
          <cell r="Q2394">
            <v>1784929</v>
          </cell>
          <cell r="R2394">
            <v>2685</v>
          </cell>
          <cell r="S2394">
            <v>533527</v>
          </cell>
          <cell r="T2394">
            <v>15944.5</v>
          </cell>
          <cell r="U2394">
            <v>2155</v>
          </cell>
        </row>
        <row r="2395">
          <cell r="A2395">
            <v>860003063</v>
          </cell>
          <cell r="B2395" t="str">
            <v xml:space="preserve">COMPAÑIA DE TRABAJOS URBANOS S A EN ACUERDO DE REESTRUCTURACION       </v>
          </cell>
          <cell r="C2395" t="str">
            <v xml:space="preserve">BOGOTA D.C.               </v>
          </cell>
          <cell r="D2395" t="str">
            <v xml:space="preserve">BOGOTA D.C.               </v>
          </cell>
          <cell r="E2395" t="str">
            <v>VIGILANCIA</v>
          </cell>
          <cell r="F2395" t="str">
            <v>ACUERDO DE REESTRUCTURACION</v>
          </cell>
          <cell r="G2395" t="str">
            <v xml:space="preserve">CONSTRUCCION DE OBRAS CIVILES                </v>
          </cell>
          <cell r="H2395">
            <v>2394</v>
          </cell>
          <cell r="I2395">
            <v>8847657</v>
          </cell>
          <cell r="J2395">
            <v>2078.5</v>
          </cell>
          <cell r="K2395">
            <v>4080894</v>
          </cell>
          <cell r="L2395">
            <v>3046</v>
          </cell>
          <cell r="M2395">
            <v>13910364</v>
          </cell>
          <cell r="N2395">
            <v>5784</v>
          </cell>
          <cell r="O2395">
            <v>1569435</v>
          </cell>
          <cell r="P2395">
            <v>3618</v>
          </cell>
          <cell r="Q2395">
            <v>599479</v>
          </cell>
          <cell r="R2395">
            <v>2154</v>
          </cell>
          <cell r="S2395">
            <v>729930</v>
          </cell>
          <cell r="T2395">
            <v>19074.5</v>
          </cell>
          <cell r="U2395">
            <v>2564</v>
          </cell>
        </row>
        <row r="2396">
          <cell r="A2396">
            <v>800181509</v>
          </cell>
          <cell r="B2396" t="str">
            <v xml:space="preserve">HERRAMIENTAS Y SEGURIDAD HERRASEG S A                                 </v>
          </cell>
          <cell r="C2396" t="str">
            <v xml:space="preserve">BOGOTA D.C.               </v>
          </cell>
          <cell r="D2396" t="str">
            <v xml:space="preserve">BOGOTA D.C.               </v>
          </cell>
          <cell r="E2396" t="str">
            <v>VIGILANCIA</v>
          </cell>
          <cell r="F2396" t="str">
            <v>ACTIVA</v>
          </cell>
          <cell r="G2396" t="str">
            <v xml:space="preserve">COMERCIO AL POR MAYOR                        </v>
          </cell>
          <cell r="H2396">
            <v>2395</v>
          </cell>
          <cell r="I2396">
            <v>8847591</v>
          </cell>
          <cell r="J2396">
            <v>2483.5</v>
          </cell>
          <cell r="K2396">
            <v>3120237</v>
          </cell>
          <cell r="L2396">
            <v>2714</v>
          </cell>
          <cell r="M2396">
            <v>15879274</v>
          </cell>
          <cell r="N2396">
            <v>2547</v>
          </cell>
          <cell r="O2396">
            <v>4372778</v>
          </cell>
          <cell r="P2396">
            <v>2372</v>
          </cell>
          <cell r="Q2396">
            <v>1068081</v>
          </cell>
          <cell r="R2396">
            <v>2527</v>
          </cell>
          <cell r="S2396">
            <v>579484</v>
          </cell>
          <cell r="T2396">
            <v>15038.5</v>
          </cell>
          <cell r="U2396">
            <v>2043</v>
          </cell>
        </row>
        <row r="2397">
          <cell r="A2397">
            <v>830004387</v>
          </cell>
          <cell r="B2397" t="str">
            <v xml:space="preserve">MASTER ANDINO S A                                                     </v>
          </cell>
          <cell r="C2397" t="str">
            <v xml:space="preserve">BOGOTA D.C.               </v>
          </cell>
          <cell r="D2397" t="str">
            <v xml:space="preserve">BOGOTA D.C.               </v>
          </cell>
          <cell r="E2397" t="str">
            <v>INSPECCIÓN</v>
          </cell>
          <cell r="F2397" t="str">
            <v>ACTIVA</v>
          </cell>
          <cell r="G2397" t="str">
            <v xml:space="preserve">PRODUCTOS DE PLASTICO                        </v>
          </cell>
          <cell r="H2397">
            <v>2396</v>
          </cell>
          <cell r="I2397">
            <v>8843400</v>
          </cell>
          <cell r="J2397">
            <v>2489.5</v>
          </cell>
          <cell r="K2397">
            <v>3106072</v>
          </cell>
          <cell r="L2397">
            <v>3622</v>
          </cell>
          <cell r="M2397">
            <v>11274321</v>
          </cell>
          <cell r="N2397">
            <v>3035</v>
          </cell>
          <cell r="O2397">
            <v>3515904</v>
          </cell>
          <cell r="P2397">
            <v>1336</v>
          </cell>
          <cell r="Q2397">
            <v>2132423</v>
          </cell>
          <cell r="R2397">
            <v>1565</v>
          </cell>
          <cell r="S2397">
            <v>1118452</v>
          </cell>
          <cell r="T2397">
            <v>14443.5</v>
          </cell>
          <cell r="U2397">
            <v>1968</v>
          </cell>
        </row>
        <row r="2398">
          <cell r="A2398">
            <v>800044335</v>
          </cell>
          <cell r="B2398" t="str">
            <v xml:space="preserve">GRACE COLOMBIA S.A.                                                   </v>
          </cell>
          <cell r="C2398" t="str">
            <v xml:space="preserve">BOGOTA D.C.               </v>
          </cell>
          <cell r="D2398" t="str">
            <v xml:space="preserve">BOGOTA D.C.               </v>
          </cell>
          <cell r="E2398" t="str">
            <v>INSPECCIÓN</v>
          </cell>
          <cell r="F2398" t="str">
            <v>ACTIVA</v>
          </cell>
          <cell r="G2398" t="str">
            <v xml:space="preserve">COMERCIO AL POR MAYOR                        </v>
          </cell>
          <cell r="H2398">
            <v>2397</v>
          </cell>
          <cell r="I2398">
            <v>8840544</v>
          </cell>
          <cell r="J2398">
            <v>1394.5</v>
          </cell>
          <cell r="K2398">
            <v>7163676</v>
          </cell>
          <cell r="L2398">
            <v>3666</v>
          </cell>
          <cell r="M2398">
            <v>11102310</v>
          </cell>
          <cell r="N2398">
            <v>2521</v>
          </cell>
          <cell r="O2398">
            <v>4441272</v>
          </cell>
          <cell r="P2398">
            <v>1974</v>
          </cell>
          <cell r="Q2398">
            <v>1358165</v>
          </cell>
          <cell r="R2398">
            <v>2190</v>
          </cell>
          <cell r="S2398">
            <v>705823</v>
          </cell>
          <cell r="T2398">
            <v>14142.5</v>
          </cell>
          <cell r="U2398">
            <v>1926</v>
          </cell>
        </row>
        <row r="2399">
          <cell r="A2399">
            <v>860002578</v>
          </cell>
          <cell r="B2399" t="str">
            <v xml:space="preserve">RAPISCOL S.A                                                          </v>
          </cell>
          <cell r="C2399" t="str">
            <v xml:space="preserve">BOGOTA D.C.               </v>
          </cell>
          <cell r="D2399" t="str">
            <v xml:space="preserve">BOGOTA D.C.               </v>
          </cell>
          <cell r="E2399" t="str">
            <v>INSPECCIÓN</v>
          </cell>
          <cell r="F2399" t="str">
            <v>ACTIVA</v>
          </cell>
          <cell r="G2399" t="str">
            <v xml:space="preserve">FABRICACION DE MAQUINARIA Y EQUIPO           </v>
          </cell>
          <cell r="H2399">
            <v>2398</v>
          </cell>
          <cell r="I2399">
            <v>8825940</v>
          </cell>
          <cell r="J2399">
            <v>1506.5</v>
          </cell>
          <cell r="K2399">
            <v>6439328</v>
          </cell>
          <cell r="L2399">
            <v>3927</v>
          </cell>
          <cell r="M2399">
            <v>10221936</v>
          </cell>
          <cell r="N2399">
            <v>3621</v>
          </cell>
          <cell r="O2399">
            <v>2851176</v>
          </cell>
          <cell r="P2399">
            <v>2626</v>
          </cell>
          <cell r="Q2399">
            <v>937113</v>
          </cell>
          <cell r="R2399">
            <v>1918</v>
          </cell>
          <cell r="S2399">
            <v>853181</v>
          </cell>
          <cell r="T2399">
            <v>15996.5</v>
          </cell>
          <cell r="U2399">
            <v>2163</v>
          </cell>
        </row>
        <row r="2400">
          <cell r="A2400">
            <v>860025362</v>
          </cell>
          <cell r="B2400" t="str">
            <v xml:space="preserve">INDUSTRIAS IMER S.A.                                                  </v>
          </cell>
          <cell r="C2400" t="str">
            <v xml:space="preserve">BOGOTA D.C.               </v>
          </cell>
          <cell r="D2400" t="str">
            <v xml:space="preserve">BOGOTA D.C.               </v>
          </cell>
          <cell r="E2400" t="str">
            <v>INSPECCIÓN</v>
          </cell>
          <cell r="F2400" t="str">
            <v>ACTIVA</v>
          </cell>
          <cell r="G2400" t="str">
            <v xml:space="preserve">INDUSTRIA METALMECANICA DERIVADA             </v>
          </cell>
          <cell r="H2400">
            <v>2399</v>
          </cell>
          <cell r="I2400">
            <v>8824100</v>
          </cell>
          <cell r="J2400">
            <v>2490</v>
          </cell>
          <cell r="K2400">
            <v>3105438</v>
          </cell>
          <cell r="L2400">
            <v>3800</v>
          </cell>
          <cell r="M2400">
            <v>10627304</v>
          </cell>
          <cell r="N2400">
            <v>3362</v>
          </cell>
          <cell r="O2400">
            <v>3103934</v>
          </cell>
          <cell r="P2400">
            <v>2271</v>
          </cell>
          <cell r="Q2400">
            <v>1133522</v>
          </cell>
          <cell r="R2400">
            <v>1560</v>
          </cell>
          <cell r="S2400">
            <v>1123156</v>
          </cell>
          <cell r="T2400">
            <v>15882</v>
          </cell>
          <cell r="U2400">
            <v>2144</v>
          </cell>
        </row>
        <row r="2401">
          <cell r="A2401">
            <v>800114140</v>
          </cell>
          <cell r="B2401" t="str">
            <v xml:space="preserve">DISTRBUIDORA DE COLORANTES Y QUIMICOS RECOLQUIM S.A.                  </v>
          </cell>
          <cell r="C2401" t="str">
            <v xml:space="preserve">SABANETA                  </v>
          </cell>
          <cell r="D2401" t="str">
            <v xml:space="preserve">ANTIOQUIA                 </v>
          </cell>
          <cell r="E2401" t="str">
            <v>VIGILANCIA</v>
          </cell>
          <cell r="F2401" t="str">
            <v>ACTIVA</v>
          </cell>
          <cell r="G2401" t="str">
            <v xml:space="preserve">COMERCIO AL POR MAYOR                        </v>
          </cell>
          <cell r="H2401">
            <v>2400</v>
          </cell>
          <cell r="I2401">
            <v>8819906</v>
          </cell>
          <cell r="J2401">
            <v>2684.5</v>
          </cell>
          <cell r="K2401">
            <v>2848185</v>
          </cell>
          <cell r="L2401">
            <v>3102</v>
          </cell>
          <cell r="M2401">
            <v>13627024</v>
          </cell>
          <cell r="N2401">
            <v>2534</v>
          </cell>
          <cell r="O2401">
            <v>4412550</v>
          </cell>
          <cell r="P2401">
            <v>1886</v>
          </cell>
          <cell r="Q2401">
            <v>1425430</v>
          </cell>
          <cell r="R2401">
            <v>2063</v>
          </cell>
          <cell r="S2401">
            <v>772325</v>
          </cell>
          <cell r="T2401">
            <v>14669.5</v>
          </cell>
          <cell r="U2401">
            <v>2004</v>
          </cell>
        </row>
        <row r="2402">
          <cell r="A2402">
            <v>800213167</v>
          </cell>
          <cell r="B2402" t="str">
            <v xml:space="preserve">COMERCIALIZADORA INTERNACIONAL ESPINOSA TABACOS S.A.                  </v>
          </cell>
          <cell r="C2402" t="str">
            <v xml:space="preserve">BOGOTA D.C.               </v>
          </cell>
          <cell r="D2402" t="str">
            <v xml:space="preserve">BOGOTA D.C.               </v>
          </cell>
          <cell r="E2402" t="str">
            <v>INSPECCIÓN</v>
          </cell>
          <cell r="F2402" t="str">
            <v>ACTIVA</v>
          </cell>
          <cell r="G2402" t="str">
            <v xml:space="preserve">COMERCIO AL POR MAYOR                        </v>
          </cell>
          <cell r="H2402">
            <v>2401</v>
          </cell>
          <cell r="I2402">
            <v>8817268</v>
          </cell>
          <cell r="J2402">
            <v>1653.5</v>
          </cell>
          <cell r="K2402">
            <v>5707170</v>
          </cell>
          <cell r="L2402">
            <v>4890</v>
          </cell>
          <cell r="M2402">
            <v>7724418</v>
          </cell>
          <cell r="N2402">
            <v>6093</v>
          </cell>
          <cell r="O2402">
            <v>1467605</v>
          </cell>
          <cell r="P2402">
            <v>3088</v>
          </cell>
          <cell r="Q2402">
            <v>749952</v>
          </cell>
          <cell r="R2402">
            <v>3212</v>
          </cell>
          <cell r="S2402">
            <v>415617</v>
          </cell>
          <cell r="T2402">
            <v>21337.5</v>
          </cell>
          <cell r="U2402">
            <v>2878</v>
          </cell>
        </row>
        <row r="2403">
          <cell r="A2403">
            <v>810006693</v>
          </cell>
          <cell r="B2403" t="str">
            <v xml:space="preserve">HOTEL TERMALES EL OTOÑO S.C.A.                                        </v>
          </cell>
          <cell r="C2403" t="str">
            <v xml:space="preserve">MANIZALES                 </v>
          </cell>
          <cell r="D2403" t="str">
            <v xml:space="preserve">CALDAS                    </v>
          </cell>
          <cell r="E2403" t="str">
            <v>INSPECCIÓN</v>
          </cell>
          <cell r="F2403" t="str">
            <v>ACTIVA</v>
          </cell>
          <cell r="G2403" t="str">
            <v xml:space="preserve">ALOJAMIENTO                                  </v>
          </cell>
          <cell r="H2403">
            <v>2402</v>
          </cell>
          <cell r="I2403">
            <v>8810147</v>
          </cell>
          <cell r="J2403">
            <v>1567</v>
          </cell>
          <cell r="K2403">
            <v>6105206</v>
          </cell>
          <cell r="L2403">
            <v>8397</v>
          </cell>
          <cell r="M2403">
            <v>3203703</v>
          </cell>
          <cell r="N2403">
            <v>3769</v>
          </cell>
          <cell r="O2403">
            <v>2731451</v>
          </cell>
          <cell r="P2403">
            <v>2317</v>
          </cell>
          <cell r="Q2403">
            <v>1100690</v>
          </cell>
          <cell r="R2403">
            <v>1943</v>
          </cell>
          <cell r="S2403">
            <v>839378</v>
          </cell>
          <cell r="T2403">
            <v>20395</v>
          </cell>
          <cell r="U2403">
            <v>2741</v>
          </cell>
        </row>
        <row r="2404">
          <cell r="A2404">
            <v>804002832</v>
          </cell>
          <cell r="B2404" t="str">
            <v xml:space="preserve">CENTRAL MOTOR LTDA.                                                   </v>
          </cell>
          <cell r="C2404" t="str">
            <v xml:space="preserve">BUCARAMANGA               </v>
          </cell>
          <cell r="D2404" t="str">
            <v xml:space="preserve">SANTANDER                 </v>
          </cell>
          <cell r="E2404" t="str">
            <v>VIGILANCIA</v>
          </cell>
          <cell r="F2404" t="str">
            <v>ACTIVA</v>
          </cell>
          <cell r="G2404" t="str">
            <v xml:space="preserve">COMERCIO DE VEHICULOS Y ACTIVIDADES CONEXAS  </v>
          </cell>
          <cell r="H2404">
            <v>2403</v>
          </cell>
          <cell r="I2404">
            <v>8801322</v>
          </cell>
          <cell r="J2404">
            <v>4560.5</v>
          </cell>
          <cell r="K2404">
            <v>1190445</v>
          </cell>
          <cell r="L2404">
            <v>1239</v>
          </cell>
          <cell r="M2404">
            <v>38139410</v>
          </cell>
          <cell r="N2404">
            <v>3867</v>
          </cell>
          <cell r="O2404">
            <v>2646478</v>
          </cell>
          <cell r="P2404">
            <v>4396</v>
          </cell>
          <cell r="Q2404">
            <v>454942</v>
          </cell>
          <cell r="R2404">
            <v>3554</v>
          </cell>
          <cell r="S2404">
            <v>355199</v>
          </cell>
          <cell r="T2404">
            <v>20019.5</v>
          </cell>
          <cell r="U2404">
            <v>2696</v>
          </cell>
        </row>
        <row r="2405">
          <cell r="A2405">
            <v>830106474</v>
          </cell>
          <cell r="B2405" t="str">
            <v xml:space="preserve">CONCRETERA TREMIX SA                                                  </v>
          </cell>
          <cell r="C2405" t="str">
            <v xml:space="preserve">BOGOTA D.C.               </v>
          </cell>
          <cell r="D2405" t="str">
            <v xml:space="preserve">BOGOTA D.C.               </v>
          </cell>
          <cell r="E2405" t="str">
            <v>VIGILANCIA</v>
          </cell>
          <cell r="F2405" t="str">
            <v>ACTIVA</v>
          </cell>
          <cell r="G2405" t="str">
            <v>FABRICACION DE PRODUCTOS DE CEMENTO, HORMIGON</v>
          </cell>
          <cell r="H2405">
            <v>2404</v>
          </cell>
          <cell r="I2405">
            <v>8800860</v>
          </cell>
          <cell r="J2405">
            <v>2803.5</v>
          </cell>
          <cell r="K2405">
            <v>2685447</v>
          </cell>
          <cell r="L2405">
            <v>1599</v>
          </cell>
          <cell r="M2405">
            <v>29050271</v>
          </cell>
          <cell r="N2405">
            <v>2499</v>
          </cell>
          <cell r="O2405">
            <v>4476432</v>
          </cell>
          <cell r="P2405">
            <v>1435</v>
          </cell>
          <cell r="Q2405">
            <v>1968693</v>
          </cell>
          <cell r="R2405">
            <v>1187</v>
          </cell>
          <cell r="S2405">
            <v>1584894</v>
          </cell>
          <cell r="T2405">
            <v>11927.5</v>
          </cell>
          <cell r="U2405">
            <v>1624</v>
          </cell>
        </row>
        <row r="2406">
          <cell r="A2406">
            <v>860019004</v>
          </cell>
          <cell r="B2406" t="str">
            <v xml:space="preserve">INVERSIONES VIGOVAL LTDA                                              </v>
          </cell>
          <cell r="C2406" t="str">
            <v xml:space="preserve">BOGOTA D.C.               </v>
          </cell>
          <cell r="D2406" t="str">
            <v xml:space="preserve">BOGOTA D.C.               </v>
          </cell>
          <cell r="E2406" t="str">
            <v>INSPECCIÓN</v>
          </cell>
          <cell r="F2406" t="str">
            <v>ACTIVA</v>
          </cell>
          <cell r="G2406" t="str">
            <v xml:space="preserve">CONSTRUCCION DE OBRAS RESIDENCIALES          </v>
          </cell>
          <cell r="H2406">
            <v>2405</v>
          </cell>
          <cell r="I2406">
            <v>8794927</v>
          </cell>
          <cell r="J2406">
            <v>1332</v>
          </cell>
          <cell r="K2406">
            <v>7628404</v>
          </cell>
          <cell r="L2406">
            <v>4391</v>
          </cell>
          <cell r="M2406">
            <v>8943266</v>
          </cell>
          <cell r="N2406">
            <v>3592</v>
          </cell>
          <cell r="O2406">
            <v>2876599</v>
          </cell>
          <cell r="P2406">
            <v>3776</v>
          </cell>
          <cell r="Q2406">
            <v>568164</v>
          </cell>
          <cell r="R2406">
            <v>2830</v>
          </cell>
          <cell r="S2406">
            <v>498336</v>
          </cell>
          <cell r="T2406">
            <v>18326</v>
          </cell>
          <cell r="U2406">
            <v>2472</v>
          </cell>
        </row>
        <row r="2407">
          <cell r="A2407">
            <v>890308587</v>
          </cell>
          <cell r="B2407" t="str">
            <v xml:space="preserve">FERRETERIA BARBOSA Y CIA. S EN.C.S.                                   </v>
          </cell>
          <cell r="C2407" t="str">
            <v xml:space="preserve">CALI                      </v>
          </cell>
          <cell r="D2407" t="str">
            <v xml:space="preserve">VALLE                     </v>
          </cell>
          <cell r="E2407" t="str">
            <v>INSPECCIÓN</v>
          </cell>
          <cell r="F2407" t="str">
            <v>ACTIVA</v>
          </cell>
          <cell r="G2407" t="str">
            <v xml:space="preserve">COMERCIO AL POR MAYOR                        </v>
          </cell>
          <cell r="H2407">
            <v>2406</v>
          </cell>
          <cell r="I2407">
            <v>8777366</v>
          </cell>
          <cell r="J2407">
            <v>1500</v>
          </cell>
          <cell r="K2407">
            <v>6476871</v>
          </cell>
          <cell r="L2407">
            <v>3555</v>
          </cell>
          <cell r="M2407">
            <v>11568415</v>
          </cell>
          <cell r="N2407">
            <v>3067</v>
          </cell>
          <cell r="O2407">
            <v>3474822</v>
          </cell>
          <cell r="P2407">
            <v>3267</v>
          </cell>
          <cell r="Q2407">
            <v>692987</v>
          </cell>
          <cell r="R2407">
            <v>4225</v>
          </cell>
          <cell r="S2407">
            <v>272903</v>
          </cell>
          <cell r="T2407">
            <v>18020</v>
          </cell>
          <cell r="U2407">
            <v>2435</v>
          </cell>
        </row>
        <row r="2408">
          <cell r="A2408">
            <v>890909050</v>
          </cell>
          <cell r="B2408" t="str">
            <v xml:space="preserve">JAIME URIBE Y ASOCIADOS LTDA                                          </v>
          </cell>
          <cell r="C2408" t="str">
            <v xml:space="preserve">MEDELLIN                  </v>
          </cell>
          <cell r="D2408" t="str">
            <v xml:space="preserve">ANTIOQUIA                 </v>
          </cell>
          <cell r="E2408" t="str">
            <v>INSPECCIÓN</v>
          </cell>
          <cell r="F2408" t="str">
            <v>ACTIVA</v>
          </cell>
          <cell r="G2408" t="str">
            <v xml:space="preserve">OTRAS ACTIVIDADES EMPRESARIALES              </v>
          </cell>
          <cell r="H2408">
            <v>2407</v>
          </cell>
          <cell r="I2408">
            <v>8774462</v>
          </cell>
          <cell r="J2408">
            <v>3850</v>
          </cell>
          <cell r="K2408">
            <v>1634956</v>
          </cell>
          <cell r="L2408">
            <v>5758</v>
          </cell>
          <cell r="M2408">
            <v>6097179</v>
          </cell>
          <cell r="N2408">
            <v>1913</v>
          </cell>
          <cell r="O2408">
            <v>6097179</v>
          </cell>
          <cell r="P2408">
            <v>4124</v>
          </cell>
          <cell r="Q2408">
            <v>501227</v>
          </cell>
          <cell r="R2408">
            <v>2909</v>
          </cell>
          <cell r="S2408">
            <v>476566</v>
          </cell>
          <cell r="T2408">
            <v>20961</v>
          </cell>
          <cell r="U2408">
            <v>2824</v>
          </cell>
        </row>
        <row r="2409">
          <cell r="A2409">
            <v>800089111</v>
          </cell>
          <cell r="B2409" t="str">
            <v xml:space="preserve">LLANTAS E IMPORTACIONES SAGU S. A.                                    </v>
          </cell>
          <cell r="C2409" t="str">
            <v xml:space="preserve">BOGOTA D.C.               </v>
          </cell>
          <cell r="D2409" t="str">
            <v xml:space="preserve">BOGOTA D.C.               </v>
          </cell>
          <cell r="E2409" t="str">
            <v>VIGILANCIA</v>
          </cell>
          <cell r="F2409" t="str">
            <v>ACTIVA</v>
          </cell>
          <cell r="G2409" t="str">
            <v xml:space="preserve">COMERCIO DE VEHICULOS Y ACTIVIDADES CONEXAS  </v>
          </cell>
          <cell r="H2409">
            <v>2408</v>
          </cell>
          <cell r="I2409">
            <v>8769516</v>
          </cell>
          <cell r="J2409">
            <v>2055.5</v>
          </cell>
          <cell r="K2409">
            <v>4145650</v>
          </cell>
          <cell r="L2409">
            <v>2937</v>
          </cell>
          <cell r="M2409">
            <v>14536574</v>
          </cell>
          <cell r="N2409">
            <v>2460</v>
          </cell>
          <cell r="O2409">
            <v>4569134</v>
          </cell>
          <cell r="P2409">
            <v>3105</v>
          </cell>
          <cell r="Q2409">
            <v>743931</v>
          </cell>
          <cell r="R2409">
            <v>3861</v>
          </cell>
          <cell r="S2409">
            <v>313991</v>
          </cell>
          <cell r="T2409">
            <v>16826.5</v>
          </cell>
          <cell r="U2409">
            <v>2275</v>
          </cell>
        </row>
        <row r="2410">
          <cell r="A2410">
            <v>890921335</v>
          </cell>
          <cell r="B2410" t="str">
            <v xml:space="preserve">LAUMAYER COLOMBIANA COMERCIALIZADORA S.A.                             </v>
          </cell>
          <cell r="C2410" t="str">
            <v xml:space="preserve">MEDELLIN                  </v>
          </cell>
          <cell r="D2410" t="str">
            <v xml:space="preserve">ANTIOQUIA                 </v>
          </cell>
          <cell r="E2410" t="str">
            <v>INSPECCIÓN</v>
          </cell>
          <cell r="F2410" t="str">
            <v>ACTIVA</v>
          </cell>
          <cell r="G2410" t="str">
            <v xml:space="preserve">COMERCIO AL POR MAYOR                        </v>
          </cell>
          <cell r="H2410">
            <v>2409</v>
          </cell>
          <cell r="I2410">
            <v>8766857</v>
          </cell>
          <cell r="J2410">
            <v>1757.5</v>
          </cell>
          <cell r="K2410">
            <v>5218712</v>
          </cell>
          <cell r="L2410">
            <v>3220</v>
          </cell>
          <cell r="M2410">
            <v>13005822</v>
          </cell>
          <cell r="N2410">
            <v>2069</v>
          </cell>
          <cell r="O2410">
            <v>5549526</v>
          </cell>
          <cell r="P2410">
            <v>1330</v>
          </cell>
          <cell r="Q2410">
            <v>2148669</v>
          </cell>
          <cell r="R2410">
            <v>1490</v>
          </cell>
          <cell r="S2410">
            <v>1189407</v>
          </cell>
          <cell r="T2410">
            <v>12275.5</v>
          </cell>
          <cell r="U2410">
            <v>1665</v>
          </cell>
        </row>
        <row r="2411">
          <cell r="A2411">
            <v>860062001</v>
          </cell>
          <cell r="B2411" t="str">
            <v xml:space="preserve">EDICIONES GAMMA S. A.                                                 </v>
          </cell>
          <cell r="C2411" t="str">
            <v xml:space="preserve">BOGOTA D.C.               </v>
          </cell>
          <cell r="D2411" t="str">
            <v xml:space="preserve">BOGOTA D.C.               </v>
          </cell>
          <cell r="E2411" t="str">
            <v>INSPECCIÓN</v>
          </cell>
          <cell r="F2411" t="str">
            <v>ACTIVA</v>
          </cell>
          <cell r="G2411" t="str">
            <v>EDITORIAL E IMPRESION (SIN INCLUIR PUBLICACIO</v>
          </cell>
          <cell r="H2411">
            <v>2410</v>
          </cell>
          <cell r="I2411">
            <v>8764855</v>
          </cell>
          <cell r="J2411">
            <v>1737.5</v>
          </cell>
          <cell r="K2411">
            <v>5307859</v>
          </cell>
          <cell r="L2411">
            <v>3721</v>
          </cell>
          <cell r="M2411">
            <v>10880519</v>
          </cell>
          <cell r="N2411">
            <v>1708</v>
          </cell>
          <cell r="O2411">
            <v>6923441</v>
          </cell>
          <cell r="P2411">
            <v>1492</v>
          </cell>
          <cell r="Q2411">
            <v>1881368</v>
          </cell>
          <cell r="R2411">
            <v>963</v>
          </cell>
          <cell r="S2411">
            <v>2060535</v>
          </cell>
          <cell r="T2411">
            <v>12031.5</v>
          </cell>
          <cell r="U2411">
            <v>1639</v>
          </cell>
        </row>
        <row r="2412">
          <cell r="A2412">
            <v>800244560</v>
          </cell>
          <cell r="B2412" t="str">
            <v xml:space="preserve">OFIPARTES S. A.                                                       </v>
          </cell>
          <cell r="C2412" t="str">
            <v xml:space="preserve">BOGOTA D.C.               </v>
          </cell>
          <cell r="D2412" t="str">
            <v xml:space="preserve">BOGOTA D.C.               </v>
          </cell>
          <cell r="E2412" t="str">
            <v>VIGILANCIA</v>
          </cell>
          <cell r="F2412" t="str">
            <v>ACTIVA</v>
          </cell>
          <cell r="G2412" t="str">
            <v xml:space="preserve">COMERCIO AL POR MAYOR                        </v>
          </cell>
          <cell r="H2412">
            <v>2411</v>
          </cell>
          <cell r="I2412">
            <v>8752232</v>
          </cell>
          <cell r="J2412">
            <v>2180</v>
          </cell>
          <cell r="K2412">
            <v>3820590</v>
          </cell>
          <cell r="L2412">
            <v>2810</v>
          </cell>
          <cell r="M2412">
            <v>15290111</v>
          </cell>
          <cell r="N2412">
            <v>2468</v>
          </cell>
          <cell r="O2412">
            <v>4538830</v>
          </cell>
          <cell r="P2412">
            <v>1424</v>
          </cell>
          <cell r="Q2412">
            <v>1987081</v>
          </cell>
          <cell r="R2412">
            <v>1588</v>
          </cell>
          <cell r="S2412">
            <v>1098089</v>
          </cell>
          <cell r="T2412">
            <v>12881</v>
          </cell>
          <cell r="U2412">
            <v>1762</v>
          </cell>
        </row>
        <row r="2413">
          <cell r="A2413">
            <v>800156604</v>
          </cell>
          <cell r="B2413" t="str">
            <v xml:space="preserve">SUPER LENS LTDA                                                       </v>
          </cell>
          <cell r="C2413" t="str">
            <v xml:space="preserve">BOGOTA D.C.               </v>
          </cell>
          <cell r="D2413" t="str">
            <v xml:space="preserve">BOGOTA D.C.               </v>
          </cell>
          <cell r="E2413" t="str">
            <v>VIGILANCIA</v>
          </cell>
          <cell r="F2413" t="str">
            <v>ACTIVA</v>
          </cell>
          <cell r="G2413" t="str">
            <v xml:space="preserve">COMERCIO AL POR MAYOR                        </v>
          </cell>
          <cell r="H2413">
            <v>2412</v>
          </cell>
          <cell r="I2413">
            <v>8743903</v>
          </cell>
          <cell r="J2413">
            <v>4089</v>
          </cell>
          <cell r="K2413">
            <v>1464733</v>
          </cell>
          <cell r="L2413">
            <v>2295</v>
          </cell>
          <cell r="M2413">
            <v>19185786</v>
          </cell>
          <cell r="N2413">
            <v>1601</v>
          </cell>
          <cell r="O2413">
            <v>7376322</v>
          </cell>
          <cell r="P2413">
            <v>1996</v>
          </cell>
          <cell r="Q2413">
            <v>1348093</v>
          </cell>
          <cell r="R2413">
            <v>2901</v>
          </cell>
          <cell r="S2413">
            <v>478473</v>
          </cell>
          <cell r="T2413">
            <v>15294</v>
          </cell>
          <cell r="U2413">
            <v>2085</v>
          </cell>
        </row>
        <row r="2414">
          <cell r="A2414">
            <v>890939141</v>
          </cell>
          <cell r="B2414" t="str">
            <v xml:space="preserve">CASTAÑEDA DISTRIBUCIONES QUIMICAS LIMITADA                            </v>
          </cell>
          <cell r="C2414" t="str">
            <v xml:space="preserve">MEDELLIN                  </v>
          </cell>
          <cell r="D2414" t="str">
            <v xml:space="preserve">ANTIOQUIA                 </v>
          </cell>
          <cell r="E2414" t="str">
            <v>VIGILANCIA</v>
          </cell>
          <cell r="F2414" t="str">
            <v>ACTIVA</v>
          </cell>
          <cell r="G2414" t="str">
            <v xml:space="preserve">COMERCIO AL POR MAYOR                        </v>
          </cell>
          <cell r="H2414">
            <v>2413</v>
          </cell>
          <cell r="I2414">
            <v>8734886</v>
          </cell>
          <cell r="J2414">
            <v>2969</v>
          </cell>
          <cell r="K2414">
            <v>2467881</v>
          </cell>
          <cell r="L2414">
            <v>2912</v>
          </cell>
          <cell r="M2414">
            <v>14653562</v>
          </cell>
          <cell r="N2414">
            <v>2603</v>
          </cell>
          <cell r="O2414">
            <v>4250246</v>
          </cell>
          <cell r="P2414">
            <v>1195</v>
          </cell>
          <cell r="Q2414">
            <v>2428400</v>
          </cell>
          <cell r="R2414">
            <v>1377</v>
          </cell>
          <cell r="S2414">
            <v>1326389</v>
          </cell>
          <cell r="T2414">
            <v>13469</v>
          </cell>
          <cell r="U2414">
            <v>1845</v>
          </cell>
        </row>
        <row r="2415">
          <cell r="A2415">
            <v>817000783</v>
          </cell>
          <cell r="B2415" t="str">
            <v xml:space="preserve">POLIMEROS DEL PACIFICO S.A.                                           </v>
          </cell>
          <cell r="C2415" t="str">
            <v xml:space="preserve">PUERTO TEJADA             </v>
          </cell>
          <cell r="D2415" t="str">
            <v xml:space="preserve">CAUCA                     </v>
          </cell>
          <cell r="E2415" t="str">
            <v>INSPECCIÓN</v>
          </cell>
          <cell r="F2415" t="str">
            <v>ACTIVA</v>
          </cell>
          <cell r="G2415" t="str">
            <v xml:space="preserve">PRODUCTOS DE PLASTICO                        </v>
          </cell>
          <cell r="H2415">
            <v>2414</v>
          </cell>
          <cell r="I2415">
            <v>8722635</v>
          </cell>
          <cell r="J2415">
            <v>1535.5</v>
          </cell>
          <cell r="K2415">
            <v>6298638</v>
          </cell>
          <cell r="L2415">
            <v>4650</v>
          </cell>
          <cell r="M2415">
            <v>8316416</v>
          </cell>
          <cell r="N2415">
            <v>3478</v>
          </cell>
          <cell r="O2415">
            <v>2980435</v>
          </cell>
          <cell r="P2415">
            <v>1011</v>
          </cell>
          <cell r="Q2415">
            <v>2979359</v>
          </cell>
          <cell r="R2415">
            <v>699</v>
          </cell>
          <cell r="S2415">
            <v>3267725</v>
          </cell>
          <cell r="T2415">
            <v>13787.5</v>
          </cell>
          <cell r="U2415">
            <v>1880</v>
          </cell>
        </row>
        <row r="2416">
          <cell r="A2416">
            <v>800233307</v>
          </cell>
          <cell r="B2416" t="str">
            <v xml:space="preserve">INVERSIONES ROMERO S.A                                                </v>
          </cell>
          <cell r="C2416" t="str">
            <v xml:space="preserve">BARRANQUILLA              </v>
          </cell>
          <cell r="D2416" t="str">
            <v xml:space="preserve">ATLANTICO                 </v>
          </cell>
          <cell r="E2416" t="str">
            <v>VIGILANCIA</v>
          </cell>
          <cell r="F2416" t="str">
            <v>ACTIVA</v>
          </cell>
          <cell r="G2416" t="str">
            <v xml:space="preserve">COMERCIO AL POR MAYOR                        </v>
          </cell>
          <cell r="H2416">
            <v>2415</v>
          </cell>
          <cell r="I2416">
            <v>8721456</v>
          </cell>
          <cell r="J2416">
            <v>1991.5</v>
          </cell>
          <cell r="K2416">
            <v>4368598</v>
          </cell>
          <cell r="L2416">
            <v>2592</v>
          </cell>
          <cell r="M2416">
            <v>16862488</v>
          </cell>
          <cell r="N2416">
            <v>2446</v>
          </cell>
          <cell r="O2416">
            <v>4597202</v>
          </cell>
          <cell r="P2416">
            <v>4730</v>
          </cell>
          <cell r="Q2416">
            <v>408354</v>
          </cell>
          <cell r="R2416">
            <v>3977</v>
          </cell>
          <cell r="S2416">
            <v>300287</v>
          </cell>
          <cell r="T2416">
            <v>18151.5</v>
          </cell>
          <cell r="U2416">
            <v>2449</v>
          </cell>
        </row>
        <row r="2417">
          <cell r="A2417">
            <v>900012579</v>
          </cell>
          <cell r="B2417" t="str">
            <v xml:space="preserve">C G L COMPA¥IA GEOFISICA LATINOAMERICANA S.A.                         </v>
          </cell>
          <cell r="C2417" t="str">
            <v xml:space="preserve">BOGOTA D.C.               </v>
          </cell>
          <cell r="D2417" t="str">
            <v xml:space="preserve">BOGOTA D.C.               </v>
          </cell>
          <cell r="E2417" t="str">
            <v>VIGILANCIA</v>
          </cell>
          <cell r="F2417" t="str">
            <v>ACTIVA</v>
          </cell>
          <cell r="G2417" t="str">
            <v xml:space="preserve">DERIVADOS DEL PETROLEO Y GAS                 </v>
          </cell>
          <cell r="H2417">
            <v>2416</v>
          </cell>
          <cell r="I2417">
            <v>8718062</v>
          </cell>
          <cell r="J2417">
            <v>3663</v>
          </cell>
          <cell r="K2417">
            <v>1769593</v>
          </cell>
          <cell r="L2417">
            <v>1421</v>
          </cell>
          <cell r="M2417">
            <v>33386532</v>
          </cell>
          <cell r="N2417">
            <v>3103</v>
          </cell>
          <cell r="O2417">
            <v>3417307</v>
          </cell>
          <cell r="P2417">
            <v>1407</v>
          </cell>
          <cell r="Q2417">
            <v>2007390</v>
          </cell>
          <cell r="R2417">
            <v>1106</v>
          </cell>
          <cell r="S2417">
            <v>1724314</v>
          </cell>
          <cell r="T2417">
            <v>13116</v>
          </cell>
          <cell r="U2417">
            <v>1792</v>
          </cell>
        </row>
        <row r="2418">
          <cell r="A2418">
            <v>806016721</v>
          </cell>
          <cell r="B2418" t="str">
            <v xml:space="preserve">NAVTECH S.A.                                                          </v>
          </cell>
          <cell r="C2418" t="str">
            <v xml:space="preserve">CARTAGENA                 </v>
          </cell>
          <cell r="D2418" t="str">
            <v xml:space="preserve">BOLIVAR                   </v>
          </cell>
          <cell r="E2418" t="str">
            <v>INSPECCIÓN</v>
          </cell>
          <cell r="F2418" t="str">
            <v>ACTIVA</v>
          </cell>
          <cell r="G2418" t="str">
            <v>FABRICACION DE OTROS MEDIOS DE TRANSPORTE Y S</v>
          </cell>
          <cell r="H2418">
            <v>2417</v>
          </cell>
          <cell r="I2418">
            <v>8710727</v>
          </cell>
          <cell r="J2418">
            <v>2117</v>
          </cell>
          <cell r="K2418">
            <v>3992593</v>
          </cell>
          <cell r="L2418">
            <v>6543</v>
          </cell>
          <cell r="M2418">
            <v>4958061</v>
          </cell>
          <cell r="N2418">
            <v>6263</v>
          </cell>
          <cell r="O2418">
            <v>1419573</v>
          </cell>
          <cell r="P2418">
            <v>2706</v>
          </cell>
          <cell r="Q2418">
            <v>896749</v>
          </cell>
          <cell r="R2418">
            <v>1861</v>
          </cell>
          <cell r="S2418">
            <v>885582</v>
          </cell>
          <cell r="T2418">
            <v>21907</v>
          </cell>
          <cell r="U2418">
            <v>2974</v>
          </cell>
        </row>
        <row r="2419">
          <cell r="A2419">
            <v>811038570</v>
          </cell>
          <cell r="B2419" t="str">
            <v xml:space="preserve">DISCURRAMBA S.A.                                                      </v>
          </cell>
          <cell r="C2419" t="str">
            <v xml:space="preserve">MEDELLIN                  </v>
          </cell>
          <cell r="D2419" t="str">
            <v xml:space="preserve">ANTIOQUIA                 </v>
          </cell>
          <cell r="E2419" t="str">
            <v>VIGILANCIA</v>
          </cell>
          <cell r="F2419" t="str">
            <v>ACTIVA</v>
          </cell>
          <cell r="G2419" t="str">
            <v xml:space="preserve">COMERCIO AL POR MAYOR                        </v>
          </cell>
          <cell r="H2419">
            <v>2418</v>
          </cell>
          <cell r="I2419">
            <v>8709735</v>
          </cell>
          <cell r="J2419">
            <v>2045</v>
          </cell>
          <cell r="K2419">
            <v>4175911</v>
          </cell>
          <cell r="L2419">
            <v>1218</v>
          </cell>
          <cell r="M2419">
            <v>38914216</v>
          </cell>
          <cell r="N2419">
            <v>1670</v>
          </cell>
          <cell r="O2419">
            <v>7094390</v>
          </cell>
          <cell r="P2419">
            <v>1829</v>
          </cell>
          <cell r="Q2419">
            <v>1483240</v>
          </cell>
          <cell r="R2419">
            <v>3901</v>
          </cell>
          <cell r="S2419">
            <v>309576</v>
          </cell>
          <cell r="T2419">
            <v>13081</v>
          </cell>
          <cell r="U2419">
            <v>1789</v>
          </cell>
        </row>
        <row r="2420">
          <cell r="A2420">
            <v>800059688</v>
          </cell>
          <cell r="B2420" t="str">
            <v xml:space="preserve">DISTRAGO QUIMICA S A                                                  </v>
          </cell>
          <cell r="C2420" t="str">
            <v xml:space="preserve">FONTIBON                  </v>
          </cell>
          <cell r="D2420" t="str">
            <v xml:space="preserve">BOGOTA D.C.               </v>
          </cell>
          <cell r="E2420" t="str">
            <v>VIGILANCIA</v>
          </cell>
          <cell r="F2420" t="str">
            <v>ACTIVA</v>
          </cell>
          <cell r="G2420" t="str">
            <v xml:space="preserve">PRODUCTOS QUIMICOS                           </v>
          </cell>
          <cell r="H2420">
            <v>2419</v>
          </cell>
          <cell r="I2420">
            <v>8702736</v>
          </cell>
          <cell r="J2420">
            <v>2574.5</v>
          </cell>
          <cell r="K2420">
            <v>2975048</v>
          </cell>
          <cell r="L2420">
            <v>2948</v>
          </cell>
          <cell r="M2420">
            <v>14483350</v>
          </cell>
          <cell r="N2420">
            <v>2363</v>
          </cell>
          <cell r="O2420">
            <v>4748379</v>
          </cell>
          <cell r="P2420">
            <v>2238</v>
          </cell>
          <cell r="Q2420">
            <v>1155201</v>
          </cell>
          <cell r="R2420">
            <v>3607</v>
          </cell>
          <cell r="S2420">
            <v>346881</v>
          </cell>
          <cell r="T2420">
            <v>16149.5</v>
          </cell>
          <cell r="U2420">
            <v>2187</v>
          </cell>
        </row>
        <row r="2421">
          <cell r="A2421">
            <v>890700040</v>
          </cell>
          <cell r="B2421" t="str">
            <v xml:space="preserve">FERRETERIA GODOY S.A                                                  </v>
          </cell>
          <cell r="C2421" t="str">
            <v xml:space="preserve">IBAGUE                    </v>
          </cell>
          <cell r="D2421" t="str">
            <v xml:space="preserve">TOLIMA                    </v>
          </cell>
          <cell r="E2421" t="str">
            <v>VIGILANCIA</v>
          </cell>
          <cell r="F2421" t="str">
            <v>ACTIVA</v>
          </cell>
          <cell r="G2421" t="str">
            <v xml:space="preserve">COMERCIO AL POR MAYOR                        </v>
          </cell>
          <cell r="H2421">
            <v>2420</v>
          </cell>
          <cell r="I2421">
            <v>8689485</v>
          </cell>
          <cell r="J2421">
            <v>1319</v>
          </cell>
          <cell r="K2421">
            <v>7726780</v>
          </cell>
          <cell r="L2421">
            <v>3150</v>
          </cell>
          <cell r="M2421">
            <v>13309299</v>
          </cell>
          <cell r="N2421">
            <v>4261</v>
          </cell>
          <cell r="O2421">
            <v>2335255</v>
          </cell>
          <cell r="P2421">
            <v>5016</v>
          </cell>
          <cell r="Q2421">
            <v>374090</v>
          </cell>
          <cell r="R2421">
            <v>4797</v>
          </cell>
          <cell r="S2421">
            <v>224242</v>
          </cell>
          <cell r="T2421">
            <v>20963</v>
          </cell>
          <cell r="U2421">
            <v>2828</v>
          </cell>
        </row>
        <row r="2422">
          <cell r="A2422">
            <v>860000761</v>
          </cell>
          <cell r="B2422" t="str">
            <v xml:space="preserve">LADECOL S A                                                           </v>
          </cell>
          <cell r="C2422" t="str">
            <v xml:space="preserve">BOGOTA D.C.               </v>
          </cell>
          <cell r="D2422" t="str">
            <v xml:space="preserve">BOGOTA D.C.               </v>
          </cell>
          <cell r="E2422" t="str">
            <v>INSPECCIÓN</v>
          </cell>
          <cell r="F2422" t="str">
            <v>ACTIVA</v>
          </cell>
          <cell r="G2422" t="str">
            <v xml:space="preserve">PRODUCTOS DE CAUCHO                          </v>
          </cell>
          <cell r="H2422">
            <v>2421</v>
          </cell>
          <cell r="I2422">
            <v>8669046</v>
          </cell>
          <cell r="J2422">
            <v>1426.5</v>
          </cell>
          <cell r="K2422">
            <v>6938178</v>
          </cell>
          <cell r="L2422">
            <v>4384</v>
          </cell>
          <cell r="M2422">
            <v>8954588</v>
          </cell>
          <cell r="N2422">
            <v>3830</v>
          </cell>
          <cell r="O2422">
            <v>2682961</v>
          </cell>
          <cell r="P2422">
            <v>1912</v>
          </cell>
          <cell r="Q2422">
            <v>1406367</v>
          </cell>
          <cell r="R2422">
            <v>2130</v>
          </cell>
          <cell r="S2422">
            <v>743280</v>
          </cell>
          <cell r="T2422">
            <v>16103.5</v>
          </cell>
          <cell r="U2422">
            <v>2179</v>
          </cell>
        </row>
        <row r="2423">
          <cell r="A2423">
            <v>860058975</v>
          </cell>
          <cell r="B2423" t="str">
            <v xml:space="preserve">SERVICIOS TEMPORALES Y PROFESIONALES BOGOTA S.A.                      </v>
          </cell>
          <cell r="C2423" t="str">
            <v xml:space="preserve">BOGOTA D.C.               </v>
          </cell>
          <cell r="D2423" t="str">
            <v xml:space="preserve">BOGOTA D.C.               </v>
          </cell>
          <cell r="E2423" t="str">
            <v>VIGILANCIA</v>
          </cell>
          <cell r="F2423" t="str">
            <v>ACTIVA</v>
          </cell>
          <cell r="G2423" t="str">
            <v xml:space="preserve">OTRAS ACTIVIDADES EMPRESARIALES              </v>
          </cell>
          <cell r="H2423">
            <v>2422</v>
          </cell>
          <cell r="I2423">
            <v>8656932</v>
          </cell>
          <cell r="J2423">
            <v>2545.5</v>
          </cell>
          <cell r="K2423">
            <v>2999498</v>
          </cell>
          <cell r="L2423">
            <v>905</v>
          </cell>
          <cell r="M2423">
            <v>53471110</v>
          </cell>
          <cell r="N2423">
            <v>2327</v>
          </cell>
          <cell r="O2423">
            <v>4837069</v>
          </cell>
          <cell r="P2423">
            <v>1906</v>
          </cell>
          <cell r="Q2423">
            <v>1408933</v>
          </cell>
          <cell r="R2423">
            <v>4697</v>
          </cell>
          <cell r="S2423">
            <v>231180</v>
          </cell>
          <cell r="T2423">
            <v>14802.5</v>
          </cell>
          <cell r="U2423">
            <v>2021</v>
          </cell>
        </row>
        <row r="2424">
          <cell r="A2424">
            <v>860353804</v>
          </cell>
          <cell r="B2424" t="str">
            <v xml:space="preserve">C.I. AGRICOLA EL REDIL LTDA.                                          </v>
          </cell>
          <cell r="C2424" t="str">
            <v xml:space="preserve">BOGOTA D.C.               </v>
          </cell>
          <cell r="D2424" t="str">
            <v xml:space="preserve">BOGOTA D.C.               </v>
          </cell>
          <cell r="E2424" t="str">
            <v>INSPECCIÓN</v>
          </cell>
          <cell r="F2424" t="str">
            <v>ACTIVA</v>
          </cell>
          <cell r="G2424" t="str">
            <v xml:space="preserve">AGRICOLA CON PREDOMINIO EXPORTADOR           </v>
          </cell>
          <cell r="H2424">
            <v>2423</v>
          </cell>
          <cell r="I2424">
            <v>8650819</v>
          </cell>
          <cell r="J2424">
            <v>1951</v>
          </cell>
          <cell r="K2424">
            <v>4494906</v>
          </cell>
          <cell r="L2424">
            <v>4131</v>
          </cell>
          <cell r="M2424">
            <v>9599459</v>
          </cell>
          <cell r="N2424">
            <v>3474</v>
          </cell>
          <cell r="O2424">
            <v>2983163</v>
          </cell>
          <cell r="P2424">
            <v>5608</v>
          </cell>
          <cell r="Q2424">
            <v>309917</v>
          </cell>
          <cell r="R2424">
            <v>3306</v>
          </cell>
          <cell r="S2424">
            <v>397501</v>
          </cell>
          <cell r="T2424">
            <v>20893</v>
          </cell>
          <cell r="U2424">
            <v>2821</v>
          </cell>
        </row>
        <row r="2425">
          <cell r="A2425">
            <v>860069174</v>
          </cell>
          <cell r="B2425" t="str">
            <v xml:space="preserve">NOVAPLAST LTDA.                                                       </v>
          </cell>
          <cell r="C2425" t="str">
            <v xml:space="preserve">BOGOTA D.C.               </v>
          </cell>
          <cell r="D2425" t="str">
            <v xml:space="preserve">BOGOTA D.C.               </v>
          </cell>
          <cell r="E2425" t="str">
            <v>VIGILANCIA</v>
          </cell>
          <cell r="F2425" t="str">
            <v>ACTIVA</v>
          </cell>
          <cell r="G2425" t="str">
            <v xml:space="preserve">PRODUCTOS QUIMICOS                           </v>
          </cell>
          <cell r="H2425">
            <v>2424</v>
          </cell>
          <cell r="I2425">
            <v>8642566</v>
          </cell>
          <cell r="J2425">
            <v>2194.5</v>
          </cell>
          <cell r="K2425">
            <v>3777167</v>
          </cell>
          <cell r="L2425">
            <v>2014</v>
          </cell>
          <cell r="M2425">
            <v>22442861</v>
          </cell>
          <cell r="N2425">
            <v>4437</v>
          </cell>
          <cell r="O2425">
            <v>2222843</v>
          </cell>
          <cell r="P2425">
            <v>2719</v>
          </cell>
          <cell r="Q2425">
            <v>892358</v>
          </cell>
          <cell r="R2425">
            <v>3021</v>
          </cell>
          <cell r="S2425">
            <v>454317</v>
          </cell>
          <cell r="T2425">
            <v>16809.5</v>
          </cell>
          <cell r="U2425">
            <v>2277</v>
          </cell>
        </row>
        <row r="2426">
          <cell r="A2426">
            <v>800040880</v>
          </cell>
          <cell r="B2426" t="str">
            <v xml:space="preserve">DISTRIBUIDORA Y EDITORA AGUILAR ALTEA TAURUS ALFAGUARA S.A            </v>
          </cell>
          <cell r="C2426" t="str">
            <v xml:space="preserve">BOGOTA D.C.               </v>
          </cell>
          <cell r="D2426" t="str">
            <v xml:space="preserve">BOGOTA D.C.               </v>
          </cell>
          <cell r="E2426" t="str">
            <v>INSPECCIÓN</v>
          </cell>
          <cell r="F2426" t="str">
            <v>ACTIVA</v>
          </cell>
          <cell r="G2426" t="str">
            <v>EDITORIAL E IMPRESION (SIN INCLUIR PUBLICACIO</v>
          </cell>
          <cell r="H2426">
            <v>2425</v>
          </cell>
          <cell r="I2426">
            <v>8634292</v>
          </cell>
          <cell r="J2426">
            <v>2981</v>
          </cell>
          <cell r="K2426">
            <v>2450942</v>
          </cell>
          <cell r="L2426">
            <v>3877</v>
          </cell>
          <cell r="M2426">
            <v>10391481</v>
          </cell>
          <cell r="N2426">
            <v>1803</v>
          </cell>
          <cell r="O2426">
            <v>6536339</v>
          </cell>
          <cell r="P2426">
            <v>4107</v>
          </cell>
          <cell r="Q2426">
            <v>505784</v>
          </cell>
          <cell r="R2426">
            <v>3746</v>
          </cell>
          <cell r="S2426">
            <v>328867</v>
          </cell>
          <cell r="T2426">
            <v>18939</v>
          </cell>
          <cell r="U2426">
            <v>2553</v>
          </cell>
        </row>
        <row r="2427">
          <cell r="A2427">
            <v>890406136</v>
          </cell>
          <cell r="B2427" t="str">
            <v xml:space="preserve">ANTONIO SPATH &amp; CIA LTDA                                              </v>
          </cell>
          <cell r="C2427" t="str">
            <v xml:space="preserve">CARTAGENA                 </v>
          </cell>
          <cell r="D2427" t="str">
            <v xml:space="preserve">BOLIVAR                   </v>
          </cell>
          <cell r="E2427" t="str">
            <v>INSPECCIÓN</v>
          </cell>
          <cell r="F2427" t="str">
            <v>ACTIVA</v>
          </cell>
          <cell r="G2427" t="str">
            <v xml:space="preserve">COMERCIO AL POR MENOR                        </v>
          </cell>
          <cell r="H2427">
            <v>2426</v>
          </cell>
          <cell r="I2427">
            <v>8631391</v>
          </cell>
          <cell r="J2427">
            <v>2281.5</v>
          </cell>
          <cell r="K2427">
            <v>3550959</v>
          </cell>
          <cell r="L2427">
            <v>3320</v>
          </cell>
          <cell r="M2427">
            <v>12595013</v>
          </cell>
          <cell r="N2427">
            <v>3546</v>
          </cell>
          <cell r="O2427">
            <v>2919577</v>
          </cell>
          <cell r="P2427">
            <v>1700</v>
          </cell>
          <cell r="Q2427">
            <v>1610702</v>
          </cell>
          <cell r="R2427">
            <v>1562</v>
          </cell>
          <cell r="S2427">
            <v>1120260</v>
          </cell>
          <cell r="T2427">
            <v>14835.5</v>
          </cell>
          <cell r="U2427">
            <v>2030</v>
          </cell>
        </row>
        <row r="2428">
          <cell r="A2428">
            <v>860502262</v>
          </cell>
          <cell r="B2428" t="str">
            <v xml:space="preserve">INTERNACIONAL DE DROGAS S. A.                                         </v>
          </cell>
          <cell r="C2428" t="str">
            <v xml:space="preserve">BOGOTA D.C.               </v>
          </cell>
          <cell r="D2428" t="str">
            <v xml:space="preserve">BOGOTA D.C.               </v>
          </cell>
          <cell r="E2428" t="str">
            <v>VIGILANCIA</v>
          </cell>
          <cell r="F2428" t="str">
            <v>ACTIVA</v>
          </cell>
          <cell r="G2428" t="str">
            <v xml:space="preserve">COMERCIO AL POR MAYOR                        </v>
          </cell>
          <cell r="H2428">
            <v>2427</v>
          </cell>
          <cell r="I2428">
            <v>8630669</v>
          </cell>
          <cell r="J2428">
            <v>3266.5</v>
          </cell>
          <cell r="K2428">
            <v>2139055</v>
          </cell>
          <cell r="L2428">
            <v>1950</v>
          </cell>
          <cell r="M2428">
            <v>23431069</v>
          </cell>
          <cell r="N2428">
            <v>3974</v>
          </cell>
          <cell r="O2428">
            <v>2557042</v>
          </cell>
          <cell r="P2428">
            <v>4113</v>
          </cell>
          <cell r="Q2428">
            <v>504662</v>
          </cell>
          <cell r="R2428">
            <v>4320</v>
          </cell>
          <cell r="S2428">
            <v>263713</v>
          </cell>
          <cell r="T2428">
            <v>20050.5</v>
          </cell>
          <cell r="U2428">
            <v>2704</v>
          </cell>
        </row>
        <row r="2429">
          <cell r="A2429">
            <v>800180146</v>
          </cell>
          <cell r="B2429" t="str">
            <v xml:space="preserve">SANI CULTIVOS LTDA                                                    </v>
          </cell>
          <cell r="C2429" t="str">
            <v xml:space="preserve">COTA                      </v>
          </cell>
          <cell r="D2429" t="str">
            <v xml:space="preserve">CUNDINAMARCA              </v>
          </cell>
          <cell r="E2429" t="str">
            <v>VIGILANCIA</v>
          </cell>
          <cell r="F2429" t="str">
            <v>ACTIVA</v>
          </cell>
          <cell r="G2429" t="str">
            <v xml:space="preserve">COMERCIO AL POR MAYOR                        </v>
          </cell>
          <cell r="H2429">
            <v>2428</v>
          </cell>
          <cell r="I2429">
            <v>8629121</v>
          </cell>
          <cell r="J2429">
            <v>1685</v>
          </cell>
          <cell r="K2429">
            <v>5565162</v>
          </cell>
          <cell r="L2429">
            <v>2023</v>
          </cell>
          <cell r="M2429">
            <v>22322363</v>
          </cell>
          <cell r="N2429">
            <v>3338</v>
          </cell>
          <cell r="O2429">
            <v>3124438</v>
          </cell>
          <cell r="P2429">
            <v>2433</v>
          </cell>
          <cell r="Q2429">
            <v>1033967</v>
          </cell>
          <cell r="R2429">
            <v>1456</v>
          </cell>
          <cell r="S2429">
            <v>1227796</v>
          </cell>
          <cell r="T2429">
            <v>13363</v>
          </cell>
          <cell r="U2429">
            <v>1838</v>
          </cell>
        </row>
        <row r="2430">
          <cell r="A2430">
            <v>830018350</v>
          </cell>
          <cell r="B2430" t="str">
            <v xml:space="preserve">PROMOS LTDA                                                           </v>
          </cell>
          <cell r="C2430" t="str">
            <v xml:space="preserve">BOGOTA D.C.               </v>
          </cell>
          <cell r="D2430" t="str">
            <v xml:space="preserve">BOGOTA D.C.               </v>
          </cell>
          <cell r="E2430" t="str">
            <v>VIGILANCIA</v>
          </cell>
          <cell r="F2430" t="str">
            <v>ACTIVA</v>
          </cell>
          <cell r="G2430" t="str">
            <v xml:space="preserve">COMERCIO AL POR MAYOR                        </v>
          </cell>
          <cell r="H2430">
            <v>2429</v>
          </cell>
          <cell r="I2430">
            <v>8627715</v>
          </cell>
          <cell r="J2430">
            <v>2726</v>
          </cell>
          <cell r="K2430">
            <v>2786226</v>
          </cell>
          <cell r="L2430">
            <v>3049</v>
          </cell>
          <cell r="M2430">
            <v>13889185</v>
          </cell>
          <cell r="N2430">
            <v>3044</v>
          </cell>
          <cell r="O2430">
            <v>3508033</v>
          </cell>
          <cell r="P2430">
            <v>1606</v>
          </cell>
          <cell r="Q2430">
            <v>1731453</v>
          </cell>
          <cell r="R2430">
            <v>1801</v>
          </cell>
          <cell r="S2430">
            <v>924776</v>
          </cell>
          <cell r="T2430">
            <v>14655</v>
          </cell>
          <cell r="U2430">
            <v>2007</v>
          </cell>
        </row>
        <row r="2431">
          <cell r="A2431">
            <v>801003898</v>
          </cell>
          <cell r="B2431" t="str">
            <v xml:space="preserve">ALIAGRO S.A.                                                          </v>
          </cell>
          <cell r="C2431" t="str">
            <v xml:space="preserve">CALARCA                   </v>
          </cell>
          <cell r="D2431" t="str">
            <v xml:space="preserve">QUINDIO                   </v>
          </cell>
          <cell r="E2431" t="str">
            <v>VIGILANCIA</v>
          </cell>
          <cell r="F2431" t="str">
            <v>ACTIVA</v>
          </cell>
          <cell r="G2431" t="str">
            <v xml:space="preserve">PRODUCTOS ALIMENTICIOS                       </v>
          </cell>
          <cell r="H2431">
            <v>2430</v>
          </cell>
          <cell r="I2431">
            <v>8620421</v>
          </cell>
          <cell r="J2431">
            <v>1871</v>
          </cell>
          <cell r="K2431">
            <v>4792423</v>
          </cell>
          <cell r="L2431">
            <v>2080</v>
          </cell>
          <cell r="M2431">
            <v>21645889</v>
          </cell>
          <cell r="N2431">
            <v>3711</v>
          </cell>
          <cell r="O2431">
            <v>2769160</v>
          </cell>
          <cell r="P2431">
            <v>1390</v>
          </cell>
          <cell r="Q2431">
            <v>2041152</v>
          </cell>
          <cell r="R2431">
            <v>1122</v>
          </cell>
          <cell r="S2431">
            <v>1695613</v>
          </cell>
          <cell r="T2431">
            <v>12604</v>
          </cell>
          <cell r="U2431">
            <v>1718</v>
          </cell>
        </row>
        <row r="2432">
          <cell r="A2432">
            <v>800156111</v>
          </cell>
          <cell r="B2432" t="str">
            <v xml:space="preserve">CONSIMEX S.A.                                                         </v>
          </cell>
          <cell r="C2432" t="str">
            <v xml:space="preserve">BOGOTA D.C.               </v>
          </cell>
          <cell r="D2432" t="str">
            <v xml:space="preserve">BOGOTA D.C.               </v>
          </cell>
          <cell r="E2432" t="str">
            <v>INSPECCIÓN</v>
          </cell>
          <cell r="F2432" t="str">
            <v>ACTIVA</v>
          </cell>
          <cell r="G2432" t="str">
            <v>ALMACENAMIENTO Y OTRAS ACTIVIDADES RELACIONAD</v>
          </cell>
          <cell r="H2432">
            <v>2431</v>
          </cell>
          <cell r="I2432">
            <v>8610129</v>
          </cell>
          <cell r="J2432">
            <v>1698.5</v>
          </cell>
          <cell r="K2432">
            <v>5507178</v>
          </cell>
          <cell r="L2432">
            <v>6218</v>
          </cell>
          <cell r="M2432">
            <v>5360542</v>
          </cell>
          <cell r="N2432">
            <v>2128</v>
          </cell>
          <cell r="O2432">
            <v>5360542</v>
          </cell>
          <cell r="P2432">
            <v>3552</v>
          </cell>
          <cell r="Q2432">
            <v>615409</v>
          </cell>
          <cell r="R2432">
            <v>2294</v>
          </cell>
          <cell r="S2432">
            <v>654830</v>
          </cell>
          <cell r="T2432">
            <v>18321.5</v>
          </cell>
          <cell r="U2432">
            <v>2475</v>
          </cell>
        </row>
        <row r="2433">
          <cell r="A2433">
            <v>800232449</v>
          </cell>
          <cell r="B2433" t="str">
            <v xml:space="preserve">DANFOSS S.A.                                                          </v>
          </cell>
          <cell r="C2433" t="str">
            <v xml:space="preserve">CALI                      </v>
          </cell>
          <cell r="D2433" t="str">
            <v xml:space="preserve">VALLE                     </v>
          </cell>
          <cell r="E2433" t="str">
            <v>VIGILANCIA</v>
          </cell>
          <cell r="F2433" t="str">
            <v>ACTIVA</v>
          </cell>
          <cell r="G2433" t="str">
            <v xml:space="preserve">COMERCIO AL POR MAYOR                        </v>
          </cell>
          <cell r="H2433">
            <v>2432</v>
          </cell>
          <cell r="I2433">
            <v>8599073</v>
          </cell>
          <cell r="J2433">
            <v>2861.5</v>
          </cell>
          <cell r="K2433">
            <v>2608958</v>
          </cell>
          <cell r="L2433">
            <v>2042</v>
          </cell>
          <cell r="M2433">
            <v>22042240</v>
          </cell>
          <cell r="N2433">
            <v>2211</v>
          </cell>
          <cell r="O2433">
            <v>5103524</v>
          </cell>
          <cell r="P2433">
            <v>1698</v>
          </cell>
          <cell r="Q2433">
            <v>1611701</v>
          </cell>
          <cell r="R2433">
            <v>2052</v>
          </cell>
          <cell r="S2433">
            <v>778089</v>
          </cell>
          <cell r="T2433">
            <v>13296.5</v>
          </cell>
          <cell r="U2433">
            <v>1827</v>
          </cell>
        </row>
        <row r="2434">
          <cell r="A2434">
            <v>800090890</v>
          </cell>
          <cell r="B2434" t="str">
            <v xml:space="preserve">PRODUCTOS ALIMENTICIOS BARY S.A.                                      </v>
          </cell>
          <cell r="C2434" t="str">
            <v xml:space="preserve">ITAGUI                    </v>
          </cell>
          <cell r="D2434" t="str">
            <v xml:space="preserve">ANTIOQUIA                 </v>
          </cell>
          <cell r="E2434" t="str">
            <v>VIGILANCIA</v>
          </cell>
          <cell r="F2434" t="str">
            <v>ACTIVA</v>
          </cell>
          <cell r="G2434" t="str">
            <v xml:space="preserve">PRODUCTOS ALIMENTICIOS                       </v>
          </cell>
          <cell r="H2434">
            <v>2433</v>
          </cell>
          <cell r="I2434">
            <v>8594826</v>
          </cell>
          <cell r="J2434">
            <v>1925.5</v>
          </cell>
          <cell r="K2434">
            <v>4570971</v>
          </cell>
          <cell r="L2434">
            <v>2549</v>
          </cell>
          <cell r="M2434">
            <v>17192974</v>
          </cell>
          <cell r="N2434">
            <v>2164</v>
          </cell>
          <cell r="O2434">
            <v>5232522</v>
          </cell>
          <cell r="P2434">
            <v>1434</v>
          </cell>
          <cell r="Q2434">
            <v>1969767</v>
          </cell>
          <cell r="R2434">
            <v>1659</v>
          </cell>
          <cell r="S2434">
            <v>1032326</v>
          </cell>
          <cell r="T2434">
            <v>12164.5</v>
          </cell>
          <cell r="U2434">
            <v>1656</v>
          </cell>
        </row>
        <row r="2435">
          <cell r="A2435">
            <v>890927458</v>
          </cell>
          <cell r="B2435" t="str">
            <v xml:space="preserve">EXCEDENTES DESECHOS QUIMICOS INDUSTRIALES S.A.                        </v>
          </cell>
          <cell r="C2435" t="str">
            <v xml:space="preserve">MEDELLIN                  </v>
          </cell>
          <cell r="D2435" t="str">
            <v xml:space="preserve">ANTIOQUIA                 </v>
          </cell>
          <cell r="E2435" t="str">
            <v>VIGILANCIA</v>
          </cell>
          <cell r="F2435" t="str">
            <v>ACTIVA</v>
          </cell>
          <cell r="G2435" t="str">
            <v xml:space="preserve">COMERCIO AL POR MAYOR                        </v>
          </cell>
          <cell r="H2435">
            <v>2434</v>
          </cell>
          <cell r="I2435">
            <v>8588374</v>
          </cell>
          <cell r="J2435">
            <v>1522.5</v>
          </cell>
          <cell r="K2435">
            <v>6347546</v>
          </cell>
          <cell r="L2435">
            <v>1521</v>
          </cell>
          <cell r="M2435">
            <v>31005689</v>
          </cell>
          <cell r="N2435">
            <v>2111</v>
          </cell>
          <cell r="O2435">
            <v>5418829</v>
          </cell>
          <cell r="P2435">
            <v>1956</v>
          </cell>
          <cell r="Q2435">
            <v>1370920</v>
          </cell>
          <cell r="R2435">
            <v>2368</v>
          </cell>
          <cell r="S2435">
            <v>633796</v>
          </cell>
          <cell r="T2435">
            <v>11912.5</v>
          </cell>
          <cell r="U2435">
            <v>1633</v>
          </cell>
        </row>
        <row r="2436">
          <cell r="A2436">
            <v>800174043</v>
          </cell>
          <cell r="B2436" t="str">
            <v xml:space="preserve">ORTOMAC S. A.                                                         </v>
          </cell>
          <cell r="C2436" t="str">
            <v xml:space="preserve">BOGOTA D.C.               </v>
          </cell>
          <cell r="D2436" t="str">
            <v xml:space="preserve">BOGOTA D.C.               </v>
          </cell>
          <cell r="E2436" t="str">
            <v>INSPECCIÓN</v>
          </cell>
          <cell r="F2436" t="str">
            <v>ACTIVA</v>
          </cell>
          <cell r="G2436" t="str">
            <v xml:space="preserve">COMERCIO AL POR MAYOR                        </v>
          </cell>
          <cell r="H2436">
            <v>2435</v>
          </cell>
          <cell r="I2436">
            <v>8576971</v>
          </cell>
          <cell r="J2436">
            <v>1601.5</v>
          </cell>
          <cell r="K2436">
            <v>5946994</v>
          </cell>
          <cell r="L2436">
            <v>4357</v>
          </cell>
          <cell r="M2436">
            <v>9004185</v>
          </cell>
          <cell r="N2436">
            <v>1950</v>
          </cell>
          <cell r="O2436">
            <v>5974762</v>
          </cell>
          <cell r="P2436">
            <v>951</v>
          </cell>
          <cell r="Q2436">
            <v>3183715</v>
          </cell>
          <cell r="R2436">
            <v>1930</v>
          </cell>
          <cell r="S2436">
            <v>846484</v>
          </cell>
          <cell r="T2436">
            <v>13224.5</v>
          </cell>
          <cell r="U2436">
            <v>1817</v>
          </cell>
        </row>
        <row r="2437">
          <cell r="A2437">
            <v>830051423</v>
          </cell>
          <cell r="B2437" t="str">
            <v xml:space="preserve">BELTRANICO LTDA                                                       </v>
          </cell>
          <cell r="C2437" t="str">
            <v xml:space="preserve">BOGOTA D.C.               </v>
          </cell>
          <cell r="D2437" t="str">
            <v xml:space="preserve">BOGOTA D.C.               </v>
          </cell>
          <cell r="E2437" t="str">
            <v>INSPECCIÓN</v>
          </cell>
          <cell r="F2437" t="str">
            <v>ACTIVA</v>
          </cell>
          <cell r="G2437" t="str">
            <v xml:space="preserve">COMERCIO AL POR MENOR                        </v>
          </cell>
          <cell r="H2437">
            <v>2436</v>
          </cell>
          <cell r="I2437">
            <v>8569612</v>
          </cell>
          <cell r="J2437">
            <v>2519</v>
          </cell>
          <cell r="K2437">
            <v>3053258</v>
          </cell>
          <cell r="L2437">
            <v>3294</v>
          </cell>
          <cell r="M2437">
            <v>12708990</v>
          </cell>
          <cell r="N2437">
            <v>2665</v>
          </cell>
          <cell r="O2437">
            <v>4131693</v>
          </cell>
          <cell r="P2437">
            <v>3538</v>
          </cell>
          <cell r="Q2437">
            <v>618528</v>
          </cell>
          <cell r="R2437">
            <v>1727</v>
          </cell>
          <cell r="S2437">
            <v>981239</v>
          </cell>
          <cell r="T2437">
            <v>16179</v>
          </cell>
          <cell r="U2437">
            <v>2200</v>
          </cell>
        </row>
        <row r="2438">
          <cell r="A2438">
            <v>830010908</v>
          </cell>
          <cell r="B2438" t="str">
            <v xml:space="preserve">TAUROQUIMICA S A                                                      </v>
          </cell>
          <cell r="C2438" t="str">
            <v xml:space="preserve">BOSA                      </v>
          </cell>
          <cell r="D2438" t="str">
            <v xml:space="preserve">BOGOTA D.C.               </v>
          </cell>
          <cell r="E2438" t="str">
            <v>VIGILANCIA</v>
          </cell>
          <cell r="F2438" t="str">
            <v>ACTIVA</v>
          </cell>
          <cell r="G2438" t="str">
            <v xml:space="preserve">COMERCIO AL POR MAYOR                        </v>
          </cell>
          <cell r="H2438">
            <v>2437</v>
          </cell>
          <cell r="I2438">
            <v>8556668</v>
          </cell>
          <cell r="J2438">
            <v>2993.5</v>
          </cell>
          <cell r="K2438">
            <v>2434711</v>
          </cell>
          <cell r="L2438">
            <v>3219</v>
          </cell>
          <cell r="M2438">
            <v>13021748</v>
          </cell>
          <cell r="N2438">
            <v>3218</v>
          </cell>
          <cell r="O2438">
            <v>3274807</v>
          </cell>
          <cell r="P2438">
            <v>1945</v>
          </cell>
          <cell r="Q2438">
            <v>1380139</v>
          </cell>
          <cell r="R2438">
            <v>3037</v>
          </cell>
          <cell r="S2438">
            <v>451371</v>
          </cell>
          <cell r="T2438">
            <v>16849.5</v>
          </cell>
          <cell r="U2438">
            <v>2284</v>
          </cell>
        </row>
        <row r="2439">
          <cell r="A2439">
            <v>800245330</v>
          </cell>
          <cell r="B2439" t="str">
            <v xml:space="preserve">HIDROCARBON SERVICES LIMITADA H S LTDA                                </v>
          </cell>
          <cell r="C2439" t="str">
            <v xml:space="preserve">NEIVA                     </v>
          </cell>
          <cell r="D2439" t="str">
            <v xml:space="preserve">HUILA                     </v>
          </cell>
          <cell r="E2439" t="str">
            <v>VIGILANCIA</v>
          </cell>
          <cell r="F2439" t="str">
            <v>ACTIVA</v>
          </cell>
          <cell r="G2439" t="str">
            <v xml:space="preserve">DERIVADOS DEL PETROLEO Y GAS                 </v>
          </cell>
          <cell r="H2439">
            <v>2438</v>
          </cell>
          <cell r="I2439">
            <v>8556031</v>
          </cell>
          <cell r="J2439">
            <v>2385</v>
          </cell>
          <cell r="K2439">
            <v>3314817</v>
          </cell>
          <cell r="L2439">
            <v>2768</v>
          </cell>
          <cell r="M2439">
            <v>15560340</v>
          </cell>
          <cell r="N2439">
            <v>3345</v>
          </cell>
          <cell r="O2439">
            <v>3120899</v>
          </cell>
          <cell r="P2439">
            <v>2234</v>
          </cell>
          <cell r="Q2439">
            <v>1161813</v>
          </cell>
          <cell r="R2439">
            <v>3199</v>
          </cell>
          <cell r="S2439">
            <v>418193</v>
          </cell>
          <cell r="T2439">
            <v>16369</v>
          </cell>
          <cell r="U2439">
            <v>2227</v>
          </cell>
        </row>
        <row r="2440">
          <cell r="A2440">
            <v>830054364</v>
          </cell>
          <cell r="B2440" t="str">
            <v xml:space="preserve">SIGN SUPPLY LTDA                                                      </v>
          </cell>
          <cell r="C2440" t="str">
            <v xml:space="preserve">BOGOTA D.C.               </v>
          </cell>
          <cell r="D2440" t="str">
            <v xml:space="preserve">BOGOTA D.C.               </v>
          </cell>
          <cell r="E2440" t="str">
            <v>VIGILANCIA</v>
          </cell>
          <cell r="F2440" t="str">
            <v>ACTIVA</v>
          </cell>
          <cell r="G2440" t="str">
            <v xml:space="preserve">COMERCIO AL POR MENOR                        </v>
          </cell>
          <cell r="H2440">
            <v>2439</v>
          </cell>
          <cell r="I2440">
            <v>8554108</v>
          </cell>
          <cell r="J2440">
            <v>3304</v>
          </cell>
          <cell r="K2440">
            <v>2100193</v>
          </cell>
          <cell r="L2440">
            <v>2589</v>
          </cell>
          <cell r="M2440">
            <v>16879242</v>
          </cell>
          <cell r="N2440">
            <v>2367</v>
          </cell>
          <cell r="O2440">
            <v>4740286</v>
          </cell>
          <cell r="P2440">
            <v>1968</v>
          </cell>
          <cell r="Q2440">
            <v>1361503</v>
          </cell>
          <cell r="R2440">
            <v>2409</v>
          </cell>
          <cell r="S2440">
            <v>622709</v>
          </cell>
          <cell r="T2440">
            <v>15076</v>
          </cell>
          <cell r="U2440">
            <v>2061</v>
          </cell>
        </row>
        <row r="2441">
          <cell r="A2441">
            <v>830017238</v>
          </cell>
          <cell r="B2441" t="str">
            <v xml:space="preserve">ALPHARMA S.A.                                                         </v>
          </cell>
          <cell r="C2441" t="str">
            <v xml:space="preserve">SUBA                      </v>
          </cell>
          <cell r="D2441" t="str">
            <v xml:space="preserve">BOGOTA D.C.               </v>
          </cell>
          <cell r="E2441" t="str">
            <v>VIGILANCIA</v>
          </cell>
          <cell r="F2441" t="str">
            <v>ACTIVA</v>
          </cell>
          <cell r="G2441" t="str">
            <v xml:space="preserve">COMERCIO AL POR MAYOR                        </v>
          </cell>
          <cell r="H2441">
            <v>2440</v>
          </cell>
          <cell r="I2441">
            <v>8553846</v>
          </cell>
          <cell r="J2441">
            <v>1712.5</v>
          </cell>
          <cell r="K2441">
            <v>5424233</v>
          </cell>
          <cell r="L2441">
            <v>3185</v>
          </cell>
          <cell r="M2441">
            <v>13165272</v>
          </cell>
          <cell r="N2441">
            <v>2661</v>
          </cell>
          <cell r="O2441">
            <v>4137140</v>
          </cell>
          <cell r="P2441">
            <v>1488</v>
          </cell>
          <cell r="Q2441">
            <v>1889227</v>
          </cell>
          <cell r="R2441">
            <v>1705</v>
          </cell>
          <cell r="S2441">
            <v>1002321</v>
          </cell>
          <cell r="T2441">
            <v>13191.5</v>
          </cell>
          <cell r="U2441">
            <v>1814</v>
          </cell>
        </row>
        <row r="2442">
          <cell r="A2442">
            <v>800045236</v>
          </cell>
          <cell r="B2442" t="str">
            <v xml:space="preserve">TECNIGRES S.A EN ACUERDO DE REESTRUCTURACION                          </v>
          </cell>
          <cell r="C2442" t="str">
            <v xml:space="preserve">MANIZALES                 </v>
          </cell>
          <cell r="D2442" t="str">
            <v xml:space="preserve">CALDAS                    </v>
          </cell>
          <cell r="E2442" t="str">
            <v>INSPECCIÓN</v>
          </cell>
          <cell r="F2442" t="str">
            <v>ACUERDO DE REESTRUCTURACION</v>
          </cell>
          <cell r="G2442" t="str">
            <v>FABRICACION DE PRODUCTOS MINERALES NO METALIC</v>
          </cell>
          <cell r="H2442">
            <v>2441</v>
          </cell>
          <cell r="I2442">
            <v>8547112</v>
          </cell>
          <cell r="J2442">
            <v>1391</v>
          </cell>
          <cell r="K2442">
            <v>7217998</v>
          </cell>
          <cell r="L2442">
            <v>5743</v>
          </cell>
          <cell r="M2442">
            <v>6117649</v>
          </cell>
          <cell r="N2442">
            <v>4107</v>
          </cell>
          <cell r="O2442">
            <v>2441674</v>
          </cell>
          <cell r="P2442">
            <v>3879</v>
          </cell>
          <cell r="Q2442">
            <v>546821</v>
          </cell>
          <cell r="R2442">
            <v>3128</v>
          </cell>
          <cell r="S2442">
            <v>431988</v>
          </cell>
          <cell r="T2442">
            <v>20689</v>
          </cell>
          <cell r="U2442">
            <v>2794</v>
          </cell>
        </row>
        <row r="2443">
          <cell r="A2443">
            <v>830012269</v>
          </cell>
          <cell r="B2443" t="str">
            <v xml:space="preserve">GALDERMA DE COLOMBIA S.A.                                             </v>
          </cell>
          <cell r="C2443" t="str">
            <v xml:space="preserve">BOGOTA D.C.               </v>
          </cell>
          <cell r="D2443" t="str">
            <v xml:space="preserve">BOGOTA D.C.               </v>
          </cell>
          <cell r="E2443" t="str">
            <v>VIGILANCIA</v>
          </cell>
          <cell r="F2443" t="str">
            <v>ACTIVA</v>
          </cell>
          <cell r="G2443" t="str">
            <v xml:space="preserve">COMERCIO AL POR MAYOR                        </v>
          </cell>
          <cell r="H2443">
            <v>2442</v>
          </cell>
          <cell r="I2443">
            <v>8544801</v>
          </cell>
          <cell r="J2443">
            <v>1561</v>
          </cell>
          <cell r="K2443">
            <v>6130805</v>
          </cell>
          <cell r="L2443">
            <v>3195</v>
          </cell>
          <cell r="M2443">
            <v>13117478</v>
          </cell>
          <cell r="N2443">
            <v>1206</v>
          </cell>
          <cell r="O2443">
            <v>9692995</v>
          </cell>
          <cell r="P2443">
            <v>1389</v>
          </cell>
          <cell r="Q2443">
            <v>2041894</v>
          </cell>
          <cell r="R2443">
            <v>3293</v>
          </cell>
          <cell r="S2443">
            <v>400534</v>
          </cell>
          <cell r="T2443">
            <v>13086</v>
          </cell>
          <cell r="U2443">
            <v>1796</v>
          </cell>
        </row>
        <row r="2444">
          <cell r="A2444">
            <v>811010139</v>
          </cell>
          <cell r="B2444" t="str">
            <v xml:space="preserve">FUKUTEX S.A.                                                          </v>
          </cell>
          <cell r="C2444" t="str">
            <v xml:space="preserve">SABANETA                  </v>
          </cell>
          <cell r="D2444" t="str">
            <v xml:space="preserve">ANTIOQUIA                 </v>
          </cell>
          <cell r="E2444" t="str">
            <v>INSPECCIÓN</v>
          </cell>
          <cell r="F2444" t="str">
            <v>ACTIVA</v>
          </cell>
          <cell r="G2444" t="str">
            <v xml:space="preserve">COMERCIO AL POR MAYOR                        </v>
          </cell>
          <cell r="H2444">
            <v>2443</v>
          </cell>
          <cell r="I2444">
            <v>8542497</v>
          </cell>
          <cell r="J2444">
            <v>3543</v>
          </cell>
          <cell r="K2444">
            <v>1868920</v>
          </cell>
          <cell r="L2444">
            <v>4314</v>
          </cell>
          <cell r="M2444">
            <v>9089072</v>
          </cell>
          <cell r="N2444">
            <v>3930</v>
          </cell>
          <cell r="O2444">
            <v>2596004</v>
          </cell>
          <cell r="P2444">
            <v>3578</v>
          </cell>
          <cell r="Q2444">
            <v>606704</v>
          </cell>
          <cell r="R2444">
            <v>3732</v>
          </cell>
          <cell r="S2444">
            <v>330802</v>
          </cell>
          <cell r="T2444">
            <v>21540</v>
          </cell>
          <cell r="U2444">
            <v>2919</v>
          </cell>
        </row>
        <row r="2445">
          <cell r="A2445">
            <v>890404383</v>
          </cell>
          <cell r="B2445" t="str">
            <v xml:space="preserve">ATIEMPO LIMITADA                                                      </v>
          </cell>
          <cell r="C2445" t="str">
            <v xml:space="preserve">CARTAGENA                 </v>
          </cell>
          <cell r="D2445" t="str">
            <v xml:space="preserve">BOLIVAR                   </v>
          </cell>
          <cell r="E2445" t="str">
            <v>VIGILANCIA</v>
          </cell>
          <cell r="F2445" t="str">
            <v>ACTIVA</v>
          </cell>
          <cell r="G2445" t="str">
            <v xml:space="preserve">OTRAS ACTIVIDADES EMPRESARIALES              </v>
          </cell>
          <cell r="H2445">
            <v>2444</v>
          </cell>
          <cell r="I2445">
            <v>8534659</v>
          </cell>
          <cell r="J2445">
            <v>3543.5</v>
          </cell>
          <cell r="K2445">
            <v>1868218</v>
          </cell>
          <cell r="L2445">
            <v>1246</v>
          </cell>
          <cell r="M2445">
            <v>37934327</v>
          </cell>
          <cell r="N2445">
            <v>3109</v>
          </cell>
          <cell r="O2445">
            <v>3413015</v>
          </cell>
          <cell r="P2445">
            <v>2222</v>
          </cell>
          <cell r="Q2445">
            <v>1168920</v>
          </cell>
          <cell r="R2445">
            <v>7453</v>
          </cell>
          <cell r="S2445">
            <v>100029</v>
          </cell>
          <cell r="T2445">
            <v>20017.5</v>
          </cell>
          <cell r="U2445">
            <v>2703</v>
          </cell>
        </row>
        <row r="2446">
          <cell r="A2446">
            <v>830075489</v>
          </cell>
          <cell r="B2446" t="str">
            <v xml:space="preserve">HSAC GERLEINCO LOGISTICA E.U.                                         </v>
          </cell>
          <cell r="C2446" t="str">
            <v xml:space="preserve">BOGOTA D.C.               </v>
          </cell>
          <cell r="D2446" t="str">
            <v xml:space="preserve">BOGOTA D.C.               </v>
          </cell>
          <cell r="E2446" t="str">
            <v>INSPECCIÓN</v>
          </cell>
          <cell r="F2446" t="str">
            <v>ACTIVA</v>
          </cell>
          <cell r="G2446" t="str">
            <v>ALMACENAMIENTO Y OTRAS ACTIVIDADES RELACIONAD</v>
          </cell>
          <cell r="H2446">
            <v>2445</v>
          </cell>
          <cell r="I2446">
            <v>8523495</v>
          </cell>
          <cell r="J2446">
            <v>3652</v>
          </cell>
          <cell r="K2446">
            <v>1775675</v>
          </cell>
          <cell r="L2446">
            <v>4923</v>
          </cell>
          <cell r="M2446">
            <v>7663854</v>
          </cell>
          <cell r="N2446">
            <v>1553</v>
          </cell>
          <cell r="O2446">
            <v>7663854</v>
          </cell>
          <cell r="P2446">
            <v>1350</v>
          </cell>
          <cell r="Q2446">
            <v>2089999</v>
          </cell>
          <cell r="R2446">
            <v>1349</v>
          </cell>
          <cell r="S2446">
            <v>1358129</v>
          </cell>
          <cell r="T2446">
            <v>15272</v>
          </cell>
          <cell r="U2446">
            <v>2088</v>
          </cell>
        </row>
        <row r="2447">
          <cell r="A2447">
            <v>890304303</v>
          </cell>
          <cell r="B2447" t="str">
            <v xml:space="preserve">INDUSTRIAS EKA LTDA.                                                  </v>
          </cell>
          <cell r="C2447" t="str">
            <v xml:space="preserve">CALI                      </v>
          </cell>
          <cell r="D2447" t="str">
            <v xml:space="preserve">VALLE                     </v>
          </cell>
          <cell r="E2447" t="str">
            <v>VIGILANCIA</v>
          </cell>
          <cell r="F2447" t="str">
            <v>ACTIVA</v>
          </cell>
          <cell r="G2447" t="str">
            <v>FABRICACION DE OTROS PRODUCTOS CON MATERIALES</v>
          </cell>
          <cell r="H2447">
            <v>2446</v>
          </cell>
          <cell r="I2447">
            <v>8517539</v>
          </cell>
          <cell r="J2447">
            <v>1776.5</v>
          </cell>
          <cell r="K2447">
            <v>5154795</v>
          </cell>
          <cell r="L2447">
            <v>2866</v>
          </cell>
          <cell r="M2447">
            <v>14951228</v>
          </cell>
          <cell r="N2447">
            <v>2688</v>
          </cell>
          <cell r="O2447">
            <v>4097931</v>
          </cell>
          <cell r="P2447">
            <v>2313</v>
          </cell>
          <cell r="Q2447">
            <v>1103772</v>
          </cell>
          <cell r="R2447">
            <v>3193</v>
          </cell>
          <cell r="S2447">
            <v>419573</v>
          </cell>
          <cell r="T2447">
            <v>15282.5</v>
          </cell>
          <cell r="U2447">
            <v>2091</v>
          </cell>
        </row>
        <row r="2448">
          <cell r="A2448">
            <v>890903475</v>
          </cell>
          <cell r="B2448" t="str">
            <v xml:space="preserve">EQUIPOS GLEASON S.A.  EN ACUERDO DE REESTRUCTURACION                  </v>
          </cell>
          <cell r="C2448" t="str">
            <v xml:space="preserve">ITAGUI                    </v>
          </cell>
          <cell r="D2448" t="str">
            <v xml:space="preserve">ANTIOQUIA                 </v>
          </cell>
          <cell r="E2448" t="str">
            <v>INSPECCIÓN</v>
          </cell>
          <cell r="F2448" t="str">
            <v>ACUERDO DE REESTRUCTURACION</v>
          </cell>
          <cell r="G2448" t="str">
            <v xml:space="preserve">ACTIVIDADES INMOBILIARIAS                    </v>
          </cell>
          <cell r="H2448">
            <v>2447</v>
          </cell>
          <cell r="I2448">
            <v>8509392</v>
          </cell>
          <cell r="J2448">
            <v>1392.5</v>
          </cell>
          <cell r="K2448">
            <v>7209467</v>
          </cell>
          <cell r="L2448">
            <v>7595</v>
          </cell>
          <cell r="M2448">
            <v>3845329</v>
          </cell>
          <cell r="N2448">
            <v>2819</v>
          </cell>
          <cell r="O2448">
            <v>3845329</v>
          </cell>
          <cell r="P2448">
            <v>4674</v>
          </cell>
          <cell r="Q2448">
            <v>415937</v>
          </cell>
          <cell r="R2448">
            <v>968</v>
          </cell>
          <cell r="S2448">
            <v>2049867</v>
          </cell>
          <cell r="T2448">
            <v>19895.5</v>
          </cell>
          <cell r="U2448">
            <v>2687</v>
          </cell>
        </row>
        <row r="2449">
          <cell r="A2449">
            <v>860029045</v>
          </cell>
          <cell r="B2449" t="str">
            <v xml:space="preserve">SABORES Y FRAGANCIAS S A                                              </v>
          </cell>
          <cell r="C2449" t="str">
            <v xml:space="preserve">BOGOTA D.C.               </v>
          </cell>
          <cell r="D2449" t="str">
            <v xml:space="preserve">BOGOTA D.C.               </v>
          </cell>
          <cell r="E2449" t="str">
            <v>VIGILANCIA</v>
          </cell>
          <cell r="F2449" t="str">
            <v>ACTIVA</v>
          </cell>
          <cell r="G2449" t="str">
            <v xml:space="preserve">COMERCIO AL POR MAYOR                        </v>
          </cell>
          <cell r="H2449">
            <v>2448</v>
          </cell>
          <cell r="I2449">
            <v>8504372</v>
          </cell>
          <cell r="J2449">
            <v>1643</v>
          </cell>
          <cell r="K2449">
            <v>5765805</v>
          </cell>
          <cell r="L2449">
            <v>2517</v>
          </cell>
          <cell r="M2449">
            <v>17437963</v>
          </cell>
          <cell r="N2449">
            <v>1221</v>
          </cell>
          <cell r="O2449">
            <v>9535704</v>
          </cell>
          <cell r="P2449">
            <v>1419</v>
          </cell>
          <cell r="Q2449">
            <v>1993226</v>
          </cell>
          <cell r="R2449">
            <v>1486</v>
          </cell>
          <cell r="S2449">
            <v>1191366</v>
          </cell>
          <cell r="T2449">
            <v>10734</v>
          </cell>
          <cell r="U2449">
            <v>1492</v>
          </cell>
        </row>
        <row r="2450">
          <cell r="A2450">
            <v>860048728</v>
          </cell>
          <cell r="B2450" t="str">
            <v xml:space="preserve">MANUFACTURAS LUCERO S.A.                                              </v>
          </cell>
          <cell r="C2450" t="str">
            <v xml:space="preserve">BOGOTA D.C.               </v>
          </cell>
          <cell r="D2450" t="str">
            <v xml:space="preserve">BOGOTA D.C.               </v>
          </cell>
          <cell r="E2450" t="str">
            <v>INSPECCIÓN</v>
          </cell>
          <cell r="F2450" t="str">
            <v>ACTIVA</v>
          </cell>
          <cell r="G2450" t="str">
            <v xml:space="preserve">FABRICACION DE PRENDAS DE VESTIR             </v>
          </cell>
          <cell r="H2450">
            <v>2449</v>
          </cell>
          <cell r="I2450">
            <v>8497220</v>
          </cell>
          <cell r="J2450">
            <v>2319</v>
          </cell>
          <cell r="K2450">
            <v>3469442</v>
          </cell>
          <cell r="L2450">
            <v>3571</v>
          </cell>
          <cell r="M2450">
            <v>11488504</v>
          </cell>
          <cell r="N2450">
            <v>2248</v>
          </cell>
          <cell r="O2450">
            <v>5005344</v>
          </cell>
          <cell r="P2450">
            <v>2462</v>
          </cell>
          <cell r="Q2450">
            <v>1019146</v>
          </cell>
          <cell r="R2450">
            <v>8118</v>
          </cell>
          <cell r="S2450">
            <v>82490</v>
          </cell>
          <cell r="T2450">
            <v>21167</v>
          </cell>
          <cell r="U2450">
            <v>2862</v>
          </cell>
        </row>
        <row r="2451">
          <cell r="A2451">
            <v>860065822</v>
          </cell>
          <cell r="B2451" t="str">
            <v xml:space="preserve">BIOMEDICS S A                                                         </v>
          </cell>
          <cell r="C2451" t="str">
            <v xml:space="preserve">BOGOTA D.C.               </v>
          </cell>
          <cell r="D2451" t="str">
            <v xml:space="preserve">BOGOTA D.C.               </v>
          </cell>
          <cell r="E2451" t="str">
            <v>INSPECCIÓN</v>
          </cell>
          <cell r="F2451" t="str">
            <v>ACTIVA</v>
          </cell>
          <cell r="G2451" t="str">
            <v xml:space="preserve">COMERCIO AL POR MAYOR                        </v>
          </cell>
          <cell r="H2451">
            <v>2450</v>
          </cell>
          <cell r="I2451">
            <v>8483288</v>
          </cell>
          <cell r="J2451">
            <v>2263</v>
          </cell>
          <cell r="K2451">
            <v>3596246</v>
          </cell>
          <cell r="L2451">
            <v>3478</v>
          </cell>
          <cell r="M2451">
            <v>11923377</v>
          </cell>
          <cell r="N2451">
            <v>2302</v>
          </cell>
          <cell r="O2451">
            <v>4900115</v>
          </cell>
          <cell r="P2451">
            <v>2132</v>
          </cell>
          <cell r="Q2451">
            <v>1243826</v>
          </cell>
          <cell r="R2451">
            <v>3202</v>
          </cell>
          <cell r="S2451">
            <v>417496</v>
          </cell>
          <cell r="T2451">
            <v>15827</v>
          </cell>
          <cell r="U2451">
            <v>2149</v>
          </cell>
        </row>
        <row r="2452">
          <cell r="A2452">
            <v>860051814</v>
          </cell>
          <cell r="B2452" t="str">
            <v xml:space="preserve">TECNO INGENIERIA LTDA                                                 </v>
          </cell>
          <cell r="C2452" t="str">
            <v xml:space="preserve">BOGOTA D.C.               </v>
          </cell>
          <cell r="D2452" t="str">
            <v xml:space="preserve">BOGOTA D.C.               </v>
          </cell>
          <cell r="E2452" t="str">
            <v>INSPECCIÓN</v>
          </cell>
          <cell r="F2452" t="str">
            <v>ACTIVA</v>
          </cell>
          <cell r="G2452" t="str">
            <v xml:space="preserve">COMERCIO AL POR MAYOR                        </v>
          </cell>
          <cell r="H2452">
            <v>2451</v>
          </cell>
          <cell r="I2452">
            <v>8464417</v>
          </cell>
          <cell r="J2452">
            <v>1897</v>
          </cell>
          <cell r="K2452">
            <v>4684148</v>
          </cell>
          <cell r="L2452">
            <v>4281</v>
          </cell>
          <cell r="M2452">
            <v>9164938</v>
          </cell>
          <cell r="N2452">
            <v>3881</v>
          </cell>
          <cell r="O2452">
            <v>2638403</v>
          </cell>
          <cell r="P2452">
            <v>2123</v>
          </cell>
          <cell r="Q2452">
            <v>1250211</v>
          </cell>
          <cell r="R2452">
            <v>2673</v>
          </cell>
          <cell r="S2452">
            <v>537230</v>
          </cell>
          <cell r="T2452">
            <v>17306</v>
          </cell>
          <cell r="U2452">
            <v>2351</v>
          </cell>
        </row>
        <row r="2453">
          <cell r="A2453">
            <v>805000780</v>
          </cell>
          <cell r="B2453" t="str">
            <v xml:space="preserve">VISION SATELITE S.A.                                                  </v>
          </cell>
          <cell r="C2453" t="str">
            <v xml:space="preserve">CALI                      </v>
          </cell>
          <cell r="D2453" t="str">
            <v xml:space="preserve">VALLE                     </v>
          </cell>
          <cell r="E2453" t="str">
            <v>INSPECCIÓN</v>
          </cell>
          <cell r="F2453" t="str">
            <v>ACTIVA</v>
          </cell>
          <cell r="G2453" t="str">
            <v xml:space="preserve">TELEFONIA Y REDES                            </v>
          </cell>
          <cell r="H2453">
            <v>2452</v>
          </cell>
          <cell r="I2453">
            <v>8453891</v>
          </cell>
          <cell r="J2453">
            <v>1861.5</v>
          </cell>
          <cell r="K2453">
            <v>4859507</v>
          </cell>
          <cell r="L2453">
            <v>4185</v>
          </cell>
          <cell r="M2453">
            <v>9475930</v>
          </cell>
          <cell r="N2453">
            <v>2591</v>
          </cell>
          <cell r="O2453">
            <v>4273629</v>
          </cell>
          <cell r="P2453">
            <v>4621</v>
          </cell>
          <cell r="Q2453">
            <v>422112</v>
          </cell>
          <cell r="R2453">
            <v>4997</v>
          </cell>
          <cell r="S2453">
            <v>211065</v>
          </cell>
          <cell r="T2453">
            <v>20707.5</v>
          </cell>
          <cell r="U2453">
            <v>2805</v>
          </cell>
        </row>
        <row r="2454">
          <cell r="A2454">
            <v>891200642</v>
          </cell>
          <cell r="B2454" t="str">
            <v xml:space="preserve">CORPORACION DE TRANSPORTADORES NARIENSES S.A.                         </v>
          </cell>
          <cell r="C2454" t="str">
            <v xml:space="preserve">PASTO                     </v>
          </cell>
          <cell r="D2454" t="str">
            <v xml:space="preserve">NARINO                    </v>
          </cell>
          <cell r="E2454" t="str">
            <v>VIGILANCIA</v>
          </cell>
          <cell r="F2454" t="str">
            <v>ACTIVA</v>
          </cell>
          <cell r="G2454" t="str">
            <v xml:space="preserve">COMERCIO AL POR MAYOR                        </v>
          </cell>
          <cell r="H2454">
            <v>2453</v>
          </cell>
          <cell r="I2454">
            <v>8449009</v>
          </cell>
          <cell r="J2454">
            <v>1659</v>
          </cell>
          <cell r="K2454">
            <v>5678372</v>
          </cell>
          <cell r="L2454">
            <v>3137</v>
          </cell>
          <cell r="M2454">
            <v>13359093</v>
          </cell>
          <cell r="N2454">
            <v>5031</v>
          </cell>
          <cell r="O2454">
            <v>1897952</v>
          </cell>
          <cell r="P2454">
            <v>3308</v>
          </cell>
          <cell r="Q2454">
            <v>680979</v>
          </cell>
          <cell r="R2454">
            <v>2747</v>
          </cell>
          <cell r="S2454">
            <v>515141</v>
          </cell>
          <cell r="T2454">
            <v>18335</v>
          </cell>
          <cell r="U2454">
            <v>2486</v>
          </cell>
        </row>
        <row r="2455">
          <cell r="A2455">
            <v>800103793</v>
          </cell>
          <cell r="B2455" t="str">
            <v xml:space="preserve">AGRICOLA EUFEMIA LTDA                                                 </v>
          </cell>
          <cell r="C2455" t="str">
            <v xml:space="preserve">SANTA MARTA               </v>
          </cell>
          <cell r="D2455" t="str">
            <v xml:space="preserve">MAGDALENA                 </v>
          </cell>
          <cell r="E2455" t="str">
            <v>INSPECCIÓN</v>
          </cell>
          <cell r="F2455" t="str">
            <v>ACTIVA</v>
          </cell>
          <cell r="G2455" t="str">
            <v xml:space="preserve">AGRICOLA CON PREDOMINIO EXPORTADOR           </v>
          </cell>
          <cell r="H2455">
            <v>2454</v>
          </cell>
          <cell r="I2455">
            <v>8434451</v>
          </cell>
          <cell r="J2455">
            <v>1557.5</v>
          </cell>
          <cell r="K2455">
            <v>6146091</v>
          </cell>
          <cell r="L2455">
            <v>5525</v>
          </cell>
          <cell r="M2455">
            <v>6509907</v>
          </cell>
          <cell r="N2455">
            <v>5323</v>
          </cell>
          <cell r="O2455">
            <v>1745743</v>
          </cell>
          <cell r="P2455">
            <v>3900</v>
          </cell>
          <cell r="Q2455">
            <v>543771</v>
          </cell>
          <cell r="R2455">
            <v>2073</v>
          </cell>
          <cell r="S2455">
            <v>769254</v>
          </cell>
          <cell r="T2455">
            <v>20832.5</v>
          </cell>
          <cell r="U2455">
            <v>2820</v>
          </cell>
        </row>
        <row r="2456">
          <cell r="A2456">
            <v>800023807</v>
          </cell>
          <cell r="B2456" t="str">
            <v xml:space="preserve">G L G S A                                                             </v>
          </cell>
          <cell r="C2456" t="str">
            <v xml:space="preserve">BOGOTA D.C.               </v>
          </cell>
          <cell r="D2456" t="str">
            <v xml:space="preserve">BOGOTA D.C.               </v>
          </cell>
          <cell r="E2456" t="str">
            <v>CONTROL</v>
          </cell>
          <cell r="F2456" t="str">
            <v>ACTIVA</v>
          </cell>
          <cell r="G2456" t="str">
            <v xml:space="preserve">COMERCIO AL POR MENOR                        </v>
          </cell>
          <cell r="H2456">
            <v>2455</v>
          </cell>
          <cell r="I2456">
            <v>8410838</v>
          </cell>
          <cell r="J2456">
            <v>2244.5</v>
          </cell>
          <cell r="K2456">
            <v>3634755</v>
          </cell>
          <cell r="L2456">
            <v>2017</v>
          </cell>
          <cell r="M2456">
            <v>22393181</v>
          </cell>
          <cell r="N2456">
            <v>1801</v>
          </cell>
          <cell r="O2456">
            <v>6546281</v>
          </cell>
          <cell r="P2456">
            <v>1976</v>
          </cell>
          <cell r="Q2456">
            <v>1356237</v>
          </cell>
          <cell r="R2456">
            <v>1672</v>
          </cell>
          <cell r="S2456">
            <v>1023783</v>
          </cell>
          <cell r="T2456">
            <v>12165.5</v>
          </cell>
          <cell r="U2456">
            <v>1661</v>
          </cell>
        </row>
        <row r="2457">
          <cell r="A2457">
            <v>800118399</v>
          </cell>
          <cell r="B2457" t="str">
            <v xml:space="preserve">SUMINISTROS INTEGRALES LTDA.                                          </v>
          </cell>
          <cell r="C2457" t="str">
            <v xml:space="preserve">ITAGUI                    </v>
          </cell>
          <cell r="D2457" t="str">
            <v xml:space="preserve">ANTIOQUIA                 </v>
          </cell>
          <cell r="E2457" t="str">
            <v>VIGILANCIA</v>
          </cell>
          <cell r="F2457" t="str">
            <v>ACTIVA</v>
          </cell>
          <cell r="G2457" t="str">
            <v xml:space="preserve">COMERCIO AL POR MAYOR                        </v>
          </cell>
          <cell r="H2457">
            <v>2456</v>
          </cell>
          <cell r="I2457">
            <v>8408573</v>
          </cell>
          <cell r="J2457">
            <v>3183.5</v>
          </cell>
          <cell r="K2457">
            <v>2228102</v>
          </cell>
          <cell r="L2457">
            <v>2169</v>
          </cell>
          <cell r="M2457">
            <v>20483769</v>
          </cell>
          <cell r="N2457">
            <v>2212</v>
          </cell>
          <cell r="O2457">
            <v>5096601</v>
          </cell>
          <cell r="P2457">
            <v>2845</v>
          </cell>
          <cell r="Q2457">
            <v>844314</v>
          </cell>
          <cell r="R2457">
            <v>5315</v>
          </cell>
          <cell r="S2457">
            <v>190736</v>
          </cell>
          <cell r="T2457">
            <v>18180.5</v>
          </cell>
          <cell r="U2457">
            <v>2466</v>
          </cell>
        </row>
        <row r="2458">
          <cell r="A2458">
            <v>890923351</v>
          </cell>
          <cell r="B2458" t="str">
            <v xml:space="preserve">ZBC S.A.                                                              </v>
          </cell>
          <cell r="C2458" t="str">
            <v xml:space="preserve">MEDELLIN                  </v>
          </cell>
          <cell r="D2458" t="str">
            <v xml:space="preserve">ANTIOQUIA                 </v>
          </cell>
          <cell r="E2458" t="str">
            <v>VIGILANCIA</v>
          </cell>
          <cell r="F2458" t="str">
            <v>ACTIVA</v>
          </cell>
          <cell r="G2458" t="str">
            <v xml:space="preserve">COMERCIO AL POR MAYOR                        </v>
          </cell>
          <cell r="H2458">
            <v>2457</v>
          </cell>
          <cell r="I2458">
            <v>8396703</v>
          </cell>
          <cell r="J2458">
            <v>1741.5</v>
          </cell>
          <cell r="K2458">
            <v>5291861</v>
          </cell>
          <cell r="L2458">
            <v>2393</v>
          </cell>
          <cell r="M2458">
            <v>18416063</v>
          </cell>
          <cell r="N2458">
            <v>1845</v>
          </cell>
          <cell r="O2458">
            <v>6350100</v>
          </cell>
          <cell r="P2458">
            <v>2220</v>
          </cell>
          <cell r="Q2458">
            <v>1171653</v>
          </cell>
          <cell r="R2458">
            <v>1839</v>
          </cell>
          <cell r="S2458">
            <v>902800</v>
          </cell>
          <cell r="T2458">
            <v>12495.5</v>
          </cell>
          <cell r="U2458">
            <v>1714</v>
          </cell>
        </row>
        <row r="2459">
          <cell r="A2459">
            <v>830007399</v>
          </cell>
          <cell r="B2459" t="str">
            <v xml:space="preserve">PROCESOS &amp; CANJE S.A.                                                 </v>
          </cell>
          <cell r="C2459" t="str">
            <v xml:space="preserve">BOGOTA D.C.               </v>
          </cell>
          <cell r="D2459" t="str">
            <v xml:space="preserve">BOGOTA D.C.               </v>
          </cell>
          <cell r="E2459" t="str">
            <v>INSPECCIÓN</v>
          </cell>
          <cell r="F2459" t="str">
            <v>ACTIVA</v>
          </cell>
          <cell r="G2459" t="str">
            <v xml:space="preserve">OTRAS ACTIVIDADES EMPRESARIALES              </v>
          </cell>
          <cell r="H2459">
            <v>2458</v>
          </cell>
          <cell r="I2459">
            <v>8393545</v>
          </cell>
          <cell r="J2459">
            <v>1613</v>
          </cell>
          <cell r="K2459">
            <v>5889472</v>
          </cell>
          <cell r="L2459">
            <v>3286</v>
          </cell>
          <cell r="M2459">
            <v>12744580</v>
          </cell>
          <cell r="N2459">
            <v>2780</v>
          </cell>
          <cell r="O2459">
            <v>3907113</v>
          </cell>
          <cell r="P2459">
            <v>1635</v>
          </cell>
          <cell r="Q2459">
            <v>1692640</v>
          </cell>
          <cell r="R2459">
            <v>1823</v>
          </cell>
          <cell r="S2459">
            <v>907959</v>
          </cell>
          <cell r="T2459">
            <v>13595</v>
          </cell>
          <cell r="U2459">
            <v>1869</v>
          </cell>
        </row>
        <row r="2460">
          <cell r="A2460">
            <v>860450898</v>
          </cell>
          <cell r="B2460" t="str">
            <v xml:space="preserve">LA PLAZOLETA LTDA. SOCIEDAD DE COMERCIALIZACION INTERNACIONAL         </v>
          </cell>
          <cell r="C2460" t="str">
            <v xml:space="preserve">BOGOTA D.C.               </v>
          </cell>
          <cell r="D2460" t="str">
            <v xml:space="preserve">BOGOTA D.C.               </v>
          </cell>
          <cell r="E2460" t="str">
            <v>INSPECCIÓN</v>
          </cell>
          <cell r="F2460" t="str">
            <v>ACTIVA</v>
          </cell>
          <cell r="G2460" t="str">
            <v xml:space="preserve">AGRICOLA CON PREDOMINIO EXPORTADOR           </v>
          </cell>
          <cell r="H2460">
            <v>2459</v>
          </cell>
          <cell r="I2460">
            <v>8375094</v>
          </cell>
          <cell r="J2460">
            <v>2147</v>
          </cell>
          <cell r="K2460">
            <v>3909435</v>
          </cell>
          <cell r="L2460">
            <v>3258</v>
          </cell>
          <cell r="M2460">
            <v>12845973</v>
          </cell>
          <cell r="N2460">
            <v>2599</v>
          </cell>
          <cell r="O2460">
            <v>4255691</v>
          </cell>
          <cell r="P2460">
            <v>2505</v>
          </cell>
          <cell r="Q2460">
            <v>997728</v>
          </cell>
          <cell r="R2460">
            <v>5237</v>
          </cell>
          <cell r="S2460">
            <v>195461</v>
          </cell>
          <cell r="T2460">
            <v>18205</v>
          </cell>
          <cell r="U2460">
            <v>2471</v>
          </cell>
        </row>
        <row r="2461">
          <cell r="A2461">
            <v>900021015</v>
          </cell>
          <cell r="B2461" t="str">
            <v xml:space="preserve">HEINEKEN INTERNATIONAL DE COLOMBIA S.A.                               </v>
          </cell>
          <cell r="C2461" t="str">
            <v xml:space="preserve">BOGOTA D.C.               </v>
          </cell>
          <cell r="D2461" t="str">
            <v xml:space="preserve">BOGOTA D.C.               </v>
          </cell>
          <cell r="E2461" t="str">
            <v>VIGILANCIA</v>
          </cell>
          <cell r="F2461" t="str">
            <v>ACTIVA</v>
          </cell>
          <cell r="G2461" t="str">
            <v xml:space="preserve">COMERCIO AL POR MAYOR                        </v>
          </cell>
          <cell r="H2461">
            <v>2460</v>
          </cell>
          <cell r="I2461">
            <v>8374640</v>
          </cell>
          <cell r="J2461">
            <v>5611</v>
          </cell>
          <cell r="K2461">
            <v>746229</v>
          </cell>
          <cell r="L2461">
            <v>2751</v>
          </cell>
          <cell r="M2461">
            <v>15677360</v>
          </cell>
          <cell r="N2461">
            <v>1520</v>
          </cell>
          <cell r="O2461">
            <v>7785101</v>
          </cell>
          <cell r="P2461">
            <v>4428</v>
          </cell>
          <cell r="Q2461">
            <v>449631</v>
          </cell>
          <cell r="R2461">
            <v>2316</v>
          </cell>
          <cell r="S2461">
            <v>647763</v>
          </cell>
          <cell r="T2461">
            <v>19086</v>
          </cell>
          <cell r="U2461">
            <v>2581</v>
          </cell>
        </row>
        <row r="2462">
          <cell r="A2462">
            <v>800033981</v>
          </cell>
          <cell r="B2462" t="str">
            <v xml:space="preserve">DISTRIBUIDORA COSTANORTE LTDA                                         </v>
          </cell>
          <cell r="C2462" t="str">
            <v xml:space="preserve">CARTAGENA                 </v>
          </cell>
          <cell r="D2462" t="str">
            <v xml:space="preserve">BOLIVAR                   </v>
          </cell>
          <cell r="E2462" t="str">
            <v>VIGILANCIA</v>
          </cell>
          <cell r="F2462" t="str">
            <v>ACTIVA</v>
          </cell>
          <cell r="G2462" t="str">
            <v xml:space="preserve">COMERCIO AL POR MAYOR                        </v>
          </cell>
          <cell r="H2462">
            <v>2461</v>
          </cell>
          <cell r="I2462">
            <v>8373671</v>
          </cell>
          <cell r="J2462">
            <v>2994</v>
          </cell>
          <cell r="K2462">
            <v>2434652</v>
          </cell>
          <cell r="L2462">
            <v>2911</v>
          </cell>
          <cell r="M2462">
            <v>14658031</v>
          </cell>
          <cell r="N2462">
            <v>3202</v>
          </cell>
          <cell r="O2462">
            <v>3298421</v>
          </cell>
          <cell r="P2462">
            <v>2228</v>
          </cell>
          <cell r="Q2462">
            <v>1164546</v>
          </cell>
          <cell r="R2462">
            <v>6788</v>
          </cell>
          <cell r="S2462">
            <v>120724</v>
          </cell>
          <cell r="T2462">
            <v>20584</v>
          </cell>
          <cell r="U2462">
            <v>2787</v>
          </cell>
        </row>
        <row r="2463">
          <cell r="A2463">
            <v>860071748</v>
          </cell>
          <cell r="B2463" t="str">
            <v xml:space="preserve">TEXTILES ROMANOS S.A.                                                 </v>
          </cell>
          <cell r="C2463" t="str">
            <v xml:space="preserve">BOGOTA D.C.               </v>
          </cell>
          <cell r="D2463" t="str">
            <v xml:space="preserve">BOGOTA D.C.               </v>
          </cell>
          <cell r="E2463" t="str">
            <v>INSPECCIÓN</v>
          </cell>
          <cell r="F2463" t="str">
            <v>ACTIVA</v>
          </cell>
          <cell r="G2463" t="str">
            <v>FABRICACION DE TELAS Y ACTIVIDADES RELACIONAD</v>
          </cell>
          <cell r="H2463">
            <v>2462</v>
          </cell>
          <cell r="I2463">
            <v>8348865</v>
          </cell>
          <cell r="J2463">
            <v>1296</v>
          </cell>
          <cell r="K2463">
            <v>7886710</v>
          </cell>
          <cell r="L2463">
            <v>5463</v>
          </cell>
          <cell r="M2463">
            <v>6622257</v>
          </cell>
          <cell r="N2463">
            <v>4797</v>
          </cell>
          <cell r="O2463">
            <v>2013244</v>
          </cell>
          <cell r="P2463">
            <v>2136</v>
          </cell>
          <cell r="Q2463">
            <v>1239930</v>
          </cell>
          <cell r="R2463">
            <v>1650</v>
          </cell>
          <cell r="S2463">
            <v>1038869</v>
          </cell>
          <cell r="T2463">
            <v>17804</v>
          </cell>
          <cell r="U2463">
            <v>2421</v>
          </cell>
        </row>
        <row r="2464">
          <cell r="A2464">
            <v>800092777</v>
          </cell>
          <cell r="B2464" t="str">
            <v xml:space="preserve">GRUPO NOVA S.A.                                                       </v>
          </cell>
          <cell r="C2464" t="str">
            <v xml:space="preserve">CUCUTA                    </v>
          </cell>
          <cell r="D2464" t="str">
            <v xml:space="preserve">NORTE DE SANTANDER        </v>
          </cell>
          <cell r="E2464" t="str">
            <v>INSPECCIÓN</v>
          </cell>
          <cell r="F2464" t="str">
            <v>ACTIVA</v>
          </cell>
          <cell r="G2464" t="str">
            <v xml:space="preserve">OTRAS INDUSTRIAS MANUFACTURERAS              </v>
          </cell>
          <cell r="H2464">
            <v>2463</v>
          </cell>
          <cell r="I2464">
            <v>8342568</v>
          </cell>
          <cell r="J2464">
            <v>1802</v>
          </cell>
          <cell r="K2464">
            <v>5079915</v>
          </cell>
          <cell r="L2464">
            <v>4157</v>
          </cell>
          <cell r="M2464">
            <v>9547032</v>
          </cell>
          <cell r="N2464">
            <v>3797</v>
          </cell>
          <cell r="O2464">
            <v>2700017</v>
          </cell>
          <cell r="P2464">
            <v>2892</v>
          </cell>
          <cell r="Q2464">
            <v>821103</v>
          </cell>
          <cell r="R2464">
            <v>5560</v>
          </cell>
          <cell r="S2464">
            <v>177086</v>
          </cell>
          <cell r="T2464">
            <v>20671</v>
          </cell>
          <cell r="U2464">
            <v>2804</v>
          </cell>
        </row>
        <row r="2465">
          <cell r="A2465">
            <v>800171939</v>
          </cell>
          <cell r="B2465" t="str">
            <v xml:space="preserve">CONTIFLEX S. A.                                                       </v>
          </cell>
          <cell r="C2465" t="str">
            <v xml:space="preserve">MEDELLIN                  </v>
          </cell>
          <cell r="D2465" t="str">
            <v xml:space="preserve">ANTIOQUIA                 </v>
          </cell>
          <cell r="E2465" t="str">
            <v>INSPECCIÓN</v>
          </cell>
          <cell r="F2465" t="str">
            <v>ACTIVA</v>
          </cell>
          <cell r="G2465" t="str">
            <v>EDITORIAL E IMPRESION (SIN INCLUIR PUBLICACIO</v>
          </cell>
          <cell r="H2465">
            <v>2464</v>
          </cell>
          <cell r="I2465">
            <v>8340736</v>
          </cell>
          <cell r="J2465">
            <v>1714</v>
          </cell>
          <cell r="K2465">
            <v>5418364</v>
          </cell>
          <cell r="L2465">
            <v>4702</v>
          </cell>
          <cell r="M2465">
            <v>8184939</v>
          </cell>
          <cell r="N2465">
            <v>3552</v>
          </cell>
          <cell r="O2465">
            <v>2915070</v>
          </cell>
          <cell r="P2465">
            <v>2396</v>
          </cell>
          <cell r="Q2465">
            <v>1047669</v>
          </cell>
          <cell r="R2465">
            <v>1892</v>
          </cell>
          <cell r="S2465">
            <v>866946</v>
          </cell>
          <cell r="T2465">
            <v>16720</v>
          </cell>
          <cell r="U2465">
            <v>2276</v>
          </cell>
        </row>
        <row r="2466">
          <cell r="A2466">
            <v>822002452</v>
          </cell>
          <cell r="B2466" t="str">
            <v xml:space="preserve">COLOMBIANA DEL AGRO LIMITADA COLAGRO LTDA                             </v>
          </cell>
          <cell r="C2466" t="str">
            <v xml:space="preserve">VILLAVICENCIO             </v>
          </cell>
          <cell r="D2466" t="str">
            <v xml:space="preserve">META                      </v>
          </cell>
          <cell r="E2466" t="str">
            <v>VIGILANCIA</v>
          </cell>
          <cell r="F2466" t="str">
            <v>ACTIVA</v>
          </cell>
          <cell r="G2466" t="str">
            <v xml:space="preserve">COMERCIO AL POR MAYOR                        </v>
          </cell>
          <cell r="H2466">
            <v>2465</v>
          </cell>
          <cell r="I2466">
            <v>8332388</v>
          </cell>
          <cell r="J2466">
            <v>1443</v>
          </cell>
          <cell r="K2466">
            <v>6845319</v>
          </cell>
          <cell r="L2466">
            <v>1929</v>
          </cell>
          <cell r="M2466">
            <v>23667789</v>
          </cell>
          <cell r="N2466">
            <v>3545</v>
          </cell>
          <cell r="O2466">
            <v>2920842</v>
          </cell>
          <cell r="P2466">
            <v>5441</v>
          </cell>
          <cell r="Q2466">
            <v>324712</v>
          </cell>
          <cell r="R2466">
            <v>2489</v>
          </cell>
          <cell r="S2466">
            <v>595014</v>
          </cell>
          <cell r="T2466">
            <v>17312</v>
          </cell>
          <cell r="U2466">
            <v>2355</v>
          </cell>
        </row>
        <row r="2467">
          <cell r="A2467">
            <v>800185524</v>
          </cell>
          <cell r="B2467" t="str">
            <v xml:space="preserve">J A B REPRESENTACIONES S.A.                                           </v>
          </cell>
          <cell r="C2467" t="str">
            <v xml:space="preserve">BOGOTA D.C.               </v>
          </cell>
          <cell r="D2467" t="str">
            <v xml:space="preserve">BOGOTA D.C.               </v>
          </cell>
          <cell r="E2467" t="str">
            <v>INSPECCIÓN</v>
          </cell>
          <cell r="F2467" t="str">
            <v>ACTIVA</v>
          </cell>
          <cell r="G2467" t="str">
            <v xml:space="preserve">COMERCIO AL POR MAYOR                        </v>
          </cell>
          <cell r="H2467">
            <v>2466</v>
          </cell>
          <cell r="I2467">
            <v>8327338</v>
          </cell>
          <cell r="J2467">
            <v>2350.5</v>
          </cell>
          <cell r="K2467">
            <v>3390573</v>
          </cell>
          <cell r="L2467">
            <v>3820</v>
          </cell>
          <cell r="M2467">
            <v>10566546</v>
          </cell>
          <cell r="N2467">
            <v>3449</v>
          </cell>
          <cell r="O2467">
            <v>3006419</v>
          </cell>
          <cell r="P2467">
            <v>3042</v>
          </cell>
          <cell r="Q2467">
            <v>767359</v>
          </cell>
          <cell r="R2467">
            <v>4608</v>
          </cell>
          <cell r="S2467">
            <v>238612</v>
          </cell>
          <cell r="T2467">
            <v>19735.5</v>
          </cell>
          <cell r="U2467">
            <v>2668</v>
          </cell>
        </row>
        <row r="2468">
          <cell r="A2468">
            <v>890930086</v>
          </cell>
          <cell r="B2468" t="str">
            <v xml:space="preserve">ARTEXTIL LTDA                                                         </v>
          </cell>
          <cell r="C2468" t="str">
            <v xml:space="preserve">ITAGUI                    </v>
          </cell>
          <cell r="D2468" t="str">
            <v xml:space="preserve">ANTIOQUIA                 </v>
          </cell>
          <cell r="E2468" t="str">
            <v>INSPECCIÓN</v>
          </cell>
          <cell r="F2468" t="str">
            <v>ACTIVA</v>
          </cell>
          <cell r="G2468" t="str">
            <v>FABRICACION DE TELAS Y ACTIVIDADES RELACIONAD</v>
          </cell>
          <cell r="H2468">
            <v>2467</v>
          </cell>
          <cell r="I2468">
            <v>8325437</v>
          </cell>
          <cell r="J2468">
            <v>1959.5</v>
          </cell>
          <cell r="K2468">
            <v>4473721</v>
          </cell>
          <cell r="L2468">
            <v>3556</v>
          </cell>
          <cell r="M2468">
            <v>11565776</v>
          </cell>
          <cell r="N2468">
            <v>3917</v>
          </cell>
          <cell r="O2468">
            <v>2606991</v>
          </cell>
          <cell r="P2468">
            <v>2683</v>
          </cell>
          <cell r="Q2468">
            <v>907486</v>
          </cell>
          <cell r="R2468">
            <v>5605</v>
          </cell>
          <cell r="S2468">
            <v>174972</v>
          </cell>
          <cell r="T2468">
            <v>20187.5</v>
          </cell>
          <cell r="U2468">
            <v>2732</v>
          </cell>
        </row>
        <row r="2469">
          <cell r="A2469">
            <v>860027989</v>
          </cell>
          <cell r="B2469" t="str">
            <v xml:space="preserve">SAENZ Y COMPANIA S A EN ACUERDO DE REESTRUCTURACION                   </v>
          </cell>
          <cell r="C2469" t="str">
            <v xml:space="preserve">BOGOTA D.C.               </v>
          </cell>
          <cell r="D2469" t="str">
            <v xml:space="preserve">BOGOTA D.C.               </v>
          </cell>
          <cell r="E2469" t="str">
            <v>INSPECCIÓN</v>
          </cell>
          <cell r="F2469" t="str">
            <v>ACUERDO DE REESTRUCTURACION</v>
          </cell>
          <cell r="G2469" t="str">
            <v>EDITORIAL E IMPRESION (SIN INCLUIR PUBLICACIO</v>
          </cell>
          <cell r="H2469">
            <v>2468</v>
          </cell>
          <cell r="I2469">
            <v>8324758</v>
          </cell>
          <cell r="J2469">
            <v>3602</v>
          </cell>
          <cell r="K2469">
            <v>1817139</v>
          </cell>
          <cell r="L2469">
            <v>3990</v>
          </cell>
          <cell r="M2469">
            <v>9979673</v>
          </cell>
          <cell r="N2469">
            <v>3807</v>
          </cell>
          <cell r="O2469">
            <v>2696563</v>
          </cell>
          <cell r="P2469">
            <v>3423</v>
          </cell>
          <cell r="Q2469">
            <v>649649</v>
          </cell>
          <cell r="R2469">
            <v>1824</v>
          </cell>
          <cell r="S2469">
            <v>907644</v>
          </cell>
          <cell r="T2469">
            <v>19114</v>
          </cell>
          <cell r="U2469">
            <v>2585</v>
          </cell>
        </row>
        <row r="2470">
          <cell r="A2470">
            <v>860056269</v>
          </cell>
          <cell r="B2470" t="str">
            <v xml:space="preserve">MUNDIAL DE ALUMINIOS S.A.                                             </v>
          </cell>
          <cell r="C2470" t="str">
            <v xml:space="preserve">BOGOTA D.C.               </v>
          </cell>
          <cell r="D2470" t="str">
            <v xml:space="preserve">BOGOTA D.C.               </v>
          </cell>
          <cell r="E2470" t="str">
            <v>VIGILANCIA</v>
          </cell>
          <cell r="F2470" t="str">
            <v>ACTIVA</v>
          </cell>
          <cell r="G2470" t="str">
            <v xml:space="preserve">COMERCIO AL POR MAYOR                        </v>
          </cell>
          <cell r="H2470">
            <v>2469</v>
          </cell>
          <cell r="I2470">
            <v>8302090</v>
          </cell>
          <cell r="J2470">
            <v>1879</v>
          </cell>
          <cell r="K2470">
            <v>4765998</v>
          </cell>
          <cell r="L2470">
            <v>2693</v>
          </cell>
          <cell r="M2470">
            <v>16107531</v>
          </cell>
          <cell r="N2470">
            <v>3484</v>
          </cell>
          <cell r="O2470">
            <v>2976166</v>
          </cell>
          <cell r="P2470">
            <v>3968</v>
          </cell>
          <cell r="Q2470">
            <v>530437</v>
          </cell>
          <cell r="R2470">
            <v>3027</v>
          </cell>
          <cell r="S2470">
            <v>453420</v>
          </cell>
          <cell r="T2470">
            <v>17520</v>
          </cell>
          <cell r="U2470">
            <v>2379</v>
          </cell>
        </row>
        <row r="2471">
          <cell r="A2471">
            <v>890912508</v>
          </cell>
          <cell r="B2471" t="str">
            <v xml:space="preserve">CARPAS IKL SA                                                         </v>
          </cell>
          <cell r="C2471" t="str">
            <v xml:space="preserve">MEDELLIN                  </v>
          </cell>
          <cell r="D2471" t="str">
            <v xml:space="preserve">ANTIOQUIA                 </v>
          </cell>
          <cell r="E2471" t="str">
            <v>VIGILANCIA</v>
          </cell>
          <cell r="F2471" t="str">
            <v>ACTIVA</v>
          </cell>
          <cell r="G2471" t="str">
            <v>FABRICACION DE OTROS PRODUCTOS CON MATERIALES</v>
          </cell>
          <cell r="H2471">
            <v>2470</v>
          </cell>
          <cell r="I2471">
            <v>8300727</v>
          </cell>
          <cell r="J2471">
            <v>1484</v>
          </cell>
          <cell r="K2471">
            <v>6590458</v>
          </cell>
          <cell r="L2471">
            <v>2858</v>
          </cell>
          <cell r="M2471">
            <v>14970470</v>
          </cell>
          <cell r="N2471">
            <v>2369</v>
          </cell>
          <cell r="O2471">
            <v>4736040</v>
          </cell>
          <cell r="P2471">
            <v>2326</v>
          </cell>
          <cell r="Q2471">
            <v>1095286</v>
          </cell>
          <cell r="R2471">
            <v>2790</v>
          </cell>
          <cell r="S2471">
            <v>506549</v>
          </cell>
          <cell r="T2471">
            <v>14297</v>
          </cell>
          <cell r="U2471">
            <v>1966</v>
          </cell>
        </row>
        <row r="2472">
          <cell r="A2472">
            <v>800236772</v>
          </cell>
          <cell r="B2472" t="str">
            <v xml:space="preserve">ACUMULADORES DUNCAN S.A.                                              </v>
          </cell>
          <cell r="C2472" t="str">
            <v xml:space="preserve">BOGOTA D.C.               </v>
          </cell>
          <cell r="D2472" t="str">
            <v xml:space="preserve">BOGOTA D.C.               </v>
          </cell>
          <cell r="E2472" t="str">
            <v>VIGILANCIA</v>
          </cell>
          <cell r="F2472" t="str">
            <v>ACTIVA</v>
          </cell>
          <cell r="G2472" t="str">
            <v xml:space="preserve">COMERCIO DE VEHICULOS Y ACTIVIDADES CONEXAS  </v>
          </cell>
          <cell r="H2472">
            <v>2471</v>
          </cell>
          <cell r="I2472">
            <v>8296294</v>
          </cell>
          <cell r="J2472">
            <v>1622.5</v>
          </cell>
          <cell r="K2472">
            <v>5835414</v>
          </cell>
          <cell r="L2472">
            <v>2319</v>
          </cell>
          <cell r="M2472">
            <v>18971133</v>
          </cell>
          <cell r="N2472">
            <v>1912</v>
          </cell>
          <cell r="O2472">
            <v>6098693</v>
          </cell>
          <cell r="P2472">
            <v>1684</v>
          </cell>
          <cell r="Q2472">
            <v>1626492</v>
          </cell>
          <cell r="R2472">
            <v>2264</v>
          </cell>
          <cell r="S2472">
            <v>667816</v>
          </cell>
          <cell r="T2472">
            <v>12272.5</v>
          </cell>
          <cell r="U2472">
            <v>1680</v>
          </cell>
        </row>
        <row r="2473">
          <cell r="A2473">
            <v>830038805</v>
          </cell>
          <cell r="B2473" t="str">
            <v xml:space="preserve">REPRESENTACIONES OIL FILTERïS S.A.                                    </v>
          </cell>
          <cell r="C2473" t="str">
            <v xml:space="preserve">BOGOTA D.C.               </v>
          </cell>
          <cell r="D2473" t="str">
            <v xml:space="preserve">BOGOTA D.C.               </v>
          </cell>
          <cell r="E2473" t="str">
            <v>VIGILANCIA</v>
          </cell>
          <cell r="F2473" t="str">
            <v>ACTIVA</v>
          </cell>
          <cell r="G2473" t="str">
            <v xml:space="preserve">COMERCIO DE COMBUSTIBLES Y LUBRICANTES       </v>
          </cell>
          <cell r="H2473">
            <v>2472</v>
          </cell>
          <cell r="I2473">
            <v>8291665</v>
          </cell>
          <cell r="J2473">
            <v>2860.5</v>
          </cell>
          <cell r="K2473">
            <v>2609103</v>
          </cell>
          <cell r="L2473">
            <v>2407</v>
          </cell>
          <cell r="M2473">
            <v>18289365</v>
          </cell>
          <cell r="N2473">
            <v>2465</v>
          </cell>
          <cell r="O2473">
            <v>4546426</v>
          </cell>
          <cell r="P2473">
            <v>2371</v>
          </cell>
          <cell r="Q2473">
            <v>1068202</v>
          </cell>
          <cell r="R2473">
            <v>1458</v>
          </cell>
          <cell r="S2473">
            <v>1226184</v>
          </cell>
          <cell r="T2473">
            <v>14033.5</v>
          </cell>
          <cell r="U2473">
            <v>1929</v>
          </cell>
        </row>
        <row r="2474">
          <cell r="A2474">
            <v>890942987</v>
          </cell>
          <cell r="B2474" t="str">
            <v xml:space="preserve">ROTOPLAST S.A.                                                        </v>
          </cell>
          <cell r="C2474" t="str">
            <v xml:space="preserve">ITAGUI                    </v>
          </cell>
          <cell r="D2474" t="str">
            <v xml:space="preserve">ANTIOQUIA                 </v>
          </cell>
          <cell r="E2474" t="str">
            <v>INSPECCIÓN</v>
          </cell>
          <cell r="F2474" t="str">
            <v>ACTIVA</v>
          </cell>
          <cell r="G2474" t="str">
            <v xml:space="preserve">PRODUCTOS DE PLASTICO                        </v>
          </cell>
          <cell r="H2474">
            <v>2473</v>
          </cell>
          <cell r="I2474">
            <v>8290846</v>
          </cell>
          <cell r="J2474">
            <v>2027</v>
          </cell>
          <cell r="K2474">
            <v>4241013</v>
          </cell>
          <cell r="L2474">
            <v>3920</v>
          </cell>
          <cell r="M2474">
            <v>10236775</v>
          </cell>
          <cell r="N2474">
            <v>2965</v>
          </cell>
          <cell r="O2474">
            <v>3622119</v>
          </cell>
          <cell r="P2474">
            <v>3515</v>
          </cell>
          <cell r="Q2474">
            <v>623408</v>
          </cell>
          <cell r="R2474">
            <v>4495</v>
          </cell>
          <cell r="S2474">
            <v>248536</v>
          </cell>
          <cell r="T2474">
            <v>19395</v>
          </cell>
          <cell r="U2474">
            <v>2626</v>
          </cell>
        </row>
        <row r="2475">
          <cell r="A2475">
            <v>890900910</v>
          </cell>
          <cell r="B2475" t="str">
            <v xml:space="preserve">CENTRAL DE RODAMIENTOS S.A.                                           </v>
          </cell>
          <cell r="C2475" t="str">
            <v xml:space="preserve">MEDELLIN                  </v>
          </cell>
          <cell r="D2475" t="str">
            <v xml:space="preserve">ANTIOQUIA                 </v>
          </cell>
          <cell r="E2475" t="str">
            <v>INSPECCIÓN</v>
          </cell>
          <cell r="F2475" t="str">
            <v>ACTIVA</v>
          </cell>
          <cell r="G2475" t="str">
            <v xml:space="preserve">COMERCIO DE VEHICULOS Y ACTIVIDADES CONEXAS  </v>
          </cell>
          <cell r="H2475">
            <v>2474</v>
          </cell>
          <cell r="I2475">
            <v>8289618</v>
          </cell>
          <cell r="J2475">
            <v>1876.5</v>
          </cell>
          <cell r="K2475">
            <v>4774011</v>
          </cell>
          <cell r="L2475">
            <v>4003</v>
          </cell>
          <cell r="M2475">
            <v>9954719</v>
          </cell>
          <cell r="N2475">
            <v>3236</v>
          </cell>
          <cell r="O2475">
            <v>3250204</v>
          </cell>
          <cell r="P2475">
            <v>3213</v>
          </cell>
          <cell r="Q2475">
            <v>707175</v>
          </cell>
          <cell r="R2475">
            <v>4951</v>
          </cell>
          <cell r="S2475">
            <v>214113</v>
          </cell>
          <cell r="T2475">
            <v>19753.5</v>
          </cell>
          <cell r="U2475">
            <v>2671</v>
          </cell>
        </row>
        <row r="2476">
          <cell r="A2476">
            <v>890930691</v>
          </cell>
          <cell r="B2476" t="str">
            <v xml:space="preserve">FRUGAL S A                                                            </v>
          </cell>
          <cell r="C2476" t="str">
            <v xml:space="preserve">SABANETA                  </v>
          </cell>
          <cell r="D2476" t="str">
            <v xml:space="preserve">ANTIOQUIA                 </v>
          </cell>
          <cell r="E2476" t="str">
            <v>INSPECCIÓN</v>
          </cell>
          <cell r="F2476" t="str">
            <v>ACTIVA</v>
          </cell>
          <cell r="G2476" t="str">
            <v xml:space="preserve">PRODUCTOS ALIMENTICIOS                       </v>
          </cell>
          <cell r="H2476">
            <v>2475</v>
          </cell>
          <cell r="I2476">
            <v>8276176</v>
          </cell>
          <cell r="J2476">
            <v>2434</v>
          </cell>
          <cell r="K2476">
            <v>3216482</v>
          </cell>
          <cell r="L2476">
            <v>5661</v>
          </cell>
          <cell r="M2476">
            <v>6260266</v>
          </cell>
          <cell r="N2476">
            <v>5047</v>
          </cell>
          <cell r="O2476">
            <v>1891961</v>
          </cell>
          <cell r="P2476">
            <v>3025</v>
          </cell>
          <cell r="Q2476">
            <v>772443</v>
          </cell>
          <cell r="R2476">
            <v>1696</v>
          </cell>
          <cell r="S2476">
            <v>1005343</v>
          </cell>
          <cell r="T2476">
            <v>20338</v>
          </cell>
          <cell r="U2476">
            <v>2751</v>
          </cell>
        </row>
        <row r="2477">
          <cell r="A2477">
            <v>860000122</v>
          </cell>
          <cell r="B2477" t="str">
            <v xml:space="preserve">ARROCERA BOLUGA LTDA                                                  </v>
          </cell>
          <cell r="C2477" t="str">
            <v xml:space="preserve">BOGOTA D.C.               </v>
          </cell>
          <cell r="D2477" t="str">
            <v xml:space="preserve">BOGOTA D.C.               </v>
          </cell>
          <cell r="E2477" t="str">
            <v>VIGILANCIA</v>
          </cell>
          <cell r="F2477" t="str">
            <v>ACTIVA</v>
          </cell>
          <cell r="G2477" t="str">
            <v xml:space="preserve">ACTIVIDADES PECUARIAS Y DE CAZA              </v>
          </cell>
          <cell r="H2477">
            <v>2476</v>
          </cell>
          <cell r="I2477">
            <v>8254502</v>
          </cell>
          <cell r="J2477">
            <v>2115</v>
          </cell>
          <cell r="K2477">
            <v>3998089</v>
          </cell>
          <cell r="L2477">
            <v>796</v>
          </cell>
          <cell r="M2477">
            <v>60768904</v>
          </cell>
          <cell r="N2477">
            <v>5303</v>
          </cell>
          <cell r="O2477">
            <v>1755690</v>
          </cell>
          <cell r="P2477">
            <v>3107</v>
          </cell>
          <cell r="Q2477">
            <v>743812</v>
          </cell>
          <cell r="R2477">
            <v>5960</v>
          </cell>
          <cell r="S2477">
            <v>155653</v>
          </cell>
          <cell r="T2477">
            <v>19757</v>
          </cell>
          <cell r="U2477">
            <v>2675</v>
          </cell>
        </row>
        <row r="2478">
          <cell r="A2478">
            <v>830052352</v>
          </cell>
          <cell r="B2478" t="str">
            <v xml:space="preserve">INTERSARE S.A.                                                        </v>
          </cell>
          <cell r="C2478" t="str">
            <v xml:space="preserve">BOGOTA D.C.               </v>
          </cell>
          <cell r="D2478" t="str">
            <v xml:space="preserve">BOGOTA D.C.               </v>
          </cell>
          <cell r="E2478" t="str">
            <v>INSPECCIÓN</v>
          </cell>
          <cell r="F2478" t="str">
            <v>ACTIVA</v>
          </cell>
          <cell r="G2478" t="str">
            <v xml:space="preserve">OTRAS ACTIVIDADES DE SERVISIOS COMUNITARIOS, </v>
          </cell>
          <cell r="H2478">
            <v>2477</v>
          </cell>
          <cell r="I2478">
            <v>8252476</v>
          </cell>
          <cell r="J2478">
            <v>2336.5</v>
          </cell>
          <cell r="K2478">
            <v>3422547</v>
          </cell>
          <cell r="L2478">
            <v>7974</v>
          </cell>
          <cell r="M2478">
            <v>3531268</v>
          </cell>
          <cell r="N2478">
            <v>3019</v>
          </cell>
          <cell r="O2478">
            <v>3531268</v>
          </cell>
          <cell r="P2478">
            <v>1828</v>
          </cell>
          <cell r="Q2478">
            <v>1483694</v>
          </cell>
          <cell r="R2478">
            <v>1938</v>
          </cell>
          <cell r="S2478">
            <v>842323</v>
          </cell>
          <cell r="T2478">
            <v>19572.5</v>
          </cell>
          <cell r="U2478">
            <v>2652</v>
          </cell>
        </row>
        <row r="2479">
          <cell r="A2479">
            <v>860005289</v>
          </cell>
          <cell r="B2479" t="str">
            <v xml:space="preserve">ASCENSORES SCHINDLER DE COLOMBIA S A                                  </v>
          </cell>
          <cell r="C2479" t="str">
            <v xml:space="preserve">BOGOTA D.C.               </v>
          </cell>
          <cell r="D2479" t="str">
            <v xml:space="preserve">BOGOTA D.C.               </v>
          </cell>
          <cell r="E2479" t="str">
            <v>INSPECCIÓN</v>
          </cell>
          <cell r="F2479" t="str">
            <v>ACTIVA</v>
          </cell>
          <cell r="G2479" t="str">
            <v xml:space="preserve">COMERCIO AL POR MAYOR                        </v>
          </cell>
          <cell r="H2479">
            <v>2478</v>
          </cell>
          <cell r="I2479">
            <v>8235409</v>
          </cell>
          <cell r="J2479">
            <v>3112</v>
          </cell>
          <cell r="K2479">
            <v>2308432</v>
          </cell>
          <cell r="L2479">
            <v>3538</v>
          </cell>
          <cell r="M2479">
            <v>11661919</v>
          </cell>
          <cell r="N2479">
            <v>3385</v>
          </cell>
          <cell r="O2479">
            <v>3086695</v>
          </cell>
          <cell r="P2479">
            <v>3351</v>
          </cell>
          <cell r="Q2479">
            <v>670721</v>
          </cell>
          <cell r="R2479">
            <v>4894</v>
          </cell>
          <cell r="S2479">
            <v>218397</v>
          </cell>
          <cell r="T2479">
            <v>20758</v>
          </cell>
          <cell r="U2479">
            <v>2817</v>
          </cell>
        </row>
        <row r="2480">
          <cell r="A2480">
            <v>800147371</v>
          </cell>
          <cell r="B2480" t="str">
            <v xml:space="preserve">CAMARPLAST Y CIA LTDA                                                 </v>
          </cell>
          <cell r="C2480" t="str">
            <v xml:space="preserve">BOGOTA D.C.               </v>
          </cell>
          <cell r="D2480" t="str">
            <v xml:space="preserve">BOGOTA D.C.               </v>
          </cell>
          <cell r="E2480" t="str">
            <v>VIGILANCIA</v>
          </cell>
          <cell r="F2480" t="str">
            <v>ACTIVA</v>
          </cell>
          <cell r="G2480" t="str">
            <v xml:space="preserve">PRODUCTOS DE PLASTICO                        </v>
          </cell>
          <cell r="H2480">
            <v>2479</v>
          </cell>
          <cell r="I2480">
            <v>8222917</v>
          </cell>
          <cell r="J2480">
            <v>2042</v>
          </cell>
          <cell r="K2480">
            <v>4183884</v>
          </cell>
          <cell r="L2480">
            <v>2976</v>
          </cell>
          <cell r="M2480">
            <v>14303823</v>
          </cell>
          <cell r="N2480">
            <v>5092</v>
          </cell>
          <cell r="O2480">
            <v>1861141</v>
          </cell>
          <cell r="P2480">
            <v>2618</v>
          </cell>
          <cell r="Q2480">
            <v>939167</v>
          </cell>
          <cell r="R2480">
            <v>3528</v>
          </cell>
          <cell r="S2480">
            <v>359227</v>
          </cell>
          <cell r="T2480">
            <v>18735</v>
          </cell>
          <cell r="U2480">
            <v>2542</v>
          </cell>
        </row>
        <row r="2481">
          <cell r="A2481">
            <v>800252940</v>
          </cell>
          <cell r="B2481" t="str">
            <v xml:space="preserve">PROCESOS PLASTICOS LIMITADA                                           </v>
          </cell>
          <cell r="C2481" t="str">
            <v xml:space="preserve">ITAGUI                    </v>
          </cell>
          <cell r="D2481" t="str">
            <v xml:space="preserve">ANTIOQUIA                 </v>
          </cell>
          <cell r="E2481" t="str">
            <v>INSPECCIÓN</v>
          </cell>
          <cell r="F2481" t="str">
            <v>ACTIVA</v>
          </cell>
          <cell r="G2481" t="str">
            <v xml:space="preserve">PRODUCTOS DE PLASTICO                        </v>
          </cell>
          <cell r="H2481">
            <v>2480</v>
          </cell>
          <cell r="I2481">
            <v>8221830</v>
          </cell>
          <cell r="J2481">
            <v>2813</v>
          </cell>
          <cell r="K2481">
            <v>2674405</v>
          </cell>
          <cell r="L2481">
            <v>5081</v>
          </cell>
          <cell r="M2481">
            <v>7297387</v>
          </cell>
          <cell r="N2481">
            <v>3634</v>
          </cell>
          <cell r="O2481">
            <v>2836341</v>
          </cell>
          <cell r="P2481">
            <v>2282</v>
          </cell>
          <cell r="Q2481">
            <v>1130226</v>
          </cell>
          <cell r="R2481">
            <v>5149</v>
          </cell>
          <cell r="S2481">
            <v>200781</v>
          </cell>
          <cell r="T2481">
            <v>21439</v>
          </cell>
          <cell r="U2481">
            <v>2918</v>
          </cell>
        </row>
        <row r="2482">
          <cell r="A2482">
            <v>819000986</v>
          </cell>
          <cell r="B2482" t="str">
            <v xml:space="preserve">C B HOTELES Y RESORTS S A                                             </v>
          </cell>
          <cell r="C2482" t="str">
            <v xml:space="preserve">SANTA MARTA               </v>
          </cell>
          <cell r="D2482" t="str">
            <v xml:space="preserve">MAGDALENA                 </v>
          </cell>
          <cell r="E2482" t="str">
            <v>VIGILANCIA</v>
          </cell>
          <cell r="F2482" t="str">
            <v>ACTIVA</v>
          </cell>
          <cell r="G2482" t="str">
            <v xml:space="preserve">ALOJAMIENTO                                  </v>
          </cell>
          <cell r="H2482">
            <v>2481</v>
          </cell>
          <cell r="I2482">
            <v>8202074</v>
          </cell>
          <cell r="J2482">
            <v>3617</v>
          </cell>
          <cell r="K2482">
            <v>1806039</v>
          </cell>
          <cell r="L2482">
            <v>3181</v>
          </cell>
          <cell r="M2482">
            <v>13186899</v>
          </cell>
          <cell r="N2482">
            <v>1084</v>
          </cell>
          <cell r="O2482">
            <v>10807583</v>
          </cell>
          <cell r="P2482">
            <v>2506</v>
          </cell>
          <cell r="Q2482">
            <v>997343</v>
          </cell>
          <cell r="R2482">
            <v>4364</v>
          </cell>
          <cell r="S2482">
            <v>259950</v>
          </cell>
          <cell r="T2482">
            <v>17233</v>
          </cell>
          <cell r="U2482">
            <v>2350</v>
          </cell>
        </row>
        <row r="2483">
          <cell r="A2483">
            <v>830092015</v>
          </cell>
          <cell r="B2483" t="str">
            <v xml:space="preserve">BEBIDA LOGISTICA S A                                                  </v>
          </cell>
          <cell r="C2483" t="str">
            <v xml:space="preserve">COTA                      </v>
          </cell>
          <cell r="D2483" t="str">
            <v xml:space="preserve">CUNDINAMARCA              </v>
          </cell>
          <cell r="E2483" t="str">
            <v>VIGILANCIA</v>
          </cell>
          <cell r="F2483" t="str">
            <v>ACTIVA</v>
          </cell>
          <cell r="G2483" t="str">
            <v xml:space="preserve">COMERCIO AL POR MAYOR                        </v>
          </cell>
          <cell r="H2483">
            <v>2482</v>
          </cell>
          <cell r="I2483">
            <v>8201481</v>
          </cell>
          <cell r="J2483">
            <v>3647.5</v>
          </cell>
          <cell r="K2483">
            <v>1779775</v>
          </cell>
          <cell r="L2483">
            <v>2088</v>
          </cell>
          <cell r="M2483">
            <v>21484027</v>
          </cell>
          <cell r="N2483">
            <v>1275</v>
          </cell>
          <cell r="O2483">
            <v>9226480</v>
          </cell>
          <cell r="P2483">
            <v>1372</v>
          </cell>
          <cell r="Q2483">
            <v>2059013</v>
          </cell>
          <cell r="R2483">
            <v>2235</v>
          </cell>
          <cell r="S2483">
            <v>681639</v>
          </cell>
          <cell r="T2483">
            <v>13099.5</v>
          </cell>
          <cell r="U2483">
            <v>1815</v>
          </cell>
        </row>
        <row r="2484">
          <cell r="A2484">
            <v>890104739</v>
          </cell>
          <cell r="B2484" t="str">
            <v xml:space="preserve">TEMPO LTDA                                                            </v>
          </cell>
          <cell r="C2484" t="str">
            <v xml:space="preserve">BARRANQUILLA              </v>
          </cell>
          <cell r="D2484" t="str">
            <v xml:space="preserve">ATLANTICO                 </v>
          </cell>
          <cell r="E2484" t="str">
            <v>VIGILANCIA</v>
          </cell>
          <cell r="F2484" t="str">
            <v>ACTIVA</v>
          </cell>
          <cell r="G2484" t="str">
            <v xml:space="preserve">OTRAS ACTIVIDADES DE SERVISIOS COMUNITARIOS, </v>
          </cell>
          <cell r="H2484">
            <v>2483</v>
          </cell>
          <cell r="I2484">
            <v>8185328</v>
          </cell>
          <cell r="J2484">
            <v>3335</v>
          </cell>
          <cell r="K2484">
            <v>2066529</v>
          </cell>
          <cell r="L2484">
            <v>1060</v>
          </cell>
          <cell r="M2484">
            <v>44800523</v>
          </cell>
          <cell r="N2484">
            <v>269</v>
          </cell>
          <cell r="O2484">
            <v>44800523</v>
          </cell>
          <cell r="P2484">
            <v>2966</v>
          </cell>
          <cell r="Q2484">
            <v>798803</v>
          </cell>
          <cell r="R2484">
            <v>11738</v>
          </cell>
          <cell r="S2484">
            <v>32086</v>
          </cell>
          <cell r="T2484">
            <v>21851</v>
          </cell>
          <cell r="U2484">
            <v>2986</v>
          </cell>
        </row>
        <row r="2485">
          <cell r="A2485">
            <v>807004759</v>
          </cell>
          <cell r="B2485" t="str">
            <v xml:space="preserve">RETROMAQUINAS LIMITADA                                                </v>
          </cell>
          <cell r="C2485" t="str">
            <v xml:space="preserve">CUCUTA                    </v>
          </cell>
          <cell r="D2485" t="str">
            <v xml:space="preserve">NORTE DE SANTANDER        </v>
          </cell>
          <cell r="E2485" t="str">
            <v>VIGILANCIA</v>
          </cell>
          <cell r="F2485" t="str">
            <v>ACTIVA</v>
          </cell>
          <cell r="G2485" t="str">
            <v xml:space="preserve">CONSTRUCCION DE OBRAS CIVILES                </v>
          </cell>
          <cell r="H2485">
            <v>2484</v>
          </cell>
          <cell r="I2485">
            <v>8176972</v>
          </cell>
          <cell r="J2485">
            <v>3148.5</v>
          </cell>
          <cell r="K2485">
            <v>2269185</v>
          </cell>
          <cell r="L2485">
            <v>2901</v>
          </cell>
          <cell r="M2485">
            <v>14713769</v>
          </cell>
          <cell r="N2485">
            <v>2786</v>
          </cell>
          <cell r="O2485">
            <v>3900285</v>
          </cell>
          <cell r="P2485">
            <v>2125</v>
          </cell>
          <cell r="Q2485">
            <v>1249792</v>
          </cell>
          <cell r="R2485">
            <v>2608</v>
          </cell>
          <cell r="S2485">
            <v>555444</v>
          </cell>
          <cell r="T2485">
            <v>16052.5</v>
          </cell>
          <cell r="U2485">
            <v>2193</v>
          </cell>
        </row>
        <row r="2486">
          <cell r="A2486">
            <v>890903930</v>
          </cell>
          <cell r="B2486" t="str">
            <v xml:space="preserve">LABORATORIOS LISTER S A EN ACUERDO DE REESTRUCTURACION                </v>
          </cell>
          <cell r="C2486" t="str">
            <v xml:space="preserve">MEDELLIN                  </v>
          </cell>
          <cell r="D2486" t="str">
            <v xml:space="preserve">ANTIOQUIA                 </v>
          </cell>
          <cell r="E2486" t="str">
            <v>VIGILANCIA</v>
          </cell>
          <cell r="F2486" t="str">
            <v>ACUERDO DE REESTRUCTURACION</v>
          </cell>
          <cell r="G2486" t="str">
            <v xml:space="preserve">PRODUCTOS QUIMICOS                           </v>
          </cell>
          <cell r="H2486">
            <v>2485</v>
          </cell>
          <cell r="I2486">
            <v>8171290</v>
          </cell>
          <cell r="J2486">
            <v>3424</v>
          </cell>
          <cell r="K2486">
            <v>1979117</v>
          </cell>
          <cell r="L2486">
            <v>4367</v>
          </cell>
          <cell r="M2486">
            <v>8985695</v>
          </cell>
          <cell r="N2486">
            <v>2368</v>
          </cell>
          <cell r="O2486">
            <v>4737761</v>
          </cell>
          <cell r="P2486">
            <v>3381</v>
          </cell>
          <cell r="Q2486">
            <v>659593</v>
          </cell>
          <cell r="R2486">
            <v>4889</v>
          </cell>
          <cell r="S2486">
            <v>218706</v>
          </cell>
          <cell r="T2486">
            <v>20914</v>
          </cell>
          <cell r="U2486">
            <v>2840</v>
          </cell>
        </row>
        <row r="2487">
          <cell r="A2487">
            <v>890201902</v>
          </cell>
          <cell r="B2487" t="str">
            <v xml:space="preserve">AUTOMOTORES DEL ESTE AMAYA SERRANO S.A                                </v>
          </cell>
          <cell r="C2487" t="str">
            <v xml:space="preserve">BUCARAMANGA               </v>
          </cell>
          <cell r="D2487" t="str">
            <v xml:space="preserve">SANTANDER                 </v>
          </cell>
          <cell r="E2487" t="str">
            <v>VIGILANCIA</v>
          </cell>
          <cell r="F2487" t="str">
            <v>ACTIVA</v>
          </cell>
          <cell r="G2487" t="str">
            <v xml:space="preserve">COMERCIO DE VEHICULOS Y ACTIVIDADES CONEXAS  </v>
          </cell>
          <cell r="H2487">
            <v>2486</v>
          </cell>
          <cell r="I2487">
            <v>8164747</v>
          </cell>
          <cell r="J2487">
            <v>2608</v>
          </cell>
          <cell r="K2487">
            <v>2937269</v>
          </cell>
          <cell r="L2487">
            <v>1789</v>
          </cell>
          <cell r="M2487">
            <v>25600415</v>
          </cell>
          <cell r="N2487">
            <v>3195</v>
          </cell>
          <cell r="O2487">
            <v>3310481</v>
          </cell>
          <cell r="P2487">
            <v>3273</v>
          </cell>
          <cell r="Q2487">
            <v>690767</v>
          </cell>
          <cell r="R2487">
            <v>3955</v>
          </cell>
          <cell r="S2487">
            <v>302200</v>
          </cell>
          <cell r="T2487">
            <v>17306</v>
          </cell>
          <cell r="U2487">
            <v>2359</v>
          </cell>
        </row>
        <row r="2488">
          <cell r="A2488">
            <v>891408870</v>
          </cell>
          <cell r="B2488" t="str">
            <v xml:space="preserve">INVERSIONES EL CARMEN S.C.A.                                          </v>
          </cell>
          <cell r="C2488" t="str">
            <v xml:space="preserve">PEREIRA                   </v>
          </cell>
          <cell r="D2488" t="str">
            <v xml:space="preserve">RISARALDA                 </v>
          </cell>
          <cell r="E2488" t="str">
            <v>VIGILANCIA</v>
          </cell>
          <cell r="F2488" t="str">
            <v>ACTIVA</v>
          </cell>
          <cell r="G2488" t="str">
            <v xml:space="preserve">COMERCIO AL POR MAYOR                        </v>
          </cell>
          <cell r="H2488">
            <v>2487</v>
          </cell>
          <cell r="I2488">
            <v>8164173</v>
          </cell>
          <cell r="J2488">
            <v>2303.5</v>
          </cell>
          <cell r="K2488">
            <v>3507451</v>
          </cell>
          <cell r="L2488">
            <v>2349</v>
          </cell>
          <cell r="M2488">
            <v>18743980</v>
          </cell>
          <cell r="N2488">
            <v>4547</v>
          </cell>
          <cell r="O2488">
            <v>2150933</v>
          </cell>
          <cell r="P2488">
            <v>3563</v>
          </cell>
          <cell r="Q2488">
            <v>610705</v>
          </cell>
          <cell r="R2488">
            <v>5838</v>
          </cell>
          <cell r="S2488">
            <v>161332</v>
          </cell>
          <cell r="T2488">
            <v>21087.5</v>
          </cell>
          <cell r="U2488">
            <v>2865</v>
          </cell>
        </row>
        <row r="2489">
          <cell r="A2489">
            <v>890923417</v>
          </cell>
          <cell r="B2489" t="str">
            <v xml:space="preserve">DISCARROS HYUNDAI S.A.                                                </v>
          </cell>
          <cell r="C2489" t="str">
            <v xml:space="preserve">MEDELLIN                  </v>
          </cell>
          <cell r="D2489" t="str">
            <v xml:space="preserve">ANTIOQUIA                 </v>
          </cell>
          <cell r="E2489" t="str">
            <v>VIGILANCIA</v>
          </cell>
          <cell r="F2489" t="str">
            <v>ACTIVA</v>
          </cell>
          <cell r="G2489" t="str">
            <v xml:space="preserve">COMERCIO DE VEHICULOS Y ACTIVIDADES CONEXAS  </v>
          </cell>
          <cell r="H2489">
            <v>2488</v>
          </cell>
          <cell r="I2489">
            <v>8155767</v>
          </cell>
          <cell r="J2489">
            <v>4010</v>
          </cell>
          <cell r="K2489">
            <v>1515099</v>
          </cell>
          <cell r="L2489">
            <v>1646</v>
          </cell>
          <cell r="M2489">
            <v>28132400</v>
          </cell>
          <cell r="N2489">
            <v>3359</v>
          </cell>
          <cell r="O2489">
            <v>3104255</v>
          </cell>
          <cell r="P2489">
            <v>2333</v>
          </cell>
          <cell r="Q2489">
            <v>1092365</v>
          </cell>
          <cell r="R2489">
            <v>1914</v>
          </cell>
          <cell r="S2489">
            <v>857686</v>
          </cell>
          <cell r="T2489">
            <v>15750</v>
          </cell>
          <cell r="U2489">
            <v>2153</v>
          </cell>
        </row>
        <row r="2490">
          <cell r="A2490">
            <v>830018427</v>
          </cell>
          <cell r="B2490" t="str">
            <v xml:space="preserve">VISIONARY TECHNOLOGIES GROUP S.A                                      </v>
          </cell>
          <cell r="C2490" t="str">
            <v xml:space="preserve">BOGOTA D.C.               </v>
          </cell>
          <cell r="D2490" t="str">
            <v xml:space="preserve">BOGOTA D.C.               </v>
          </cell>
          <cell r="E2490" t="str">
            <v>INSPECCIÓN</v>
          </cell>
          <cell r="F2490" t="str">
            <v>ACTIVA</v>
          </cell>
          <cell r="G2490" t="str">
            <v xml:space="preserve">ACTIVIDADES DE INFORMATICA                   </v>
          </cell>
          <cell r="H2490">
            <v>2489</v>
          </cell>
          <cell r="I2490">
            <v>8153869</v>
          </cell>
          <cell r="J2490">
            <v>3002.5</v>
          </cell>
          <cell r="K2490">
            <v>2427478</v>
          </cell>
          <cell r="L2490">
            <v>3570</v>
          </cell>
          <cell r="M2490">
            <v>11499153</v>
          </cell>
          <cell r="N2490">
            <v>1937</v>
          </cell>
          <cell r="O2490">
            <v>6012048</v>
          </cell>
          <cell r="P2490">
            <v>1148</v>
          </cell>
          <cell r="Q2490">
            <v>2558860</v>
          </cell>
          <cell r="R2490">
            <v>1217</v>
          </cell>
          <cell r="S2490">
            <v>1544559</v>
          </cell>
          <cell r="T2490">
            <v>13363.5</v>
          </cell>
          <cell r="U2490">
            <v>1852</v>
          </cell>
        </row>
        <row r="2491">
          <cell r="A2491">
            <v>830025281</v>
          </cell>
          <cell r="B2491" t="str">
            <v xml:space="preserve">ANNAR DIAGNOSTICA IMPORT LTDA                                         </v>
          </cell>
          <cell r="C2491" t="str">
            <v xml:space="preserve">BOGOTA D.C.               </v>
          </cell>
          <cell r="D2491" t="str">
            <v xml:space="preserve">BOGOTA D.C.               </v>
          </cell>
          <cell r="E2491" t="str">
            <v>VIGILANCIA</v>
          </cell>
          <cell r="F2491" t="str">
            <v>ACTIVA</v>
          </cell>
          <cell r="G2491" t="str">
            <v xml:space="preserve">COMERCIO AL POR MAYOR                        </v>
          </cell>
          <cell r="H2491">
            <v>2490</v>
          </cell>
          <cell r="I2491">
            <v>8146888</v>
          </cell>
          <cell r="J2491">
            <v>2126</v>
          </cell>
          <cell r="K2491">
            <v>3975265</v>
          </cell>
          <cell r="L2491">
            <v>3100</v>
          </cell>
          <cell r="M2491">
            <v>13631766</v>
          </cell>
          <cell r="N2491">
            <v>1865</v>
          </cell>
          <cell r="O2491">
            <v>6287286</v>
          </cell>
          <cell r="P2491">
            <v>2030</v>
          </cell>
          <cell r="Q2491">
            <v>1319526</v>
          </cell>
          <cell r="R2491">
            <v>2323</v>
          </cell>
          <cell r="S2491">
            <v>646059</v>
          </cell>
          <cell r="T2491">
            <v>13934</v>
          </cell>
          <cell r="U2491">
            <v>1920</v>
          </cell>
        </row>
        <row r="2492">
          <cell r="A2492">
            <v>890504493</v>
          </cell>
          <cell r="B2492" t="str">
            <v xml:space="preserve">CALZADO MARYSABEL LTDA                                                </v>
          </cell>
          <cell r="C2492" t="str">
            <v xml:space="preserve">CUCUTA                    </v>
          </cell>
          <cell r="D2492" t="str">
            <v xml:space="preserve">NORTE DE SANTANDER        </v>
          </cell>
          <cell r="E2492" t="str">
            <v>INSPECCIÓN</v>
          </cell>
          <cell r="F2492" t="str">
            <v>ACTIVA</v>
          </cell>
          <cell r="G2492" t="str">
            <v>MANUFACTURA DE CALZADO Y PRODUCTOS RELACIONAD</v>
          </cell>
          <cell r="H2492">
            <v>2491</v>
          </cell>
          <cell r="I2492">
            <v>8144492</v>
          </cell>
          <cell r="J2492">
            <v>3116</v>
          </cell>
          <cell r="K2492">
            <v>2302153</v>
          </cell>
          <cell r="L2492">
            <v>5574</v>
          </cell>
          <cell r="M2492">
            <v>6407471</v>
          </cell>
          <cell r="N2492">
            <v>3706</v>
          </cell>
          <cell r="O2492">
            <v>2775043</v>
          </cell>
          <cell r="P2492">
            <v>3177</v>
          </cell>
          <cell r="Q2492">
            <v>716337</v>
          </cell>
          <cell r="R2492">
            <v>3067</v>
          </cell>
          <cell r="S2492">
            <v>444293</v>
          </cell>
          <cell r="T2492">
            <v>21131</v>
          </cell>
          <cell r="U2492">
            <v>2874</v>
          </cell>
        </row>
        <row r="2493">
          <cell r="A2493">
            <v>860030360</v>
          </cell>
          <cell r="B2493" t="str">
            <v xml:space="preserve">FERRETERIA FORERO S A                                                 </v>
          </cell>
          <cell r="C2493" t="str">
            <v xml:space="preserve">BOGOTA D.C.               </v>
          </cell>
          <cell r="D2493" t="str">
            <v xml:space="preserve">BOGOTA D.C.               </v>
          </cell>
          <cell r="E2493" t="str">
            <v>VIGILANCIA</v>
          </cell>
          <cell r="F2493" t="str">
            <v>ACTIVA</v>
          </cell>
          <cell r="G2493" t="str">
            <v xml:space="preserve">COMERCIO AL POR MAYOR                        </v>
          </cell>
          <cell r="H2493">
            <v>2492</v>
          </cell>
          <cell r="I2493">
            <v>8144441</v>
          </cell>
          <cell r="J2493">
            <v>1978.5</v>
          </cell>
          <cell r="K2493">
            <v>4418523</v>
          </cell>
          <cell r="L2493">
            <v>2366</v>
          </cell>
          <cell r="M2493">
            <v>18621557</v>
          </cell>
          <cell r="N2493">
            <v>2697</v>
          </cell>
          <cell r="O2493">
            <v>4070618</v>
          </cell>
          <cell r="P2493">
            <v>6185</v>
          </cell>
          <cell r="Q2493">
            <v>261937</v>
          </cell>
          <cell r="R2493">
            <v>4431</v>
          </cell>
          <cell r="S2493">
            <v>254821</v>
          </cell>
          <cell r="T2493">
            <v>20149.5</v>
          </cell>
          <cell r="U2493">
            <v>2734</v>
          </cell>
        </row>
        <row r="2494">
          <cell r="A2494">
            <v>860526809</v>
          </cell>
          <cell r="B2494" t="str">
            <v xml:space="preserve">L.A.S ELECTROMEDICINA LTDA                                            </v>
          </cell>
          <cell r="C2494" t="str">
            <v xml:space="preserve">BOGOTA D.C.               </v>
          </cell>
          <cell r="D2494" t="str">
            <v xml:space="preserve">BOGOTA D.C.               </v>
          </cell>
          <cell r="E2494" t="str">
            <v>INSPECCIÓN</v>
          </cell>
          <cell r="F2494" t="str">
            <v>ACTIVA</v>
          </cell>
          <cell r="G2494" t="str">
            <v xml:space="preserve">SERVICIOS SOCIALES Y DE SALUD                </v>
          </cell>
          <cell r="H2494">
            <v>2493</v>
          </cell>
          <cell r="I2494">
            <v>8140694</v>
          </cell>
          <cell r="J2494">
            <v>1968</v>
          </cell>
          <cell r="K2494">
            <v>4440608</v>
          </cell>
          <cell r="L2494">
            <v>5580</v>
          </cell>
          <cell r="M2494">
            <v>6401149</v>
          </cell>
          <cell r="N2494">
            <v>3642</v>
          </cell>
          <cell r="O2494">
            <v>2831595</v>
          </cell>
          <cell r="P2494">
            <v>1907</v>
          </cell>
          <cell r="Q2494">
            <v>1408255</v>
          </cell>
          <cell r="R2494">
            <v>2108</v>
          </cell>
          <cell r="S2494">
            <v>752201</v>
          </cell>
          <cell r="T2494">
            <v>17698</v>
          </cell>
          <cell r="U2494">
            <v>2416</v>
          </cell>
        </row>
        <row r="2495">
          <cell r="A2495">
            <v>900079248</v>
          </cell>
          <cell r="B2495" t="str">
            <v xml:space="preserve">TRAVELONE INTERNATIONAL NETWORK COLOMBIA S.A.                         </v>
          </cell>
          <cell r="C2495" t="str">
            <v xml:space="preserve">BOGOTA D.C.               </v>
          </cell>
          <cell r="D2495" t="str">
            <v xml:space="preserve">BOGOTA D.C.               </v>
          </cell>
          <cell r="E2495" t="str">
            <v>VIGILANCIA</v>
          </cell>
          <cell r="F2495" t="str">
            <v>ACTIVA</v>
          </cell>
          <cell r="G2495" t="str">
            <v xml:space="preserve">COMERCIO AL POR MAYOR                        </v>
          </cell>
          <cell r="H2495">
            <v>2494</v>
          </cell>
          <cell r="I2495">
            <v>8121741</v>
          </cell>
          <cell r="J2495">
            <v>5278.5</v>
          </cell>
          <cell r="K2495">
            <v>860819</v>
          </cell>
          <cell r="L2495">
            <v>1698</v>
          </cell>
          <cell r="M2495">
            <v>27136237</v>
          </cell>
          <cell r="N2495">
            <v>544</v>
          </cell>
          <cell r="O2495">
            <v>23330515</v>
          </cell>
          <cell r="P2495">
            <v>1611</v>
          </cell>
          <cell r="Q2495">
            <v>1727462</v>
          </cell>
          <cell r="R2495">
            <v>2375</v>
          </cell>
          <cell r="S2495">
            <v>632061</v>
          </cell>
          <cell r="T2495">
            <v>14000.5</v>
          </cell>
          <cell r="U2495">
            <v>1933</v>
          </cell>
        </row>
        <row r="2496">
          <cell r="A2496">
            <v>890941103</v>
          </cell>
          <cell r="B2496" t="str">
            <v xml:space="preserve">EQUIPOS ELECTROINDUSTRIALES LTDA                                      </v>
          </cell>
          <cell r="C2496" t="str">
            <v xml:space="preserve">MEDELLIN                  </v>
          </cell>
          <cell r="D2496" t="str">
            <v xml:space="preserve">ANTIOQUIA                 </v>
          </cell>
          <cell r="E2496" t="str">
            <v>VIGILANCIA</v>
          </cell>
          <cell r="F2496" t="str">
            <v>ACTIVA</v>
          </cell>
          <cell r="G2496" t="str">
            <v xml:space="preserve">COMERCIO AL POR MENOR                        </v>
          </cell>
          <cell r="H2496">
            <v>2495</v>
          </cell>
          <cell r="I2496">
            <v>8117227</v>
          </cell>
          <cell r="J2496">
            <v>3534</v>
          </cell>
          <cell r="K2496">
            <v>1882936</v>
          </cell>
          <cell r="L2496">
            <v>1986</v>
          </cell>
          <cell r="M2496">
            <v>22827264</v>
          </cell>
          <cell r="N2496">
            <v>2705</v>
          </cell>
          <cell r="O2496">
            <v>4063410</v>
          </cell>
          <cell r="P2496">
            <v>5253</v>
          </cell>
          <cell r="Q2496">
            <v>345228</v>
          </cell>
          <cell r="R2496">
            <v>3411</v>
          </cell>
          <cell r="S2496">
            <v>377822</v>
          </cell>
          <cell r="T2496">
            <v>19384</v>
          </cell>
          <cell r="U2496">
            <v>2631</v>
          </cell>
        </row>
        <row r="2497">
          <cell r="A2497">
            <v>890933199</v>
          </cell>
          <cell r="B2497" t="str">
            <v xml:space="preserve">PORTICOS INGENIEROS CIVILES S.A.                                      </v>
          </cell>
          <cell r="C2497" t="str">
            <v xml:space="preserve">MEDELLIN                  </v>
          </cell>
          <cell r="D2497" t="str">
            <v xml:space="preserve">ANTIOQUIA                 </v>
          </cell>
          <cell r="E2497" t="str">
            <v>VIGILANCIA</v>
          </cell>
          <cell r="F2497" t="str">
            <v>ACTIVA</v>
          </cell>
          <cell r="G2497" t="str">
            <v xml:space="preserve">CONSTRUCCION DE OBRAS CIVILES                </v>
          </cell>
          <cell r="H2497">
            <v>2496</v>
          </cell>
          <cell r="I2497">
            <v>8105049</v>
          </cell>
          <cell r="J2497">
            <v>2103.5</v>
          </cell>
          <cell r="K2497">
            <v>4025542</v>
          </cell>
          <cell r="L2497">
            <v>2064</v>
          </cell>
          <cell r="M2497">
            <v>21818924</v>
          </cell>
          <cell r="N2497">
            <v>4696</v>
          </cell>
          <cell r="O2497">
            <v>2058924</v>
          </cell>
          <cell r="P2497">
            <v>3292</v>
          </cell>
          <cell r="Q2497">
            <v>684372</v>
          </cell>
          <cell r="R2497">
            <v>3100</v>
          </cell>
          <cell r="S2497">
            <v>438367</v>
          </cell>
          <cell r="T2497">
            <v>17751.5</v>
          </cell>
          <cell r="U2497">
            <v>2425</v>
          </cell>
        </row>
        <row r="2498">
          <cell r="A2498">
            <v>890309577</v>
          </cell>
          <cell r="B2498" t="str">
            <v xml:space="preserve">SIEMPRE S A                                                           </v>
          </cell>
          <cell r="C2498" t="str">
            <v xml:space="preserve">CALI                      </v>
          </cell>
          <cell r="D2498" t="str">
            <v xml:space="preserve">VALLE                     </v>
          </cell>
          <cell r="E2498" t="str">
            <v>INSPECCIÓN</v>
          </cell>
          <cell r="F2498" t="str">
            <v>ACTIVA</v>
          </cell>
          <cell r="G2498" t="str">
            <v xml:space="preserve">OTRAS ACTIVIDADES DE SERVISIOS COMUNITARIOS, </v>
          </cell>
          <cell r="H2498">
            <v>2497</v>
          </cell>
          <cell r="I2498">
            <v>8083996</v>
          </cell>
          <cell r="J2498">
            <v>1726</v>
          </cell>
          <cell r="K2498">
            <v>5356165</v>
          </cell>
          <cell r="L2498">
            <v>5457</v>
          </cell>
          <cell r="M2498">
            <v>6631700</v>
          </cell>
          <cell r="N2498">
            <v>2656</v>
          </cell>
          <cell r="O2498">
            <v>4142594</v>
          </cell>
          <cell r="P2498">
            <v>5761</v>
          </cell>
          <cell r="Q2498">
            <v>295719</v>
          </cell>
          <cell r="R2498">
            <v>1521</v>
          </cell>
          <cell r="S2498">
            <v>1161321</v>
          </cell>
          <cell r="T2498">
            <v>19618</v>
          </cell>
          <cell r="U2498">
            <v>2658</v>
          </cell>
        </row>
        <row r="2499">
          <cell r="A2499">
            <v>830032945</v>
          </cell>
          <cell r="B2499" t="str">
            <v xml:space="preserve">HOTELES CHARLESTON S.A.                                               </v>
          </cell>
          <cell r="C2499" t="str">
            <v xml:space="preserve">BOGOTA D.C.               </v>
          </cell>
          <cell r="D2499" t="str">
            <v xml:space="preserve">BOGOTA D.C.               </v>
          </cell>
          <cell r="E2499" t="str">
            <v>VIGILANCIA</v>
          </cell>
          <cell r="F2499" t="str">
            <v>ACTIVA</v>
          </cell>
          <cell r="G2499" t="str">
            <v xml:space="preserve">ALOJAMIENTO                                  </v>
          </cell>
          <cell r="H2499">
            <v>2498</v>
          </cell>
          <cell r="I2499">
            <v>8079490</v>
          </cell>
          <cell r="J2499">
            <v>2567.5</v>
          </cell>
          <cell r="K2499">
            <v>2980643</v>
          </cell>
          <cell r="L2499">
            <v>1712</v>
          </cell>
          <cell r="M2499">
            <v>26918504</v>
          </cell>
          <cell r="N2499">
            <v>819</v>
          </cell>
          <cell r="O2499">
            <v>14556211</v>
          </cell>
          <cell r="P2499">
            <v>2684</v>
          </cell>
          <cell r="Q2499">
            <v>907445</v>
          </cell>
          <cell r="R2499">
            <v>2432</v>
          </cell>
          <cell r="S2499">
            <v>615533</v>
          </cell>
          <cell r="T2499">
            <v>12712.5</v>
          </cell>
          <cell r="U2499">
            <v>1766</v>
          </cell>
        </row>
        <row r="2500">
          <cell r="A2500">
            <v>860047163</v>
          </cell>
          <cell r="B2500" t="str">
            <v xml:space="preserve">QUIRUMEDICAS LTDA                                                     </v>
          </cell>
          <cell r="C2500" t="str">
            <v xml:space="preserve">BOGOTA D.C.               </v>
          </cell>
          <cell r="D2500" t="str">
            <v xml:space="preserve">BOGOTA D.C.               </v>
          </cell>
          <cell r="E2500" t="str">
            <v>INSPECCIÓN</v>
          </cell>
          <cell r="F2500" t="str">
            <v>ACTIVA</v>
          </cell>
          <cell r="G2500" t="str">
            <v xml:space="preserve">PRODUCTOS QUIMICOS                           </v>
          </cell>
          <cell r="H2500">
            <v>2499</v>
          </cell>
          <cell r="I2500">
            <v>8063606</v>
          </cell>
          <cell r="J2500">
            <v>1848</v>
          </cell>
          <cell r="K2500">
            <v>4907330</v>
          </cell>
          <cell r="L2500">
            <v>4047</v>
          </cell>
          <cell r="M2500">
            <v>9820264</v>
          </cell>
          <cell r="N2500">
            <v>2084</v>
          </cell>
          <cell r="O2500">
            <v>5504437</v>
          </cell>
          <cell r="P2500">
            <v>1531</v>
          </cell>
          <cell r="Q2500">
            <v>1829085</v>
          </cell>
          <cell r="R2500">
            <v>1755</v>
          </cell>
          <cell r="S2500">
            <v>961806</v>
          </cell>
          <cell r="T2500">
            <v>13764</v>
          </cell>
          <cell r="U2500">
            <v>1907</v>
          </cell>
        </row>
        <row r="2501">
          <cell r="A2501">
            <v>830049916</v>
          </cell>
          <cell r="B2501" t="str">
            <v xml:space="preserve">COMPUTEL SYSTEM LTDA.                                                 </v>
          </cell>
          <cell r="C2501" t="str">
            <v xml:space="preserve">BOGOTA D.C.               </v>
          </cell>
          <cell r="D2501" t="str">
            <v xml:space="preserve">BOGOTA D.C.               </v>
          </cell>
          <cell r="E2501" t="str">
            <v>VIGILANCIA</v>
          </cell>
          <cell r="F2501" t="str">
            <v>ACTIVA</v>
          </cell>
          <cell r="G2501" t="str">
            <v xml:space="preserve">COMERCIO AL POR MAYOR                        </v>
          </cell>
          <cell r="H2501">
            <v>2500</v>
          </cell>
          <cell r="I2501">
            <v>8055197</v>
          </cell>
          <cell r="J2501">
            <v>2402</v>
          </cell>
          <cell r="K2501">
            <v>3284063</v>
          </cell>
          <cell r="L2501">
            <v>2672</v>
          </cell>
          <cell r="M2501">
            <v>16209841</v>
          </cell>
          <cell r="N2501">
            <v>3670</v>
          </cell>
          <cell r="O2501">
            <v>2799934</v>
          </cell>
          <cell r="P2501">
            <v>2419</v>
          </cell>
          <cell r="Q2501">
            <v>1037804</v>
          </cell>
          <cell r="R2501">
            <v>4700</v>
          </cell>
          <cell r="S2501">
            <v>231074</v>
          </cell>
          <cell r="T2501">
            <v>18363</v>
          </cell>
          <cell r="U2501">
            <v>2504</v>
          </cell>
        </row>
        <row r="2502">
          <cell r="A2502">
            <v>800198468</v>
          </cell>
          <cell r="B2502" t="str">
            <v xml:space="preserve">TEXTILES FASCINA LTDA                                                 </v>
          </cell>
          <cell r="C2502" t="str">
            <v xml:space="preserve">BOGOTA D.C.               </v>
          </cell>
          <cell r="D2502" t="str">
            <v xml:space="preserve">BOGOTA D.C.               </v>
          </cell>
          <cell r="E2502" t="str">
            <v>VIGILANCIA</v>
          </cell>
          <cell r="F2502" t="str">
            <v>ACTIVA</v>
          </cell>
          <cell r="G2502" t="str">
            <v xml:space="preserve">COMERCIO AL POR MAYOR                        </v>
          </cell>
          <cell r="H2502">
            <v>2501</v>
          </cell>
          <cell r="I2502">
            <v>8052684</v>
          </cell>
          <cell r="J2502">
            <v>2369.5</v>
          </cell>
          <cell r="K2502">
            <v>3346692</v>
          </cell>
          <cell r="L2502">
            <v>2860</v>
          </cell>
          <cell r="M2502">
            <v>14966330</v>
          </cell>
          <cell r="N2502">
            <v>3152</v>
          </cell>
          <cell r="O2502">
            <v>3357790</v>
          </cell>
          <cell r="P2502">
            <v>5389</v>
          </cell>
          <cell r="Q2502">
            <v>330396</v>
          </cell>
          <cell r="R2502">
            <v>3470</v>
          </cell>
          <cell r="S2502">
            <v>367954</v>
          </cell>
          <cell r="T2502">
            <v>19741.5</v>
          </cell>
          <cell r="U2502">
            <v>2684</v>
          </cell>
        </row>
        <row r="2503">
          <cell r="A2503">
            <v>800196632</v>
          </cell>
          <cell r="B2503" t="str">
            <v xml:space="preserve">ARTESA S A                                                            </v>
          </cell>
          <cell r="C2503" t="str">
            <v xml:space="preserve">ITAGUI                    </v>
          </cell>
          <cell r="D2503" t="str">
            <v xml:space="preserve">ANTIOQUIA                 </v>
          </cell>
          <cell r="E2503" t="str">
            <v>INSPECCIÓN</v>
          </cell>
          <cell r="F2503" t="str">
            <v>ACTIVA</v>
          </cell>
          <cell r="G2503" t="str">
            <v>MANUFACTURA DE CALZADO Y PRODUCTOS RELACIONAD</v>
          </cell>
          <cell r="H2503">
            <v>2502</v>
          </cell>
          <cell r="I2503">
            <v>8052149</v>
          </cell>
          <cell r="J2503">
            <v>1423</v>
          </cell>
          <cell r="K2503">
            <v>6980977</v>
          </cell>
          <cell r="L2503">
            <v>4691</v>
          </cell>
          <cell r="M2503">
            <v>8218823</v>
          </cell>
          <cell r="N2503">
            <v>4907</v>
          </cell>
          <cell r="O2503">
            <v>1959264</v>
          </cell>
          <cell r="P2503">
            <v>3388</v>
          </cell>
          <cell r="Q2503">
            <v>655881</v>
          </cell>
          <cell r="R2503">
            <v>2447</v>
          </cell>
          <cell r="S2503">
            <v>610384</v>
          </cell>
          <cell r="T2503">
            <v>19358</v>
          </cell>
          <cell r="U2503">
            <v>2630</v>
          </cell>
        </row>
        <row r="2504">
          <cell r="A2504">
            <v>800234331</v>
          </cell>
          <cell r="B2504" t="str">
            <v xml:space="preserve">GRAFIQ EDITORES LTDA                                                  </v>
          </cell>
          <cell r="C2504" t="str">
            <v xml:space="preserve">BOGOTA D.C.               </v>
          </cell>
          <cell r="D2504" t="str">
            <v xml:space="preserve">BOGOTA D.C.               </v>
          </cell>
          <cell r="E2504" t="str">
            <v>VIGILANCIA</v>
          </cell>
          <cell r="F2504" t="str">
            <v>ACTIVA</v>
          </cell>
          <cell r="G2504" t="str">
            <v>EDITORIAL E IMPRESION (SIN INCLUIR PUBLICACIO</v>
          </cell>
          <cell r="H2504">
            <v>2503</v>
          </cell>
          <cell r="I2504">
            <v>8017390</v>
          </cell>
          <cell r="J2504">
            <v>2671.5</v>
          </cell>
          <cell r="K2504">
            <v>2860896</v>
          </cell>
          <cell r="L2504">
            <v>3160</v>
          </cell>
          <cell r="M2504">
            <v>13272800</v>
          </cell>
          <cell r="N2504">
            <v>3466</v>
          </cell>
          <cell r="O2504">
            <v>2989562</v>
          </cell>
          <cell r="P2504">
            <v>3540</v>
          </cell>
          <cell r="Q2504">
            <v>618391</v>
          </cell>
          <cell r="R2504">
            <v>2192</v>
          </cell>
          <cell r="S2504">
            <v>704485</v>
          </cell>
          <cell r="T2504">
            <v>17532.5</v>
          </cell>
          <cell r="U2504">
            <v>2398</v>
          </cell>
        </row>
        <row r="2505">
          <cell r="A2505">
            <v>800222648</v>
          </cell>
          <cell r="B2505" t="str">
            <v xml:space="preserve">INVERPRIMOS S.A                                                       </v>
          </cell>
          <cell r="C2505" t="str">
            <v xml:space="preserve">MEDELLIN                  </v>
          </cell>
          <cell r="D2505" t="str">
            <v xml:space="preserve">ANTIOQUIA                 </v>
          </cell>
          <cell r="E2505" t="str">
            <v>VIGILANCIA</v>
          </cell>
          <cell r="F2505" t="str">
            <v>ACTIVA</v>
          </cell>
          <cell r="G2505" t="str">
            <v xml:space="preserve">COMERCIO AL POR MAYOR                        </v>
          </cell>
          <cell r="H2505">
            <v>2504</v>
          </cell>
          <cell r="I2505">
            <v>7995236</v>
          </cell>
          <cell r="J2505">
            <v>2204</v>
          </cell>
          <cell r="K2505">
            <v>3746674</v>
          </cell>
          <cell r="L2505">
            <v>2962</v>
          </cell>
          <cell r="M2505">
            <v>14377618</v>
          </cell>
          <cell r="N2505">
            <v>3176</v>
          </cell>
          <cell r="O2505">
            <v>3335915</v>
          </cell>
          <cell r="P2505">
            <v>2179</v>
          </cell>
          <cell r="Q2505">
            <v>1208631</v>
          </cell>
          <cell r="R2505">
            <v>2070</v>
          </cell>
          <cell r="S2505">
            <v>769687</v>
          </cell>
          <cell r="T2505">
            <v>15095</v>
          </cell>
          <cell r="U2505">
            <v>2086</v>
          </cell>
        </row>
        <row r="2506">
          <cell r="A2506">
            <v>800115720</v>
          </cell>
          <cell r="B2506" t="str">
            <v xml:space="preserve">RG DISTRIBUCIONES LIMITADA                                            </v>
          </cell>
          <cell r="C2506" t="str">
            <v xml:space="preserve">DOS QUEBRADAS             </v>
          </cell>
          <cell r="D2506" t="str">
            <v xml:space="preserve">RISARALDA                 </v>
          </cell>
          <cell r="E2506" t="str">
            <v>VIGILANCIA</v>
          </cell>
          <cell r="F2506" t="str">
            <v>ACTIVA</v>
          </cell>
          <cell r="G2506" t="str">
            <v xml:space="preserve">COMERCIO AL POR MAYOR                        </v>
          </cell>
          <cell r="H2506">
            <v>2505</v>
          </cell>
          <cell r="I2506">
            <v>7991217</v>
          </cell>
          <cell r="J2506">
            <v>1844.5</v>
          </cell>
          <cell r="K2506">
            <v>4936063</v>
          </cell>
          <cell r="L2506">
            <v>1804</v>
          </cell>
          <cell r="M2506">
            <v>25390053</v>
          </cell>
          <cell r="N2506">
            <v>2759</v>
          </cell>
          <cell r="O2506">
            <v>3949479</v>
          </cell>
          <cell r="P2506">
            <v>1461</v>
          </cell>
          <cell r="Q2506">
            <v>1933217</v>
          </cell>
          <cell r="R2506">
            <v>1832</v>
          </cell>
          <cell r="S2506">
            <v>904595</v>
          </cell>
          <cell r="T2506">
            <v>12205.5</v>
          </cell>
          <cell r="U2506">
            <v>1682</v>
          </cell>
        </row>
        <row r="2507">
          <cell r="A2507">
            <v>890924742</v>
          </cell>
          <cell r="B2507" t="str">
            <v xml:space="preserve">FABRICA DE CALZADO KONDOR LTDA                                        </v>
          </cell>
          <cell r="C2507" t="str">
            <v xml:space="preserve">MEDELLIN                  </v>
          </cell>
          <cell r="D2507" t="str">
            <v xml:space="preserve">ANTIOQUIA                 </v>
          </cell>
          <cell r="E2507" t="str">
            <v>VIGILANCIA</v>
          </cell>
          <cell r="F2507" t="str">
            <v>ACTIVA</v>
          </cell>
          <cell r="G2507" t="str">
            <v>MANUFACTURA DE CALZADO Y PRODUCTOS RELACIONAD</v>
          </cell>
          <cell r="H2507">
            <v>2506</v>
          </cell>
          <cell r="I2507">
            <v>7984983</v>
          </cell>
          <cell r="J2507">
            <v>2421</v>
          </cell>
          <cell r="K2507">
            <v>3240430</v>
          </cell>
          <cell r="L2507">
            <v>2111</v>
          </cell>
          <cell r="M2507">
            <v>21152612</v>
          </cell>
          <cell r="N2507">
            <v>3095</v>
          </cell>
          <cell r="O2507">
            <v>3427434</v>
          </cell>
          <cell r="P2507">
            <v>1516</v>
          </cell>
          <cell r="Q2507">
            <v>1847890</v>
          </cell>
          <cell r="R2507">
            <v>2436</v>
          </cell>
          <cell r="S2507">
            <v>612790</v>
          </cell>
          <cell r="T2507">
            <v>14085</v>
          </cell>
          <cell r="U2507">
            <v>1946</v>
          </cell>
        </row>
        <row r="2508">
          <cell r="A2508">
            <v>890919414</v>
          </cell>
          <cell r="B2508" t="str">
            <v xml:space="preserve">INDUSTRIAS EMU S.A.                                                   </v>
          </cell>
          <cell r="C2508" t="str">
            <v xml:space="preserve">ITAGUI                    </v>
          </cell>
          <cell r="D2508" t="str">
            <v xml:space="preserve">ANTIOQUIA                 </v>
          </cell>
          <cell r="E2508" t="str">
            <v>VIGILANCIA</v>
          </cell>
          <cell r="F2508" t="str">
            <v>ACTIVA</v>
          </cell>
          <cell r="G2508" t="str">
            <v xml:space="preserve">PRODUCTOS QUIMICOS                           </v>
          </cell>
          <cell r="H2508">
            <v>2507</v>
          </cell>
          <cell r="I2508">
            <v>7981793</v>
          </cell>
          <cell r="J2508">
            <v>2568</v>
          </cell>
          <cell r="K2508">
            <v>2979842</v>
          </cell>
          <cell r="L2508">
            <v>2665</v>
          </cell>
          <cell r="M2508">
            <v>16281185</v>
          </cell>
          <cell r="N2508">
            <v>3289</v>
          </cell>
          <cell r="O2508">
            <v>3180500</v>
          </cell>
          <cell r="P2508">
            <v>1580</v>
          </cell>
          <cell r="Q2508">
            <v>1767397</v>
          </cell>
          <cell r="R2508">
            <v>1697</v>
          </cell>
          <cell r="S2508">
            <v>1004126</v>
          </cell>
          <cell r="T2508">
            <v>14306</v>
          </cell>
          <cell r="U2508">
            <v>1983</v>
          </cell>
        </row>
        <row r="2509">
          <cell r="A2509">
            <v>890901484</v>
          </cell>
          <cell r="B2509" t="str">
            <v xml:space="preserve">FERNANDEZ Y CIA. S. A.                                                </v>
          </cell>
          <cell r="C2509" t="str">
            <v xml:space="preserve">MEDELLIN                  </v>
          </cell>
          <cell r="D2509" t="str">
            <v xml:space="preserve">ANTIOQUIA                 </v>
          </cell>
          <cell r="E2509" t="str">
            <v>VIGILANCIA</v>
          </cell>
          <cell r="F2509" t="str">
            <v>ACTIVA</v>
          </cell>
          <cell r="G2509" t="str">
            <v xml:space="preserve">COMERCIO AL POR MAYOR                        </v>
          </cell>
          <cell r="H2509">
            <v>2508</v>
          </cell>
          <cell r="I2509">
            <v>7976179</v>
          </cell>
          <cell r="J2509">
            <v>2016.5</v>
          </cell>
          <cell r="K2509">
            <v>4287995</v>
          </cell>
          <cell r="L2509">
            <v>1822</v>
          </cell>
          <cell r="M2509">
            <v>25104148</v>
          </cell>
          <cell r="N2509">
            <v>1915</v>
          </cell>
          <cell r="O2509">
            <v>6093795</v>
          </cell>
          <cell r="P2509">
            <v>3441</v>
          </cell>
          <cell r="Q2509">
            <v>644480</v>
          </cell>
          <cell r="R2509">
            <v>5638</v>
          </cell>
          <cell r="S2509">
            <v>173146</v>
          </cell>
          <cell r="T2509">
            <v>17340.5</v>
          </cell>
          <cell r="U2509">
            <v>2370</v>
          </cell>
        </row>
        <row r="2510">
          <cell r="A2510">
            <v>830014239</v>
          </cell>
          <cell r="B2510" t="str">
            <v xml:space="preserve">MOLINOS LAS MERCEDES S A                                              </v>
          </cell>
          <cell r="C2510" t="str">
            <v xml:space="preserve">BOGOTA D.C.               </v>
          </cell>
          <cell r="D2510" t="str">
            <v xml:space="preserve">BOGOTA D.C.               </v>
          </cell>
          <cell r="E2510" t="str">
            <v>INSPECCIÓN</v>
          </cell>
          <cell r="F2510" t="str">
            <v>ACTIVA</v>
          </cell>
          <cell r="G2510" t="str">
            <v xml:space="preserve">PRODUCTOS ALIMENTICIOS                       </v>
          </cell>
          <cell r="H2510">
            <v>2509</v>
          </cell>
          <cell r="I2510">
            <v>7957426</v>
          </cell>
          <cell r="J2510">
            <v>1321</v>
          </cell>
          <cell r="K2510">
            <v>7720126</v>
          </cell>
          <cell r="L2510">
            <v>4812</v>
          </cell>
          <cell r="M2510">
            <v>7920037</v>
          </cell>
          <cell r="N2510">
            <v>6559</v>
          </cell>
          <cell r="O2510">
            <v>1323996</v>
          </cell>
          <cell r="P2510">
            <v>3214</v>
          </cell>
          <cell r="Q2510">
            <v>707017</v>
          </cell>
          <cell r="R2510">
            <v>2384</v>
          </cell>
          <cell r="S2510">
            <v>629668</v>
          </cell>
          <cell r="T2510">
            <v>20799</v>
          </cell>
          <cell r="U2510">
            <v>2837</v>
          </cell>
        </row>
        <row r="2511">
          <cell r="A2511">
            <v>817000717</v>
          </cell>
          <cell r="B2511" t="str">
            <v xml:space="preserve">PROPULSORA S A                                                        </v>
          </cell>
          <cell r="C2511" t="str">
            <v xml:space="preserve">CALOTO                    </v>
          </cell>
          <cell r="D2511" t="str">
            <v xml:space="preserve">CAUCA                     </v>
          </cell>
          <cell r="E2511" t="str">
            <v>VIGILANCIA</v>
          </cell>
          <cell r="F2511" t="str">
            <v>ACTIVA</v>
          </cell>
          <cell r="G2511" t="str">
            <v xml:space="preserve">INDUSTRIAS METALICAS BASICAS                 </v>
          </cell>
          <cell r="H2511">
            <v>2510</v>
          </cell>
          <cell r="I2511">
            <v>7950973</v>
          </cell>
          <cell r="J2511">
            <v>2070</v>
          </cell>
          <cell r="K2511">
            <v>4105348</v>
          </cell>
          <cell r="L2511">
            <v>2796</v>
          </cell>
          <cell r="M2511">
            <v>15352900</v>
          </cell>
          <cell r="N2511">
            <v>3130</v>
          </cell>
          <cell r="O2511">
            <v>3382381</v>
          </cell>
          <cell r="P2511">
            <v>1773</v>
          </cell>
          <cell r="Q2511">
            <v>1540519</v>
          </cell>
          <cell r="R2511">
            <v>1666</v>
          </cell>
          <cell r="S2511">
            <v>1027540</v>
          </cell>
          <cell r="T2511">
            <v>13945</v>
          </cell>
          <cell r="U2511">
            <v>1932</v>
          </cell>
        </row>
        <row r="2512">
          <cell r="A2512">
            <v>800091570</v>
          </cell>
          <cell r="B2512" t="str">
            <v xml:space="preserve">MARQUILLAS Y ACCESORIOS S.A.                                          </v>
          </cell>
          <cell r="C2512" t="str">
            <v xml:space="preserve">ITAGUI                    </v>
          </cell>
          <cell r="D2512" t="str">
            <v xml:space="preserve">ANTIOQUIA                 </v>
          </cell>
          <cell r="E2512" t="str">
            <v>INSPECCIÓN</v>
          </cell>
          <cell r="F2512" t="str">
            <v>ACTIVA</v>
          </cell>
          <cell r="G2512" t="str">
            <v>FABRICACION DE OTROS PRODUCTOS CON MATERIALES</v>
          </cell>
          <cell r="H2512">
            <v>2511</v>
          </cell>
          <cell r="I2512">
            <v>7945770</v>
          </cell>
          <cell r="J2512">
            <v>2130.5</v>
          </cell>
          <cell r="K2512">
            <v>3968257</v>
          </cell>
          <cell r="L2512">
            <v>3704</v>
          </cell>
          <cell r="M2512">
            <v>10964476</v>
          </cell>
          <cell r="N2512">
            <v>3059</v>
          </cell>
          <cell r="O2512">
            <v>3487031</v>
          </cell>
          <cell r="P2512">
            <v>2012</v>
          </cell>
          <cell r="Q2512">
            <v>1335714</v>
          </cell>
          <cell r="R2512">
            <v>7432</v>
          </cell>
          <cell r="S2512">
            <v>100640</v>
          </cell>
          <cell r="T2512">
            <v>20848.5</v>
          </cell>
          <cell r="U2512">
            <v>2841</v>
          </cell>
        </row>
        <row r="2513">
          <cell r="A2513">
            <v>830124904</v>
          </cell>
          <cell r="B2513" t="str">
            <v xml:space="preserve">OROZCO PARDO Y ASOCIADOS S.A.                                         </v>
          </cell>
          <cell r="C2513" t="str">
            <v xml:space="preserve">BOGOTA D.C.               </v>
          </cell>
          <cell r="D2513" t="str">
            <v xml:space="preserve">BOGOTA D.C.               </v>
          </cell>
          <cell r="E2513" t="str">
            <v>INSPECCIÓN</v>
          </cell>
          <cell r="F2513" t="str">
            <v>ACTIVA</v>
          </cell>
          <cell r="G2513" t="str">
            <v xml:space="preserve">OTRAS ACTIVIDADES EMPRESARIALES              </v>
          </cell>
          <cell r="H2513">
            <v>2512</v>
          </cell>
          <cell r="I2513">
            <v>7940005</v>
          </cell>
          <cell r="J2513">
            <v>2446.5</v>
          </cell>
          <cell r="K2513">
            <v>3195396</v>
          </cell>
          <cell r="L2513">
            <v>5411</v>
          </cell>
          <cell r="M2513">
            <v>6706925</v>
          </cell>
          <cell r="N2513">
            <v>1770</v>
          </cell>
          <cell r="O2513">
            <v>6706925</v>
          </cell>
          <cell r="P2513">
            <v>884</v>
          </cell>
          <cell r="Q2513">
            <v>3494149</v>
          </cell>
          <cell r="R2513">
            <v>1016</v>
          </cell>
          <cell r="S2513">
            <v>1920701</v>
          </cell>
          <cell r="T2513">
            <v>14039.5</v>
          </cell>
          <cell r="U2513">
            <v>1943</v>
          </cell>
        </row>
        <row r="2514">
          <cell r="A2514">
            <v>830026048</v>
          </cell>
          <cell r="B2514" t="str">
            <v xml:space="preserve">PETTACCI S.A.                                                         </v>
          </cell>
          <cell r="C2514" t="str">
            <v xml:space="preserve">BOGOTA D.C.               </v>
          </cell>
          <cell r="D2514" t="str">
            <v xml:space="preserve">BOGOTA D.C.               </v>
          </cell>
          <cell r="E2514" t="str">
            <v>INSPECCIÓN</v>
          </cell>
          <cell r="F2514" t="str">
            <v>ACTIVA</v>
          </cell>
          <cell r="G2514" t="str">
            <v xml:space="preserve">FABRICACION DE PRENDAS DE VESTIR             </v>
          </cell>
          <cell r="H2514">
            <v>2513</v>
          </cell>
          <cell r="I2514">
            <v>7921179</v>
          </cell>
          <cell r="J2514">
            <v>1400.5</v>
          </cell>
          <cell r="K2514">
            <v>7117562</v>
          </cell>
          <cell r="L2514">
            <v>5011</v>
          </cell>
          <cell r="M2514">
            <v>7457960</v>
          </cell>
          <cell r="N2514">
            <v>5743</v>
          </cell>
          <cell r="O2514">
            <v>1582356</v>
          </cell>
          <cell r="P2514">
            <v>3060</v>
          </cell>
          <cell r="Q2514">
            <v>760919</v>
          </cell>
          <cell r="R2514">
            <v>2199</v>
          </cell>
          <cell r="S2514">
            <v>699740</v>
          </cell>
          <cell r="T2514">
            <v>19926.5</v>
          </cell>
          <cell r="U2514">
            <v>2713</v>
          </cell>
        </row>
        <row r="2515">
          <cell r="A2515">
            <v>860020240</v>
          </cell>
          <cell r="B2515" t="str">
            <v xml:space="preserve">LUGO HERMANOS S A                                                     </v>
          </cell>
          <cell r="C2515" t="str">
            <v xml:space="preserve">BOGOTA D.C.               </v>
          </cell>
          <cell r="D2515" t="str">
            <v xml:space="preserve">BOGOTA D.C.               </v>
          </cell>
          <cell r="E2515" t="str">
            <v>INSPECCIÓN</v>
          </cell>
          <cell r="F2515" t="str">
            <v>ACTIVA</v>
          </cell>
          <cell r="G2515" t="str">
            <v xml:space="preserve">COMERCIO AL POR MENOR                        </v>
          </cell>
          <cell r="H2515">
            <v>2514</v>
          </cell>
          <cell r="I2515">
            <v>7915886</v>
          </cell>
          <cell r="J2515">
            <v>1691</v>
          </cell>
          <cell r="K2515">
            <v>5539081</v>
          </cell>
          <cell r="L2515">
            <v>4495</v>
          </cell>
          <cell r="M2515">
            <v>8689413</v>
          </cell>
          <cell r="N2515">
            <v>4836</v>
          </cell>
          <cell r="O2515">
            <v>1989553</v>
          </cell>
          <cell r="P2515">
            <v>3276</v>
          </cell>
          <cell r="Q2515">
            <v>690081</v>
          </cell>
          <cell r="R2515">
            <v>3214</v>
          </cell>
          <cell r="S2515">
            <v>415167</v>
          </cell>
          <cell r="T2515">
            <v>20026</v>
          </cell>
          <cell r="U2515">
            <v>2727</v>
          </cell>
        </row>
        <row r="2516">
          <cell r="A2516">
            <v>890807213</v>
          </cell>
          <cell r="B2516" t="str">
            <v xml:space="preserve">ALMACEN PARIS S.A.                                                    </v>
          </cell>
          <cell r="C2516" t="str">
            <v xml:space="preserve">MANIZALES                 </v>
          </cell>
          <cell r="D2516" t="str">
            <v xml:space="preserve">CALDAS                    </v>
          </cell>
          <cell r="E2516" t="str">
            <v>VIGILANCIA</v>
          </cell>
          <cell r="F2516" t="str">
            <v>ACTIVA</v>
          </cell>
          <cell r="G2516" t="str">
            <v xml:space="preserve">COMERCIO AL POR MAYOR                        </v>
          </cell>
          <cell r="H2516">
            <v>2515</v>
          </cell>
          <cell r="I2516">
            <v>7907635</v>
          </cell>
          <cell r="J2516">
            <v>2851.5</v>
          </cell>
          <cell r="K2516">
            <v>2615434</v>
          </cell>
          <cell r="L2516">
            <v>2263</v>
          </cell>
          <cell r="M2516">
            <v>19464644</v>
          </cell>
          <cell r="N2516">
            <v>3651</v>
          </cell>
          <cell r="O2516">
            <v>2825891</v>
          </cell>
          <cell r="P2516">
            <v>3443</v>
          </cell>
          <cell r="Q2516">
            <v>644216</v>
          </cell>
          <cell r="R2516">
            <v>3933</v>
          </cell>
          <cell r="S2516">
            <v>305088</v>
          </cell>
          <cell r="T2516">
            <v>18656.5</v>
          </cell>
          <cell r="U2516">
            <v>2544</v>
          </cell>
        </row>
        <row r="2517">
          <cell r="A2517">
            <v>811003604</v>
          </cell>
          <cell r="B2517" t="str">
            <v xml:space="preserve">TRILLADORA LA MONTAÑA Y CIA LTDA                                      </v>
          </cell>
          <cell r="C2517" t="str">
            <v xml:space="preserve">ITAGUI                    </v>
          </cell>
          <cell r="D2517" t="str">
            <v xml:space="preserve">ANTIOQUIA                 </v>
          </cell>
          <cell r="E2517" t="str">
            <v>VIGILANCIA</v>
          </cell>
          <cell r="F2517" t="str">
            <v>ACTIVA</v>
          </cell>
          <cell r="G2517" t="str">
            <v xml:space="preserve">COMERCIO AL POR MAYOR                        </v>
          </cell>
          <cell r="H2517">
            <v>2516</v>
          </cell>
          <cell r="I2517">
            <v>7893282</v>
          </cell>
          <cell r="J2517">
            <v>2149.5</v>
          </cell>
          <cell r="K2517">
            <v>3905091</v>
          </cell>
          <cell r="L2517">
            <v>2198</v>
          </cell>
          <cell r="M2517">
            <v>20210471</v>
          </cell>
          <cell r="N2517">
            <v>4686</v>
          </cell>
          <cell r="O2517">
            <v>2067260</v>
          </cell>
          <cell r="P2517">
            <v>2489</v>
          </cell>
          <cell r="Q2517">
            <v>1005636</v>
          </cell>
          <cell r="R2517">
            <v>2650</v>
          </cell>
          <cell r="S2517">
            <v>542439</v>
          </cell>
          <cell r="T2517">
            <v>16688.5</v>
          </cell>
          <cell r="U2517">
            <v>2287</v>
          </cell>
        </row>
        <row r="2518">
          <cell r="A2518">
            <v>832004104</v>
          </cell>
          <cell r="B2518" t="str">
            <v xml:space="preserve">MAXCERAMICA S A                                                       </v>
          </cell>
          <cell r="C2518" t="str">
            <v xml:space="preserve">BOGOTA D.C.               </v>
          </cell>
          <cell r="D2518" t="str">
            <v xml:space="preserve">BOGOTA D.C.               </v>
          </cell>
          <cell r="E2518" t="str">
            <v>VIGILANCIA</v>
          </cell>
          <cell r="F2518" t="str">
            <v>ACTIVA</v>
          </cell>
          <cell r="G2518" t="str">
            <v xml:space="preserve">COMERCIO AL POR MAYOR                        </v>
          </cell>
          <cell r="H2518">
            <v>2517</v>
          </cell>
          <cell r="I2518">
            <v>7869436</v>
          </cell>
          <cell r="J2518">
            <v>2529.5</v>
          </cell>
          <cell r="K2518">
            <v>3027286</v>
          </cell>
          <cell r="L2518">
            <v>1749</v>
          </cell>
          <cell r="M2518">
            <v>26162283</v>
          </cell>
          <cell r="N2518">
            <v>2167</v>
          </cell>
          <cell r="O2518">
            <v>5223902</v>
          </cell>
          <cell r="P2518">
            <v>3003</v>
          </cell>
          <cell r="Q2518">
            <v>782295</v>
          </cell>
          <cell r="R2518">
            <v>3447</v>
          </cell>
          <cell r="S2518">
            <v>372246</v>
          </cell>
          <cell r="T2518">
            <v>15412.5</v>
          </cell>
          <cell r="U2518">
            <v>2123</v>
          </cell>
        </row>
        <row r="2519">
          <cell r="A2519">
            <v>800028206</v>
          </cell>
          <cell r="B2519" t="str">
            <v xml:space="preserve">CONSTRUCTORA PARQUE CENTRAL S A                                       </v>
          </cell>
          <cell r="C2519" t="str">
            <v xml:space="preserve">BOGOTA D.C.               </v>
          </cell>
          <cell r="D2519" t="str">
            <v xml:space="preserve">BOGOTA D.C.               </v>
          </cell>
          <cell r="E2519" t="str">
            <v>INSPECCIÓN</v>
          </cell>
          <cell r="F2519" t="str">
            <v>ACTIVA</v>
          </cell>
          <cell r="G2519" t="str">
            <v xml:space="preserve">OTRAS ACTIVIDADES EMPRESARIALES              </v>
          </cell>
          <cell r="H2519">
            <v>2518</v>
          </cell>
          <cell r="I2519">
            <v>7864367</v>
          </cell>
          <cell r="J2519">
            <v>2135.5</v>
          </cell>
          <cell r="K2519">
            <v>3941583</v>
          </cell>
          <cell r="L2519">
            <v>4150</v>
          </cell>
          <cell r="M2519">
            <v>9560750</v>
          </cell>
          <cell r="N2519">
            <v>3158</v>
          </cell>
          <cell r="O2519">
            <v>3354937</v>
          </cell>
          <cell r="P2519">
            <v>1665</v>
          </cell>
          <cell r="Q2519">
            <v>1644160</v>
          </cell>
          <cell r="R2519">
            <v>2301</v>
          </cell>
          <cell r="S2519">
            <v>651856</v>
          </cell>
          <cell r="T2519">
            <v>15927.5</v>
          </cell>
          <cell r="U2519">
            <v>2189</v>
          </cell>
        </row>
        <row r="2520">
          <cell r="A2520">
            <v>860532188</v>
          </cell>
          <cell r="B2520" t="str">
            <v xml:space="preserve">DIESELES Y ELECTROGENOS LTDA   DIESELECTROS LTDA                      </v>
          </cell>
          <cell r="C2520" t="str">
            <v xml:space="preserve">BOGOTA D.C.               </v>
          </cell>
          <cell r="D2520" t="str">
            <v xml:space="preserve">BOGOTA D.C.               </v>
          </cell>
          <cell r="E2520" t="str">
            <v>INSPECCIÓN</v>
          </cell>
          <cell r="F2520" t="str">
            <v>ACTIVA</v>
          </cell>
          <cell r="G2520" t="str">
            <v xml:space="preserve">COMERCIO AL POR MENOR                        </v>
          </cell>
          <cell r="H2520">
            <v>2519</v>
          </cell>
          <cell r="I2520">
            <v>7863439</v>
          </cell>
          <cell r="J2520">
            <v>2569</v>
          </cell>
          <cell r="K2520">
            <v>2979472</v>
          </cell>
          <cell r="L2520">
            <v>4337</v>
          </cell>
          <cell r="M2520">
            <v>9041825</v>
          </cell>
          <cell r="N2520">
            <v>4525</v>
          </cell>
          <cell r="O2520">
            <v>2164545</v>
          </cell>
          <cell r="P2520">
            <v>4060</v>
          </cell>
          <cell r="Q2520">
            <v>515181</v>
          </cell>
          <cell r="R2520">
            <v>2346</v>
          </cell>
          <cell r="S2520">
            <v>639754</v>
          </cell>
          <cell r="T2520">
            <v>20356</v>
          </cell>
          <cell r="U2520">
            <v>2775</v>
          </cell>
        </row>
        <row r="2521">
          <cell r="A2521">
            <v>830042131</v>
          </cell>
          <cell r="B2521" t="str">
            <v xml:space="preserve">LINEA VIVA INGENIEROS S. A.                                           </v>
          </cell>
          <cell r="C2521" t="str">
            <v xml:space="preserve">BOGOTA D.C.               </v>
          </cell>
          <cell r="D2521" t="str">
            <v xml:space="preserve">BOGOTA D.C.               </v>
          </cell>
          <cell r="E2521" t="str">
            <v>VIGILANCIA</v>
          </cell>
          <cell r="F2521" t="str">
            <v>ACTIVA</v>
          </cell>
          <cell r="G2521" t="str">
            <v xml:space="preserve">CONSTRUCCION DE OBRAS CIVILES                </v>
          </cell>
          <cell r="H2521">
            <v>2520</v>
          </cell>
          <cell r="I2521">
            <v>7853980</v>
          </cell>
          <cell r="J2521">
            <v>2119.5</v>
          </cell>
          <cell r="K2521">
            <v>3990929</v>
          </cell>
          <cell r="L2521">
            <v>2686</v>
          </cell>
          <cell r="M2521">
            <v>16161116</v>
          </cell>
          <cell r="N2521">
            <v>3031</v>
          </cell>
          <cell r="O2521">
            <v>3518780</v>
          </cell>
          <cell r="P2521">
            <v>1627</v>
          </cell>
          <cell r="Q2521">
            <v>1704504</v>
          </cell>
          <cell r="R2521">
            <v>1596</v>
          </cell>
          <cell r="S2521">
            <v>1086151</v>
          </cell>
          <cell r="T2521">
            <v>13579.5</v>
          </cell>
          <cell r="U2521">
            <v>1884</v>
          </cell>
        </row>
        <row r="2522">
          <cell r="A2522">
            <v>860505407</v>
          </cell>
          <cell r="B2522" t="str">
            <v xml:space="preserve">FIJACIONES TORRES M Y CIA LTDA.                                       </v>
          </cell>
          <cell r="C2522" t="str">
            <v xml:space="preserve">BOGOTA D.C.               </v>
          </cell>
          <cell r="D2522" t="str">
            <v xml:space="preserve">BOGOTA D.C.               </v>
          </cell>
          <cell r="E2522" t="str">
            <v>INSPECCIÓN</v>
          </cell>
          <cell r="F2522" t="str">
            <v>ACTIVA</v>
          </cell>
          <cell r="G2522" t="str">
            <v xml:space="preserve">COMERCIO AL POR MAYOR                        </v>
          </cell>
          <cell r="H2522">
            <v>2521</v>
          </cell>
          <cell r="I2522">
            <v>7829610</v>
          </cell>
          <cell r="J2522">
            <v>1481.5</v>
          </cell>
          <cell r="K2522">
            <v>6600301</v>
          </cell>
          <cell r="L2522">
            <v>3885</v>
          </cell>
          <cell r="M2522">
            <v>10371384</v>
          </cell>
          <cell r="N2522">
            <v>2417</v>
          </cell>
          <cell r="O2522">
            <v>4641403</v>
          </cell>
          <cell r="P2522">
            <v>1903</v>
          </cell>
          <cell r="Q2522">
            <v>1413639</v>
          </cell>
          <cell r="R2522">
            <v>2112</v>
          </cell>
          <cell r="S2522">
            <v>750360</v>
          </cell>
          <cell r="T2522">
            <v>14319.5</v>
          </cell>
          <cell r="U2522">
            <v>1991</v>
          </cell>
        </row>
        <row r="2523">
          <cell r="A2523">
            <v>830077655</v>
          </cell>
          <cell r="B2523" t="str">
            <v xml:space="preserve">PANAMERICANA OUTSOURCING S.A.                                         </v>
          </cell>
          <cell r="C2523" t="str">
            <v xml:space="preserve">BOGOTA D.C.               </v>
          </cell>
          <cell r="D2523" t="str">
            <v xml:space="preserve">BOGOTA D.C.               </v>
          </cell>
          <cell r="E2523" t="str">
            <v>VIGILANCIA</v>
          </cell>
          <cell r="F2523" t="str">
            <v>ACTIVA</v>
          </cell>
          <cell r="G2523" t="str">
            <v xml:space="preserve">COMERCIO AL POR MAYOR                        </v>
          </cell>
          <cell r="H2523">
            <v>2522</v>
          </cell>
          <cell r="I2523">
            <v>7822511</v>
          </cell>
          <cell r="J2523">
            <v>1662</v>
          </cell>
          <cell r="K2523">
            <v>5662301</v>
          </cell>
          <cell r="L2523">
            <v>2521</v>
          </cell>
          <cell r="M2523">
            <v>17396218</v>
          </cell>
          <cell r="N2523">
            <v>2884</v>
          </cell>
          <cell r="O2523">
            <v>3737739</v>
          </cell>
          <cell r="P2523">
            <v>2482</v>
          </cell>
          <cell r="Q2523">
            <v>1007376</v>
          </cell>
          <cell r="R2523">
            <v>2634</v>
          </cell>
          <cell r="S2523">
            <v>546808</v>
          </cell>
          <cell r="T2523">
            <v>14705</v>
          </cell>
          <cell r="U2523">
            <v>2041</v>
          </cell>
        </row>
        <row r="2524">
          <cell r="A2524">
            <v>800110385</v>
          </cell>
          <cell r="B2524" t="str">
            <v xml:space="preserve">EUROETIKA LTDA                                                        </v>
          </cell>
          <cell r="C2524" t="str">
            <v xml:space="preserve">BOGOTA D.C.               </v>
          </cell>
          <cell r="D2524" t="str">
            <v xml:space="preserve">BOGOTA D.C.               </v>
          </cell>
          <cell r="E2524" t="str">
            <v>VIGILANCIA</v>
          </cell>
          <cell r="F2524" t="str">
            <v>ACTIVA</v>
          </cell>
          <cell r="G2524" t="str">
            <v xml:space="preserve">COMERCIO AL POR MAYOR                        </v>
          </cell>
          <cell r="H2524">
            <v>2523</v>
          </cell>
          <cell r="I2524">
            <v>7814643</v>
          </cell>
          <cell r="J2524">
            <v>2620</v>
          </cell>
          <cell r="K2524">
            <v>2925482</v>
          </cell>
          <cell r="L2524">
            <v>2323</v>
          </cell>
          <cell r="M2524">
            <v>18917436</v>
          </cell>
          <cell r="N2524">
            <v>901</v>
          </cell>
          <cell r="O2524">
            <v>13096776</v>
          </cell>
          <cell r="P2524">
            <v>1499</v>
          </cell>
          <cell r="Q2524">
            <v>1869557</v>
          </cell>
          <cell r="R2524">
            <v>4307</v>
          </cell>
          <cell r="S2524">
            <v>265330</v>
          </cell>
          <cell r="T2524">
            <v>14173</v>
          </cell>
          <cell r="U2524">
            <v>1969</v>
          </cell>
        </row>
        <row r="2525">
          <cell r="A2525">
            <v>860078781</v>
          </cell>
          <cell r="B2525" t="str">
            <v xml:space="preserve">LABORATORIOS FARMACOL S.A.                                            </v>
          </cell>
          <cell r="C2525" t="str">
            <v xml:space="preserve">BOGOTA D.C.               </v>
          </cell>
          <cell r="D2525" t="str">
            <v xml:space="preserve">BOGOTA D.C.               </v>
          </cell>
          <cell r="E2525" t="str">
            <v>INSPECCIÓN</v>
          </cell>
          <cell r="F2525" t="str">
            <v>ACTIVA</v>
          </cell>
          <cell r="G2525" t="str">
            <v xml:space="preserve">PRODUCTOS QUIMICOS                           </v>
          </cell>
          <cell r="H2525">
            <v>2524</v>
          </cell>
          <cell r="I2525">
            <v>7809313</v>
          </cell>
          <cell r="J2525">
            <v>1778.5</v>
          </cell>
          <cell r="K2525">
            <v>5151003</v>
          </cell>
          <cell r="L2525">
            <v>4826</v>
          </cell>
          <cell r="M2525">
            <v>7898910</v>
          </cell>
          <cell r="N2525">
            <v>2127</v>
          </cell>
          <cell r="O2525">
            <v>5361908</v>
          </cell>
          <cell r="P2525">
            <v>1431</v>
          </cell>
          <cell r="Q2525">
            <v>1973283</v>
          </cell>
          <cell r="R2525">
            <v>1867</v>
          </cell>
          <cell r="S2525">
            <v>882238</v>
          </cell>
          <cell r="T2525">
            <v>14553.5</v>
          </cell>
          <cell r="U2525">
            <v>2019</v>
          </cell>
        </row>
        <row r="2526">
          <cell r="A2526">
            <v>890323667</v>
          </cell>
          <cell r="B2526" t="str">
            <v xml:space="preserve">METALICAS JEP S.A                                                     </v>
          </cell>
          <cell r="C2526" t="str">
            <v xml:space="preserve">CALI                      </v>
          </cell>
          <cell r="D2526" t="str">
            <v xml:space="preserve">VALLE                     </v>
          </cell>
          <cell r="E2526" t="str">
            <v>VIGILANCIA</v>
          </cell>
          <cell r="F2526" t="str">
            <v>ACTIVA</v>
          </cell>
          <cell r="G2526" t="str">
            <v xml:space="preserve">OTRAS INDUSTRIAS MANUFACTURERAS              </v>
          </cell>
          <cell r="H2526">
            <v>2525</v>
          </cell>
          <cell r="I2526">
            <v>7800001</v>
          </cell>
          <cell r="J2526">
            <v>2468.5</v>
          </cell>
          <cell r="K2526">
            <v>3151907</v>
          </cell>
          <cell r="L2526">
            <v>2762</v>
          </cell>
          <cell r="M2526">
            <v>15592204</v>
          </cell>
          <cell r="N2526">
            <v>3409</v>
          </cell>
          <cell r="O2526">
            <v>3052016</v>
          </cell>
          <cell r="P2526">
            <v>2681</v>
          </cell>
          <cell r="Q2526">
            <v>908066</v>
          </cell>
          <cell r="R2526">
            <v>4126</v>
          </cell>
          <cell r="S2526">
            <v>283002</v>
          </cell>
          <cell r="T2526">
            <v>17971.5</v>
          </cell>
          <cell r="U2526">
            <v>2459</v>
          </cell>
        </row>
        <row r="2527">
          <cell r="A2527">
            <v>890306240</v>
          </cell>
          <cell r="B2527" t="str">
            <v xml:space="preserve">CAJAS COLOMBIANAS LTDA.                                               </v>
          </cell>
          <cell r="C2527" t="str">
            <v xml:space="preserve">PALMIRA                   </v>
          </cell>
          <cell r="D2527" t="str">
            <v xml:space="preserve">VALLE                     </v>
          </cell>
          <cell r="E2527" t="str">
            <v>INSPECCIÓN</v>
          </cell>
          <cell r="F2527" t="str">
            <v>ACTIVA</v>
          </cell>
          <cell r="G2527" t="str">
            <v xml:space="preserve">OTRAS INDUSTRIAS MANUFACTURERAS              </v>
          </cell>
          <cell r="H2527">
            <v>2526</v>
          </cell>
          <cell r="I2527">
            <v>7798924</v>
          </cell>
          <cell r="J2527">
            <v>1972.5</v>
          </cell>
          <cell r="K2527">
            <v>4432294</v>
          </cell>
          <cell r="L2527">
            <v>3482</v>
          </cell>
          <cell r="M2527">
            <v>11908131</v>
          </cell>
          <cell r="N2527">
            <v>3573</v>
          </cell>
          <cell r="O2527">
            <v>2892615</v>
          </cell>
          <cell r="P2527">
            <v>2346</v>
          </cell>
          <cell r="Q2527">
            <v>1085070</v>
          </cell>
          <cell r="R2527">
            <v>2277</v>
          </cell>
          <cell r="S2527">
            <v>662482</v>
          </cell>
          <cell r="T2527">
            <v>16176.5</v>
          </cell>
          <cell r="U2527">
            <v>2230</v>
          </cell>
        </row>
        <row r="2528">
          <cell r="A2528">
            <v>891401416</v>
          </cell>
          <cell r="B2528" t="str">
            <v xml:space="preserve">TEXTILES RISARALDA S.A. RISALTEX S.A.                                 </v>
          </cell>
          <cell r="C2528" t="str">
            <v xml:space="preserve">PEREIRA                   </v>
          </cell>
          <cell r="D2528" t="str">
            <v xml:space="preserve">RISARALDA                 </v>
          </cell>
          <cell r="E2528" t="str">
            <v>VIGILANCIA</v>
          </cell>
          <cell r="F2528" t="str">
            <v>ACTIVA</v>
          </cell>
          <cell r="G2528" t="str">
            <v xml:space="preserve">COMERCIO AL POR MAYOR                        </v>
          </cell>
          <cell r="H2528">
            <v>2527</v>
          </cell>
          <cell r="I2528">
            <v>7794623</v>
          </cell>
          <cell r="J2528">
            <v>2080</v>
          </cell>
          <cell r="K2528">
            <v>4078612</v>
          </cell>
          <cell r="L2528">
            <v>2711</v>
          </cell>
          <cell r="M2528">
            <v>15935563</v>
          </cell>
          <cell r="N2528">
            <v>4957</v>
          </cell>
          <cell r="O2528">
            <v>1929985</v>
          </cell>
          <cell r="P2528">
            <v>4492</v>
          </cell>
          <cell r="Q2528">
            <v>439486</v>
          </cell>
          <cell r="R2528">
            <v>3875</v>
          </cell>
          <cell r="S2528">
            <v>312594</v>
          </cell>
          <cell r="T2528">
            <v>20642</v>
          </cell>
          <cell r="U2528">
            <v>2818</v>
          </cell>
        </row>
        <row r="2529">
          <cell r="A2529">
            <v>800011207</v>
          </cell>
          <cell r="B2529" t="str">
            <v xml:space="preserve">SUMINISTRO MATERIAS COLORANTES S.A.                                   </v>
          </cell>
          <cell r="C2529" t="str">
            <v xml:space="preserve">MEDELLIN                  </v>
          </cell>
          <cell r="D2529" t="str">
            <v xml:space="preserve">ANTIOQUIA                 </v>
          </cell>
          <cell r="E2529" t="str">
            <v>INSPECCIÓN</v>
          </cell>
          <cell r="F2529" t="str">
            <v>ACTIVA</v>
          </cell>
          <cell r="G2529" t="str">
            <v xml:space="preserve">PRODUCTOS DE PLASTICO                        </v>
          </cell>
          <cell r="H2529">
            <v>2528</v>
          </cell>
          <cell r="I2529">
            <v>7780014</v>
          </cell>
          <cell r="J2529">
            <v>1625.5</v>
          </cell>
          <cell r="K2529">
            <v>5823731</v>
          </cell>
          <cell r="L2529">
            <v>3264</v>
          </cell>
          <cell r="M2529">
            <v>12828316</v>
          </cell>
          <cell r="N2529">
            <v>2595</v>
          </cell>
          <cell r="O2529">
            <v>4262497</v>
          </cell>
          <cell r="P2529">
            <v>2674</v>
          </cell>
          <cell r="Q2529">
            <v>910496</v>
          </cell>
          <cell r="R2529">
            <v>2886</v>
          </cell>
          <cell r="S2529">
            <v>482241</v>
          </cell>
          <cell r="T2529">
            <v>15572.5</v>
          </cell>
          <cell r="U2529">
            <v>2140</v>
          </cell>
        </row>
        <row r="2530">
          <cell r="A2530">
            <v>800190858</v>
          </cell>
          <cell r="B2530" t="str">
            <v xml:space="preserve">HYDRAULIC  SYSTEMS  S.A                                               </v>
          </cell>
          <cell r="C2530" t="str">
            <v xml:space="preserve">SOLEDAD                   </v>
          </cell>
          <cell r="D2530" t="str">
            <v xml:space="preserve">ATLANTICO                 </v>
          </cell>
          <cell r="E2530" t="str">
            <v>INSPECCIÓN</v>
          </cell>
          <cell r="F2530" t="str">
            <v>ACTIVA</v>
          </cell>
          <cell r="G2530" t="str">
            <v xml:space="preserve">INDUSTRIA METALMECANICA DERIVADA             </v>
          </cell>
          <cell r="H2530">
            <v>2529</v>
          </cell>
          <cell r="I2530">
            <v>7767255</v>
          </cell>
          <cell r="J2530">
            <v>1760.5</v>
          </cell>
          <cell r="K2530">
            <v>5204221</v>
          </cell>
          <cell r="L2530">
            <v>5200</v>
          </cell>
          <cell r="M2530">
            <v>7087641</v>
          </cell>
          <cell r="N2530">
            <v>3605</v>
          </cell>
          <cell r="O2530">
            <v>2866868</v>
          </cell>
          <cell r="P2530">
            <v>1954</v>
          </cell>
          <cell r="Q2530">
            <v>1371604</v>
          </cell>
          <cell r="R2530">
            <v>1648</v>
          </cell>
          <cell r="S2530">
            <v>1039759</v>
          </cell>
          <cell r="T2530">
            <v>16696.5</v>
          </cell>
          <cell r="U2530">
            <v>2297</v>
          </cell>
        </row>
        <row r="2531">
          <cell r="A2531">
            <v>860054090</v>
          </cell>
          <cell r="B2531" t="str">
            <v xml:space="preserve">INDUSTRIA NACIONAL DE ACRILICOS LTDA.                                 </v>
          </cell>
          <cell r="C2531" t="str">
            <v xml:space="preserve">BOGOTA D.C.               </v>
          </cell>
          <cell r="D2531" t="str">
            <v xml:space="preserve">BOGOTA D.C.               </v>
          </cell>
          <cell r="E2531" t="str">
            <v>INSPECCIÓN</v>
          </cell>
          <cell r="F2531" t="str">
            <v>ACTIVA</v>
          </cell>
          <cell r="G2531" t="str">
            <v xml:space="preserve">PRODUCTOS DE PLASTICO                        </v>
          </cell>
          <cell r="H2531">
            <v>2530</v>
          </cell>
          <cell r="I2531">
            <v>7761258</v>
          </cell>
          <cell r="J2531">
            <v>2219</v>
          </cell>
          <cell r="K2531">
            <v>3703485</v>
          </cell>
          <cell r="L2531">
            <v>4145</v>
          </cell>
          <cell r="M2531">
            <v>9580290</v>
          </cell>
          <cell r="N2531">
            <v>3151</v>
          </cell>
          <cell r="O2531">
            <v>3359470</v>
          </cell>
          <cell r="P2531">
            <v>2309</v>
          </cell>
          <cell r="Q2531">
            <v>1105443</v>
          </cell>
          <cell r="R2531">
            <v>1799</v>
          </cell>
          <cell r="S2531">
            <v>926088</v>
          </cell>
          <cell r="T2531">
            <v>16153</v>
          </cell>
          <cell r="U2531">
            <v>2229</v>
          </cell>
        </row>
        <row r="2532">
          <cell r="A2532">
            <v>800023551</v>
          </cell>
          <cell r="B2532" t="str">
            <v xml:space="preserve">COMERCIALIZADORA INTERNACIONAL CONSULTORES MINEROS LIMITADA           </v>
          </cell>
          <cell r="C2532" t="str">
            <v xml:space="preserve">CUCUTA                    </v>
          </cell>
          <cell r="D2532" t="str">
            <v xml:space="preserve">NORTE DE SANTANDER        </v>
          </cell>
          <cell r="E2532" t="str">
            <v>VIGILANCIA</v>
          </cell>
          <cell r="F2532" t="str">
            <v>ACTIVA</v>
          </cell>
          <cell r="G2532" t="str">
            <v xml:space="preserve">COMERCIO AL POR MAYOR                        </v>
          </cell>
          <cell r="H2532">
            <v>2531</v>
          </cell>
          <cell r="I2532">
            <v>7758693</v>
          </cell>
          <cell r="J2532">
            <v>3825.5</v>
          </cell>
          <cell r="K2532">
            <v>1651938</v>
          </cell>
          <cell r="L2532">
            <v>707</v>
          </cell>
          <cell r="M2532">
            <v>68406151</v>
          </cell>
          <cell r="N2532">
            <v>3237</v>
          </cell>
          <cell r="O2532">
            <v>3246717</v>
          </cell>
          <cell r="P2532">
            <v>2992</v>
          </cell>
          <cell r="Q2532">
            <v>786566</v>
          </cell>
          <cell r="R2532">
            <v>2156</v>
          </cell>
          <cell r="S2532">
            <v>728218</v>
          </cell>
          <cell r="T2532">
            <v>15448.5</v>
          </cell>
          <cell r="U2532">
            <v>2130</v>
          </cell>
        </row>
        <row r="2533">
          <cell r="A2533">
            <v>900006406</v>
          </cell>
          <cell r="B2533" t="str">
            <v xml:space="preserve">EL ROBLE MOTOR S.A                                                    </v>
          </cell>
          <cell r="C2533" t="str">
            <v xml:space="preserve">MEDELLIN                  </v>
          </cell>
          <cell r="D2533" t="str">
            <v xml:space="preserve">ANTIOQUIA                 </v>
          </cell>
          <cell r="E2533" t="str">
            <v>VIGILANCIA</v>
          </cell>
          <cell r="F2533" t="str">
            <v>ACTIVA</v>
          </cell>
          <cell r="G2533" t="str">
            <v xml:space="preserve">COMERCIO DE VEHICULOS Y ACTIVIDADES CONEXAS  </v>
          </cell>
          <cell r="H2533">
            <v>2532</v>
          </cell>
          <cell r="I2533">
            <v>7758245</v>
          </cell>
          <cell r="J2533">
            <v>3993.5</v>
          </cell>
          <cell r="K2533">
            <v>1526855</v>
          </cell>
          <cell r="L2533">
            <v>1784</v>
          </cell>
          <cell r="M2533">
            <v>25676756</v>
          </cell>
          <cell r="N2533">
            <v>3715</v>
          </cell>
          <cell r="O2533">
            <v>2764236</v>
          </cell>
          <cell r="P2533">
            <v>4011</v>
          </cell>
          <cell r="Q2533">
            <v>524605</v>
          </cell>
          <cell r="R2533">
            <v>5545</v>
          </cell>
          <cell r="S2533">
            <v>177811</v>
          </cell>
          <cell r="T2533">
            <v>21580.5</v>
          </cell>
          <cell r="U2533">
            <v>2960</v>
          </cell>
        </row>
        <row r="2534">
          <cell r="A2534">
            <v>860065995</v>
          </cell>
          <cell r="B2534" t="str">
            <v xml:space="preserve">ROPSOHN LABORATORIOS LTDA.                                            </v>
          </cell>
          <cell r="C2534" t="str">
            <v xml:space="preserve">BOGOTA D.C.               </v>
          </cell>
          <cell r="D2534" t="str">
            <v xml:space="preserve">BOGOTA D.C.               </v>
          </cell>
          <cell r="E2534" t="str">
            <v>INSPECCIÓN</v>
          </cell>
          <cell r="F2534" t="str">
            <v>ACTIVA</v>
          </cell>
          <cell r="G2534" t="str">
            <v xml:space="preserve">SERVICIOS SOCIALES Y DE SALUD                </v>
          </cell>
          <cell r="H2534">
            <v>2533</v>
          </cell>
          <cell r="I2534">
            <v>7745243</v>
          </cell>
          <cell r="J2534">
            <v>1495</v>
          </cell>
          <cell r="K2534">
            <v>6519688</v>
          </cell>
          <cell r="L2534">
            <v>5407</v>
          </cell>
          <cell r="M2534">
            <v>6710177</v>
          </cell>
          <cell r="N2534">
            <v>4378</v>
          </cell>
          <cell r="O2534">
            <v>2261908</v>
          </cell>
          <cell r="P2534">
            <v>2475</v>
          </cell>
          <cell r="Q2534">
            <v>1009869</v>
          </cell>
          <cell r="R2534">
            <v>3056</v>
          </cell>
          <cell r="S2534">
            <v>447925</v>
          </cell>
          <cell r="T2534">
            <v>19344</v>
          </cell>
          <cell r="U2534">
            <v>2640</v>
          </cell>
        </row>
        <row r="2535">
          <cell r="A2535">
            <v>827000906</v>
          </cell>
          <cell r="B2535" t="str">
            <v xml:space="preserve">TVG S.A.                                                              </v>
          </cell>
          <cell r="C2535" t="str">
            <v xml:space="preserve">BOGOTA D.C.               </v>
          </cell>
          <cell r="D2535" t="str">
            <v xml:space="preserve">BOGOTA D.C.               </v>
          </cell>
          <cell r="E2535" t="str">
            <v>VIGILANCIA</v>
          </cell>
          <cell r="F2535" t="str">
            <v>ACTIVA</v>
          </cell>
          <cell r="G2535" t="str">
            <v xml:space="preserve">ALOJAMIENTO                                  </v>
          </cell>
          <cell r="H2535">
            <v>2534</v>
          </cell>
          <cell r="I2535">
            <v>7736905</v>
          </cell>
          <cell r="J2535">
            <v>2544.5</v>
          </cell>
          <cell r="K2535">
            <v>3003840</v>
          </cell>
          <cell r="L2535">
            <v>3060</v>
          </cell>
          <cell r="M2535">
            <v>13827041</v>
          </cell>
          <cell r="N2535">
            <v>1445</v>
          </cell>
          <cell r="O2535">
            <v>8106080</v>
          </cell>
          <cell r="P2535">
            <v>1358</v>
          </cell>
          <cell r="Q2535">
            <v>2080396</v>
          </cell>
          <cell r="R2535">
            <v>978</v>
          </cell>
          <cell r="S2535">
            <v>2019130</v>
          </cell>
          <cell r="T2535">
            <v>11919.5</v>
          </cell>
          <cell r="U2535">
            <v>1653</v>
          </cell>
        </row>
        <row r="2536">
          <cell r="A2536">
            <v>800089040</v>
          </cell>
          <cell r="B2536" t="str">
            <v xml:space="preserve">ICARO DIECISIETE LTDA                                                 </v>
          </cell>
          <cell r="C2536" t="str">
            <v xml:space="preserve">BOGOTA D.C.               </v>
          </cell>
          <cell r="D2536" t="str">
            <v xml:space="preserve">BOGOTA D.C.               </v>
          </cell>
          <cell r="E2536" t="str">
            <v>VIGILANCIA</v>
          </cell>
          <cell r="F2536" t="str">
            <v>ACTIVA</v>
          </cell>
          <cell r="G2536" t="str">
            <v xml:space="preserve">COMERCIO DE COMBUSTIBLES Y LUBRICANTES       </v>
          </cell>
          <cell r="H2536">
            <v>2535</v>
          </cell>
          <cell r="I2536">
            <v>7727221</v>
          </cell>
          <cell r="J2536">
            <v>2840</v>
          </cell>
          <cell r="K2536">
            <v>2634357</v>
          </cell>
          <cell r="L2536">
            <v>1471</v>
          </cell>
          <cell r="M2536">
            <v>31946910</v>
          </cell>
          <cell r="N2536">
            <v>2061</v>
          </cell>
          <cell r="O2536">
            <v>5580312</v>
          </cell>
          <cell r="P2536">
            <v>2981</v>
          </cell>
          <cell r="Q2536">
            <v>792185</v>
          </cell>
          <cell r="R2536">
            <v>4948</v>
          </cell>
          <cell r="S2536">
            <v>214413</v>
          </cell>
          <cell r="T2536">
            <v>16836</v>
          </cell>
          <cell r="U2536">
            <v>2318</v>
          </cell>
        </row>
        <row r="2537">
          <cell r="A2537">
            <v>890207629</v>
          </cell>
          <cell r="B2537" t="str">
            <v xml:space="preserve">BABYS DRESS LTDA                                                      </v>
          </cell>
          <cell r="C2537" t="str">
            <v xml:space="preserve">BUCARAMANGA               </v>
          </cell>
          <cell r="D2537" t="str">
            <v xml:space="preserve">SANTANDER                 </v>
          </cell>
          <cell r="E2537" t="str">
            <v>INSPECCIÓN</v>
          </cell>
          <cell r="F2537" t="str">
            <v>ACTIVA</v>
          </cell>
          <cell r="G2537" t="str">
            <v xml:space="preserve">FABRICACION DE PRENDAS DE VESTIR             </v>
          </cell>
          <cell r="H2537">
            <v>2536</v>
          </cell>
          <cell r="I2537">
            <v>7723815</v>
          </cell>
          <cell r="J2537">
            <v>1498</v>
          </cell>
          <cell r="K2537">
            <v>6493075</v>
          </cell>
          <cell r="L2537">
            <v>5856</v>
          </cell>
          <cell r="M2537">
            <v>5919315</v>
          </cell>
          <cell r="N2537">
            <v>4074</v>
          </cell>
          <cell r="O2537">
            <v>2465798</v>
          </cell>
          <cell r="P2537">
            <v>2780</v>
          </cell>
          <cell r="Q2537">
            <v>870031</v>
          </cell>
          <cell r="R2537">
            <v>3095</v>
          </cell>
          <cell r="S2537">
            <v>439173</v>
          </cell>
          <cell r="T2537">
            <v>19839</v>
          </cell>
          <cell r="U2537">
            <v>2708</v>
          </cell>
        </row>
        <row r="2538">
          <cell r="A2538">
            <v>860526598</v>
          </cell>
          <cell r="B2538" t="str">
            <v xml:space="preserve">DRAGADOS HIDRAULICOS LTDA                                             </v>
          </cell>
          <cell r="C2538" t="str">
            <v xml:space="preserve">BOGOTA D.C.               </v>
          </cell>
          <cell r="D2538" t="str">
            <v xml:space="preserve">BOGOTA D.C.               </v>
          </cell>
          <cell r="E2538" t="str">
            <v>INSPECCIÓN</v>
          </cell>
          <cell r="F2538" t="str">
            <v>ACTIVA</v>
          </cell>
          <cell r="G2538" t="str">
            <v xml:space="preserve">CONSTRUCCION DE OBRAS RESIDENCIALES          </v>
          </cell>
          <cell r="H2538">
            <v>2537</v>
          </cell>
          <cell r="I2538">
            <v>7717773</v>
          </cell>
          <cell r="J2538">
            <v>1675</v>
          </cell>
          <cell r="K2538">
            <v>5611727</v>
          </cell>
          <cell r="L2538">
            <v>3312</v>
          </cell>
          <cell r="M2538">
            <v>12627876</v>
          </cell>
          <cell r="N2538">
            <v>937</v>
          </cell>
          <cell r="O2538">
            <v>12627876</v>
          </cell>
          <cell r="P2538">
            <v>2526</v>
          </cell>
          <cell r="Q2538">
            <v>987385</v>
          </cell>
          <cell r="R2538">
            <v>2471</v>
          </cell>
          <cell r="S2538">
            <v>600998</v>
          </cell>
          <cell r="T2538">
            <v>13458</v>
          </cell>
          <cell r="U2538">
            <v>1874</v>
          </cell>
        </row>
        <row r="2539">
          <cell r="A2539">
            <v>860028399</v>
          </cell>
          <cell r="B2539" t="str">
            <v xml:space="preserve">ARAUJO IBARRA Y ASOCIADOS S.A                                         </v>
          </cell>
          <cell r="C2539" t="str">
            <v xml:space="preserve">BOGOTA D.C.               </v>
          </cell>
          <cell r="D2539" t="str">
            <v xml:space="preserve">BOGOTA D.C.               </v>
          </cell>
          <cell r="E2539" t="str">
            <v>INSPECCIÓN</v>
          </cell>
          <cell r="F2539" t="str">
            <v>ACTIVA</v>
          </cell>
          <cell r="G2539" t="str">
            <v xml:space="preserve">OTRAS ACTIVIDADES EMPRESARIALES              </v>
          </cell>
          <cell r="H2539">
            <v>2538</v>
          </cell>
          <cell r="I2539">
            <v>7713537</v>
          </cell>
          <cell r="J2539">
            <v>1649.5</v>
          </cell>
          <cell r="K2539">
            <v>5736299</v>
          </cell>
          <cell r="L2539">
            <v>4735</v>
          </cell>
          <cell r="M2539">
            <v>8116744</v>
          </cell>
          <cell r="N2539">
            <v>1441</v>
          </cell>
          <cell r="O2539">
            <v>8116744</v>
          </cell>
          <cell r="P2539">
            <v>2340</v>
          </cell>
          <cell r="Q2539">
            <v>1088303</v>
          </cell>
          <cell r="R2539">
            <v>1654</v>
          </cell>
          <cell r="S2539">
            <v>1034968</v>
          </cell>
          <cell r="T2539">
            <v>14357.5</v>
          </cell>
          <cell r="U2539">
            <v>2003</v>
          </cell>
        </row>
        <row r="2540">
          <cell r="A2540">
            <v>830026277</v>
          </cell>
          <cell r="B2540" t="str">
            <v xml:space="preserve">UNION PUNTO S.A.                                                      </v>
          </cell>
          <cell r="C2540" t="str">
            <v xml:space="preserve">BOGOTA D.C.               </v>
          </cell>
          <cell r="D2540" t="str">
            <v xml:space="preserve">BOGOTA D.C.               </v>
          </cell>
          <cell r="E2540" t="str">
            <v>INSPECCIÓN</v>
          </cell>
          <cell r="F2540" t="str">
            <v>ACTIVA</v>
          </cell>
          <cell r="G2540" t="str">
            <v xml:space="preserve">FABRICACION DE PRENDAS DE VESTIR             </v>
          </cell>
          <cell r="H2540">
            <v>2539</v>
          </cell>
          <cell r="I2540">
            <v>7712364</v>
          </cell>
          <cell r="J2540">
            <v>1762.5</v>
          </cell>
          <cell r="K2540">
            <v>5200924</v>
          </cell>
          <cell r="L2540">
            <v>4853</v>
          </cell>
          <cell r="M2540">
            <v>7815788</v>
          </cell>
          <cell r="N2540">
            <v>5554</v>
          </cell>
          <cell r="O2540">
            <v>1650062</v>
          </cell>
          <cell r="P2540">
            <v>3222</v>
          </cell>
          <cell r="Q2540">
            <v>705638</v>
          </cell>
          <cell r="R2540">
            <v>3611</v>
          </cell>
          <cell r="S2540">
            <v>346385</v>
          </cell>
          <cell r="T2540">
            <v>21541.5</v>
          </cell>
          <cell r="U2540">
            <v>2956</v>
          </cell>
        </row>
        <row r="2541">
          <cell r="A2541">
            <v>830044180</v>
          </cell>
          <cell r="B2541" t="str">
            <v xml:space="preserve">FINART S A                                                            </v>
          </cell>
          <cell r="C2541" t="str">
            <v xml:space="preserve">BOGOTA D.C.               </v>
          </cell>
          <cell r="D2541" t="str">
            <v xml:space="preserve">BOGOTA D.C.               </v>
          </cell>
          <cell r="E2541" t="str">
            <v>VIGILANCIA</v>
          </cell>
          <cell r="F2541" t="str">
            <v>ACTIVA</v>
          </cell>
          <cell r="G2541" t="str">
            <v xml:space="preserve">OTRAS INDUSTRIAS MANUFACTURERAS              </v>
          </cell>
          <cell r="H2541">
            <v>2540</v>
          </cell>
          <cell r="I2541">
            <v>7707813</v>
          </cell>
          <cell r="J2541">
            <v>1869</v>
          </cell>
          <cell r="K2541">
            <v>4819236</v>
          </cell>
          <cell r="L2541">
            <v>2387</v>
          </cell>
          <cell r="M2541">
            <v>18430505</v>
          </cell>
          <cell r="N2541">
            <v>3106</v>
          </cell>
          <cell r="O2541">
            <v>3413558</v>
          </cell>
          <cell r="P2541">
            <v>1638</v>
          </cell>
          <cell r="Q2541">
            <v>1687661</v>
          </cell>
          <cell r="R2541">
            <v>1258</v>
          </cell>
          <cell r="S2541">
            <v>1486342</v>
          </cell>
          <cell r="T2541">
            <v>12798</v>
          </cell>
          <cell r="U2541">
            <v>1787</v>
          </cell>
        </row>
        <row r="2542">
          <cell r="A2542">
            <v>830038607</v>
          </cell>
          <cell r="B2542" t="str">
            <v xml:space="preserve">COMERCIALIZADORA CFC S A                                              </v>
          </cell>
          <cell r="C2542" t="str">
            <v xml:space="preserve">BOGOTA D.C.               </v>
          </cell>
          <cell r="D2542" t="str">
            <v xml:space="preserve">BOGOTA D.C.               </v>
          </cell>
          <cell r="E2542" t="str">
            <v>VIGILANCIA</v>
          </cell>
          <cell r="F2542" t="str">
            <v>ACTIVA</v>
          </cell>
          <cell r="G2542" t="str">
            <v xml:space="preserve">COMERCIO AL POR MAYOR                        </v>
          </cell>
          <cell r="H2542">
            <v>2541</v>
          </cell>
          <cell r="I2542">
            <v>7706238</v>
          </cell>
          <cell r="J2542">
            <v>3295</v>
          </cell>
          <cell r="K2542">
            <v>2107699</v>
          </cell>
          <cell r="L2542">
            <v>1407</v>
          </cell>
          <cell r="M2542">
            <v>33730871</v>
          </cell>
          <cell r="N2542">
            <v>3235</v>
          </cell>
          <cell r="O2542">
            <v>3250555</v>
          </cell>
          <cell r="P2542">
            <v>1508</v>
          </cell>
          <cell r="Q2542">
            <v>1857022</v>
          </cell>
          <cell r="R2542">
            <v>1440</v>
          </cell>
          <cell r="S2542">
            <v>1255331</v>
          </cell>
          <cell r="T2542">
            <v>13426</v>
          </cell>
          <cell r="U2542">
            <v>1871</v>
          </cell>
        </row>
        <row r="2543">
          <cell r="A2543">
            <v>860004871</v>
          </cell>
          <cell r="B2543" t="str">
            <v xml:space="preserve">COMPAÑIA COMERCIAL CURACAO DE COLOMBIA S A                            </v>
          </cell>
          <cell r="C2543" t="str">
            <v xml:space="preserve">BOGOTA D.C.               </v>
          </cell>
          <cell r="D2543" t="str">
            <v xml:space="preserve">BOGOTA D.C.               </v>
          </cell>
          <cell r="E2543" t="str">
            <v>VIGILANCIA</v>
          </cell>
          <cell r="F2543" t="str">
            <v>ACTIVA</v>
          </cell>
          <cell r="G2543" t="str">
            <v xml:space="preserve">COMERCIO AL POR MAYOR                        </v>
          </cell>
          <cell r="H2543">
            <v>2542</v>
          </cell>
          <cell r="I2543">
            <v>7701362</v>
          </cell>
          <cell r="J2543">
            <v>2597</v>
          </cell>
          <cell r="K2543">
            <v>2951431</v>
          </cell>
          <cell r="L2543">
            <v>2753</v>
          </cell>
          <cell r="M2543">
            <v>15658292</v>
          </cell>
          <cell r="N2543">
            <v>2850</v>
          </cell>
          <cell r="O2543">
            <v>3791196</v>
          </cell>
          <cell r="P2543">
            <v>1877</v>
          </cell>
          <cell r="Q2543">
            <v>1436176</v>
          </cell>
          <cell r="R2543">
            <v>1780</v>
          </cell>
          <cell r="S2543">
            <v>936780</v>
          </cell>
          <cell r="T2543">
            <v>14399</v>
          </cell>
          <cell r="U2543">
            <v>2006</v>
          </cell>
        </row>
        <row r="2544">
          <cell r="A2544">
            <v>830128434</v>
          </cell>
          <cell r="B2544" t="str">
            <v xml:space="preserve">WEG COLOMBIA LTDA                                                     </v>
          </cell>
          <cell r="C2544" t="str">
            <v xml:space="preserve">BOGOTA D.C.               </v>
          </cell>
          <cell r="D2544" t="str">
            <v xml:space="preserve">BOGOTA D.C.               </v>
          </cell>
          <cell r="E2544" t="str">
            <v>INSPECCIÓN</v>
          </cell>
          <cell r="F2544" t="str">
            <v>ACTIVA</v>
          </cell>
          <cell r="G2544" t="str">
            <v xml:space="preserve">COMERCIO AL POR MAYOR                        </v>
          </cell>
          <cell r="H2544">
            <v>2543</v>
          </cell>
          <cell r="I2544">
            <v>7693819</v>
          </cell>
          <cell r="J2544">
            <v>3974</v>
          </cell>
          <cell r="K2544">
            <v>1539553</v>
          </cell>
          <cell r="L2544">
            <v>4228</v>
          </cell>
          <cell r="M2544">
            <v>9307775</v>
          </cell>
          <cell r="N2544">
            <v>4298</v>
          </cell>
          <cell r="O2544">
            <v>2312104</v>
          </cell>
          <cell r="P2544">
            <v>3157</v>
          </cell>
          <cell r="Q2544">
            <v>723783</v>
          </cell>
          <cell r="R2544">
            <v>2092</v>
          </cell>
          <cell r="S2544">
            <v>761025</v>
          </cell>
          <cell r="T2544">
            <v>20292</v>
          </cell>
          <cell r="U2544">
            <v>2772</v>
          </cell>
        </row>
        <row r="2545">
          <cell r="A2545">
            <v>860520976</v>
          </cell>
          <cell r="B2545" t="str">
            <v xml:space="preserve">ZETTA COMUNICADORES S A                                               </v>
          </cell>
          <cell r="C2545" t="str">
            <v xml:space="preserve">BOGOTA D.C.               </v>
          </cell>
          <cell r="D2545" t="str">
            <v xml:space="preserve">BOGOTA D.C.               </v>
          </cell>
          <cell r="E2545" t="str">
            <v>INSPECCIÓN</v>
          </cell>
          <cell r="F2545" t="str">
            <v>ACTIVA</v>
          </cell>
          <cell r="G2545" t="str">
            <v xml:space="preserve">PUBLICACIONES PERIODICAS                     </v>
          </cell>
          <cell r="H2545">
            <v>2544</v>
          </cell>
          <cell r="I2545">
            <v>7688984</v>
          </cell>
          <cell r="J2545">
            <v>2492</v>
          </cell>
          <cell r="K2545">
            <v>3102565</v>
          </cell>
          <cell r="L2545">
            <v>3747</v>
          </cell>
          <cell r="M2545">
            <v>10808940</v>
          </cell>
          <cell r="N2545">
            <v>2423</v>
          </cell>
          <cell r="O2545">
            <v>4631106</v>
          </cell>
          <cell r="P2545">
            <v>3075</v>
          </cell>
          <cell r="Q2545">
            <v>755860</v>
          </cell>
          <cell r="R2545">
            <v>7084</v>
          </cell>
          <cell r="S2545">
            <v>111224</v>
          </cell>
          <cell r="T2545">
            <v>21365</v>
          </cell>
          <cell r="U2545">
            <v>2931</v>
          </cell>
        </row>
        <row r="2546">
          <cell r="A2546">
            <v>800226901</v>
          </cell>
          <cell r="B2546" t="str">
            <v xml:space="preserve">RECICLENE S A                                                         </v>
          </cell>
          <cell r="C2546" t="str">
            <v xml:space="preserve">SOACHA                    </v>
          </cell>
          <cell r="D2546" t="str">
            <v xml:space="preserve">CUNDINAMARCA              </v>
          </cell>
          <cell r="E2546" t="str">
            <v>INSPECCIÓN</v>
          </cell>
          <cell r="F2546" t="str">
            <v>ACTIVA</v>
          </cell>
          <cell r="G2546" t="str">
            <v xml:space="preserve">PRODUCTOS DE PLASTICO                        </v>
          </cell>
          <cell r="H2546">
            <v>2545</v>
          </cell>
          <cell r="I2546">
            <v>7676861</v>
          </cell>
          <cell r="J2546">
            <v>1924.5</v>
          </cell>
          <cell r="K2546">
            <v>4572653</v>
          </cell>
          <cell r="L2546">
            <v>3830</v>
          </cell>
          <cell r="M2546">
            <v>10525912</v>
          </cell>
          <cell r="N2546">
            <v>4574</v>
          </cell>
          <cell r="O2546">
            <v>2133741</v>
          </cell>
          <cell r="P2546">
            <v>2634</v>
          </cell>
          <cell r="Q2546">
            <v>933323</v>
          </cell>
          <cell r="R2546">
            <v>2015</v>
          </cell>
          <cell r="S2546">
            <v>793647</v>
          </cell>
          <cell r="T2546">
            <v>17522.5</v>
          </cell>
          <cell r="U2546">
            <v>2410</v>
          </cell>
        </row>
        <row r="2547">
          <cell r="A2547">
            <v>890302861</v>
          </cell>
          <cell r="B2547" t="str">
            <v xml:space="preserve">ENALIA LIMITADA                                                       </v>
          </cell>
          <cell r="C2547" t="str">
            <v xml:space="preserve">BOGOTA D.C.               </v>
          </cell>
          <cell r="D2547" t="str">
            <v xml:space="preserve">BOGOTA D.C.               </v>
          </cell>
          <cell r="E2547" t="str">
            <v>INSPECCIÓN</v>
          </cell>
          <cell r="F2547" t="str">
            <v>ACTIVA</v>
          </cell>
          <cell r="G2547" t="str">
            <v xml:space="preserve">BEBIDAS                                      </v>
          </cell>
          <cell r="H2547">
            <v>2546</v>
          </cell>
          <cell r="I2547">
            <v>7675532</v>
          </cell>
          <cell r="J2547">
            <v>1469</v>
          </cell>
          <cell r="K2547">
            <v>6683597</v>
          </cell>
          <cell r="L2547">
            <v>4743</v>
          </cell>
          <cell r="M2547">
            <v>8102617</v>
          </cell>
          <cell r="N2547">
            <v>3393</v>
          </cell>
          <cell r="O2547">
            <v>3073058</v>
          </cell>
          <cell r="P2547">
            <v>2001</v>
          </cell>
          <cell r="Q2547">
            <v>1341053</v>
          </cell>
          <cell r="R2547">
            <v>2107</v>
          </cell>
          <cell r="S2547">
            <v>752265</v>
          </cell>
          <cell r="T2547">
            <v>16259</v>
          </cell>
          <cell r="U2547">
            <v>2245</v>
          </cell>
        </row>
        <row r="2548">
          <cell r="A2548">
            <v>805009271</v>
          </cell>
          <cell r="B2548" t="str">
            <v xml:space="preserve">DESARROLLO INDUSTRIAL DEL ALUMINIO S.A                                </v>
          </cell>
          <cell r="C2548" t="str">
            <v xml:space="preserve">YUMBO                     </v>
          </cell>
          <cell r="D2548" t="str">
            <v xml:space="preserve">VALLE                     </v>
          </cell>
          <cell r="E2548" t="str">
            <v>VIGILANCIA</v>
          </cell>
          <cell r="F2548" t="str">
            <v>ACTIVA</v>
          </cell>
          <cell r="G2548" t="str">
            <v xml:space="preserve">INDUSTRIA METALMECANICA DERIVADA             </v>
          </cell>
          <cell r="H2548">
            <v>2547</v>
          </cell>
          <cell r="I2548">
            <v>7663671</v>
          </cell>
          <cell r="J2548">
            <v>2741.5</v>
          </cell>
          <cell r="K2548">
            <v>2765418</v>
          </cell>
          <cell r="L2548">
            <v>2903</v>
          </cell>
          <cell r="M2548">
            <v>14709167</v>
          </cell>
          <cell r="N2548">
            <v>3185</v>
          </cell>
          <cell r="O2548">
            <v>3325884</v>
          </cell>
          <cell r="P2548">
            <v>2457</v>
          </cell>
          <cell r="Q2548">
            <v>1023141</v>
          </cell>
          <cell r="R2548">
            <v>2824</v>
          </cell>
          <cell r="S2548">
            <v>499156</v>
          </cell>
          <cell r="T2548">
            <v>16657.5</v>
          </cell>
          <cell r="U2548">
            <v>2294</v>
          </cell>
        </row>
        <row r="2549">
          <cell r="A2549">
            <v>830101217</v>
          </cell>
          <cell r="B2549" t="str">
            <v xml:space="preserve">G2 COLOMBIA LTDA.                                                     </v>
          </cell>
          <cell r="C2549" t="str">
            <v xml:space="preserve">BOGOTA D.C.               </v>
          </cell>
          <cell r="D2549" t="str">
            <v xml:space="preserve">BOGOTA D.C.               </v>
          </cell>
          <cell r="E2549" t="str">
            <v>INSPECCIÓN</v>
          </cell>
          <cell r="F2549" t="str">
            <v>ACTIVA</v>
          </cell>
          <cell r="G2549" t="str">
            <v xml:space="preserve">OTRAS ACTIVIDADES EMPRESARIALES              </v>
          </cell>
          <cell r="H2549">
            <v>2548</v>
          </cell>
          <cell r="I2549">
            <v>7662796</v>
          </cell>
          <cell r="J2549">
            <v>5575</v>
          </cell>
          <cell r="K2549">
            <v>758423</v>
          </cell>
          <cell r="L2549">
            <v>5582</v>
          </cell>
          <cell r="M2549">
            <v>6395741</v>
          </cell>
          <cell r="N2549">
            <v>2393</v>
          </cell>
          <cell r="O2549">
            <v>4683518</v>
          </cell>
          <cell r="P2549">
            <v>2347</v>
          </cell>
          <cell r="Q2549">
            <v>1083704</v>
          </cell>
          <cell r="R2549">
            <v>2579</v>
          </cell>
          <cell r="S2549">
            <v>563737</v>
          </cell>
          <cell r="T2549">
            <v>21024</v>
          </cell>
          <cell r="U2549">
            <v>2876</v>
          </cell>
        </row>
        <row r="2550">
          <cell r="A2550">
            <v>830002397</v>
          </cell>
          <cell r="B2550" t="str">
            <v xml:space="preserve">SIA DHL DANZAS COLOMBIA S.A.                                          </v>
          </cell>
          <cell r="C2550" t="str">
            <v xml:space="preserve">BOGOTA D.C.               </v>
          </cell>
          <cell r="D2550" t="str">
            <v xml:space="preserve">BOGOTA D.C.               </v>
          </cell>
          <cell r="E2550" t="str">
            <v>INSPECCIÓN</v>
          </cell>
          <cell r="F2550" t="str">
            <v>ACTIVA</v>
          </cell>
          <cell r="G2550" t="str">
            <v xml:space="preserve">TELEFONIA Y REDES                            </v>
          </cell>
          <cell r="H2550">
            <v>2549</v>
          </cell>
          <cell r="I2550">
            <v>7661758</v>
          </cell>
          <cell r="J2550">
            <v>1804.5</v>
          </cell>
          <cell r="K2550">
            <v>5065386</v>
          </cell>
          <cell r="L2550">
            <v>3878</v>
          </cell>
          <cell r="M2550">
            <v>10388847</v>
          </cell>
          <cell r="N2550">
            <v>1436</v>
          </cell>
          <cell r="O2550">
            <v>8139257</v>
          </cell>
          <cell r="P2550">
            <v>1670</v>
          </cell>
          <cell r="Q2550">
            <v>1640964</v>
          </cell>
          <cell r="R2550">
            <v>3121</v>
          </cell>
          <cell r="S2550">
            <v>434119</v>
          </cell>
          <cell r="T2550">
            <v>14458.5</v>
          </cell>
          <cell r="U2550">
            <v>2015</v>
          </cell>
        </row>
        <row r="2551">
          <cell r="A2551">
            <v>860068802</v>
          </cell>
          <cell r="B2551" t="str">
            <v xml:space="preserve">PEDRO SANCHEZ RAMIREZ &amp; CIA. LTDA.                                    </v>
          </cell>
          <cell r="C2551" t="str">
            <v xml:space="preserve">BOGOTA D.C.               </v>
          </cell>
          <cell r="D2551" t="str">
            <v xml:space="preserve">BOGOTA D.C.               </v>
          </cell>
          <cell r="E2551" t="str">
            <v>INSPECCIÓN</v>
          </cell>
          <cell r="F2551" t="str">
            <v>ACTIVA</v>
          </cell>
          <cell r="G2551" t="str">
            <v xml:space="preserve">COMERCIO AL POR MENOR                        </v>
          </cell>
          <cell r="H2551">
            <v>2550</v>
          </cell>
          <cell r="I2551">
            <v>7661744</v>
          </cell>
          <cell r="J2551">
            <v>1437.5</v>
          </cell>
          <cell r="K2551">
            <v>6874934</v>
          </cell>
          <cell r="L2551">
            <v>3964</v>
          </cell>
          <cell r="M2551">
            <v>10114229</v>
          </cell>
          <cell r="N2551">
            <v>2526</v>
          </cell>
          <cell r="O2551">
            <v>4432505</v>
          </cell>
          <cell r="P2551">
            <v>1914</v>
          </cell>
          <cell r="Q2551">
            <v>1404545</v>
          </cell>
          <cell r="R2551">
            <v>2091</v>
          </cell>
          <cell r="S2551">
            <v>761659</v>
          </cell>
          <cell r="T2551">
            <v>14482.5</v>
          </cell>
          <cell r="U2551">
            <v>2018</v>
          </cell>
        </row>
        <row r="2552">
          <cell r="A2552">
            <v>860001711</v>
          </cell>
          <cell r="B2552" t="str">
            <v xml:space="preserve">WEST PHARMACEUTICAL SERVICES COLOMBIA S.A.                            </v>
          </cell>
          <cell r="C2552" t="str">
            <v xml:space="preserve">BOGOTA D.C.               </v>
          </cell>
          <cell r="D2552" t="str">
            <v xml:space="preserve">BOGOTA D.C.               </v>
          </cell>
          <cell r="E2552" t="str">
            <v>INSPECCIÓN</v>
          </cell>
          <cell r="F2552" t="str">
            <v>ACTIVA</v>
          </cell>
          <cell r="G2552" t="str">
            <v xml:space="preserve">COMERCIO AL POR MAYOR                        </v>
          </cell>
          <cell r="H2552">
            <v>2551</v>
          </cell>
          <cell r="I2552">
            <v>7661226</v>
          </cell>
          <cell r="J2552">
            <v>1635.5</v>
          </cell>
          <cell r="K2552">
            <v>5786889</v>
          </cell>
          <cell r="L2552">
            <v>3864</v>
          </cell>
          <cell r="M2552">
            <v>10415118</v>
          </cell>
          <cell r="N2552">
            <v>3244</v>
          </cell>
          <cell r="O2552">
            <v>3233408</v>
          </cell>
          <cell r="P2552">
            <v>1677</v>
          </cell>
          <cell r="Q2552">
            <v>1634394</v>
          </cell>
          <cell r="R2552">
            <v>1769</v>
          </cell>
          <cell r="S2552">
            <v>949616</v>
          </cell>
          <cell r="T2552">
            <v>14740.5</v>
          </cell>
          <cell r="U2552">
            <v>2045</v>
          </cell>
        </row>
        <row r="2553">
          <cell r="A2553">
            <v>890911324</v>
          </cell>
          <cell r="B2553" t="str">
            <v xml:space="preserve">INSTELEC LTDA                                                         </v>
          </cell>
          <cell r="C2553" t="str">
            <v xml:space="preserve">MEDELLIN                  </v>
          </cell>
          <cell r="D2553" t="str">
            <v xml:space="preserve">ANTIOQUIA                 </v>
          </cell>
          <cell r="E2553" t="str">
            <v>INSPECCIÓN</v>
          </cell>
          <cell r="F2553" t="str">
            <v>ACTIVA</v>
          </cell>
          <cell r="G2553" t="str">
            <v xml:space="preserve">GENERACION Y SUMINISTRO DE ELECTRICIDAD, GAS </v>
          </cell>
          <cell r="H2553">
            <v>2552</v>
          </cell>
          <cell r="I2553">
            <v>7648726</v>
          </cell>
          <cell r="J2553">
            <v>2122.5</v>
          </cell>
          <cell r="K2553">
            <v>3983162</v>
          </cell>
          <cell r="L2553">
            <v>3364</v>
          </cell>
          <cell r="M2553">
            <v>12421593</v>
          </cell>
          <cell r="N2553">
            <v>5088</v>
          </cell>
          <cell r="O2553">
            <v>1863239</v>
          </cell>
          <cell r="P2553">
            <v>3093</v>
          </cell>
          <cell r="Q2553">
            <v>747949</v>
          </cell>
          <cell r="R2553">
            <v>4242</v>
          </cell>
          <cell r="S2553">
            <v>271569</v>
          </cell>
          <cell r="T2553">
            <v>20461.5</v>
          </cell>
          <cell r="U2553">
            <v>2800</v>
          </cell>
        </row>
        <row r="2554">
          <cell r="A2554">
            <v>860511232</v>
          </cell>
          <cell r="B2554" t="str">
            <v xml:space="preserve">BERLITZ COLOMBIA S.A.                                                 </v>
          </cell>
          <cell r="C2554" t="str">
            <v xml:space="preserve">BOGOTA D.C.               </v>
          </cell>
          <cell r="D2554" t="str">
            <v xml:space="preserve">BOGOTA D.C.               </v>
          </cell>
          <cell r="E2554" t="str">
            <v>INSPECCIÓN</v>
          </cell>
          <cell r="F2554" t="str">
            <v>ACTIVA</v>
          </cell>
          <cell r="G2554" t="str">
            <v xml:space="preserve">EDUCACION                                    </v>
          </cell>
          <cell r="H2554">
            <v>2553</v>
          </cell>
          <cell r="I2554">
            <v>7643750</v>
          </cell>
          <cell r="J2554">
            <v>2190.5</v>
          </cell>
          <cell r="K2554">
            <v>3789714</v>
          </cell>
          <cell r="L2554">
            <v>4983</v>
          </cell>
          <cell r="M2554">
            <v>7522517</v>
          </cell>
          <cell r="N2554">
            <v>2165</v>
          </cell>
          <cell r="O2554">
            <v>5228796</v>
          </cell>
          <cell r="P2554">
            <v>1505</v>
          </cell>
          <cell r="Q2554">
            <v>1862195</v>
          </cell>
          <cell r="R2554">
            <v>2414</v>
          </cell>
          <cell r="S2554">
            <v>622113</v>
          </cell>
          <cell r="T2554">
            <v>15810.5</v>
          </cell>
          <cell r="U2554">
            <v>2178</v>
          </cell>
        </row>
        <row r="2555">
          <cell r="A2555">
            <v>815004320</v>
          </cell>
          <cell r="B2555" t="str">
            <v xml:space="preserve">PLASTIC FILMS INTERNACIONAL S A                                       </v>
          </cell>
          <cell r="C2555" t="str">
            <v xml:space="preserve">PALMIRA                   </v>
          </cell>
          <cell r="D2555" t="str">
            <v xml:space="preserve">VALLE                     </v>
          </cell>
          <cell r="E2555" t="str">
            <v>VIGILANCIA</v>
          </cell>
          <cell r="F2555" t="str">
            <v>ACTIVA</v>
          </cell>
          <cell r="G2555" t="str">
            <v xml:space="preserve">PRODUCTOS DE PLASTICO                        </v>
          </cell>
          <cell r="H2555">
            <v>2554</v>
          </cell>
          <cell r="I2555">
            <v>7642783</v>
          </cell>
          <cell r="J2555">
            <v>3153</v>
          </cell>
          <cell r="K2555">
            <v>2265825</v>
          </cell>
          <cell r="L2555">
            <v>4156</v>
          </cell>
          <cell r="M2555">
            <v>9547958</v>
          </cell>
          <cell r="N2555">
            <v>3509</v>
          </cell>
          <cell r="O2555">
            <v>2953391</v>
          </cell>
          <cell r="P2555">
            <v>2673</v>
          </cell>
          <cell r="Q2555">
            <v>910544</v>
          </cell>
          <cell r="R2555">
            <v>1777</v>
          </cell>
          <cell r="S2555">
            <v>941213</v>
          </cell>
          <cell r="T2555">
            <v>17822</v>
          </cell>
          <cell r="U2555">
            <v>2445</v>
          </cell>
        </row>
        <row r="2556">
          <cell r="A2556">
            <v>860534045</v>
          </cell>
          <cell r="B2556" t="str">
            <v xml:space="preserve">ASEPSIS PRODUCTS DE COLOMBIA LTDA. PROASEPSIS LTDA.                   </v>
          </cell>
          <cell r="C2556" t="str">
            <v xml:space="preserve">BOGOTA D.C.               </v>
          </cell>
          <cell r="D2556" t="str">
            <v xml:space="preserve">BOGOTA D.C.               </v>
          </cell>
          <cell r="E2556" t="str">
            <v>INSPECCIÓN</v>
          </cell>
          <cell r="F2556" t="str">
            <v>ACTIVA</v>
          </cell>
          <cell r="G2556" t="str">
            <v xml:space="preserve">COMERCIO AL POR MAYOR                        </v>
          </cell>
          <cell r="H2556">
            <v>2555</v>
          </cell>
          <cell r="I2556">
            <v>7632166</v>
          </cell>
          <cell r="J2556">
            <v>1578.5</v>
          </cell>
          <cell r="K2556">
            <v>6050766</v>
          </cell>
          <cell r="L2556">
            <v>5430</v>
          </cell>
          <cell r="M2556">
            <v>6673669</v>
          </cell>
          <cell r="N2556">
            <v>2778</v>
          </cell>
          <cell r="O2556">
            <v>3915298</v>
          </cell>
          <cell r="P2556">
            <v>1941</v>
          </cell>
          <cell r="Q2556">
            <v>1383341</v>
          </cell>
          <cell r="R2556">
            <v>2462</v>
          </cell>
          <cell r="S2556">
            <v>603932</v>
          </cell>
          <cell r="T2556">
            <v>16744.5</v>
          </cell>
          <cell r="U2556">
            <v>2308</v>
          </cell>
        </row>
        <row r="2557">
          <cell r="A2557">
            <v>890310171</v>
          </cell>
          <cell r="B2557" t="str">
            <v xml:space="preserve">INDUSTRIAS LEMBER LTDA.                                               </v>
          </cell>
          <cell r="C2557" t="str">
            <v xml:space="preserve">YUMBO                     </v>
          </cell>
          <cell r="D2557" t="str">
            <v xml:space="preserve">VALLE                     </v>
          </cell>
          <cell r="E2557" t="str">
            <v>INSPECCIÓN</v>
          </cell>
          <cell r="F2557" t="str">
            <v>ACTIVA</v>
          </cell>
          <cell r="G2557" t="str">
            <v xml:space="preserve">PRODUCTOS QUIMICOS                           </v>
          </cell>
          <cell r="H2557">
            <v>2556</v>
          </cell>
          <cell r="I2557">
            <v>7631401</v>
          </cell>
          <cell r="J2557">
            <v>2537</v>
          </cell>
          <cell r="K2557">
            <v>3016840</v>
          </cell>
          <cell r="L2557">
            <v>3528</v>
          </cell>
          <cell r="M2557">
            <v>11716468</v>
          </cell>
          <cell r="N2557">
            <v>4649</v>
          </cell>
          <cell r="O2557">
            <v>2090859</v>
          </cell>
          <cell r="P2557">
            <v>3352</v>
          </cell>
          <cell r="Q2557">
            <v>670050</v>
          </cell>
          <cell r="R2557">
            <v>3267</v>
          </cell>
          <cell r="S2557">
            <v>404485</v>
          </cell>
          <cell r="T2557">
            <v>19889</v>
          </cell>
          <cell r="U2557">
            <v>2721</v>
          </cell>
        </row>
        <row r="2558">
          <cell r="A2558">
            <v>800005141</v>
          </cell>
          <cell r="B2558" t="str">
            <v xml:space="preserve">INDUSTRIA NACIONAL DE ALIMENTOS LACTEOS S.A. INALAC S.A.              </v>
          </cell>
          <cell r="C2558" t="str">
            <v xml:space="preserve">ITAGUI                    </v>
          </cell>
          <cell r="D2558" t="str">
            <v xml:space="preserve">ANTIOQUIA                 </v>
          </cell>
          <cell r="E2558" t="str">
            <v>VIGILANCIA</v>
          </cell>
          <cell r="F2558" t="str">
            <v>ACTIVA</v>
          </cell>
          <cell r="G2558" t="str">
            <v xml:space="preserve">PRODUCTOS ALIMENTICIOS                       </v>
          </cell>
          <cell r="H2558">
            <v>2557</v>
          </cell>
          <cell r="I2558">
            <v>7628980</v>
          </cell>
          <cell r="J2558">
            <v>1955.5</v>
          </cell>
          <cell r="K2558">
            <v>4489757</v>
          </cell>
          <cell r="L2558">
            <v>2503</v>
          </cell>
          <cell r="M2558">
            <v>17549355</v>
          </cell>
          <cell r="N2558">
            <v>1346</v>
          </cell>
          <cell r="O2558">
            <v>8799891</v>
          </cell>
          <cell r="P2558">
            <v>7307</v>
          </cell>
          <cell r="Q2558">
            <v>191493</v>
          </cell>
          <cell r="R2558">
            <v>1745</v>
          </cell>
          <cell r="S2558">
            <v>969099</v>
          </cell>
          <cell r="T2558">
            <v>17413.5</v>
          </cell>
          <cell r="U2558">
            <v>2397</v>
          </cell>
        </row>
        <row r="2559">
          <cell r="A2559">
            <v>820004492</v>
          </cell>
          <cell r="B2559" t="str">
            <v xml:space="preserve">INDUSTRIA DE LICORES DE BOYACA S.A-C.I                                </v>
          </cell>
          <cell r="C2559" t="str">
            <v xml:space="preserve">TUNJA                     </v>
          </cell>
          <cell r="D2559" t="str">
            <v xml:space="preserve">BOYACA                    </v>
          </cell>
          <cell r="E2559" t="str">
            <v>INSPECCIÓN</v>
          </cell>
          <cell r="F2559" t="str">
            <v>ACTIVA</v>
          </cell>
          <cell r="G2559" t="str">
            <v xml:space="preserve">BEBIDAS                                      </v>
          </cell>
          <cell r="H2559">
            <v>2558</v>
          </cell>
          <cell r="I2559">
            <v>7628634</v>
          </cell>
          <cell r="J2559">
            <v>4325.5</v>
          </cell>
          <cell r="K2559">
            <v>1317342</v>
          </cell>
          <cell r="L2559">
            <v>5061</v>
          </cell>
          <cell r="M2559">
            <v>7348248</v>
          </cell>
          <cell r="N2559">
            <v>2961</v>
          </cell>
          <cell r="O2559">
            <v>3623964</v>
          </cell>
          <cell r="P2559">
            <v>2003</v>
          </cell>
          <cell r="Q2559">
            <v>1338862</v>
          </cell>
          <cell r="R2559">
            <v>2695</v>
          </cell>
          <cell r="S2559">
            <v>531221</v>
          </cell>
          <cell r="T2559">
            <v>19603.5</v>
          </cell>
          <cell r="U2559">
            <v>2680</v>
          </cell>
        </row>
        <row r="2560">
          <cell r="A2560">
            <v>830089336</v>
          </cell>
          <cell r="B2560" t="str">
            <v xml:space="preserve">AFINASIS LTDA                                                         </v>
          </cell>
          <cell r="C2560" t="str">
            <v xml:space="preserve">BOGOTA D.C.               </v>
          </cell>
          <cell r="D2560" t="str">
            <v xml:space="preserve">BOGOTA D.C.               </v>
          </cell>
          <cell r="E2560" t="str">
            <v>INSPECCIÓN</v>
          </cell>
          <cell r="F2560" t="str">
            <v>ACTIVA</v>
          </cell>
          <cell r="G2560" t="str">
            <v xml:space="preserve">ACTIVIDADES DE INFORMATICA                   </v>
          </cell>
          <cell r="H2560">
            <v>2559</v>
          </cell>
          <cell r="I2560">
            <v>7626030</v>
          </cell>
          <cell r="J2560">
            <v>4438</v>
          </cell>
          <cell r="K2560">
            <v>1253672</v>
          </cell>
          <cell r="L2560">
            <v>3445</v>
          </cell>
          <cell r="M2560">
            <v>12077040</v>
          </cell>
          <cell r="N2560">
            <v>4024</v>
          </cell>
          <cell r="O2560">
            <v>2507793</v>
          </cell>
          <cell r="P2560">
            <v>2528</v>
          </cell>
          <cell r="Q2560">
            <v>986404</v>
          </cell>
          <cell r="R2560">
            <v>3487</v>
          </cell>
          <cell r="S2560">
            <v>366218</v>
          </cell>
          <cell r="T2560">
            <v>20481</v>
          </cell>
          <cell r="U2560">
            <v>2807</v>
          </cell>
        </row>
        <row r="2561">
          <cell r="A2561">
            <v>800146077</v>
          </cell>
          <cell r="B2561" t="str">
            <v xml:space="preserve">ASEOS COLOMBIANOS ASEOCOLBA S A                                       </v>
          </cell>
          <cell r="C2561" t="str">
            <v xml:space="preserve">BARRANQUILLA              </v>
          </cell>
          <cell r="D2561" t="str">
            <v xml:space="preserve">ATLANTICO                 </v>
          </cell>
          <cell r="E2561" t="str">
            <v>VIGILANCIA</v>
          </cell>
          <cell r="F2561" t="str">
            <v>ACTIVA</v>
          </cell>
          <cell r="G2561" t="str">
            <v xml:space="preserve">OTRAS ACTIVIDADES EMPRESARIALES              </v>
          </cell>
          <cell r="H2561">
            <v>2560</v>
          </cell>
          <cell r="I2561">
            <v>7622754</v>
          </cell>
          <cell r="J2561">
            <v>1973</v>
          </cell>
          <cell r="K2561">
            <v>4431429</v>
          </cell>
          <cell r="L2561">
            <v>2174</v>
          </cell>
          <cell r="M2561">
            <v>20418503</v>
          </cell>
          <cell r="N2561">
            <v>3566</v>
          </cell>
          <cell r="O2561">
            <v>2898919</v>
          </cell>
          <cell r="P2561">
            <v>2096</v>
          </cell>
          <cell r="Q2561">
            <v>1267599</v>
          </cell>
          <cell r="R2561">
            <v>3149</v>
          </cell>
          <cell r="S2561">
            <v>428579</v>
          </cell>
          <cell r="T2561">
            <v>15518</v>
          </cell>
          <cell r="U2561">
            <v>2139</v>
          </cell>
        </row>
        <row r="2562">
          <cell r="A2562">
            <v>800252539</v>
          </cell>
          <cell r="B2562" t="str">
            <v xml:space="preserve">CORTE Y DOBLEZ S.A.                                                   </v>
          </cell>
          <cell r="C2562" t="str">
            <v xml:space="preserve">MONTERIA                  </v>
          </cell>
          <cell r="D2562" t="str">
            <v xml:space="preserve">CORDOBA                   </v>
          </cell>
          <cell r="E2562" t="str">
            <v>VIGILANCIA</v>
          </cell>
          <cell r="F2562" t="str">
            <v>ACTIVA</v>
          </cell>
          <cell r="G2562" t="str">
            <v xml:space="preserve">COMERCIO AL POR MAYOR                        </v>
          </cell>
          <cell r="H2562">
            <v>2561</v>
          </cell>
          <cell r="I2562">
            <v>7615042</v>
          </cell>
          <cell r="J2562">
            <v>3262</v>
          </cell>
          <cell r="K2562">
            <v>2141380</v>
          </cell>
          <cell r="L2562">
            <v>1208</v>
          </cell>
          <cell r="M2562">
            <v>39263108</v>
          </cell>
          <cell r="N2562">
            <v>2637</v>
          </cell>
          <cell r="O2562">
            <v>4186152</v>
          </cell>
          <cell r="P2562">
            <v>1340</v>
          </cell>
          <cell r="Q2562">
            <v>2125342</v>
          </cell>
          <cell r="R2562">
            <v>1444</v>
          </cell>
          <cell r="S2562">
            <v>1250092</v>
          </cell>
          <cell r="T2562">
            <v>12452</v>
          </cell>
          <cell r="U2562">
            <v>1744</v>
          </cell>
        </row>
        <row r="2563">
          <cell r="A2563">
            <v>860529588</v>
          </cell>
          <cell r="B2563" t="str">
            <v xml:space="preserve">LABORATORIOS PROVET  S.  A.                                           </v>
          </cell>
          <cell r="C2563" t="str">
            <v xml:space="preserve">BOGOTA D.C.               </v>
          </cell>
          <cell r="D2563" t="str">
            <v xml:space="preserve">BOGOTA D.C.               </v>
          </cell>
          <cell r="E2563" t="str">
            <v>INSPECCIÓN</v>
          </cell>
          <cell r="F2563" t="str">
            <v>ACTIVA</v>
          </cell>
          <cell r="G2563" t="str">
            <v xml:space="preserve">PRODUCTOS QUIMICOS                           </v>
          </cell>
          <cell r="H2563">
            <v>2562</v>
          </cell>
          <cell r="I2563">
            <v>7611183</v>
          </cell>
          <cell r="J2563">
            <v>1596.5</v>
          </cell>
          <cell r="K2563">
            <v>5964616</v>
          </cell>
          <cell r="L2563">
            <v>4005</v>
          </cell>
          <cell r="M2563">
            <v>9953778</v>
          </cell>
          <cell r="N2563">
            <v>1619</v>
          </cell>
          <cell r="O2563">
            <v>7311088</v>
          </cell>
          <cell r="P2563">
            <v>1352</v>
          </cell>
          <cell r="Q2563">
            <v>2083898</v>
          </cell>
          <cell r="R2563">
            <v>2859</v>
          </cell>
          <cell r="S2563">
            <v>488369</v>
          </cell>
          <cell r="T2563">
            <v>13993.5</v>
          </cell>
          <cell r="U2563">
            <v>1948</v>
          </cell>
        </row>
        <row r="2564">
          <cell r="A2564">
            <v>891303212</v>
          </cell>
          <cell r="B2564" t="str">
            <v xml:space="preserve">FEDUSE S. A.                                                          </v>
          </cell>
          <cell r="C2564" t="str">
            <v xml:space="preserve">TULUA                     </v>
          </cell>
          <cell r="D2564" t="str">
            <v xml:space="preserve">VALLE                     </v>
          </cell>
          <cell r="E2564" t="str">
            <v>VIGILANCIA</v>
          </cell>
          <cell r="F2564" t="str">
            <v>ACTIVA</v>
          </cell>
          <cell r="G2564" t="str">
            <v xml:space="preserve">COMERCIO AL POR MENOR                        </v>
          </cell>
          <cell r="H2564">
            <v>2563</v>
          </cell>
          <cell r="I2564">
            <v>7603077</v>
          </cell>
          <cell r="J2564">
            <v>2507</v>
          </cell>
          <cell r="K2564">
            <v>3078765</v>
          </cell>
          <cell r="L2564">
            <v>1830</v>
          </cell>
          <cell r="M2564">
            <v>25033807</v>
          </cell>
          <cell r="N2564">
            <v>2756</v>
          </cell>
          <cell r="O2564">
            <v>3957257</v>
          </cell>
          <cell r="P2564">
            <v>2048</v>
          </cell>
          <cell r="Q2564">
            <v>1303512</v>
          </cell>
          <cell r="R2564">
            <v>3898</v>
          </cell>
          <cell r="S2564">
            <v>309773</v>
          </cell>
          <cell r="T2564">
            <v>15602</v>
          </cell>
          <cell r="U2564">
            <v>2154</v>
          </cell>
        </row>
        <row r="2565">
          <cell r="A2565">
            <v>800168226</v>
          </cell>
          <cell r="B2565" t="str">
            <v xml:space="preserve">VIAJES GALEON S.A.                                                    </v>
          </cell>
          <cell r="C2565" t="str">
            <v xml:space="preserve">BOGOTA D.C.               </v>
          </cell>
          <cell r="D2565" t="str">
            <v xml:space="preserve">BOGOTA D.C.               </v>
          </cell>
          <cell r="E2565" t="str">
            <v>INSPECCIÓN</v>
          </cell>
          <cell r="F2565" t="str">
            <v>ACTIVA</v>
          </cell>
          <cell r="G2565" t="str">
            <v xml:space="preserve">ACTIVIDADES DE TURISMO                       </v>
          </cell>
          <cell r="H2565">
            <v>2564</v>
          </cell>
          <cell r="I2565">
            <v>7598154</v>
          </cell>
          <cell r="J2565">
            <v>3793</v>
          </cell>
          <cell r="K2565">
            <v>1675677</v>
          </cell>
          <cell r="L2565">
            <v>3411</v>
          </cell>
          <cell r="M2565">
            <v>12222791</v>
          </cell>
          <cell r="N2565">
            <v>971</v>
          </cell>
          <cell r="O2565">
            <v>12222791</v>
          </cell>
          <cell r="P2565">
            <v>3473</v>
          </cell>
          <cell r="Q2565">
            <v>634351</v>
          </cell>
          <cell r="R2565">
            <v>5777</v>
          </cell>
          <cell r="S2565">
            <v>164832</v>
          </cell>
          <cell r="T2565">
            <v>19989</v>
          </cell>
          <cell r="U2565">
            <v>2733</v>
          </cell>
        </row>
        <row r="2566">
          <cell r="A2566">
            <v>860516178</v>
          </cell>
          <cell r="B2566" t="str">
            <v xml:space="preserve">TUCKER ENERGY SERVICES S.A.                                           </v>
          </cell>
          <cell r="C2566" t="str">
            <v xml:space="preserve">BOGOTA D.C.               </v>
          </cell>
          <cell r="D2566" t="str">
            <v xml:space="preserve">BOGOTA D.C.               </v>
          </cell>
          <cell r="E2566" t="str">
            <v>VIGILANCIA</v>
          </cell>
          <cell r="F2566" t="str">
            <v>ACTIVA</v>
          </cell>
          <cell r="G2566" t="str">
            <v xml:space="preserve">DERIVADOS DEL PETROLEO Y GAS                 </v>
          </cell>
          <cell r="H2566">
            <v>2565</v>
          </cell>
          <cell r="I2566">
            <v>7593240</v>
          </cell>
          <cell r="J2566">
            <v>1860</v>
          </cell>
          <cell r="K2566">
            <v>4865854</v>
          </cell>
          <cell r="L2566">
            <v>3298</v>
          </cell>
          <cell r="M2566">
            <v>12701313</v>
          </cell>
          <cell r="N2566">
            <v>1149</v>
          </cell>
          <cell r="O2566">
            <v>10195992</v>
          </cell>
          <cell r="P2566">
            <v>775</v>
          </cell>
          <cell r="Q2566">
            <v>4130481</v>
          </cell>
          <cell r="R2566">
            <v>1008</v>
          </cell>
          <cell r="S2566">
            <v>1934096</v>
          </cell>
          <cell r="T2566">
            <v>10655</v>
          </cell>
          <cell r="U2566">
            <v>1516</v>
          </cell>
        </row>
        <row r="2567">
          <cell r="A2567">
            <v>800133562</v>
          </cell>
          <cell r="B2567" t="str">
            <v xml:space="preserve">VARELA FIHOLL Y COMPA¥IA LIMITADA                                     </v>
          </cell>
          <cell r="C2567" t="str">
            <v xml:space="preserve">BOGOTA D.C.               </v>
          </cell>
          <cell r="D2567" t="str">
            <v xml:space="preserve">BOGOTA D.C.               </v>
          </cell>
          <cell r="E2567" t="str">
            <v>VIGILANCIA</v>
          </cell>
          <cell r="F2567" t="str">
            <v>ACTIVA</v>
          </cell>
          <cell r="G2567" t="str">
            <v xml:space="preserve">CONSTRUCCION DE OBRAS CIVILES                </v>
          </cell>
          <cell r="H2567">
            <v>2566</v>
          </cell>
          <cell r="I2567">
            <v>7586921</v>
          </cell>
          <cell r="J2567">
            <v>2162.5</v>
          </cell>
          <cell r="K2567">
            <v>3879395</v>
          </cell>
          <cell r="L2567">
            <v>1297</v>
          </cell>
          <cell r="M2567">
            <v>36351063</v>
          </cell>
          <cell r="N2567">
            <v>4705</v>
          </cell>
          <cell r="O2567">
            <v>2053601</v>
          </cell>
          <cell r="P2567">
            <v>3166</v>
          </cell>
          <cell r="Q2567">
            <v>720219</v>
          </cell>
          <cell r="R2567">
            <v>2828</v>
          </cell>
          <cell r="S2567">
            <v>498780</v>
          </cell>
          <cell r="T2567">
            <v>16724.5</v>
          </cell>
          <cell r="U2567">
            <v>2306</v>
          </cell>
        </row>
        <row r="2568">
          <cell r="A2568">
            <v>800144934</v>
          </cell>
          <cell r="B2568" t="str">
            <v xml:space="preserve">VISION &amp; MARKETING S.A.                                               </v>
          </cell>
          <cell r="C2568" t="str">
            <v xml:space="preserve">CALI                      </v>
          </cell>
          <cell r="D2568" t="str">
            <v xml:space="preserve">VALLE                     </v>
          </cell>
          <cell r="E2568" t="str">
            <v>VIGILANCIA</v>
          </cell>
          <cell r="F2568" t="str">
            <v>ACTIVA</v>
          </cell>
          <cell r="G2568" t="str">
            <v xml:space="preserve">OTRAS ACTIVIDADES EMPRESARIALES              </v>
          </cell>
          <cell r="H2568">
            <v>2567</v>
          </cell>
          <cell r="I2568">
            <v>7585846</v>
          </cell>
          <cell r="J2568">
            <v>5254.5</v>
          </cell>
          <cell r="K2568">
            <v>869489</v>
          </cell>
          <cell r="L2568">
            <v>2508</v>
          </cell>
          <cell r="M2568">
            <v>17527736</v>
          </cell>
          <cell r="N2568">
            <v>3594</v>
          </cell>
          <cell r="O2568">
            <v>2875837</v>
          </cell>
          <cell r="P2568">
            <v>2824</v>
          </cell>
          <cell r="Q2568">
            <v>851735</v>
          </cell>
          <cell r="R2568">
            <v>4276</v>
          </cell>
          <cell r="S2568">
            <v>268228</v>
          </cell>
          <cell r="T2568">
            <v>21023.5</v>
          </cell>
          <cell r="U2568">
            <v>2881</v>
          </cell>
        </row>
        <row r="2569">
          <cell r="A2569">
            <v>830106854</v>
          </cell>
          <cell r="B2569" t="str">
            <v xml:space="preserve">IMPORTADORA DE LLANTAS ESPECIALES SA                                  </v>
          </cell>
          <cell r="C2569" t="str">
            <v xml:space="preserve">FONTIBON                  </v>
          </cell>
          <cell r="D2569" t="str">
            <v xml:space="preserve">BOGOTA D.C.               </v>
          </cell>
          <cell r="E2569" t="str">
            <v>INSPECCIÓN</v>
          </cell>
          <cell r="F2569" t="str">
            <v>ACTIVA</v>
          </cell>
          <cell r="G2569" t="str">
            <v xml:space="preserve">COMERCIO DE VEHICULOS Y ACTIVIDADES CONEXAS  </v>
          </cell>
          <cell r="H2569">
            <v>2568</v>
          </cell>
          <cell r="I2569">
            <v>7584517</v>
          </cell>
          <cell r="J2569">
            <v>2996.5</v>
          </cell>
          <cell r="K2569">
            <v>2433116</v>
          </cell>
          <cell r="L2569">
            <v>3398</v>
          </cell>
          <cell r="M2569">
            <v>12278001</v>
          </cell>
          <cell r="N2569">
            <v>2501</v>
          </cell>
          <cell r="O2569">
            <v>4475723</v>
          </cell>
          <cell r="P2569">
            <v>2379</v>
          </cell>
          <cell r="Q2569">
            <v>1061612</v>
          </cell>
          <cell r="R2569">
            <v>3502</v>
          </cell>
          <cell r="S2569">
            <v>363323</v>
          </cell>
          <cell r="T2569">
            <v>17344.5</v>
          </cell>
          <cell r="U2569">
            <v>2385</v>
          </cell>
        </row>
        <row r="2570">
          <cell r="A2570">
            <v>890918814</v>
          </cell>
          <cell r="B2570" t="str">
            <v xml:space="preserve">SOCIEDAD DE COMERCIALIZACION INTERNACIONAL CARBONES Y MINERALES S.A   </v>
          </cell>
          <cell r="C2570" t="str">
            <v xml:space="preserve">MEDELLIN                  </v>
          </cell>
          <cell r="D2570" t="str">
            <v xml:space="preserve">ANTIOQUIA                 </v>
          </cell>
          <cell r="E2570" t="str">
            <v>VIGILANCIA</v>
          </cell>
          <cell r="F2570" t="str">
            <v>ACTIVA</v>
          </cell>
          <cell r="G2570" t="str">
            <v xml:space="preserve">COMERCIO AL POR MAYOR                        </v>
          </cell>
          <cell r="H2570">
            <v>2569</v>
          </cell>
          <cell r="I2570">
            <v>7579882</v>
          </cell>
          <cell r="J2570">
            <v>2993</v>
          </cell>
          <cell r="K2570">
            <v>2434843</v>
          </cell>
          <cell r="L2570">
            <v>1517</v>
          </cell>
          <cell r="M2570">
            <v>31051033</v>
          </cell>
          <cell r="N2570">
            <v>4490</v>
          </cell>
          <cell r="O2570">
            <v>2191016</v>
          </cell>
          <cell r="P2570">
            <v>1639</v>
          </cell>
          <cell r="Q2570">
            <v>1687287</v>
          </cell>
          <cell r="R2570">
            <v>1638</v>
          </cell>
          <cell r="S2570">
            <v>1051160</v>
          </cell>
          <cell r="T2570">
            <v>14846</v>
          </cell>
          <cell r="U2570">
            <v>2067</v>
          </cell>
        </row>
        <row r="2571">
          <cell r="A2571">
            <v>830084028</v>
          </cell>
          <cell r="B2571" t="str">
            <v xml:space="preserve">INDUSTRIAS CRUZ FERRETERIAS LTDA                                      </v>
          </cell>
          <cell r="C2571" t="str">
            <v xml:space="preserve">BOGOTA D.C.               </v>
          </cell>
          <cell r="D2571" t="str">
            <v xml:space="preserve">BOGOTA D.C.               </v>
          </cell>
          <cell r="E2571" t="str">
            <v>VIGILANCIA</v>
          </cell>
          <cell r="F2571" t="str">
            <v>ACTIVA</v>
          </cell>
          <cell r="G2571" t="str">
            <v xml:space="preserve">COMERCIO AL POR MENOR                        </v>
          </cell>
          <cell r="H2571">
            <v>2570</v>
          </cell>
          <cell r="I2571">
            <v>7576788</v>
          </cell>
          <cell r="J2571">
            <v>4017.5</v>
          </cell>
          <cell r="K2571">
            <v>1511514</v>
          </cell>
          <cell r="L2571">
            <v>2885</v>
          </cell>
          <cell r="M2571">
            <v>14819324</v>
          </cell>
          <cell r="N2571">
            <v>4087</v>
          </cell>
          <cell r="O2571">
            <v>2456134</v>
          </cell>
          <cell r="P2571">
            <v>2311</v>
          </cell>
          <cell r="Q2571">
            <v>1104699</v>
          </cell>
          <cell r="R2571">
            <v>3680</v>
          </cell>
          <cell r="S2571">
            <v>337139</v>
          </cell>
          <cell r="T2571">
            <v>19550.5</v>
          </cell>
          <cell r="U2571">
            <v>2670</v>
          </cell>
        </row>
        <row r="2572">
          <cell r="A2572">
            <v>800153677</v>
          </cell>
          <cell r="B2572" t="str">
            <v xml:space="preserve">HIERROS EL DORADO LTDA.                                               </v>
          </cell>
          <cell r="C2572" t="str">
            <v xml:space="preserve">BOGOTA D.C.               </v>
          </cell>
          <cell r="D2572" t="str">
            <v xml:space="preserve">BOGOTA D.C.               </v>
          </cell>
          <cell r="E2572" t="str">
            <v>INSPECCIÓN</v>
          </cell>
          <cell r="F2572" t="str">
            <v>ACTIVA</v>
          </cell>
          <cell r="G2572" t="str">
            <v xml:space="preserve">COMERCIO AL POR MAYOR                        </v>
          </cell>
          <cell r="H2572">
            <v>2571</v>
          </cell>
          <cell r="I2572">
            <v>7570512</v>
          </cell>
          <cell r="J2572">
            <v>2964</v>
          </cell>
          <cell r="K2572">
            <v>2478725</v>
          </cell>
          <cell r="L2572">
            <v>3228</v>
          </cell>
          <cell r="M2572">
            <v>12972920</v>
          </cell>
          <cell r="N2572">
            <v>4372</v>
          </cell>
          <cell r="O2572">
            <v>2267278</v>
          </cell>
          <cell r="P2572">
            <v>3014</v>
          </cell>
          <cell r="Q2572">
            <v>776189</v>
          </cell>
          <cell r="R2572">
            <v>2722</v>
          </cell>
          <cell r="S2572">
            <v>521510</v>
          </cell>
          <cell r="T2572">
            <v>18871</v>
          </cell>
          <cell r="U2572">
            <v>2582</v>
          </cell>
        </row>
        <row r="2573">
          <cell r="A2573">
            <v>830137570</v>
          </cell>
          <cell r="B2573" t="str">
            <v xml:space="preserve">DISTRIBUCIONES Y VENTAS DIVESA S.A.                                   </v>
          </cell>
          <cell r="C2573" t="str">
            <v xml:space="preserve">BOGOTA D.C.               </v>
          </cell>
          <cell r="D2573" t="str">
            <v xml:space="preserve">BOGOTA D.C.               </v>
          </cell>
          <cell r="E2573" t="str">
            <v>VIGILANCIA</v>
          </cell>
          <cell r="F2573" t="str">
            <v>ACTIVA</v>
          </cell>
          <cell r="G2573" t="str">
            <v xml:space="preserve">COMERCIO AL POR MAYOR                        </v>
          </cell>
          <cell r="H2573">
            <v>2572</v>
          </cell>
          <cell r="I2573">
            <v>7554325</v>
          </cell>
          <cell r="J2573">
            <v>6309.5</v>
          </cell>
          <cell r="K2573">
            <v>553565</v>
          </cell>
          <cell r="L2573">
            <v>1828</v>
          </cell>
          <cell r="M2573">
            <v>25048961</v>
          </cell>
          <cell r="N2573">
            <v>1893</v>
          </cell>
          <cell r="O2573">
            <v>6171081</v>
          </cell>
          <cell r="P2573">
            <v>2404</v>
          </cell>
          <cell r="Q2573">
            <v>1042490</v>
          </cell>
          <cell r="R2573">
            <v>3958</v>
          </cell>
          <cell r="S2573">
            <v>301790</v>
          </cell>
          <cell r="T2573">
            <v>18964.5</v>
          </cell>
          <cell r="U2573">
            <v>2595</v>
          </cell>
        </row>
        <row r="2574">
          <cell r="A2574">
            <v>800107832</v>
          </cell>
          <cell r="B2574" t="str">
            <v xml:space="preserve">ITANSUCA PROYECTOS DE INGENIERIA LTDA                                 </v>
          </cell>
          <cell r="C2574" t="str">
            <v xml:space="preserve">BOGOTA D.C.               </v>
          </cell>
          <cell r="D2574" t="str">
            <v xml:space="preserve">BOGOTA D.C.               </v>
          </cell>
          <cell r="E2574" t="str">
            <v>VIGILANCIA</v>
          </cell>
          <cell r="F2574" t="str">
            <v>ACTIVA</v>
          </cell>
          <cell r="G2574" t="str">
            <v xml:space="preserve">OTRAS ACTIVIDADES EMPRESARIALES              </v>
          </cell>
          <cell r="H2574">
            <v>2573</v>
          </cell>
          <cell r="I2574">
            <v>7549531</v>
          </cell>
          <cell r="J2574">
            <v>2845</v>
          </cell>
          <cell r="K2574">
            <v>2628293</v>
          </cell>
          <cell r="L2574">
            <v>2377</v>
          </cell>
          <cell r="M2574">
            <v>18503166</v>
          </cell>
          <cell r="N2574">
            <v>2710</v>
          </cell>
          <cell r="O2574">
            <v>4051114</v>
          </cell>
          <cell r="P2574">
            <v>2054</v>
          </cell>
          <cell r="Q2574">
            <v>1301988</v>
          </cell>
          <cell r="R2574">
            <v>4179</v>
          </cell>
          <cell r="S2574">
            <v>277459</v>
          </cell>
          <cell r="T2574">
            <v>16738</v>
          </cell>
          <cell r="U2574">
            <v>2311</v>
          </cell>
        </row>
        <row r="2575">
          <cell r="A2575">
            <v>860078780</v>
          </cell>
          <cell r="B2575" t="str">
            <v xml:space="preserve">IMPORTADORA Y COMERCIALIZADORA DE MATERIAS PRIMAS LTDA                </v>
          </cell>
          <cell r="C2575" t="str">
            <v xml:space="preserve">FUNZA                     </v>
          </cell>
          <cell r="D2575" t="str">
            <v xml:space="preserve">CUNDINAMARCA              </v>
          </cell>
          <cell r="E2575" t="str">
            <v>VIGILANCIA</v>
          </cell>
          <cell r="F2575" t="str">
            <v>ACTIVA</v>
          </cell>
          <cell r="G2575" t="str">
            <v xml:space="preserve">TRANSPORTE TERRESTRE DE CARGA                </v>
          </cell>
          <cell r="H2575">
            <v>2574</v>
          </cell>
          <cell r="I2575">
            <v>7547000</v>
          </cell>
          <cell r="J2575">
            <v>4380</v>
          </cell>
          <cell r="K2575">
            <v>1283000</v>
          </cell>
          <cell r="L2575">
            <v>867</v>
          </cell>
          <cell r="M2575">
            <v>55860000</v>
          </cell>
          <cell r="N2575">
            <v>3329</v>
          </cell>
          <cell r="O2575">
            <v>3132000</v>
          </cell>
          <cell r="P2575">
            <v>4208</v>
          </cell>
          <cell r="Q2575">
            <v>486000</v>
          </cell>
          <cell r="R2575">
            <v>4980</v>
          </cell>
          <cell r="S2575">
            <v>212000</v>
          </cell>
          <cell r="T2575">
            <v>20338</v>
          </cell>
          <cell r="U2575">
            <v>2783</v>
          </cell>
        </row>
        <row r="2576">
          <cell r="A2576">
            <v>890942047</v>
          </cell>
          <cell r="B2576" t="str">
            <v xml:space="preserve">IMPORTADORA JAPON SA.                                                 </v>
          </cell>
          <cell r="C2576" t="str">
            <v xml:space="preserve">MEDELLIN                  </v>
          </cell>
          <cell r="D2576" t="str">
            <v xml:space="preserve">ANTIOQUIA                 </v>
          </cell>
          <cell r="E2576" t="str">
            <v>VIGILANCIA</v>
          </cell>
          <cell r="F2576" t="str">
            <v>ACTIVA</v>
          </cell>
          <cell r="G2576" t="str">
            <v xml:space="preserve">COMERCIO DE VEHICULOS Y ACTIVIDADES CONEXAS  </v>
          </cell>
          <cell r="H2576">
            <v>2575</v>
          </cell>
          <cell r="I2576">
            <v>7539521</v>
          </cell>
          <cell r="J2576">
            <v>2533</v>
          </cell>
          <cell r="K2576">
            <v>3022376</v>
          </cell>
          <cell r="L2576">
            <v>2684</v>
          </cell>
          <cell r="M2576">
            <v>16171523</v>
          </cell>
          <cell r="N2576">
            <v>3028</v>
          </cell>
          <cell r="O2576">
            <v>3522072</v>
          </cell>
          <cell r="P2576">
            <v>4169</v>
          </cell>
          <cell r="Q2576">
            <v>492004</v>
          </cell>
          <cell r="R2576">
            <v>4097</v>
          </cell>
          <cell r="S2576">
            <v>287477</v>
          </cell>
          <cell r="T2576">
            <v>19086</v>
          </cell>
          <cell r="U2576">
            <v>2607</v>
          </cell>
        </row>
        <row r="2577">
          <cell r="A2577">
            <v>890302180</v>
          </cell>
          <cell r="B2577" t="str">
            <v xml:space="preserve">INDUSTRIAL DE TINTAS LIMITADA                                         </v>
          </cell>
          <cell r="C2577" t="str">
            <v xml:space="preserve">YUMBO                     </v>
          </cell>
          <cell r="D2577" t="str">
            <v xml:space="preserve">VALLE                     </v>
          </cell>
          <cell r="E2577" t="str">
            <v>INSPECCIÓN</v>
          </cell>
          <cell r="F2577" t="str">
            <v>ACTIVA</v>
          </cell>
          <cell r="G2577" t="str">
            <v xml:space="preserve">PRODUCTOS QUIMICOS                           </v>
          </cell>
          <cell r="H2577">
            <v>2576</v>
          </cell>
          <cell r="I2577">
            <v>7533650</v>
          </cell>
          <cell r="J2577">
            <v>1976</v>
          </cell>
          <cell r="K2577">
            <v>4423220</v>
          </cell>
          <cell r="L2577">
            <v>5134</v>
          </cell>
          <cell r="M2577">
            <v>7216698</v>
          </cell>
          <cell r="N2577">
            <v>4063</v>
          </cell>
          <cell r="O2577">
            <v>2473864</v>
          </cell>
          <cell r="P2577">
            <v>3918</v>
          </cell>
          <cell r="Q2577">
            <v>539112</v>
          </cell>
          <cell r="R2577">
            <v>2350</v>
          </cell>
          <cell r="S2577">
            <v>638454</v>
          </cell>
          <cell r="T2577">
            <v>20017</v>
          </cell>
          <cell r="U2577">
            <v>2737</v>
          </cell>
        </row>
        <row r="2578">
          <cell r="A2578">
            <v>806000387</v>
          </cell>
          <cell r="B2578" t="str">
            <v xml:space="preserve">COMERCIALIZADORA INTERNACIONAL EXCEDENTES Y METALES LTDA              </v>
          </cell>
          <cell r="C2578" t="str">
            <v xml:space="preserve">CARTAGENA                 </v>
          </cell>
          <cell r="D2578" t="str">
            <v xml:space="preserve">BOLIVAR                   </v>
          </cell>
          <cell r="E2578" t="str">
            <v>VIGILANCIA</v>
          </cell>
          <cell r="F2578" t="str">
            <v>ACTIVA</v>
          </cell>
          <cell r="G2578" t="str">
            <v xml:space="preserve">COMERCIO AL POR MAYOR                        </v>
          </cell>
          <cell r="H2578">
            <v>2577</v>
          </cell>
          <cell r="I2578">
            <v>7515646</v>
          </cell>
          <cell r="J2578">
            <v>3254</v>
          </cell>
          <cell r="K2578">
            <v>2148908</v>
          </cell>
          <cell r="L2578">
            <v>3202</v>
          </cell>
          <cell r="M2578">
            <v>13090731</v>
          </cell>
          <cell r="N2578">
            <v>4132</v>
          </cell>
          <cell r="O2578">
            <v>2429024</v>
          </cell>
          <cell r="P2578">
            <v>1849</v>
          </cell>
          <cell r="Q2578">
            <v>1467206</v>
          </cell>
          <cell r="R2578">
            <v>2036</v>
          </cell>
          <cell r="S2578">
            <v>786286</v>
          </cell>
          <cell r="T2578">
            <v>17050</v>
          </cell>
          <cell r="U2578">
            <v>2352</v>
          </cell>
        </row>
        <row r="2579">
          <cell r="A2579">
            <v>800196263</v>
          </cell>
          <cell r="B2579" t="str">
            <v xml:space="preserve">ALUMINIOS DE COLOMBIA S.A. C.I.                                       </v>
          </cell>
          <cell r="C2579" t="str">
            <v xml:space="preserve">DOS QUEBRADAS             </v>
          </cell>
          <cell r="D2579" t="str">
            <v xml:space="preserve">RISARALDA                 </v>
          </cell>
          <cell r="E2579" t="str">
            <v>VIGILANCIA</v>
          </cell>
          <cell r="F2579" t="str">
            <v>ACTIVA</v>
          </cell>
          <cell r="G2579" t="str">
            <v xml:space="preserve">INDUSTRIA METALMECANICA DERIVADA             </v>
          </cell>
          <cell r="H2579">
            <v>2578</v>
          </cell>
          <cell r="I2579">
            <v>7512223</v>
          </cell>
          <cell r="J2579">
            <v>2245</v>
          </cell>
          <cell r="K2579">
            <v>3633909</v>
          </cell>
          <cell r="L2579">
            <v>2578</v>
          </cell>
          <cell r="M2579">
            <v>16938699</v>
          </cell>
          <cell r="N2579">
            <v>3183</v>
          </cell>
          <cell r="O2579">
            <v>3327933</v>
          </cell>
          <cell r="P2579">
            <v>1765</v>
          </cell>
          <cell r="Q2579">
            <v>1547195</v>
          </cell>
          <cell r="R2579">
            <v>2143</v>
          </cell>
          <cell r="S2579">
            <v>735457</v>
          </cell>
          <cell r="T2579">
            <v>14492</v>
          </cell>
          <cell r="U2579">
            <v>2022</v>
          </cell>
        </row>
        <row r="2580">
          <cell r="A2580">
            <v>860059851</v>
          </cell>
          <cell r="B2580" t="str">
            <v xml:space="preserve">A.C.I. PROYECTOS S.A.                                                 </v>
          </cell>
          <cell r="C2580" t="str">
            <v xml:space="preserve">BOGOTA D.C.               </v>
          </cell>
          <cell r="D2580" t="str">
            <v xml:space="preserve">BOGOTA D.C.               </v>
          </cell>
          <cell r="E2580" t="str">
            <v>VIGILANCIA</v>
          </cell>
          <cell r="F2580" t="str">
            <v>ACTIVA</v>
          </cell>
          <cell r="G2580" t="str">
            <v xml:space="preserve">OTRAS ACTIVIDADES EMPRESARIALES              </v>
          </cell>
          <cell r="H2580">
            <v>2579</v>
          </cell>
          <cell r="I2580">
            <v>7496539</v>
          </cell>
          <cell r="J2580">
            <v>2356</v>
          </cell>
          <cell r="K2580">
            <v>3377725</v>
          </cell>
          <cell r="L2580">
            <v>1731</v>
          </cell>
          <cell r="M2580">
            <v>26603764</v>
          </cell>
          <cell r="N2580">
            <v>3697</v>
          </cell>
          <cell r="O2580">
            <v>2783035</v>
          </cell>
          <cell r="P2580">
            <v>2249</v>
          </cell>
          <cell r="Q2580">
            <v>1149001</v>
          </cell>
          <cell r="R2580">
            <v>8858</v>
          </cell>
          <cell r="S2580">
            <v>67724</v>
          </cell>
          <cell r="T2580">
            <v>21470</v>
          </cell>
          <cell r="U2580">
            <v>2954</v>
          </cell>
        </row>
        <row r="2581">
          <cell r="A2581">
            <v>800013455</v>
          </cell>
          <cell r="B2581" t="str">
            <v xml:space="preserve">MICROFERTISA S.A.                                                     </v>
          </cell>
          <cell r="C2581" t="str">
            <v xml:space="preserve">BOGOTA D.C.               </v>
          </cell>
          <cell r="D2581" t="str">
            <v xml:space="preserve">BOGOTA D.C.               </v>
          </cell>
          <cell r="E2581" t="str">
            <v>VIGILANCIA</v>
          </cell>
          <cell r="F2581" t="str">
            <v>ACTIVA</v>
          </cell>
          <cell r="G2581" t="str">
            <v xml:space="preserve">PRODUCTOS QUIMICOS                           </v>
          </cell>
          <cell r="H2581">
            <v>2580</v>
          </cell>
          <cell r="I2581">
            <v>7486085</v>
          </cell>
          <cell r="J2581">
            <v>2313.5</v>
          </cell>
          <cell r="K2581">
            <v>3480172</v>
          </cell>
          <cell r="L2581">
            <v>2844</v>
          </cell>
          <cell r="M2581">
            <v>15056361</v>
          </cell>
          <cell r="N2581">
            <v>1643</v>
          </cell>
          <cell r="O2581">
            <v>7212726</v>
          </cell>
          <cell r="P2581">
            <v>1182</v>
          </cell>
          <cell r="Q2581">
            <v>2458450</v>
          </cell>
          <cell r="R2581">
            <v>1912</v>
          </cell>
          <cell r="S2581">
            <v>858244</v>
          </cell>
          <cell r="T2581">
            <v>12474.5</v>
          </cell>
          <cell r="U2581">
            <v>1747</v>
          </cell>
        </row>
        <row r="2582">
          <cell r="A2582">
            <v>860032057</v>
          </cell>
          <cell r="B2582" t="str">
            <v xml:space="preserve">SALGADO MELENDEZ Y ASOCIADOS INGENIEROS CONSULTORES  S.A..            </v>
          </cell>
          <cell r="C2582" t="str">
            <v xml:space="preserve">BOGOTA D.C.               </v>
          </cell>
          <cell r="D2582" t="str">
            <v xml:space="preserve">BOGOTA D.C.               </v>
          </cell>
          <cell r="E2582" t="str">
            <v>INSPECCIÓN</v>
          </cell>
          <cell r="F2582" t="str">
            <v>ACTIVA</v>
          </cell>
          <cell r="G2582" t="str">
            <v xml:space="preserve">OTRAS ACTIVIDADES EMPRESARIALES              </v>
          </cell>
          <cell r="H2582">
            <v>2581</v>
          </cell>
          <cell r="I2582">
            <v>7482310</v>
          </cell>
          <cell r="J2582">
            <v>1903</v>
          </cell>
          <cell r="K2582">
            <v>4655240</v>
          </cell>
          <cell r="L2582">
            <v>4225</v>
          </cell>
          <cell r="M2582">
            <v>9318971</v>
          </cell>
          <cell r="N2582">
            <v>1257</v>
          </cell>
          <cell r="O2582">
            <v>9318971</v>
          </cell>
          <cell r="P2582">
            <v>1485</v>
          </cell>
          <cell r="Q2582">
            <v>1896329</v>
          </cell>
          <cell r="R2582">
            <v>1221</v>
          </cell>
          <cell r="S2582">
            <v>1538905</v>
          </cell>
          <cell r="T2582">
            <v>12672</v>
          </cell>
          <cell r="U2582">
            <v>1780</v>
          </cell>
        </row>
        <row r="2583">
          <cell r="A2583">
            <v>816001998</v>
          </cell>
          <cell r="B2583" t="str">
            <v xml:space="preserve">DISCENTRO LTDA                                                        </v>
          </cell>
          <cell r="C2583" t="str">
            <v xml:space="preserve">DOS QUEBRADAS             </v>
          </cell>
          <cell r="D2583" t="str">
            <v xml:space="preserve">RISARALDA                 </v>
          </cell>
          <cell r="E2583" t="str">
            <v>VIGILANCIA</v>
          </cell>
          <cell r="F2583" t="str">
            <v>ACTIVA</v>
          </cell>
          <cell r="G2583" t="str">
            <v xml:space="preserve">COMERCIO AL POR MAYOR                        </v>
          </cell>
          <cell r="H2583">
            <v>2582</v>
          </cell>
          <cell r="I2583">
            <v>7474627</v>
          </cell>
          <cell r="J2583">
            <v>3947.5</v>
          </cell>
          <cell r="K2583">
            <v>1560465</v>
          </cell>
          <cell r="L2583">
            <v>2061</v>
          </cell>
          <cell r="M2583">
            <v>21851097</v>
          </cell>
          <cell r="N2583">
            <v>2197</v>
          </cell>
          <cell r="O2583">
            <v>5142341</v>
          </cell>
          <cell r="P2583">
            <v>2635</v>
          </cell>
          <cell r="Q2583">
            <v>933269</v>
          </cell>
          <cell r="R2583">
            <v>4583</v>
          </cell>
          <cell r="S2583">
            <v>240996</v>
          </cell>
          <cell r="T2583">
            <v>18005.5</v>
          </cell>
          <cell r="U2583">
            <v>2476</v>
          </cell>
        </row>
        <row r="2584">
          <cell r="A2584">
            <v>830022196</v>
          </cell>
          <cell r="B2584" t="str">
            <v xml:space="preserve">POSSE HERRERA &amp; RUIZ LTDA                                             </v>
          </cell>
          <cell r="C2584" t="str">
            <v xml:space="preserve">BOGOTA D.C.               </v>
          </cell>
          <cell r="D2584" t="str">
            <v xml:space="preserve">BOGOTA D.C.               </v>
          </cell>
          <cell r="E2584" t="str">
            <v>INSPECCIÓN</v>
          </cell>
          <cell r="F2584" t="str">
            <v>ACTIVA</v>
          </cell>
          <cell r="G2584" t="str">
            <v xml:space="preserve">OTRAS ACTIVIDADES EMPRESARIALES              </v>
          </cell>
          <cell r="H2584">
            <v>2583</v>
          </cell>
          <cell r="I2584">
            <v>7467328</v>
          </cell>
          <cell r="J2584">
            <v>2957</v>
          </cell>
          <cell r="K2584">
            <v>2488729</v>
          </cell>
          <cell r="L2584">
            <v>6622</v>
          </cell>
          <cell r="M2584">
            <v>4848334</v>
          </cell>
          <cell r="N2584">
            <v>3072</v>
          </cell>
          <cell r="O2584">
            <v>3461403</v>
          </cell>
          <cell r="P2584">
            <v>1999</v>
          </cell>
          <cell r="Q2584">
            <v>1343563</v>
          </cell>
          <cell r="R2584">
            <v>1416</v>
          </cell>
          <cell r="S2584">
            <v>1278430</v>
          </cell>
          <cell r="T2584">
            <v>18649</v>
          </cell>
          <cell r="U2584">
            <v>2555</v>
          </cell>
        </row>
        <row r="2585">
          <cell r="A2585">
            <v>800112466</v>
          </cell>
          <cell r="B2585" t="str">
            <v xml:space="preserve">AGROPECUARIA LOS LLANOS LIMITADA                                      </v>
          </cell>
          <cell r="C2585" t="str">
            <v xml:space="preserve">MEDELLIN                  </v>
          </cell>
          <cell r="D2585" t="str">
            <v xml:space="preserve">ANTIOQUIA                 </v>
          </cell>
          <cell r="E2585" t="str">
            <v>INSPECCIÓN</v>
          </cell>
          <cell r="F2585" t="str">
            <v>ACTIVA</v>
          </cell>
          <cell r="G2585" t="str">
            <v xml:space="preserve">ACTIVIDADES PECUARIAS Y DE CAZA              </v>
          </cell>
          <cell r="H2585">
            <v>2584</v>
          </cell>
          <cell r="I2585">
            <v>7466870</v>
          </cell>
          <cell r="J2585">
            <v>1460</v>
          </cell>
          <cell r="K2585">
            <v>6741078</v>
          </cell>
          <cell r="L2585">
            <v>4070</v>
          </cell>
          <cell r="M2585">
            <v>9765638</v>
          </cell>
          <cell r="N2585">
            <v>4059</v>
          </cell>
          <cell r="O2585">
            <v>2476814</v>
          </cell>
          <cell r="P2585">
            <v>1363</v>
          </cell>
          <cell r="Q2585">
            <v>2071738</v>
          </cell>
          <cell r="R2585">
            <v>1184</v>
          </cell>
          <cell r="S2585">
            <v>1588290</v>
          </cell>
          <cell r="T2585">
            <v>14720</v>
          </cell>
          <cell r="U2585">
            <v>2054</v>
          </cell>
        </row>
        <row r="2586">
          <cell r="A2586">
            <v>830085492</v>
          </cell>
          <cell r="B2586" t="str">
            <v xml:space="preserve">GRUPO EMPRESARIAL NATAN LTDA                                          </v>
          </cell>
          <cell r="C2586" t="str">
            <v xml:space="preserve">BOGOTA D.C.               </v>
          </cell>
          <cell r="D2586" t="str">
            <v xml:space="preserve">BOGOTA D.C.               </v>
          </cell>
          <cell r="E2586" t="str">
            <v>INSPECCIÓN</v>
          </cell>
          <cell r="F2586" t="str">
            <v>ACTIVA</v>
          </cell>
          <cell r="G2586" t="str">
            <v xml:space="preserve">ACTIVIDADES INMOBILIARIAS                    </v>
          </cell>
          <cell r="H2586">
            <v>2585</v>
          </cell>
          <cell r="I2586">
            <v>7461979</v>
          </cell>
          <cell r="J2586">
            <v>2555</v>
          </cell>
          <cell r="K2586">
            <v>2992182</v>
          </cell>
          <cell r="L2586">
            <v>7740</v>
          </cell>
          <cell r="M2586">
            <v>3718399</v>
          </cell>
          <cell r="N2586">
            <v>2900</v>
          </cell>
          <cell r="O2586">
            <v>3718399</v>
          </cell>
          <cell r="P2586">
            <v>2814</v>
          </cell>
          <cell r="Q2586">
            <v>855607</v>
          </cell>
          <cell r="R2586">
            <v>2831</v>
          </cell>
          <cell r="S2586">
            <v>497736</v>
          </cell>
          <cell r="T2586">
            <v>21425</v>
          </cell>
          <cell r="U2586">
            <v>2951</v>
          </cell>
        </row>
        <row r="2587">
          <cell r="A2587">
            <v>805001071</v>
          </cell>
          <cell r="B2587" t="str">
            <v xml:space="preserve">DISTRIBUCIONES PVC Y CIA LTDA                                         </v>
          </cell>
          <cell r="C2587" t="str">
            <v xml:space="preserve">CALI                      </v>
          </cell>
          <cell r="D2587" t="str">
            <v xml:space="preserve">VALLE                     </v>
          </cell>
          <cell r="E2587" t="str">
            <v>VIGILANCIA</v>
          </cell>
          <cell r="F2587" t="str">
            <v>ACTIVA</v>
          </cell>
          <cell r="G2587" t="str">
            <v xml:space="preserve">COMERCIO AL POR MAYOR                        </v>
          </cell>
          <cell r="H2587">
            <v>2586</v>
          </cell>
          <cell r="I2587">
            <v>7447312</v>
          </cell>
          <cell r="J2587">
            <v>1749.5</v>
          </cell>
          <cell r="K2587">
            <v>5261262</v>
          </cell>
          <cell r="L2587">
            <v>2593</v>
          </cell>
          <cell r="M2587">
            <v>16855757</v>
          </cell>
          <cell r="N2587">
            <v>3039</v>
          </cell>
          <cell r="O2587">
            <v>3511292</v>
          </cell>
          <cell r="P2587">
            <v>1785</v>
          </cell>
          <cell r="Q2587">
            <v>1521261</v>
          </cell>
          <cell r="R2587">
            <v>1950</v>
          </cell>
          <cell r="S2587">
            <v>833032</v>
          </cell>
          <cell r="T2587">
            <v>13702.5</v>
          </cell>
          <cell r="U2587">
            <v>1916</v>
          </cell>
        </row>
        <row r="2588">
          <cell r="A2588">
            <v>891301549</v>
          </cell>
          <cell r="B2588" t="str">
            <v xml:space="preserve">NUTRIENTES AVICOLAS S.A.                                              </v>
          </cell>
          <cell r="C2588" t="str">
            <v xml:space="preserve">BUGA                      </v>
          </cell>
          <cell r="D2588" t="str">
            <v xml:space="preserve">VALLE                     </v>
          </cell>
          <cell r="E2588" t="str">
            <v>VIGILANCIA</v>
          </cell>
          <cell r="F2588" t="str">
            <v>ACTIVA</v>
          </cell>
          <cell r="G2588" t="str">
            <v xml:space="preserve">ACTIVIDADES PECUARIAS Y DE CAZA              </v>
          </cell>
          <cell r="H2588">
            <v>2587</v>
          </cell>
          <cell r="I2588">
            <v>7446791</v>
          </cell>
          <cell r="J2588">
            <v>3184</v>
          </cell>
          <cell r="K2588">
            <v>2227934</v>
          </cell>
          <cell r="L2588">
            <v>2375</v>
          </cell>
          <cell r="M2588">
            <v>18522439</v>
          </cell>
          <cell r="N2588">
            <v>2016</v>
          </cell>
          <cell r="O2588">
            <v>5752471</v>
          </cell>
          <cell r="P2588">
            <v>3641</v>
          </cell>
          <cell r="Q2588">
            <v>594968</v>
          </cell>
          <cell r="R2588">
            <v>3481</v>
          </cell>
          <cell r="S2588">
            <v>366895</v>
          </cell>
          <cell r="T2588">
            <v>17284</v>
          </cell>
          <cell r="U2588">
            <v>2383</v>
          </cell>
        </row>
        <row r="2589">
          <cell r="A2589">
            <v>800154699</v>
          </cell>
          <cell r="B2589" t="str">
            <v xml:space="preserve">AUTO ANDROMEDA S.A                                                    </v>
          </cell>
          <cell r="C2589" t="str">
            <v xml:space="preserve">CALI                      </v>
          </cell>
          <cell r="D2589" t="str">
            <v xml:space="preserve">VALLE                     </v>
          </cell>
          <cell r="E2589" t="str">
            <v>VIGILANCIA</v>
          </cell>
          <cell r="F2589" t="str">
            <v>ACTIVA</v>
          </cell>
          <cell r="G2589" t="str">
            <v xml:space="preserve">COMERCIO DE VEHICULOS Y ACTIVIDADES CONEXAS  </v>
          </cell>
          <cell r="H2589">
            <v>2588</v>
          </cell>
          <cell r="I2589">
            <v>7439595</v>
          </cell>
          <cell r="J2589">
            <v>2783.5</v>
          </cell>
          <cell r="K2589">
            <v>2709678</v>
          </cell>
          <cell r="L2589">
            <v>1351</v>
          </cell>
          <cell r="M2589">
            <v>34828777</v>
          </cell>
          <cell r="N2589">
            <v>3540</v>
          </cell>
          <cell r="O2589">
            <v>2928294</v>
          </cell>
          <cell r="P2589">
            <v>2497</v>
          </cell>
          <cell r="Q2589">
            <v>1001845</v>
          </cell>
          <cell r="R2589">
            <v>1813</v>
          </cell>
          <cell r="S2589">
            <v>916722</v>
          </cell>
          <cell r="T2589">
            <v>14572.5</v>
          </cell>
          <cell r="U2589">
            <v>2039</v>
          </cell>
        </row>
        <row r="2590">
          <cell r="A2590">
            <v>891903392</v>
          </cell>
          <cell r="B2590" t="str">
            <v xml:space="preserve">T VAPAN 500 S A                                                       </v>
          </cell>
          <cell r="C2590" t="str">
            <v xml:space="preserve">SAN PEDRO                 </v>
          </cell>
          <cell r="D2590" t="str">
            <v xml:space="preserve">VALLE                     </v>
          </cell>
          <cell r="E2590" t="str">
            <v>INSPECCIÓN</v>
          </cell>
          <cell r="F2590" t="str">
            <v>ACTIVA</v>
          </cell>
          <cell r="G2590" t="str">
            <v xml:space="preserve">PRODUCTOS ALIMENTICIOS                       </v>
          </cell>
          <cell r="H2590">
            <v>2589</v>
          </cell>
          <cell r="I2590">
            <v>7431968</v>
          </cell>
          <cell r="J2590">
            <v>1666</v>
          </cell>
          <cell r="K2590">
            <v>5646031</v>
          </cell>
          <cell r="L2590">
            <v>3473</v>
          </cell>
          <cell r="M2590">
            <v>11941524</v>
          </cell>
          <cell r="N2590">
            <v>2541</v>
          </cell>
          <cell r="O2590">
            <v>4393504</v>
          </cell>
          <cell r="P2590">
            <v>986</v>
          </cell>
          <cell r="Q2590">
            <v>3046451</v>
          </cell>
          <cell r="R2590">
            <v>1125</v>
          </cell>
          <cell r="S2590">
            <v>1695101</v>
          </cell>
          <cell r="T2590">
            <v>12380</v>
          </cell>
          <cell r="U2590">
            <v>1741</v>
          </cell>
        </row>
        <row r="2591">
          <cell r="A2591">
            <v>860024862</v>
          </cell>
          <cell r="B2591" t="str">
            <v xml:space="preserve">QUIRURGICOS LTDA                                                      </v>
          </cell>
          <cell r="C2591" t="str">
            <v xml:space="preserve">BOGOTA D.C.               </v>
          </cell>
          <cell r="D2591" t="str">
            <v xml:space="preserve">BOGOTA D.C.               </v>
          </cell>
          <cell r="E2591" t="str">
            <v>VIGILANCIA</v>
          </cell>
          <cell r="F2591" t="str">
            <v>ACTIVA</v>
          </cell>
          <cell r="G2591" t="str">
            <v xml:space="preserve">COMERCIO AL POR MAYOR                        </v>
          </cell>
          <cell r="H2591">
            <v>2590</v>
          </cell>
          <cell r="I2591">
            <v>7422539</v>
          </cell>
          <cell r="J2591">
            <v>1562.5</v>
          </cell>
          <cell r="K2591">
            <v>6123108</v>
          </cell>
          <cell r="L2591">
            <v>3159</v>
          </cell>
          <cell r="M2591">
            <v>13277214</v>
          </cell>
          <cell r="N2591">
            <v>1918</v>
          </cell>
          <cell r="O2591">
            <v>6076216</v>
          </cell>
          <cell r="P2591">
            <v>1494</v>
          </cell>
          <cell r="Q2591">
            <v>1878175</v>
          </cell>
          <cell r="R2591">
            <v>1841</v>
          </cell>
          <cell r="S2591">
            <v>900075</v>
          </cell>
          <cell r="T2591">
            <v>12564.5</v>
          </cell>
          <cell r="U2591">
            <v>1769</v>
          </cell>
        </row>
        <row r="2592">
          <cell r="A2592">
            <v>860520531</v>
          </cell>
          <cell r="B2592" t="str">
            <v xml:space="preserve">GRUPO TOTAL S.A.                                                      </v>
          </cell>
          <cell r="C2592" t="str">
            <v xml:space="preserve">BOGOTA D.C.               </v>
          </cell>
          <cell r="D2592" t="str">
            <v xml:space="preserve">BOGOTA D.C.               </v>
          </cell>
          <cell r="E2592" t="str">
            <v>INSPECCIÓN</v>
          </cell>
          <cell r="F2592" t="str">
            <v>ACTIVA</v>
          </cell>
          <cell r="G2592" t="str">
            <v xml:space="preserve">COMERCIO AL POR MAYOR                        </v>
          </cell>
          <cell r="H2592">
            <v>2591</v>
          </cell>
          <cell r="I2592">
            <v>7416854</v>
          </cell>
          <cell r="J2592">
            <v>2401</v>
          </cell>
          <cell r="K2592">
            <v>3286211</v>
          </cell>
          <cell r="L2592">
            <v>4279</v>
          </cell>
          <cell r="M2592">
            <v>9178668</v>
          </cell>
          <cell r="N2592">
            <v>4508</v>
          </cell>
          <cell r="O2592">
            <v>2176281</v>
          </cell>
          <cell r="P2592">
            <v>2604</v>
          </cell>
          <cell r="Q2592">
            <v>945699</v>
          </cell>
          <cell r="R2592">
            <v>3213</v>
          </cell>
          <cell r="S2592">
            <v>415411</v>
          </cell>
          <cell r="T2592">
            <v>19596</v>
          </cell>
          <cell r="U2592">
            <v>2691</v>
          </cell>
        </row>
        <row r="2593">
          <cell r="A2593">
            <v>860069040</v>
          </cell>
          <cell r="B2593" t="str">
            <v xml:space="preserve">INDUSTRIA DE CALZADO JOVICAL S A EN ACUERDO DE REESTRUCTURACION       </v>
          </cell>
          <cell r="C2593" t="str">
            <v xml:space="preserve">MOSQUERA                  </v>
          </cell>
          <cell r="D2593" t="str">
            <v xml:space="preserve">CUNDINAMARCA              </v>
          </cell>
          <cell r="E2593" t="str">
            <v>INSPECCIÓN</v>
          </cell>
          <cell r="F2593" t="str">
            <v>ACUERDO DE REESTRUCTURACION</v>
          </cell>
          <cell r="G2593" t="str">
            <v>MANUFACTURA DE CALZADO Y PRODUCTOS RELACIONAD</v>
          </cell>
          <cell r="H2593">
            <v>2592</v>
          </cell>
          <cell r="I2593">
            <v>7413933</v>
          </cell>
          <cell r="J2593">
            <v>2430.5</v>
          </cell>
          <cell r="K2593">
            <v>3222211</v>
          </cell>
          <cell r="L2593">
            <v>3463</v>
          </cell>
          <cell r="M2593">
            <v>12003594</v>
          </cell>
          <cell r="N2593">
            <v>3589</v>
          </cell>
          <cell r="O2593">
            <v>2879427</v>
          </cell>
          <cell r="P2593">
            <v>2267</v>
          </cell>
          <cell r="Q2593">
            <v>1135505</v>
          </cell>
          <cell r="R2593">
            <v>2074</v>
          </cell>
          <cell r="S2593">
            <v>768669</v>
          </cell>
          <cell r="T2593">
            <v>16415.5</v>
          </cell>
          <cell r="U2593">
            <v>2272</v>
          </cell>
        </row>
        <row r="2594">
          <cell r="A2594">
            <v>860509701</v>
          </cell>
          <cell r="B2594" t="str">
            <v xml:space="preserve">ALALCO SOCIEDAD LIMITADA                                              </v>
          </cell>
          <cell r="C2594" t="str">
            <v xml:space="preserve">BOGOTA D.C.               </v>
          </cell>
          <cell r="D2594" t="str">
            <v xml:space="preserve">BOGOTA D.C.               </v>
          </cell>
          <cell r="E2594" t="str">
            <v>VIGILANCIA</v>
          </cell>
          <cell r="F2594" t="str">
            <v>ACTIVA</v>
          </cell>
          <cell r="G2594" t="str">
            <v xml:space="preserve">COMERCIO AL POR MAYOR                        </v>
          </cell>
          <cell r="H2594">
            <v>2593</v>
          </cell>
          <cell r="I2594">
            <v>7403750</v>
          </cell>
          <cell r="J2594">
            <v>2491</v>
          </cell>
          <cell r="K2594">
            <v>3104540</v>
          </cell>
          <cell r="L2594">
            <v>2615</v>
          </cell>
          <cell r="M2594">
            <v>16711506</v>
          </cell>
          <cell r="N2594">
            <v>3850</v>
          </cell>
          <cell r="O2594">
            <v>2663745</v>
          </cell>
          <cell r="P2594">
            <v>2342</v>
          </cell>
          <cell r="Q2594">
            <v>1086755</v>
          </cell>
          <cell r="R2594">
            <v>1875</v>
          </cell>
          <cell r="S2594">
            <v>876921</v>
          </cell>
          <cell r="T2594">
            <v>15766</v>
          </cell>
          <cell r="U2594">
            <v>2183</v>
          </cell>
        </row>
        <row r="2595">
          <cell r="A2595">
            <v>811026552</v>
          </cell>
          <cell r="B2595" t="str">
            <v xml:space="preserve">PUNTOMODA S.A                                                         </v>
          </cell>
          <cell r="C2595" t="str">
            <v xml:space="preserve">MEDELLIN                  </v>
          </cell>
          <cell r="D2595" t="str">
            <v xml:space="preserve">ANTIOQUIA                 </v>
          </cell>
          <cell r="E2595" t="str">
            <v>INSPECCIÓN</v>
          </cell>
          <cell r="F2595" t="str">
            <v>ACTIVA</v>
          </cell>
          <cell r="G2595" t="str">
            <v>FABRICACION DE OTROS PRODUCTOS CON MATERIALES</v>
          </cell>
          <cell r="H2595">
            <v>2594</v>
          </cell>
          <cell r="I2595">
            <v>7400406</v>
          </cell>
          <cell r="J2595">
            <v>2547</v>
          </cell>
          <cell r="K2595">
            <v>2997902</v>
          </cell>
          <cell r="L2595">
            <v>3646</v>
          </cell>
          <cell r="M2595">
            <v>11189187</v>
          </cell>
          <cell r="N2595">
            <v>4977</v>
          </cell>
          <cell r="O2595">
            <v>1920986</v>
          </cell>
          <cell r="P2595">
            <v>2273</v>
          </cell>
          <cell r="Q2595">
            <v>1132938</v>
          </cell>
          <cell r="R2595">
            <v>2776</v>
          </cell>
          <cell r="S2595">
            <v>510152</v>
          </cell>
          <cell r="T2595">
            <v>18813</v>
          </cell>
          <cell r="U2595">
            <v>2583</v>
          </cell>
        </row>
        <row r="2596">
          <cell r="A2596">
            <v>811006739</v>
          </cell>
          <cell r="B2596" t="str">
            <v xml:space="preserve">INDUSTRIAS QUASAR S.A                                                 </v>
          </cell>
          <cell r="C2596" t="str">
            <v xml:space="preserve">MEDELLIN                  </v>
          </cell>
          <cell r="D2596" t="str">
            <v xml:space="preserve">ANTIOQUIA                 </v>
          </cell>
          <cell r="E2596" t="str">
            <v>VIGILANCIA</v>
          </cell>
          <cell r="F2596" t="str">
            <v>ACTIVA</v>
          </cell>
          <cell r="G2596" t="str">
            <v xml:space="preserve">FABRICACION DE PRENDAS DE VESTIR             </v>
          </cell>
          <cell r="H2596">
            <v>2595</v>
          </cell>
          <cell r="I2596">
            <v>7397533</v>
          </cell>
          <cell r="J2596">
            <v>1939</v>
          </cell>
          <cell r="K2596">
            <v>4539060</v>
          </cell>
          <cell r="L2596">
            <v>3139</v>
          </cell>
          <cell r="M2596">
            <v>13356664</v>
          </cell>
          <cell r="N2596">
            <v>2985</v>
          </cell>
          <cell r="O2596">
            <v>3585692</v>
          </cell>
          <cell r="P2596">
            <v>3232</v>
          </cell>
          <cell r="Q2596">
            <v>703755</v>
          </cell>
          <cell r="R2596">
            <v>3646</v>
          </cell>
          <cell r="S2596">
            <v>341748</v>
          </cell>
          <cell r="T2596">
            <v>17536</v>
          </cell>
          <cell r="U2596">
            <v>2422</v>
          </cell>
        </row>
        <row r="2597">
          <cell r="A2597">
            <v>830024809</v>
          </cell>
          <cell r="B2597" t="str">
            <v xml:space="preserve">EFECTIVO SOCIEDAD ANONIMA                                             </v>
          </cell>
          <cell r="C2597" t="str">
            <v xml:space="preserve">BOGOTA D.C.               </v>
          </cell>
          <cell r="D2597" t="str">
            <v xml:space="preserve">BOGOTA D.C.               </v>
          </cell>
          <cell r="E2597" t="str">
            <v>VIGILANCIA</v>
          </cell>
          <cell r="F2597" t="str">
            <v>ACTIVA</v>
          </cell>
          <cell r="G2597" t="str">
            <v xml:space="preserve">TELEFONIA Y REDES                            </v>
          </cell>
          <cell r="H2597">
            <v>2596</v>
          </cell>
          <cell r="I2597">
            <v>7394912</v>
          </cell>
          <cell r="J2597">
            <v>2864.5</v>
          </cell>
          <cell r="K2597">
            <v>2604427</v>
          </cell>
          <cell r="L2597">
            <v>1897</v>
          </cell>
          <cell r="M2597">
            <v>24053822</v>
          </cell>
          <cell r="N2597">
            <v>2082</v>
          </cell>
          <cell r="O2597">
            <v>5506891</v>
          </cell>
          <cell r="P2597">
            <v>2005</v>
          </cell>
          <cell r="Q2597">
            <v>1337838</v>
          </cell>
          <cell r="R2597">
            <v>2420</v>
          </cell>
          <cell r="S2597">
            <v>619723</v>
          </cell>
          <cell r="T2597">
            <v>13864.5</v>
          </cell>
          <cell r="U2597">
            <v>1939</v>
          </cell>
        </row>
        <row r="2598">
          <cell r="A2598">
            <v>800105670</v>
          </cell>
          <cell r="B2598" t="str">
            <v xml:space="preserve">COLEC INVESTMENT CORP.                                                </v>
          </cell>
          <cell r="C2598" t="str">
            <v xml:space="preserve">CARTAGENA                 </v>
          </cell>
          <cell r="D2598" t="str">
            <v xml:space="preserve">BOLIVAR                   </v>
          </cell>
          <cell r="E2598" t="str">
            <v>VIGILANCIA</v>
          </cell>
          <cell r="F2598" t="str">
            <v>ACTIVA</v>
          </cell>
          <cell r="G2598" t="str">
            <v xml:space="preserve">PRODUCTOS ALIMENTICIOS                       </v>
          </cell>
          <cell r="H2598">
            <v>2597</v>
          </cell>
          <cell r="I2598">
            <v>7386740</v>
          </cell>
          <cell r="J2598">
            <v>1473.5</v>
          </cell>
          <cell r="K2598">
            <v>6652686</v>
          </cell>
          <cell r="L2598">
            <v>3134</v>
          </cell>
          <cell r="M2598">
            <v>13367946</v>
          </cell>
          <cell r="N2598">
            <v>4839</v>
          </cell>
          <cell r="O2598">
            <v>1987886</v>
          </cell>
          <cell r="P2598">
            <v>1989</v>
          </cell>
          <cell r="Q2598">
            <v>1349999</v>
          </cell>
          <cell r="R2598">
            <v>1442</v>
          </cell>
          <cell r="S2598">
            <v>1252859</v>
          </cell>
          <cell r="T2598">
            <v>15474.5</v>
          </cell>
          <cell r="U2598">
            <v>2143</v>
          </cell>
        </row>
        <row r="2599">
          <cell r="A2599">
            <v>890316233</v>
          </cell>
          <cell r="B2599" t="str">
            <v xml:space="preserve">COMPAÑIA DISTRIBUIDORA INTERNACIONAL LTDA                             </v>
          </cell>
          <cell r="C2599" t="str">
            <v xml:space="preserve">CALI                      </v>
          </cell>
          <cell r="D2599" t="str">
            <v xml:space="preserve">VALLE                     </v>
          </cell>
          <cell r="E2599" t="str">
            <v>VIGILANCIA</v>
          </cell>
          <cell r="F2599" t="str">
            <v>ACTIVA</v>
          </cell>
          <cell r="G2599" t="str">
            <v xml:space="preserve">COMERCIO AL POR MAYOR                        </v>
          </cell>
          <cell r="H2599">
            <v>2598</v>
          </cell>
          <cell r="I2599">
            <v>7382014</v>
          </cell>
          <cell r="J2599">
            <v>2306.5</v>
          </cell>
          <cell r="K2599">
            <v>3502359</v>
          </cell>
          <cell r="L2599">
            <v>3007</v>
          </cell>
          <cell r="M2599">
            <v>14128442</v>
          </cell>
          <cell r="N2599">
            <v>2740</v>
          </cell>
          <cell r="O2599">
            <v>3986712</v>
          </cell>
          <cell r="P2599">
            <v>2444</v>
          </cell>
          <cell r="Q2599">
            <v>1027155</v>
          </cell>
          <cell r="R2599">
            <v>3142</v>
          </cell>
          <cell r="S2599">
            <v>429765</v>
          </cell>
          <cell r="T2599">
            <v>16237.5</v>
          </cell>
          <cell r="U2599">
            <v>2252</v>
          </cell>
        </row>
        <row r="2600">
          <cell r="A2600">
            <v>830015914</v>
          </cell>
          <cell r="B2600" t="str">
            <v xml:space="preserve">POLYUPROTEC S.A.                                                      </v>
          </cell>
          <cell r="C2600" t="str">
            <v xml:space="preserve">BOGOTA D.C.               </v>
          </cell>
          <cell r="D2600" t="str">
            <v xml:space="preserve">BOGOTA D.C.               </v>
          </cell>
          <cell r="E2600" t="str">
            <v>VIGILANCIA</v>
          </cell>
          <cell r="F2600" t="str">
            <v>ACTIVA</v>
          </cell>
          <cell r="G2600" t="str">
            <v xml:space="preserve">INDUSTRIA METALMECANICA DERIVADA             </v>
          </cell>
          <cell r="H2600">
            <v>2599</v>
          </cell>
          <cell r="I2600">
            <v>7375522</v>
          </cell>
          <cell r="J2600">
            <v>2464.5</v>
          </cell>
          <cell r="K2600">
            <v>3161074</v>
          </cell>
          <cell r="L2600">
            <v>2511</v>
          </cell>
          <cell r="M2600">
            <v>17511338</v>
          </cell>
          <cell r="N2600">
            <v>3156</v>
          </cell>
          <cell r="O2600">
            <v>3355054</v>
          </cell>
          <cell r="P2600">
            <v>1716</v>
          </cell>
          <cell r="Q2600">
            <v>1600216</v>
          </cell>
          <cell r="R2600">
            <v>2233</v>
          </cell>
          <cell r="S2600">
            <v>682457</v>
          </cell>
          <cell r="T2600">
            <v>14679.5</v>
          </cell>
          <cell r="U2600">
            <v>2052</v>
          </cell>
        </row>
        <row r="2601">
          <cell r="A2601">
            <v>890902061</v>
          </cell>
          <cell r="B2601" t="str">
            <v xml:space="preserve">IVAN Y JAIRO LOPEZ Y CIA S.A.                                         </v>
          </cell>
          <cell r="C2601" t="str">
            <v xml:space="preserve">MEDELLIN                  </v>
          </cell>
          <cell r="D2601" t="str">
            <v xml:space="preserve">ANTIOQUIA                 </v>
          </cell>
          <cell r="E2601" t="str">
            <v>VIGILANCIA</v>
          </cell>
          <cell r="F2601" t="str">
            <v>ACTIVA</v>
          </cell>
          <cell r="G2601" t="str">
            <v xml:space="preserve">COMERCIO AL POR MAYOR                        </v>
          </cell>
          <cell r="H2601">
            <v>2600</v>
          </cell>
          <cell r="I2601">
            <v>7367922</v>
          </cell>
          <cell r="J2601">
            <v>1996</v>
          </cell>
          <cell r="K2601">
            <v>4351975</v>
          </cell>
          <cell r="L2601">
            <v>2472</v>
          </cell>
          <cell r="M2601">
            <v>17807414</v>
          </cell>
          <cell r="N2601">
            <v>2776</v>
          </cell>
          <cell r="O2601">
            <v>3927186</v>
          </cell>
          <cell r="P2601">
            <v>2463</v>
          </cell>
          <cell r="Q2601">
            <v>1018958</v>
          </cell>
          <cell r="R2601">
            <v>5597</v>
          </cell>
          <cell r="S2601">
            <v>175491</v>
          </cell>
          <cell r="T2601">
            <v>17904</v>
          </cell>
          <cell r="U2601">
            <v>2470</v>
          </cell>
        </row>
        <row r="2602">
          <cell r="A2602">
            <v>860511541</v>
          </cell>
          <cell r="B2602" t="str">
            <v xml:space="preserve">COMESTIBLES ALFA LTDA.                                                </v>
          </cell>
          <cell r="C2602" t="str">
            <v xml:space="preserve">MOSQUERA                  </v>
          </cell>
          <cell r="D2602" t="str">
            <v xml:space="preserve">CUNDINAMARCA              </v>
          </cell>
          <cell r="E2602" t="str">
            <v>VIGILANCIA</v>
          </cell>
          <cell r="F2602" t="str">
            <v>ACTIVA</v>
          </cell>
          <cell r="G2602" t="str">
            <v xml:space="preserve">COMERCIO AL POR MAYOR                        </v>
          </cell>
          <cell r="H2602">
            <v>2601</v>
          </cell>
          <cell r="I2602">
            <v>7346531</v>
          </cell>
          <cell r="J2602">
            <v>2786.5</v>
          </cell>
          <cell r="K2602">
            <v>2703700</v>
          </cell>
          <cell r="L2602">
            <v>3064</v>
          </cell>
          <cell r="M2602">
            <v>13799219</v>
          </cell>
          <cell r="N2602">
            <v>2784</v>
          </cell>
          <cell r="O2602">
            <v>3901030</v>
          </cell>
          <cell r="P2602">
            <v>2815</v>
          </cell>
          <cell r="Q2602">
            <v>855560</v>
          </cell>
          <cell r="R2602">
            <v>2616</v>
          </cell>
          <cell r="S2602">
            <v>553978</v>
          </cell>
          <cell r="T2602">
            <v>16666.5</v>
          </cell>
          <cell r="U2602">
            <v>2310</v>
          </cell>
        </row>
        <row r="2603">
          <cell r="A2603">
            <v>817002218</v>
          </cell>
          <cell r="B2603" t="str">
            <v xml:space="preserve">ARQUITECTOS E INGENIEROS S.A                                          </v>
          </cell>
          <cell r="C2603" t="str">
            <v xml:space="preserve">POPAYAN                   </v>
          </cell>
          <cell r="D2603" t="str">
            <v xml:space="preserve">CAUCA                     </v>
          </cell>
          <cell r="E2603" t="str">
            <v>INSPECCIÓN</v>
          </cell>
          <cell r="F2603" t="str">
            <v>ACTIVA</v>
          </cell>
          <cell r="G2603" t="str">
            <v xml:space="preserve">CONSTRUCCION DE OBRAS RESIDENCIALES          </v>
          </cell>
          <cell r="H2603">
            <v>2602</v>
          </cell>
          <cell r="I2603">
            <v>7344147</v>
          </cell>
          <cell r="J2603">
            <v>2798</v>
          </cell>
          <cell r="K2603">
            <v>2691038</v>
          </cell>
          <cell r="L2603">
            <v>7852</v>
          </cell>
          <cell r="M2603">
            <v>3632949</v>
          </cell>
          <cell r="N2603">
            <v>5324</v>
          </cell>
          <cell r="O2603">
            <v>1744878</v>
          </cell>
          <cell r="P2603">
            <v>1758</v>
          </cell>
          <cell r="Q2603">
            <v>1558038</v>
          </cell>
          <cell r="R2603">
            <v>1197</v>
          </cell>
          <cell r="S2603">
            <v>1575968</v>
          </cell>
          <cell r="T2603">
            <v>21531</v>
          </cell>
          <cell r="U2603">
            <v>2976</v>
          </cell>
        </row>
        <row r="2604">
          <cell r="A2604">
            <v>830087848</v>
          </cell>
          <cell r="B2604" t="str">
            <v xml:space="preserve">TUGO  SA                                                              </v>
          </cell>
          <cell r="C2604" t="str">
            <v xml:space="preserve">BOGOTA D.C.               </v>
          </cell>
          <cell r="D2604" t="str">
            <v xml:space="preserve">BOGOTA D.C.               </v>
          </cell>
          <cell r="E2604" t="str">
            <v>VIGILANCIA</v>
          </cell>
          <cell r="F2604" t="str">
            <v>ACTIVA</v>
          </cell>
          <cell r="G2604" t="str">
            <v xml:space="preserve">COMERCIO AL POR MAYOR                        </v>
          </cell>
          <cell r="H2604">
            <v>2603</v>
          </cell>
          <cell r="I2604">
            <v>7342805</v>
          </cell>
          <cell r="J2604">
            <v>3153.5</v>
          </cell>
          <cell r="K2604">
            <v>2265722</v>
          </cell>
          <cell r="L2604">
            <v>2211</v>
          </cell>
          <cell r="M2604">
            <v>20089390</v>
          </cell>
          <cell r="N2604">
            <v>1524</v>
          </cell>
          <cell r="O2604">
            <v>7772804</v>
          </cell>
          <cell r="P2604">
            <v>1630</v>
          </cell>
          <cell r="Q2604">
            <v>1701914</v>
          </cell>
          <cell r="R2604">
            <v>2203</v>
          </cell>
          <cell r="S2604">
            <v>698506</v>
          </cell>
          <cell r="T2604">
            <v>13324.5</v>
          </cell>
          <cell r="U2604">
            <v>1873</v>
          </cell>
        </row>
        <row r="2605">
          <cell r="A2605">
            <v>830115597</v>
          </cell>
          <cell r="B2605" t="str">
            <v xml:space="preserve">LEADCOM DE COLOMBIA S.A.                                              </v>
          </cell>
          <cell r="C2605" t="str">
            <v xml:space="preserve">BOGOTA D.C.               </v>
          </cell>
          <cell r="D2605" t="str">
            <v xml:space="preserve">BOGOTA D.C.               </v>
          </cell>
          <cell r="E2605" t="str">
            <v>VIGILANCIA</v>
          </cell>
          <cell r="F2605" t="str">
            <v>ACTIVA</v>
          </cell>
          <cell r="G2605" t="str">
            <v xml:space="preserve">OTRAS ACTIVIDADES DE SERVISIOS COMUNITARIOS, </v>
          </cell>
          <cell r="H2605">
            <v>2604</v>
          </cell>
          <cell r="I2605">
            <v>7342205</v>
          </cell>
          <cell r="J2605">
            <v>2250</v>
          </cell>
          <cell r="K2605">
            <v>3622127</v>
          </cell>
          <cell r="L2605">
            <v>2318</v>
          </cell>
          <cell r="M2605">
            <v>18987952</v>
          </cell>
          <cell r="N2605">
            <v>2907</v>
          </cell>
          <cell r="O2605">
            <v>3705955</v>
          </cell>
          <cell r="P2605">
            <v>1255</v>
          </cell>
          <cell r="Q2605">
            <v>2293440</v>
          </cell>
          <cell r="R2605">
            <v>2223</v>
          </cell>
          <cell r="S2605">
            <v>691406</v>
          </cell>
          <cell r="T2605">
            <v>13557</v>
          </cell>
          <cell r="U2605">
            <v>1903</v>
          </cell>
        </row>
        <row r="2606">
          <cell r="A2606">
            <v>800096969</v>
          </cell>
          <cell r="B2606" t="str">
            <v xml:space="preserve">LABORATORIOS QUIPROPHARMA LTDA                                        </v>
          </cell>
          <cell r="C2606" t="str">
            <v xml:space="preserve">BOGOTA D.C.               </v>
          </cell>
          <cell r="D2606" t="str">
            <v xml:space="preserve">BOGOTA D.C.               </v>
          </cell>
          <cell r="E2606" t="str">
            <v>INSPECCIÓN</v>
          </cell>
          <cell r="F2606" t="str">
            <v>ACTIVA</v>
          </cell>
          <cell r="G2606" t="str">
            <v xml:space="preserve">PRODUCTOS QUIMICOS                           </v>
          </cell>
          <cell r="H2606">
            <v>2605</v>
          </cell>
          <cell r="I2606">
            <v>7317988</v>
          </cell>
          <cell r="J2606">
            <v>3385.5</v>
          </cell>
          <cell r="K2606">
            <v>2016362</v>
          </cell>
          <cell r="L2606">
            <v>3812</v>
          </cell>
          <cell r="M2606">
            <v>10588073</v>
          </cell>
          <cell r="N2606">
            <v>1551</v>
          </cell>
          <cell r="O2606">
            <v>7668387</v>
          </cell>
          <cell r="P2606">
            <v>1100</v>
          </cell>
          <cell r="Q2606">
            <v>2703312</v>
          </cell>
          <cell r="R2606">
            <v>3050</v>
          </cell>
          <cell r="S2606">
            <v>448894</v>
          </cell>
          <cell r="T2606">
            <v>15503.5</v>
          </cell>
          <cell r="U2606">
            <v>2152</v>
          </cell>
        </row>
        <row r="2607">
          <cell r="A2607">
            <v>860519267</v>
          </cell>
          <cell r="B2607" t="str">
            <v xml:space="preserve">SURGICON S.A.                                                         </v>
          </cell>
          <cell r="C2607" t="str">
            <v xml:space="preserve">BOGOTA D.C.               </v>
          </cell>
          <cell r="D2607" t="str">
            <v xml:space="preserve">BOGOTA D.C.               </v>
          </cell>
          <cell r="E2607" t="str">
            <v>INSPECCIÓN</v>
          </cell>
          <cell r="F2607" t="str">
            <v>ACTIVA</v>
          </cell>
          <cell r="G2607" t="str">
            <v xml:space="preserve">COMERCIO AL POR MAYOR                        </v>
          </cell>
          <cell r="H2607">
            <v>2606</v>
          </cell>
          <cell r="I2607">
            <v>7312851</v>
          </cell>
          <cell r="J2607">
            <v>2353</v>
          </cell>
          <cell r="K2607">
            <v>3384653</v>
          </cell>
          <cell r="L2607">
            <v>4292</v>
          </cell>
          <cell r="M2607">
            <v>9149249</v>
          </cell>
          <cell r="N2607">
            <v>2392</v>
          </cell>
          <cell r="O2607">
            <v>4684092</v>
          </cell>
          <cell r="P2607">
            <v>2265</v>
          </cell>
          <cell r="Q2607">
            <v>1136005</v>
          </cell>
          <cell r="R2607">
            <v>2627</v>
          </cell>
          <cell r="S2607">
            <v>550257</v>
          </cell>
          <cell r="T2607">
            <v>16535</v>
          </cell>
          <cell r="U2607">
            <v>2290</v>
          </cell>
        </row>
        <row r="2608">
          <cell r="A2608">
            <v>860001911</v>
          </cell>
          <cell r="B2608" t="str">
            <v xml:space="preserve">KAIKA LTDA.                                                           </v>
          </cell>
          <cell r="C2608" t="str">
            <v xml:space="preserve">BOGOTA D.C.               </v>
          </cell>
          <cell r="D2608" t="str">
            <v xml:space="preserve">BOGOTA D.C.               </v>
          </cell>
          <cell r="E2608" t="str">
            <v>INSPECCIÓN</v>
          </cell>
          <cell r="F2608" t="str">
            <v>ACTIVA</v>
          </cell>
          <cell r="G2608" t="str">
            <v xml:space="preserve">COMERCIO AL POR MAYOR                        </v>
          </cell>
          <cell r="H2608">
            <v>2607</v>
          </cell>
          <cell r="I2608">
            <v>7301903</v>
          </cell>
          <cell r="J2608">
            <v>2468</v>
          </cell>
          <cell r="K2608">
            <v>3152581</v>
          </cell>
          <cell r="L2608">
            <v>3970</v>
          </cell>
          <cell r="M2608">
            <v>10085210</v>
          </cell>
          <cell r="N2608">
            <v>2606</v>
          </cell>
          <cell r="O2608">
            <v>4249312</v>
          </cell>
          <cell r="P2608">
            <v>2599</v>
          </cell>
          <cell r="Q2608">
            <v>947869</v>
          </cell>
          <cell r="R2608">
            <v>3760</v>
          </cell>
          <cell r="S2608">
            <v>327001</v>
          </cell>
          <cell r="T2608">
            <v>18010</v>
          </cell>
          <cell r="U2608">
            <v>2487</v>
          </cell>
        </row>
        <row r="2609">
          <cell r="A2609">
            <v>860500805</v>
          </cell>
          <cell r="B2609" t="str">
            <v xml:space="preserve">PINTUBLER DE COLOMBIA S.A                                             </v>
          </cell>
          <cell r="C2609" t="str">
            <v xml:space="preserve">BOGOTA D.C.               </v>
          </cell>
          <cell r="D2609" t="str">
            <v xml:space="preserve">BOGOTA D.C.               </v>
          </cell>
          <cell r="E2609" t="str">
            <v>VIGILANCIA</v>
          </cell>
          <cell r="F2609" t="str">
            <v>ACTIVA</v>
          </cell>
          <cell r="G2609" t="str">
            <v xml:space="preserve">COMERCIO AL POR MENOR                        </v>
          </cell>
          <cell r="H2609">
            <v>2608</v>
          </cell>
          <cell r="I2609">
            <v>7292666</v>
          </cell>
          <cell r="J2609">
            <v>2959.5</v>
          </cell>
          <cell r="K2609">
            <v>2485408</v>
          </cell>
          <cell r="L2609">
            <v>2831</v>
          </cell>
          <cell r="M2609">
            <v>15134813</v>
          </cell>
          <cell r="N2609">
            <v>3262</v>
          </cell>
          <cell r="O2609">
            <v>3214122</v>
          </cell>
          <cell r="P2609">
            <v>2365</v>
          </cell>
          <cell r="Q2609">
            <v>1071919</v>
          </cell>
          <cell r="R2609">
            <v>1968</v>
          </cell>
          <cell r="S2609">
            <v>825086</v>
          </cell>
          <cell r="T2609">
            <v>15993.5</v>
          </cell>
          <cell r="U2609">
            <v>2223</v>
          </cell>
        </row>
        <row r="2610">
          <cell r="A2610">
            <v>800148972</v>
          </cell>
          <cell r="B2610" t="str">
            <v xml:space="preserve">SERVIOLA S.A.                                                         </v>
          </cell>
          <cell r="C2610" t="str">
            <v xml:space="preserve">BOGOTA D.C.               </v>
          </cell>
          <cell r="D2610" t="str">
            <v xml:space="preserve">BOGOTA D.C.               </v>
          </cell>
          <cell r="E2610" t="str">
            <v>VIGILANCIA</v>
          </cell>
          <cell r="F2610" t="str">
            <v>ACTIVA</v>
          </cell>
          <cell r="G2610" t="str">
            <v xml:space="preserve">OTRAS ACTIVIDADES EMPRESARIALES              </v>
          </cell>
          <cell r="H2610">
            <v>2609</v>
          </cell>
          <cell r="I2610">
            <v>7279319</v>
          </cell>
          <cell r="J2610">
            <v>3203</v>
          </cell>
          <cell r="K2610">
            <v>2208337</v>
          </cell>
          <cell r="L2610">
            <v>768</v>
          </cell>
          <cell r="M2610">
            <v>63247213</v>
          </cell>
          <cell r="N2610">
            <v>2592</v>
          </cell>
          <cell r="O2610">
            <v>4273377</v>
          </cell>
          <cell r="P2610">
            <v>2081</v>
          </cell>
          <cell r="Q2610">
            <v>1277315</v>
          </cell>
          <cell r="R2610">
            <v>5029</v>
          </cell>
          <cell r="S2610">
            <v>209136</v>
          </cell>
          <cell r="T2610">
            <v>16282</v>
          </cell>
          <cell r="U2610">
            <v>2262</v>
          </cell>
        </row>
        <row r="2611">
          <cell r="A2611">
            <v>890903253</v>
          </cell>
          <cell r="B2611" t="str">
            <v xml:space="preserve">TRIGUISAR DE COLOMBIA S.A.                                            </v>
          </cell>
          <cell r="C2611" t="str">
            <v xml:space="preserve">ITAGUI                    </v>
          </cell>
          <cell r="D2611" t="str">
            <v xml:space="preserve">ANTIOQUIA                 </v>
          </cell>
          <cell r="E2611" t="str">
            <v>INSPECCIÓN</v>
          </cell>
          <cell r="F2611" t="str">
            <v>ACTIVA</v>
          </cell>
          <cell r="G2611" t="str">
            <v xml:space="preserve">PRODUCTOS ALIMENTICIOS                       </v>
          </cell>
          <cell r="H2611">
            <v>2610</v>
          </cell>
          <cell r="I2611">
            <v>7272322</v>
          </cell>
          <cell r="J2611">
            <v>2478</v>
          </cell>
          <cell r="K2611">
            <v>3130002</v>
          </cell>
          <cell r="L2611">
            <v>3442</v>
          </cell>
          <cell r="M2611">
            <v>12088130</v>
          </cell>
          <cell r="N2611">
            <v>1964</v>
          </cell>
          <cell r="O2611">
            <v>5931828</v>
          </cell>
          <cell r="P2611">
            <v>1074</v>
          </cell>
          <cell r="Q2611">
            <v>2767958</v>
          </cell>
          <cell r="R2611">
            <v>1527</v>
          </cell>
          <cell r="S2611">
            <v>1153201</v>
          </cell>
          <cell r="T2611">
            <v>13095</v>
          </cell>
          <cell r="U2611">
            <v>1849</v>
          </cell>
        </row>
        <row r="2612">
          <cell r="A2612">
            <v>860522351</v>
          </cell>
          <cell r="B2612" t="str">
            <v xml:space="preserve">LADRILLERA PRISMA S.A.                                                </v>
          </cell>
          <cell r="C2612" t="str">
            <v xml:space="preserve">BOGOTA D.C.               </v>
          </cell>
          <cell r="D2612" t="str">
            <v xml:space="preserve">BOGOTA D.C.               </v>
          </cell>
          <cell r="E2612" t="str">
            <v>INSPECCIÓN</v>
          </cell>
          <cell r="F2612" t="str">
            <v>ACTIVA</v>
          </cell>
          <cell r="G2612" t="str">
            <v>FABRICACION DE PRODUCTOS MINERALES NO METALIC</v>
          </cell>
          <cell r="H2612">
            <v>2611</v>
          </cell>
          <cell r="I2612">
            <v>7269929</v>
          </cell>
          <cell r="J2612">
            <v>1808</v>
          </cell>
          <cell r="K2612">
            <v>5050731</v>
          </cell>
          <cell r="L2612">
            <v>4545</v>
          </cell>
          <cell r="M2612">
            <v>8563041</v>
          </cell>
          <cell r="N2612">
            <v>5526</v>
          </cell>
          <cell r="O2612">
            <v>1658040</v>
          </cell>
          <cell r="P2612">
            <v>3447</v>
          </cell>
          <cell r="Q2612">
            <v>642482</v>
          </cell>
          <cell r="R2612">
            <v>3409</v>
          </cell>
          <cell r="S2612">
            <v>378085</v>
          </cell>
          <cell r="T2612">
            <v>21346</v>
          </cell>
          <cell r="U2612">
            <v>2945</v>
          </cell>
        </row>
        <row r="2613">
          <cell r="A2613">
            <v>800039813</v>
          </cell>
          <cell r="B2613" t="str">
            <v xml:space="preserve">ACME LEON PLASTICOS LIMITADA                                          </v>
          </cell>
          <cell r="C2613" t="str">
            <v xml:space="preserve">BOGOTA D.C.               </v>
          </cell>
          <cell r="D2613" t="str">
            <v xml:space="preserve">BOGOTA D.C.               </v>
          </cell>
          <cell r="E2613" t="str">
            <v>VIGILANCIA</v>
          </cell>
          <cell r="F2613" t="str">
            <v>ACTIVA</v>
          </cell>
          <cell r="G2613" t="str">
            <v xml:space="preserve">PRODUCTOS DE PLASTICO                        </v>
          </cell>
          <cell r="H2613">
            <v>2612</v>
          </cell>
          <cell r="I2613">
            <v>7266097</v>
          </cell>
          <cell r="J2613">
            <v>1990.5</v>
          </cell>
          <cell r="K2613">
            <v>4377240</v>
          </cell>
          <cell r="L2613">
            <v>3105</v>
          </cell>
          <cell r="M2613">
            <v>13586341</v>
          </cell>
          <cell r="N2613">
            <v>2436</v>
          </cell>
          <cell r="O2613">
            <v>4606605</v>
          </cell>
          <cell r="P2613">
            <v>1347</v>
          </cell>
          <cell r="Q2613">
            <v>2106897</v>
          </cell>
          <cell r="R2613">
            <v>1512</v>
          </cell>
          <cell r="S2613">
            <v>1171852</v>
          </cell>
          <cell r="T2613">
            <v>13002.5</v>
          </cell>
          <cell r="U2613">
            <v>1841</v>
          </cell>
        </row>
        <row r="2614">
          <cell r="A2614">
            <v>860501746</v>
          </cell>
          <cell r="B2614" t="str">
            <v xml:space="preserve">DISUIZA S.A.                                                          </v>
          </cell>
          <cell r="C2614" t="str">
            <v xml:space="preserve">BOGOTA D.C.               </v>
          </cell>
          <cell r="D2614" t="str">
            <v xml:space="preserve">BOGOTA D.C.               </v>
          </cell>
          <cell r="E2614" t="str">
            <v>INSPECCIÓN</v>
          </cell>
          <cell r="F2614" t="str">
            <v>ACTIVA</v>
          </cell>
          <cell r="G2614" t="str">
            <v xml:space="preserve">COMERCIO AL POR MAYOR                        </v>
          </cell>
          <cell r="H2614">
            <v>2613</v>
          </cell>
          <cell r="I2614">
            <v>7258742</v>
          </cell>
          <cell r="J2614">
            <v>2923.5</v>
          </cell>
          <cell r="K2614">
            <v>2522719</v>
          </cell>
          <cell r="L2614">
            <v>3917</v>
          </cell>
          <cell r="M2614">
            <v>10252195</v>
          </cell>
          <cell r="N2614">
            <v>2929</v>
          </cell>
          <cell r="O2614">
            <v>3664474</v>
          </cell>
          <cell r="P2614">
            <v>2183</v>
          </cell>
          <cell r="Q2614">
            <v>1204838</v>
          </cell>
          <cell r="R2614">
            <v>3220</v>
          </cell>
          <cell r="S2614">
            <v>414017</v>
          </cell>
          <cell r="T2614">
            <v>17785.5</v>
          </cell>
          <cell r="U2614">
            <v>2454</v>
          </cell>
        </row>
        <row r="2615">
          <cell r="A2615">
            <v>860004376</v>
          </cell>
          <cell r="B2615" t="str">
            <v xml:space="preserve">MESA HERMANOS Y CIA. S. EN C.                                         </v>
          </cell>
          <cell r="C2615" t="str">
            <v xml:space="preserve">BOGOTA D.C.               </v>
          </cell>
          <cell r="D2615" t="str">
            <v xml:space="preserve">BOGOTA D.C.               </v>
          </cell>
          <cell r="E2615" t="str">
            <v>INSPECCIÓN</v>
          </cell>
          <cell r="F2615" t="str">
            <v>ACTIVA</v>
          </cell>
          <cell r="G2615" t="str">
            <v xml:space="preserve">COMERCIO AL POR MAYOR                        </v>
          </cell>
          <cell r="H2615">
            <v>2614</v>
          </cell>
          <cell r="I2615">
            <v>7257015</v>
          </cell>
          <cell r="J2615">
            <v>2708.5</v>
          </cell>
          <cell r="K2615">
            <v>2813675</v>
          </cell>
          <cell r="L2615">
            <v>4050</v>
          </cell>
          <cell r="M2615">
            <v>9815310</v>
          </cell>
          <cell r="N2615">
            <v>3233</v>
          </cell>
          <cell r="O2615">
            <v>3254911</v>
          </cell>
          <cell r="P2615">
            <v>2349</v>
          </cell>
          <cell r="Q2615">
            <v>1081156</v>
          </cell>
          <cell r="R2615">
            <v>2630</v>
          </cell>
          <cell r="S2615">
            <v>548507</v>
          </cell>
          <cell r="T2615">
            <v>17584.5</v>
          </cell>
          <cell r="U2615">
            <v>2433</v>
          </cell>
        </row>
        <row r="2616">
          <cell r="A2616">
            <v>804014839</v>
          </cell>
          <cell r="B2616" t="str">
            <v xml:space="preserve">INSTITUTO DEL CORAZON DE BUCARAMANGA S.A.                             </v>
          </cell>
          <cell r="C2616" t="str">
            <v xml:space="preserve">BUCARAMANGA               </v>
          </cell>
          <cell r="D2616" t="str">
            <v xml:space="preserve">SANTANDER                 </v>
          </cell>
          <cell r="E2616" t="str">
            <v>INSPECCIÓN</v>
          </cell>
          <cell r="F2616" t="str">
            <v>ACTIVA</v>
          </cell>
          <cell r="G2616" t="str">
            <v xml:space="preserve">SERVICIOS SOCIALES Y DE SALUD                </v>
          </cell>
          <cell r="H2616">
            <v>2615</v>
          </cell>
          <cell r="I2616">
            <v>7248008</v>
          </cell>
          <cell r="J2616">
            <v>2309.5</v>
          </cell>
          <cell r="K2616">
            <v>3491745</v>
          </cell>
          <cell r="L2616">
            <v>5351</v>
          </cell>
          <cell r="M2616">
            <v>6787745</v>
          </cell>
          <cell r="N2616">
            <v>4182</v>
          </cell>
          <cell r="O2616">
            <v>2391331</v>
          </cell>
          <cell r="P2616">
            <v>1741</v>
          </cell>
          <cell r="Q2616">
            <v>1574232</v>
          </cell>
          <cell r="R2616">
            <v>2093</v>
          </cell>
          <cell r="S2616">
            <v>759038</v>
          </cell>
          <cell r="T2616">
            <v>18291.5</v>
          </cell>
          <cell r="U2616">
            <v>2526</v>
          </cell>
        </row>
        <row r="2617">
          <cell r="A2617">
            <v>890923691</v>
          </cell>
          <cell r="B2617" t="str">
            <v xml:space="preserve">RODRIGUEZ Y LONDO¥O S.A.                                              </v>
          </cell>
          <cell r="C2617" t="str">
            <v xml:space="preserve">BOGOTA D.C.               </v>
          </cell>
          <cell r="D2617" t="str">
            <v xml:space="preserve">BOGOTA D.C.               </v>
          </cell>
          <cell r="E2617" t="str">
            <v>VIGILANCIA</v>
          </cell>
          <cell r="F2617" t="str">
            <v>ACTIVA</v>
          </cell>
          <cell r="G2617" t="str">
            <v xml:space="preserve">COMERCIO AL POR MAYOR                        </v>
          </cell>
          <cell r="H2617">
            <v>2616</v>
          </cell>
          <cell r="I2617">
            <v>7232821</v>
          </cell>
          <cell r="J2617">
            <v>3983</v>
          </cell>
          <cell r="K2617">
            <v>1532686</v>
          </cell>
          <cell r="L2617">
            <v>1858</v>
          </cell>
          <cell r="M2617">
            <v>24602566</v>
          </cell>
          <cell r="N2617">
            <v>2323</v>
          </cell>
          <cell r="O2617">
            <v>4847200</v>
          </cell>
          <cell r="P2617">
            <v>2364</v>
          </cell>
          <cell r="Q2617">
            <v>1072132</v>
          </cell>
          <cell r="R2617">
            <v>2535</v>
          </cell>
          <cell r="S2617">
            <v>577953</v>
          </cell>
          <cell r="T2617">
            <v>15679</v>
          </cell>
          <cell r="U2617">
            <v>2177</v>
          </cell>
        </row>
        <row r="2618">
          <cell r="A2618">
            <v>860512748</v>
          </cell>
          <cell r="B2618" t="str">
            <v xml:space="preserve">PROPLASTICOS S.A.                                                     </v>
          </cell>
          <cell r="C2618" t="str">
            <v xml:space="preserve">BOGOTA D.C.               </v>
          </cell>
          <cell r="D2618" t="str">
            <v xml:space="preserve">BOGOTA D.C.               </v>
          </cell>
          <cell r="E2618" t="str">
            <v>INSPECCIÓN</v>
          </cell>
          <cell r="F2618" t="str">
            <v>ACTIVA</v>
          </cell>
          <cell r="G2618" t="str">
            <v xml:space="preserve">COMERCIO AL POR MAYOR                        </v>
          </cell>
          <cell r="H2618">
            <v>2617</v>
          </cell>
          <cell r="I2618">
            <v>7228657</v>
          </cell>
          <cell r="J2618">
            <v>1995.5</v>
          </cell>
          <cell r="K2618">
            <v>4352547</v>
          </cell>
          <cell r="L2618">
            <v>3676</v>
          </cell>
          <cell r="M2618">
            <v>11050703</v>
          </cell>
          <cell r="N2618">
            <v>2788</v>
          </cell>
          <cell r="O2618">
            <v>3896867</v>
          </cell>
          <cell r="P2618">
            <v>2159</v>
          </cell>
          <cell r="Q2618">
            <v>1221790</v>
          </cell>
          <cell r="R2618">
            <v>2500</v>
          </cell>
          <cell r="S2618">
            <v>589352</v>
          </cell>
          <cell r="T2618">
            <v>15735.5</v>
          </cell>
          <cell r="U2618">
            <v>2188</v>
          </cell>
        </row>
        <row r="2619">
          <cell r="A2619">
            <v>807009566</v>
          </cell>
          <cell r="B2619" t="str">
            <v xml:space="preserve">ARROCERA AGUA BLANCA SA                                               </v>
          </cell>
          <cell r="C2619" t="str">
            <v xml:space="preserve">CUCUTA                    </v>
          </cell>
          <cell r="D2619" t="str">
            <v xml:space="preserve">NORTE DE SANTANDER        </v>
          </cell>
          <cell r="E2619" t="str">
            <v>VIGILANCIA</v>
          </cell>
          <cell r="F2619" t="str">
            <v>ACTIVA</v>
          </cell>
          <cell r="G2619" t="str">
            <v xml:space="preserve">PRODUCTOS ALIMENTICIOS                       </v>
          </cell>
          <cell r="H2619">
            <v>2618</v>
          </cell>
          <cell r="I2619">
            <v>7226153</v>
          </cell>
          <cell r="J2619">
            <v>4412.5</v>
          </cell>
          <cell r="K2619">
            <v>1266018</v>
          </cell>
          <cell r="L2619">
            <v>1335</v>
          </cell>
          <cell r="M2619">
            <v>35233888</v>
          </cell>
          <cell r="N2619">
            <v>3513</v>
          </cell>
          <cell r="O2619">
            <v>2948992</v>
          </cell>
          <cell r="P2619">
            <v>2621</v>
          </cell>
          <cell r="Q2619">
            <v>938749</v>
          </cell>
          <cell r="R2619">
            <v>2229</v>
          </cell>
          <cell r="S2619">
            <v>685548</v>
          </cell>
          <cell r="T2619">
            <v>16728.5</v>
          </cell>
          <cell r="U2619">
            <v>2322</v>
          </cell>
        </row>
        <row r="2620">
          <cell r="A2620">
            <v>844001779</v>
          </cell>
          <cell r="B2620" t="str">
            <v xml:space="preserve">COMERCIALIZADORA DE MATERIALES DE CONSTRUCCION LTDA                   </v>
          </cell>
          <cell r="C2620" t="str">
            <v xml:space="preserve">YOPAL                     </v>
          </cell>
          <cell r="D2620" t="str">
            <v xml:space="preserve">CASANARE                  </v>
          </cell>
          <cell r="E2620" t="str">
            <v>VIGILANCIA</v>
          </cell>
          <cell r="F2620" t="str">
            <v>ACTIVA</v>
          </cell>
          <cell r="G2620" t="str">
            <v xml:space="preserve">COMERCIO AL POR MAYOR                        </v>
          </cell>
          <cell r="H2620">
            <v>2619</v>
          </cell>
          <cell r="I2620">
            <v>7224765</v>
          </cell>
          <cell r="J2620">
            <v>2565</v>
          </cell>
          <cell r="K2620">
            <v>2982341</v>
          </cell>
          <cell r="L2620">
            <v>2181</v>
          </cell>
          <cell r="M2620">
            <v>20347841</v>
          </cell>
          <cell r="N2620">
            <v>3181</v>
          </cell>
          <cell r="O2620">
            <v>3331359</v>
          </cell>
          <cell r="P2620">
            <v>2078</v>
          </cell>
          <cell r="Q2620">
            <v>1280542</v>
          </cell>
          <cell r="R2620">
            <v>2201</v>
          </cell>
          <cell r="S2620">
            <v>698839</v>
          </cell>
          <cell r="T2620">
            <v>14825</v>
          </cell>
          <cell r="U2620">
            <v>2077</v>
          </cell>
        </row>
        <row r="2621">
          <cell r="A2621">
            <v>800250321</v>
          </cell>
          <cell r="B2621" t="str">
            <v xml:space="preserve">DRILLSITE FLUID TREATMENT DRIFT S.A.                                  </v>
          </cell>
          <cell r="C2621" t="str">
            <v xml:space="preserve">BOGOTA D.C.               </v>
          </cell>
          <cell r="D2621" t="str">
            <v xml:space="preserve">BOGOTA D.C.               </v>
          </cell>
          <cell r="E2621" t="str">
            <v>INSPECCIÓN</v>
          </cell>
          <cell r="F2621" t="str">
            <v>ACTIVA</v>
          </cell>
          <cell r="G2621" t="str">
            <v xml:space="preserve">DERIVADOS DEL PETROLEO Y GAS                 </v>
          </cell>
          <cell r="H2621">
            <v>2620</v>
          </cell>
          <cell r="I2621">
            <v>7221286</v>
          </cell>
          <cell r="J2621">
            <v>2046</v>
          </cell>
          <cell r="K2621">
            <v>4171603</v>
          </cell>
          <cell r="L2621">
            <v>5820</v>
          </cell>
          <cell r="M2621">
            <v>5995111</v>
          </cell>
          <cell r="N2621">
            <v>5089</v>
          </cell>
          <cell r="O2621">
            <v>1862554</v>
          </cell>
          <cell r="P2621">
            <v>2823</v>
          </cell>
          <cell r="Q2621">
            <v>851905</v>
          </cell>
          <cell r="R2621">
            <v>2893</v>
          </cell>
          <cell r="S2621">
            <v>479965</v>
          </cell>
          <cell r="T2621">
            <v>21291</v>
          </cell>
          <cell r="U2621">
            <v>2938</v>
          </cell>
        </row>
        <row r="2622">
          <cell r="A2622">
            <v>860403699</v>
          </cell>
          <cell r="B2622" t="str">
            <v xml:space="preserve">IMPORTADORA GRAN ANDINA LTDA                                          </v>
          </cell>
          <cell r="C2622" t="str">
            <v xml:space="preserve">BOGOTA D.C.               </v>
          </cell>
          <cell r="D2622" t="str">
            <v xml:space="preserve">BOGOTA D.C.               </v>
          </cell>
          <cell r="E2622" t="str">
            <v>INSPECCIÓN</v>
          </cell>
          <cell r="F2622" t="str">
            <v>ACTIVA</v>
          </cell>
          <cell r="G2622" t="str">
            <v xml:space="preserve">COMERCIO DE VEHICULOS Y ACTIVIDADES CONEXAS  </v>
          </cell>
          <cell r="H2622">
            <v>2621</v>
          </cell>
          <cell r="I2622">
            <v>7199729</v>
          </cell>
          <cell r="J2622">
            <v>2474</v>
          </cell>
          <cell r="K2622">
            <v>3139592</v>
          </cell>
          <cell r="L2622">
            <v>3620</v>
          </cell>
          <cell r="M2622">
            <v>11287040</v>
          </cell>
          <cell r="N2622">
            <v>3347</v>
          </cell>
          <cell r="O2622">
            <v>3119177</v>
          </cell>
          <cell r="P2622">
            <v>1812</v>
          </cell>
          <cell r="Q2622">
            <v>1494988</v>
          </cell>
          <cell r="R2622">
            <v>1779</v>
          </cell>
          <cell r="S2622">
            <v>938194</v>
          </cell>
          <cell r="T2622">
            <v>15653</v>
          </cell>
          <cell r="U2622">
            <v>2176</v>
          </cell>
        </row>
        <row r="2623">
          <cell r="A2623">
            <v>890333047</v>
          </cell>
          <cell r="B2623" t="str">
            <v xml:space="preserve">CONALPLAS S A                                                         </v>
          </cell>
          <cell r="C2623" t="str">
            <v xml:space="preserve">YUMBO                     </v>
          </cell>
          <cell r="D2623" t="str">
            <v xml:space="preserve">VALLE                     </v>
          </cell>
          <cell r="E2623" t="str">
            <v>INSPECCIÓN</v>
          </cell>
          <cell r="F2623" t="str">
            <v>ACTIVA</v>
          </cell>
          <cell r="G2623" t="str">
            <v xml:space="preserve">PRODUCTOS DE PLASTICO                        </v>
          </cell>
          <cell r="H2623">
            <v>2622</v>
          </cell>
          <cell r="I2623">
            <v>7194901</v>
          </cell>
          <cell r="J2623">
            <v>1869.5</v>
          </cell>
          <cell r="K2623">
            <v>4806803</v>
          </cell>
          <cell r="L2623">
            <v>3618</v>
          </cell>
          <cell r="M2623">
            <v>11305470</v>
          </cell>
          <cell r="N2623">
            <v>3983</v>
          </cell>
          <cell r="O2623">
            <v>2547778</v>
          </cell>
          <cell r="P2623">
            <v>2111</v>
          </cell>
          <cell r="Q2623">
            <v>1257540</v>
          </cell>
          <cell r="R2623">
            <v>2656</v>
          </cell>
          <cell r="S2623">
            <v>541612</v>
          </cell>
          <cell r="T2623">
            <v>16859.5</v>
          </cell>
          <cell r="U2623">
            <v>2342</v>
          </cell>
        </row>
        <row r="2624">
          <cell r="A2624">
            <v>800211965</v>
          </cell>
          <cell r="B2624" t="str">
            <v xml:space="preserve">SERONO DE COLOMBIA S A                                                </v>
          </cell>
          <cell r="C2624" t="str">
            <v xml:space="preserve">BOGOTA D.C.               </v>
          </cell>
          <cell r="D2624" t="str">
            <v xml:space="preserve">BOGOTA D.C.               </v>
          </cell>
          <cell r="E2624" t="str">
            <v>VIGILANCIA</v>
          </cell>
          <cell r="F2624" t="str">
            <v>ACTIVA</v>
          </cell>
          <cell r="G2624" t="str">
            <v xml:space="preserve">COMERCIO AL POR MAYOR                        </v>
          </cell>
          <cell r="H2624">
            <v>2623</v>
          </cell>
          <cell r="I2624">
            <v>7184415</v>
          </cell>
          <cell r="J2624">
            <v>1452.5</v>
          </cell>
          <cell r="K2624">
            <v>6784090</v>
          </cell>
          <cell r="L2624">
            <v>2454</v>
          </cell>
          <cell r="M2624">
            <v>17874353</v>
          </cell>
          <cell r="N2624">
            <v>2361</v>
          </cell>
          <cell r="O2624">
            <v>4750196</v>
          </cell>
          <cell r="P2624">
            <v>1739</v>
          </cell>
          <cell r="Q2624">
            <v>1574974</v>
          </cell>
          <cell r="R2624">
            <v>2220</v>
          </cell>
          <cell r="S2624">
            <v>692273</v>
          </cell>
          <cell r="T2624">
            <v>12849.5</v>
          </cell>
          <cell r="U2624">
            <v>1820</v>
          </cell>
        </row>
        <row r="2625">
          <cell r="A2625">
            <v>830061576</v>
          </cell>
          <cell r="B2625" t="str">
            <v xml:space="preserve">ETEK INTERNATIONAL HOLDING CORP SUCURSAL COLOMBIA                     </v>
          </cell>
          <cell r="C2625" t="str">
            <v xml:space="preserve">BOGOTA D.C.               </v>
          </cell>
          <cell r="D2625" t="str">
            <v xml:space="preserve">BOGOTA D.C.               </v>
          </cell>
          <cell r="E2625" t="str">
            <v>VIGILANCIA</v>
          </cell>
          <cell r="F2625" t="str">
            <v>ACTIVA</v>
          </cell>
          <cell r="G2625" t="str">
            <v xml:space="preserve">COMERCIO AL POR MAYOR                        </v>
          </cell>
          <cell r="H2625">
            <v>2624</v>
          </cell>
          <cell r="I2625">
            <v>7175807</v>
          </cell>
          <cell r="J2625">
            <v>3156.5</v>
          </cell>
          <cell r="K2625">
            <v>2261479</v>
          </cell>
          <cell r="L2625">
            <v>2705</v>
          </cell>
          <cell r="M2625">
            <v>15979311</v>
          </cell>
          <cell r="N2625">
            <v>1519</v>
          </cell>
          <cell r="O2625">
            <v>7798343</v>
          </cell>
          <cell r="P2625">
            <v>2103</v>
          </cell>
          <cell r="Q2625">
            <v>1263803</v>
          </cell>
          <cell r="R2625">
            <v>2557</v>
          </cell>
          <cell r="S2625">
            <v>570891</v>
          </cell>
          <cell r="T2625">
            <v>14664.5</v>
          </cell>
          <cell r="U2625">
            <v>2060</v>
          </cell>
        </row>
        <row r="2626">
          <cell r="A2626">
            <v>860536003</v>
          </cell>
          <cell r="B2626" t="str">
            <v xml:space="preserve">REPECEV SIA S.A.                                                      </v>
          </cell>
          <cell r="C2626" t="str">
            <v xml:space="preserve">BOGOTA D.C.               </v>
          </cell>
          <cell r="D2626" t="str">
            <v xml:space="preserve">BOGOTA D.C.               </v>
          </cell>
          <cell r="E2626" t="str">
            <v>INSPECCIÓN</v>
          </cell>
          <cell r="F2626" t="str">
            <v>ACTIVA</v>
          </cell>
          <cell r="G2626" t="str">
            <v>ALMACENAMIENTO Y OTRAS ACTIVIDADES RELACIONAD</v>
          </cell>
          <cell r="H2626">
            <v>2625</v>
          </cell>
          <cell r="I2626">
            <v>7173859</v>
          </cell>
          <cell r="J2626">
            <v>2667.5</v>
          </cell>
          <cell r="K2626">
            <v>2866148</v>
          </cell>
          <cell r="L2626">
            <v>4180</v>
          </cell>
          <cell r="M2626">
            <v>9492088</v>
          </cell>
          <cell r="N2626">
            <v>2293</v>
          </cell>
          <cell r="O2626">
            <v>4908599</v>
          </cell>
          <cell r="P2626">
            <v>1879</v>
          </cell>
          <cell r="Q2626">
            <v>1431352</v>
          </cell>
          <cell r="R2626">
            <v>1787</v>
          </cell>
          <cell r="S2626">
            <v>934476</v>
          </cell>
          <cell r="T2626">
            <v>15431.5</v>
          </cell>
          <cell r="U2626">
            <v>2147</v>
          </cell>
        </row>
        <row r="2627">
          <cell r="A2627">
            <v>800145414</v>
          </cell>
          <cell r="B2627" t="str">
            <v xml:space="preserve">GRAFIVISION EDITORES LTDA                                             </v>
          </cell>
          <cell r="C2627" t="str">
            <v xml:space="preserve">BOGOTA D.C.               </v>
          </cell>
          <cell r="D2627" t="str">
            <v xml:space="preserve">BOGOTA D.C.               </v>
          </cell>
          <cell r="E2627" t="str">
            <v>VIGILANCIA</v>
          </cell>
          <cell r="F2627" t="str">
            <v>ACTIVA</v>
          </cell>
          <cell r="G2627" t="str">
            <v>EDITORIAL E IMPRESION (SIN INCLUIR PUBLICACIO</v>
          </cell>
          <cell r="H2627">
            <v>2626</v>
          </cell>
          <cell r="I2627">
            <v>7170866</v>
          </cell>
          <cell r="J2627">
            <v>2501.5</v>
          </cell>
          <cell r="K2627">
            <v>3084353</v>
          </cell>
          <cell r="L2627">
            <v>2984</v>
          </cell>
          <cell r="M2627">
            <v>14253016</v>
          </cell>
          <cell r="N2627">
            <v>2099</v>
          </cell>
          <cell r="O2627">
            <v>5465621</v>
          </cell>
          <cell r="P2627">
            <v>1817</v>
          </cell>
          <cell r="Q2627">
            <v>1490449</v>
          </cell>
          <cell r="R2627">
            <v>2362</v>
          </cell>
          <cell r="S2627">
            <v>635599</v>
          </cell>
          <cell r="T2627">
            <v>14389.5</v>
          </cell>
          <cell r="U2627">
            <v>2023</v>
          </cell>
        </row>
        <row r="2628">
          <cell r="A2628">
            <v>804002604</v>
          </cell>
          <cell r="B2628" t="str">
            <v xml:space="preserve">MATERIALES Y METALES LTDA                                             </v>
          </cell>
          <cell r="C2628" t="str">
            <v xml:space="preserve">BUCARAMANGA               </v>
          </cell>
          <cell r="D2628" t="str">
            <v xml:space="preserve">SANTANDER                 </v>
          </cell>
          <cell r="E2628" t="str">
            <v>VIGILANCIA</v>
          </cell>
          <cell r="F2628" t="str">
            <v>ACTIVA</v>
          </cell>
          <cell r="G2628" t="str">
            <v xml:space="preserve">COMERCIO AL POR MENOR                        </v>
          </cell>
          <cell r="H2628">
            <v>2627</v>
          </cell>
          <cell r="I2628">
            <v>7155445</v>
          </cell>
          <cell r="J2628">
            <v>4634</v>
          </cell>
          <cell r="K2628">
            <v>1152215</v>
          </cell>
          <cell r="L2628">
            <v>2222</v>
          </cell>
          <cell r="M2628">
            <v>19968413</v>
          </cell>
          <cell r="N2628">
            <v>4248</v>
          </cell>
          <cell r="O2628">
            <v>2349658</v>
          </cell>
          <cell r="P2628">
            <v>2891</v>
          </cell>
          <cell r="Q2628">
            <v>821451</v>
          </cell>
          <cell r="R2628">
            <v>3472</v>
          </cell>
          <cell r="S2628">
            <v>367892</v>
          </cell>
          <cell r="T2628">
            <v>20094</v>
          </cell>
          <cell r="U2628">
            <v>2767</v>
          </cell>
        </row>
        <row r="2629">
          <cell r="A2629">
            <v>890900446</v>
          </cell>
          <cell r="B2629" t="str">
            <v xml:space="preserve">INDUSTRIAS VERA S.A.                                                  </v>
          </cell>
          <cell r="C2629" t="str">
            <v xml:space="preserve">BELLO                     </v>
          </cell>
          <cell r="D2629" t="str">
            <v xml:space="preserve">ANTIOQUIA                 </v>
          </cell>
          <cell r="E2629" t="str">
            <v>VIGILANCIA</v>
          </cell>
          <cell r="F2629" t="str">
            <v>ACTIVA</v>
          </cell>
          <cell r="G2629" t="str">
            <v xml:space="preserve">INDUSTRIA METALMECANICA DERIVADA             </v>
          </cell>
          <cell r="H2629">
            <v>2628</v>
          </cell>
          <cell r="I2629">
            <v>7155223</v>
          </cell>
          <cell r="J2629">
            <v>1817</v>
          </cell>
          <cell r="K2629">
            <v>5030358</v>
          </cell>
          <cell r="L2629">
            <v>3077</v>
          </cell>
          <cell r="M2629">
            <v>13734035</v>
          </cell>
          <cell r="N2629">
            <v>3923</v>
          </cell>
          <cell r="O2629">
            <v>2602980</v>
          </cell>
          <cell r="P2629">
            <v>4395</v>
          </cell>
          <cell r="Q2629">
            <v>455098</v>
          </cell>
          <cell r="R2629">
            <v>3180</v>
          </cell>
          <cell r="S2629">
            <v>422276</v>
          </cell>
          <cell r="T2629">
            <v>19020</v>
          </cell>
          <cell r="U2629">
            <v>2615</v>
          </cell>
        </row>
        <row r="2630">
          <cell r="A2630">
            <v>830135173</v>
          </cell>
          <cell r="B2630" t="str">
            <v xml:space="preserve">MANUFACTURAS REYMON S.A.                                              </v>
          </cell>
          <cell r="C2630" t="str">
            <v xml:space="preserve">BOGOTA D.C.               </v>
          </cell>
          <cell r="D2630" t="str">
            <v xml:space="preserve">BOGOTA D.C.               </v>
          </cell>
          <cell r="E2630" t="str">
            <v>INSPECCIÓN</v>
          </cell>
          <cell r="F2630" t="str">
            <v>ACTIVA</v>
          </cell>
          <cell r="G2630" t="str">
            <v xml:space="preserve">FABRICACION DE PRENDAS DE VESTIR             </v>
          </cell>
          <cell r="H2630">
            <v>2629</v>
          </cell>
          <cell r="I2630">
            <v>7155184</v>
          </cell>
          <cell r="J2630">
            <v>3540.5</v>
          </cell>
          <cell r="K2630">
            <v>1873494</v>
          </cell>
          <cell r="L2630">
            <v>3453</v>
          </cell>
          <cell r="M2630">
            <v>12048450</v>
          </cell>
          <cell r="N2630">
            <v>3018</v>
          </cell>
          <cell r="O2630">
            <v>3531770</v>
          </cell>
          <cell r="P2630">
            <v>2224</v>
          </cell>
          <cell r="Q2630">
            <v>1168498</v>
          </cell>
          <cell r="R2630">
            <v>2610</v>
          </cell>
          <cell r="S2630">
            <v>555038</v>
          </cell>
          <cell r="T2630">
            <v>17474.5</v>
          </cell>
          <cell r="U2630">
            <v>2426</v>
          </cell>
        </row>
        <row r="2631">
          <cell r="A2631">
            <v>890505326</v>
          </cell>
          <cell r="B2631" t="str">
            <v xml:space="preserve">LADRILLERA CASABLANCA S.A.                                            </v>
          </cell>
          <cell r="C2631" t="str">
            <v xml:space="preserve">CUCUTA                    </v>
          </cell>
          <cell r="D2631" t="str">
            <v xml:space="preserve">NORTE DE SANTANDER        </v>
          </cell>
          <cell r="E2631" t="str">
            <v>INSPECCIÓN</v>
          </cell>
          <cell r="F2631" t="str">
            <v>ACTIVA</v>
          </cell>
          <cell r="G2631" t="str">
            <v>FABRICACION DE PRODUCTOS MINERALES NO METALIC</v>
          </cell>
          <cell r="H2631">
            <v>2630</v>
          </cell>
          <cell r="I2631">
            <v>7142814</v>
          </cell>
          <cell r="J2631">
            <v>1782</v>
          </cell>
          <cell r="K2631">
            <v>5143332</v>
          </cell>
          <cell r="L2631">
            <v>3960</v>
          </cell>
          <cell r="M2631">
            <v>10120421</v>
          </cell>
          <cell r="N2631">
            <v>2872</v>
          </cell>
          <cell r="O2631">
            <v>3758939</v>
          </cell>
          <cell r="P2631">
            <v>1650</v>
          </cell>
          <cell r="Q2631">
            <v>1672649</v>
          </cell>
          <cell r="R2631">
            <v>1169</v>
          </cell>
          <cell r="S2631">
            <v>1614731</v>
          </cell>
          <cell r="T2631">
            <v>14063</v>
          </cell>
          <cell r="U2631">
            <v>1984</v>
          </cell>
        </row>
        <row r="2632">
          <cell r="A2632">
            <v>860042603</v>
          </cell>
          <cell r="B2632" t="str">
            <v xml:space="preserve">R &amp; A GALANTE HERRERA LTDA                                            </v>
          </cell>
          <cell r="C2632" t="str">
            <v xml:space="preserve">BOGOTA D.C.               </v>
          </cell>
          <cell r="D2632" t="str">
            <v xml:space="preserve">BOGOTA D.C.               </v>
          </cell>
          <cell r="E2632" t="str">
            <v>VIGILANCIA</v>
          </cell>
          <cell r="F2632" t="str">
            <v>ACTIVA</v>
          </cell>
          <cell r="G2632" t="str">
            <v xml:space="preserve">CONSTRUCCION DE OBRAS CIVILES                </v>
          </cell>
          <cell r="H2632">
            <v>2631</v>
          </cell>
          <cell r="I2632">
            <v>7138694</v>
          </cell>
          <cell r="J2632">
            <v>2094.5</v>
          </cell>
          <cell r="K2632">
            <v>4041988</v>
          </cell>
          <cell r="L2632">
            <v>2299</v>
          </cell>
          <cell r="M2632">
            <v>19148954</v>
          </cell>
          <cell r="N2632">
            <v>2425</v>
          </cell>
          <cell r="O2632">
            <v>4629589</v>
          </cell>
          <cell r="P2632">
            <v>1308</v>
          </cell>
          <cell r="Q2632">
            <v>2186421</v>
          </cell>
          <cell r="R2632">
            <v>1351</v>
          </cell>
          <cell r="S2632">
            <v>1357693</v>
          </cell>
          <cell r="T2632">
            <v>12108.5</v>
          </cell>
          <cell r="U2632">
            <v>1711</v>
          </cell>
        </row>
        <row r="2633">
          <cell r="A2633">
            <v>811031651</v>
          </cell>
          <cell r="B2633" t="str">
            <v xml:space="preserve">C.I. ALMASEG S.A.                                                     </v>
          </cell>
          <cell r="C2633" t="str">
            <v xml:space="preserve">MEDELLIN                  </v>
          </cell>
          <cell r="D2633" t="str">
            <v xml:space="preserve">ANTIOQUIA                 </v>
          </cell>
          <cell r="E2633" t="str">
            <v>VIGILANCIA</v>
          </cell>
          <cell r="F2633" t="str">
            <v>ACTIVA</v>
          </cell>
          <cell r="G2633" t="str">
            <v xml:space="preserve">COMERCIO AL POR MAYOR                        </v>
          </cell>
          <cell r="H2633">
            <v>2632</v>
          </cell>
          <cell r="I2633">
            <v>7137690</v>
          </cell>
          <cell r="J2633">
            <v>2589.5</v>
          </cell>
          <cell r="K2633">
            <v>2959076</v>
          </cell>
          <cell r="L2633">
            <v>786</v>
          </cell>
          <cell r="M2633">
            <v>61327801</v>
          </cell>
          <cell r="N2633">
            <v>2243</v>
          </cell>
          <cell r="O2633">
            <v>5022836</v>
          </cell>
          <cell r="P2633">
            <v>1555</v>
          </cell>
          <cell r="Q2633">
            <v>1789979</v>
          </cell>
          <cell r="R2633">
            <v>2210</v>
          </cell>
          <cell r="S2633">
            <v>695981</v>
          </cell>
          <cell r="T2633">
            <v>12015.5</v>
          </cell>
          <cell r="U2633">
            <v>1690</v>
          </cell>
        </row>
        <row r="2634">
          <cell r="A2634">
            <v>830044858</v>
          </cell>
          <cell r="B2634" t="str">
            <v xml:space="preserve">PC COM LTDA                                                           </v>
          </cell>
          <cell r="C2634" t="str">
            <v xml:space="preserve">BOGOTA D.C.               </v>
          </cell>
          <cell r="D2634" t="str">
            <v xml:space="preserve">BOGOTA D.C.               </v>
          </cell>
          <cell r="E2634" t="str">
            <v>INSPECCIÓN</v>
          </cell>
          <cell r="F2634" t="str">
            <v>ACTIVA</v>
          </cell>
          <cell r="G2634" t="str">
            <v xml:space="preserve">ACTIVIDADES INMOBILIARIAS                    </v>
          </cell>
          <cell r="H2634">
            <v>2633</v>
          </cell>
          <cell r="I2634">
            <v>7124340</v>
          </cell>
          <cell r="J2634">
            <v>2086</v>
          </cell>
          <cell r="K2634">
            <v>4062970</v>
          </cell>
          <cell r="L2634">
            <v>3908</v>
          </cell>
          <cell r="M2634">
            <v>10298726</v>
          </cell>
          <cell r="N2634">
            <v>2839</v>
          </cell>
          <cell r="O2634">
            <v>3808005</v>
          </cell>
          <cell r="P2634">
            <v>1353</v>
          </cell>
          <cell r="Q2634">
            <v>2082977</v>
          </cell>
          <cell r="R2634">
            <v>1333</v>
          </cell>
          <cell r="S2634">
            <v>1384797</v>
          </cell>
          <cell r="T2634">
            <v>14152</v>
          </cell>
          <cell r="U2634">
            <v>2000</v>
          </cell>
        </row>
        <row r="2635">
          <cell r="A2635">
            <v>890332891</v>
          </cell>
          <cell r="B2635" t="str">
            <v xml:space="preserve">ABASTECIMEINTOS INDUSTRIALES LTDA                                     </v>
          </cell>
          <cell r="C2635" t="str">
            <v xml:space="preserve">CALI                      </v>
          </cell>
          <cell r="D2635" t="str">
            <v xml:space="preserve">VALLE                     </v>
          </cell>
          <cell r="E2635" t="str">
            <v>INSPECCIÓN</v>
          </cell>
          <cell r="F2635" t="str">
            <v>ACTIVA</v>
          </cell>
          <cell r="G2635" t="str">
            <v xml:space="preserve">COMERCIO DE VEHICULOS Y ACTIVIDADES CONEXAS  </v>
          </cell>
          <cell r="H2635">
            <v>2634</v>
          </cell>
          <cell r="I2635">
            <v>7117418</v>
          </cell>
          <cell r="J2635">
            <v>3367.5</v>
          </cell>
          <cell r="K2635">
            <v>2034543</v>
          </cell>
          <cell r="L2635">
            <v>3888</v>
          </cell>
          <cell r="M2635">
            <v>10357676</v>
          </cell>
          <cell r="N2635">
            <v>3246</v>
          </cell>
          <cell r="O2635">
            <v>3230606</v>
          </cell>
          <cell r="P2635">
            <v>2192</v>
          </cell>
          <cell r="Q2635">
            <v>1199625</v>
          </cell>
          <cell r="R2635">
            <v>2898</v>
          </cell>
          <cell r="S2635">
            <v>478736</v>
          </cell>
          <cell r="T2635">
            <v>18225.5</v>
          </cell>
          <cell r="U2635">
            <v>2524</v>
          </cell>
        </row>
        <row r="2636">
          <cell r="A2636">
            <v>860513276</v>
          </cell>
          <cell r="B2636" t="str">
            <v xml:space="preserve">ELECTRO HIDRAULICA S.A. REPRESENTACIONES                              </v>
          </cell>
          <cell r="C2636" t="str">
            <v xml:space="preserve">BOGOTA D.C.               </v>
          </cell>
          <cell r="D2636" t="str">
            <v xml:space="preserve">BOGOTA D.C.               </v>
          </cell>
          <cell r="E2636" t="str">
            <v>VIGILANCIA</v>
          </cell>
          <cell r="F2636" t="str">
            <v>ACTIVA</v>
          </cell>
          <cell r="G2636" t="str">
            <v xml:space="preserve">COMERCIO AL POR MENOR                        </v>
          </cell>
          <cell r="H2636">
            <v>2635</v>
          </cell>
          <cell r="I2636">
            <v>7104917</v>
          </cell>
          <cell r="J2636">
            <v>2888.5</v>
          </cell>
          <cell r="K2636">
            <v>2565294</v>
          </cell>
          <cell r="L2636">
            <v>3012</v>
          </cell>
          <cell r="M2636">
            <v>14085569</v>
          </cell>
          <cell r="N2636">
            <v>3230</v>
          </cell>
          <cell r="O2636">
            <v>3259704</v>
          </cell>
          <cell r="P2636">
            <v>2117</v>
          </cell>
          <cell r="Q2636">
            <v>1251538</v>
          </cell>
          <cell r="R2636">
            <v>3564</v>
          </cell>
          <cell r="S2636">
            <v>353925</v>
          </cell>
          <cell r="T2636">
            <v>17446.5</v>
          </cell>
          <cell r="U2636">
            <v>2427</v>
          </cell>
        </row>
        <row r="2637">
          <cell r="A2637">
            <v>860034427</v>
          </cell>
          <cell r="B2637" t="str">
            <v xml:space="preserve">COLARTEX S.A.                                                         </v>
          </cell>
          <cell r="C2637" t="str">
            <v xml:space="preserve">BOGOTA D.C.               </v>
          </cell>
          <cell r="D2637" t="str">
            <v xml:space="preserve">BOGOTA D.C.               </v>
          </cell>
          <cell r="E2637" t="str">
            <v>INSPECCIÓN</v>
          </cell>
          <cell r="F2637" t="str">
            <v>ACTIVA</v>
          </cell>
          <cell r="G2637" t="str">
            <v>ACTIVIDADES DIVERSAS DE INVERSION Y SERVICIOS</v>
          </cell>
          <cell r="H2637">
            <v>2636</v>
          </cell>
          <cell r="I2637">
            <v>7098427</v>
          </cell>
          <cell r="J2637">
            <v>1420.5</v>
          </cell>
          <cell r="K2637">
            <v>6989743</v>
          </cell>
          <cell r="L2637">
            <v>9959</v>
          </cell>
          <cell r="M2637">
            <v>2257593</v>
          </cell>
          <cell r="N2637">
            <v>4387</v>
          </cell>
          <cell r="O2637">
            <v>2257593</v>
          </cell>
          <cell r="P2637">
            <v>1563</v>
          </cell>
          <cell r="Q2637">
            <v>1783793</v>
          </cell>
          <cell r="R2637">
            <v>1201</v>
          </cell>
          <cell r="S2637">
            <v>1562648</v>
          </cell>
          <cell r="T2637">
            <v>21166.5</v>
          </cell>
          <cell r="U2637">
            <v>2932</v>
          </cell>
        </row>
        <row r="2638">
          <cell r="A2638">
            <v>800197527</v>
          </cell>
          <cell r="B2638" t="str">
            <v xml:space="preserve">CONSTRUCCIONES METALICAS DEL CARIBE LTDA.                             </v>
          </cell>
          <cell r="C2638" t="str">
            <v xml:space="preserve">CARTAGENA                 </v>
          </cell>
          <cell r="D2638" t="str">
            <v xml:space="preserve">BOLIVAR                   </v>
          </cell>
          <cell r="E2638" t="str">
            <v>INSPECCIÓN</v>
          </cell>
          <cell r="F2638" t="str">
            <v>ACTIVA</v>
          </cell>
          <cell r="G2638" t="str">
            <v xml:space="preserve">INDUSTRIA METALMECANICA DERIVADA             </v>
          </cell>
          <cell r="H2638">
            <v>2637</v>
          </cell>
          <cell r="I2638">
            <v>7098301</v>
          </cell>
          <cell r="J2638">
            <v>2564.5</v>
          </cell>
          <cell r="K2638">
            <v>2983916</v>
          </cell>
          <cell r="L2638">
            <v>3423</v>
          </cell>
          <cell r="M2638">
            <v>12162115</v>
          </cell>
          <cell r="N2638">
            <v>4291</v>
          </cell>
          <cell r="O2638">
            <v>2316060</v>
          </cell>
          <cell r="P2638">
            <v>2115</v>
          </cell>
          <cell r="Q2638">
            <v>1254992</v>
          </cell>
          <cell r="R2638">
            <v>2773</v>
          </cell>
          <cell r="S2638">
            <v>510525</v>
          </cell>
          <cell r="T2638">
            <v>17803.5</v>
          </cell>
          <cell r="U2638">
            <v>2469</v>
          </cell>
        </row>
        <row r="2639">
          <cell r="A2639">
            <v>890922265</v>
          </cell>
          <cell r="B2639" t="str">
            <v xml:space="preserve">INGENIEROS DISENADORES ASOCIADOS SOCIEDAD ANONIMA                     </v>
          </cell>
          <cell r="C2639" t="str">
            <v xml:space="preserve">MEDELLIN                  </v>
          </cell>
          <cell r="D2639" t="str">
            <v xml:space="preserve">ANTIOQUIA                 </v>
          </cell>
          <cell r="E2639" t="str">
            <v>VIGILANCIA</v>
          </cell>
          <cell r="F2639" t="str">
            <v>ACTIVA</v>
          </cell>
          <cell r="G2639" t="str">
            <v xml:space="preserve">FABRICACION DE MAQUINARIA Y EQUIPO           </v>
          </cell>
          <cell r="H2639">
            <v>2638</v>
          </cell>
          <cell r="I2639">
            <v>7096855</v>
          </cell>
          <cell r="J2639">
            <v>2757.5</v>
          </cell>
          <cell r="K2639">
            <v>2743904</v>
          </cell>
          <cell r="L2639">
            <v>3070</v>
          </cell>
          <cell r="M2639">
            <v>13755000</v>
          </cell>
          <cell r="N2639">
            <v>3460</v>
          </cell>
          <cell r="O2639">
            <v>2998000</v>
          </cell>
          <cell r="P2639">
            <v>1598</v>
          </cell>
          <cell r="Q2639">
            <v>1738990</v>
          </cell>
          <cell r="R2639">
            <v>1767</v>
          </cell>
          <cell r="S2639">
            <v>950195</v>
          </cell>
          <cell r="T2639">
            <v>15290.5</v>
          </cell>
          <cell r="U2639">
            <v>2135</v>
          </cell>
        </row>
        <row r="2640">
          <cell r="A2640">
            <v>800199889</v>
          </cell>
          <cell r="B2640" t="str">
            <v xml:space="preserve">BLINDEX S A                                                           </v>
          </cell>
          <cell r="C2640" t="str">
            <v xml:space="preserve">BOGOTA D.C.               </v>
          </cell>
          <cell r="D2640" t="str">
            <v xml:space="preserve">BOGOTA D.C.               </v>
          </cell>
          <cell r="E2640" t="str">
            <v>VIGILANCIA</v>
          </cell>
          <cell r="F2640" t="str">
            <v>ACTIVA</v>
          </cell>
          <cell r="G2640" t="str">
            <v xml:space="preserve">COMERCIO DE VEHICULOS Y ACTIVIDADES CONEXAS  </v>
          </cell>
          <cell r="H2640">
            <v>2639</v>
          </cell>
          <cell r="I2640">
            <v>7086916</v>
          </cell>
          <cell r="J2640">
            <v>2740.5</v>
          </cell>
          <cell r="K2640">
            <v>2765794</v>
          </cell>
          <cell r="L2640">
            <v>3042</v>
          </cell>
          <cell r="M2640">
            <v>13917362</v>
          </cell>
          <cell r="N2640">
            <v>2652</v>
          </cell>
          <cell r="O2640">
            <v>4146142</v>
          </cell>
          <cell r="P2640">
            <v>2554</v>
          </cell>
          <cell r="Q2640">
            <v>970595</v>
          </cell>
          <cell r="R2640">
            <v>4418</v>
          </cell>
          <cell r="S2640">
            <v>255901</v>
          </cell>
          <cell r="T2640">
            <v>18045.5</v>
          </cell>
          <cell r="U2640">
            <v>2502</v>
          </cell>
        </row>
        <row r="2641">
          <cell r="A2641">
            <v>802009563</v>
          </cell>
          <cell r="B2641" t="str">
            <v xml:space="preserve">FELIX TORRES Y CIA LTDA CABLES Y CONECTORES                           </v>
          </cell>
          <cell r="C2641" t="str">
            <v xml:space="preserve">BARRANQUILLA              </v>
          </cell>
          <cell r="D2641" t="str">
            <v xml:space="preserve">ATLANTICO                 </v>
          </cell>
          <cell r="E2641" t="str">
            <v>VIGILANCIA</v>
          </cell>
          <cell r="F2641" t="str">
            <v>ACTIVA</v>
          </cell>
          <cell r="G2641" t="str">
            <v xml:space="preserve">COMERCIO AL POR MENOR                        </v>
          </cell>
          <cell r="H2641">
            <v>2640</v>
          </cell>
          <cell r="I2641">
            <v>7077329</v>
          </cell>
          <cell r="J2641">
            <v>2076.5</v>
          </cell>
          <cell r="K2641">
            <v>4084542</v>
          </cell>
          <cell r="L2641">
            <v>3067</v>
          </cell>
          <cell r="M2641">
            <v>13759740</v>
          </cell>
          <cell r="N2641">
            <v>4473</v>
          </cell>
          <cell r="O2641">
            <v>2202380</v>
          </cell>
          <cell r="P2641">
            <v>5238</v>
          </cell>
          <cell r="Q2641">
            <v>347244</v>
          </cell>
          <cell r="R2641">
            <v>2349</v>
          </cell>
          <cell r="S2641">
            <v>638456</v>
          </cell>
          <cell r="T2641">
            <v>19843.5</v>
          </cell>
          <cell r="U2641">
            <v>2736</v>
          </cell>
        </row>
        <row r="2642">
          <cell r="A2642">
            <v>860008281</v>
          </cell>
          <cell r="B2642" t="str">
            <v xml:space="preserve">MOLINOS SAN LUIS S A EN ACUERDO DE REESTRUCTURACION                   </v>
          </cell>
          <cell r="C2642" t="str">
            <v xml:space="preserve">BOGOTA D.C.               </v>
          </cell>
          <cell r="D2642" t="str">
            <v xml:space="preserve">BOGOTA D.C.               </v>
          </cell>
          <cell r="E2642" t="str">
            <v>INSPECCIÓN</v>
          </cell>
          <cell r="F2642" t="str">
            <v>ACUERDO DE REESTRUCTURACION</v>
          </cell>
          <cell r="G2642" t="str">
            <v xml:space="preserve">PRODUCTOS ALIMENTICIOS                       </v>
          </cell>
          <cell r="H2642">
            <v>2641</v>
          </cell>
          <cell r="I2642">
            <v>7074702</v>
          </cell>
          <cell r="J2642">
            <v>2339.5</v>
          </cell>
          <cell r="K2642">
            <v>3417397</v>
          </cell>
          <cell r="L2642">
            <v>5923</v>
          </cell>
          <cell r="M2642">
            <v>5819663</v>
          </cell>
          <cell r="N2642">
            <v>6022</v>
          </cell>
          <cell r="O2642">
            <v>1491053</v>
          </cell>
          <cell r="P2642">
            <v>3576</v>
          </cell>
          <cell r="Q2642">
            <v>607181</v>
          </cell>
          <cell r="R2642">
            <v>495</v>
          </cell>
          <cell r="S2642">
            <v>5110612</v>
          </cell>
          <cell r="T2642">
            <v>20996.5</v>
          </cell>
          <cell r="U2642">
            <v>2900</v>
          </cell>
        </row>
        <row r="2643">
          <cell r="A2643">
            <v>836000548</v>
          </cell>
          <cell r="B2643" t="str">
            <v xml:space="preserve">AGROINSUMOS S.A.                                                      </v>
          </cell>
          <cell r="C2643" t="str">
            <v xml:space="preserve">CARTAGO                   </v>
          </cell>
          <cell r="D2643" t="str">
            <v xml:space="preserve">VALLE                     </v>
          </cell>
          <cell r="E2643" t="str">
            <v>VIGILANCIA</v>
          </cell>
          <cell r="F2643" t="str">
            <v>ACTIVA</v>
          </cell>
          <cell r="G2643" t="str">
            <v xml:space="preserve">COMERCIO AL POR MAYOR                        </v>
          </cell>
          <cell r="H2643">
            <v>2642</v>
          </cell>
          <cell r="I2643">
            <v>7073773</v>
          </cell>
          <cell r="J2643">
            <v>3829</v>
          </cell>
          <cell r="K2643">
            <v>1649515</v>
          </cell>
          <cell r="L2643">
            <v>1456</v>
          </cell>
          <cell r="M2643">
            <v>32468087</v>
          </cell>
          <cell r="N2643">
            <v>3093</v>
          </cell>
          <cell r="O2643">
            <v>3430748</v>
          </cell>
          <cell r="P2643">
            <v>2789</v>
          </cell>
          <cell r="Q2643">
            <v>866895</v>
          </cell>
          <cell r="R2643">
            <v>3511</v>
          </cell>
          <cell r="S2643">
            <v>361787</v>
          </cell>
          <cell r="T2643">
            <v>17320</v>
          </cell>
          <cell r="U2643">
            <v>2409</v>
          </cell>
        </row>
        <row r="2644">
          <cell r="A2644">
            <v>830011327</v>
          </cell>
          <cell r="B2644" t="str">
            <v xml:space="preserve">IMPACT AND LASER IMPACT S.A                                           </v>
          </cell>
          <cell r="C2644" t="str">
            <v xml:space="preserve">BOGOTA D.C.               </v>
          </cell>
          <cell r="D2644" t="str">
            <v xml:space="preserve">BOGOTA D.C.               </v>
          </cell>
          <cell r="E2644" t="str">
            <v>INSPECCIÓN</v>
          </cell>
          <cell r="F2644" t="str">
            <v>ACTIVA</v>
          </cell>
          <cell r="G2644" t="str">
            <v xml:space="preserve">COMERCIO AL POR MAYOR                        </v>
          </cell>
          <cell r="H2644">
            <v>2643</v>
          </cell>
          <cell r="I2644">
            <v>7071301</v>
          </cell>
          <cell r="J2644">
            <v>3254.5</v>
          </cell>
          <cell r="K2644">
            <v>2148879</v>
          </cell>
          <cell r="L2644">
            <v>3669</v>
          </cell>
          <cell r="M2644">
            <v>11088046</v>
          </cell>
          <cell r="N2644">
            <v>3403</v>
          </cell>
          <cell r="O2644">
            <v>3057646</v>
          </cell>
          <cell r="P2644">
            <v>2945</v>
          </cell>
          <cell r="Q2644">
            <v>805669</v>
          </cell>
          <cell r="R2644">
            <v>5392</v>
          </cell>
          <cell r="S2644">
            <v>185739</v>
          </cell>
          <cell r="T2644">
            <v>21306.5</v>
          </cell>
          <cell r="U2644">
            <v>2952</v>
          </cell>
        </row>
        <row r="2645">
          <cell r="A2645">
            <v>800177215</v>
          </cell>
          <cell r="B2645" t="str">
            <v xml:space="preserve">CONSUCASA LIMITADA                                                    </v>
          </cell>
          <cell r="C2645" t="str">
            <v xml:space="preserve">BOGOTA D.C.               </v>
          </cell>
          <cell r="D2645" t="str">
            <v xml:space="preserve">BOGOTA D.C.               </v>
          </cell>
          <cell r="E2645" t="str">
            <v>INSPECCIÓN</v>
          </cell>
          <cell r="F2645" t="str">
            <v>ACTIVA</v>
          </cell>
          <cell r="G2645" t="str">
            <v xml:space="preserve">CONSTRUCCION DE OBRAS RESIDENCIALES          </v>
          </cell>
          <cell r="H2645">
            <v>2644</v>
          </cell>
          <cell r="I2645">
            <v>7068192</v>
          </cell>
          <cell r="J2645">
            <v>1559.5</v>
          </cell>
          <cell r="K2645">
            <v>6139972</v>
          </cell>
          <cell r="L2645">
            <v>3910</v>
          </cell>
          <cell r="M2645">
            <v>10293051</v>
          </cell>
          <cell r="N2645">
            <v>4416</v>
          </cell>
          <cell r="O2645">
            <v>2235023</v>
          </cell>
          <cell r="P2645">
            <v>1842</v>
          </cell>
          <cell r="Q2645">
            <v>1476064</v>
          </cell>
          <cell r="R2645">
            <v>1195</v>
          </cell>
          <cell r="S2645">
            <v>1576924</v>
          </cell>
          <cell r="T2645">
            <v>15566.5</v>
          </cell>
          <cell r="U2645">
            <v>2173</v>
          </cell>
        </row>
        <row r="2646">
          <cell r="A2646">
            <v>812006492</v>
          </cell>
          <cell r="B2646" t="str">
            <v xml:space="preserve">SUCESORES DE CESAR VASQUEZ LTDA                                       </v>
          </cell>
          <cell r="C2646" t="str">
            <v xml:space="preserve">MONTERIA                  </v>
          </cell>
          <cell r="D2646" t="str">
            <v xml:space="preserve">CORDOBA                   </v>
          </cell>
          <cell r="E2646" t="str">
            <v>VIGILANCIA</v>
          </cell>
          <cell r="F2646" t="str">
            <v>ACTIVA</v>
          </cell>
          <cell r="G2646" t="str">
            <v xml:space="preserve">PRODUCTOS ALIMENTICIOS                       </v>
          </cell>
          <cell r="H2646">
            <v>2645</v>
          </cell>
          <cell r="I2646">
            <v>7050002</v>
          </cell>
          <cell r="J2646">
            <v>2669.5</v>
          </cell>
          <cell r="K2646">
            <v>2863567</v>
          </cell>
          <cell r="L2646">
            <v>2613</v>
          </cell>
          <cell r="M2646">
            <v>16751847</v>
          </cell>
          <cell r="N2646">
            <v>3066</v>
          </cell>
          <cell r="O2646">
            <v>3477175</v>
          </cell>
          <cell r="P2646">
            <v>4844</v>
          </cell>
          <cell r="Q2646">
            <v>396189</v>
          </cell>
          <cell r="R2646">
            <v>4409</v>
          </cell>
          <cell r="S2646">
            <v>256492</v>
          </cell>
          <cell r="T2646">
            <v>20246.5</v>
          </cell>
          <cell r="U2646">
            <v>2796</v>
          </cell>
        </row>
        <row r="2647">
          <cell r="A2647">
            <v>890331949</v>
          </cell>
          <cell r="B2647" t="str">
            <v xml:space="preserve">COBO Y ASOCIADOS DE OCCIDENTE S.A.                                    </v>
          </cell>
          <cell r="C2647" t="str">
            <v xml:space="preserve">CALI                      </v>
          </cell>
          <cell r="D2647" t="str">
            <v xml:space="preserve">VALLE                     </v>
          </cell>
          <cell r="E2647" t="str">
            <v>VIGILANCIA</v>
          </cell>
          <cell r="F2647" t="str">
            <v>ACTIVA</v>
          </cell>
          <cell r="G2647" t="str">
            <v xml:space="preserve">COMERCIO AL POR MAYOR                        </v>
          </cell>
          <cell r="H2647">
            <v>2646</v>
          </cell>
          <cell r="I2647">
            <v>7049399</v>
          </cell>
          <cell r="J2647">
            <v>2649</v>
          </cell>
          <cell r="K2647">
            <v>2890665</v>
          </cell>
          <cell r="L2647">
            <v>2425</v>
          </cell>
          <cell r="M2647">
            <v>18126828</v>
          </cell>
          <cell r="N2647">
            <v>3470</v>
          </cell>
          <cell r="O2647">
            <v>2986993</v>
          </cell>
          <cell r="P2647">
            <v>1972</v>
          </cell>
          <cell r="Q2647">
            <v>1359766</v>
          </cell>
          <cell r="R2647">
            <v>1811</v>
          </cell>
          <cell r="S2647">
            <v>917220</v>
          </cell>
          <cell r="T2647">
            <v>14973</v>
          </cell>
          <cell r="U2647">
            <v>2103</v>
          </cell>
        </row>
        <row r="2648">
          <cell r="A2648">
            <v>860524282</v>
          </cell>
          <cell r="B2648" t="str">
            <v xml:space="preserve">SERRANO GOMEZ PRETECOR LTDA.                                          </v>
          </cell>
          <cell r="C2648" t="str">
            <v xml:space="preserve">BOGOTA D.C.               </v>
          </cell>
          <cell r="D2648" t="str">
            <v xml:space="preserve">BOGOTA D.C.               </v>
          </cell>
          <cell r="E2648" t="str">
            <v>INSPECCIÓN</v>
          </cell>
          <cell r="F2648" t="str">
            <v>ACTIVA</v>
          </cell>
          <cell r="G2648" t="str">
            <v>FABRICACION DE PRODUCTOS DE CEMENTO, HORMIGON</v>
          </cell>
          <cell r="H2648">
            <v>2647</v>
          </cell>
          <cell r="I2648">
            <v>7027816</v>
          </cell>
          <cell r="J2648">
            <v>1898</v>
          </cell>
          <cell r="K2648">
            <v>4678225</v>
          </cell>
          <cell r="L2648">
            <v>3716</v>
          </cell>
          <cell r="M2648">
            <v>10901030</v>
          </cell>
          <cell r="N2648">
            <v>3301</v>
          </cell>
          <cell r="O2648">
            <v>3163140</v>
          </cell>
          <cell r="P2648">
            <v>1808</v>
          </cell>
          <cell r="Q2648">
            <v>1498815</v>
          </cell>
          <cell r="R2648">
            <v>2000</v>
          </cell>
          <cell r="S2648">
            <v>806203</v>
          </cell>
          <cell r="T2648">
            <v>15370</v>
          </cell>
          <cell r="U2648">
            <v>2146</v>
          </cell>
        </row>
        <row r="2649">
          <cell r="A2649">
            <v>805003032</v>
          </cell>
          <cell r="B2649" t="str">
            <v xml:space="preserve">C I METALES Y METALES DE OCCIDENTE S.A.                               </v>
          </cell>
          <cell r="C2649" t="str">
            <v xml:space="preserve">CALI                      </v>
          </cell>
          <cell r="D2649" t="str">
            <v xml:space="preserve">VALLE                     </v>
          </cell>
          <cell r="E2649" t="str">
            <v>VIGILANCIA</v>
          </cell>
          <cell r="F2649" t="str">
            <v>ACTIVA</v>
          </cell>
          <cell r="G2649" t="str">
            <v xml:space="preserve">COMERCIO AL POR MAYOR                        </v>
          </cell>
          <cell r="H2649">
            <v>2648</v>
          </cell>
          <cell r="I2649">
            <v>7025682</v>
          </cell>
          <cell r="J2649">
            <v>3369</v>
          </cell>
          <cell r="K2649">
            <v>2033502</v>
          </cell>
          <cell r="L2649">
            <v>1051</v>
          </cell>
          <cell r="M2649">
            <v>45067410</v>
          </cell>
          <cell r="N2649">
            <v>2193</v>
          </cell>
          <cell r="O2649">
            <v>5156051</v>
          </cell>
          <cell r="P2649">
            <v>1243</v>
          </cell>
          <cell r="Q2649">
            <v>2313169</v>
          </cell>
          <cell r="R2649">
            <v>3724</v>
          </cell>
          <cell r="S2649">
            <v>331646</v>
          </cell>
          <cell r="T2649">
            <v>14228</v>
          </cell>
          <cell r="U2649">
            <v>2011</v>
          </cell>
        </row>
        <row r="2650">
          <cell r="A2650">
            <v>800035583</v>
          </cell>
          <cell r="B2650" t="str">
            <v xml:space="preserve">S B TALEE DE COLOMBIA S.A                                             </v>
          </cell>
          <cell r="C2650" t="str">
            <v xml:space="preserve">BOGOTA D.C.               </v>
          </cell>
          <cell r="D2650" t="str">
            <v xml:space="preserve">BOGOTA D.C.               </v>
          </cell>
          <cell r="E2650" t="str">
            <v>VIGILANCIA</v>
          </cell>
          <cell r="F2650" t="str">
            <v>ACTIVA</v>
          </cell>
          <cell r="G2650" t="str">
            <v xml:space="preserve">AGRICOLA CON PREDOMINIO EXPORTADOR           </v>
          </cell>
          <cell r="H2650">
            <v>2649</v>
          </cell>
          <cell r="I2650">
            <v>7022358</v>
          </cell>
          <cell r="J2650">
            <v>3370</v>
          </cell>
          <cell r="K2650">
            <v>2031204</v>
          </cell>
          <cell r="L2650">
            <v>3056</v>
          </cell>
          <cell r="M2650">
            <v>13847695</v>
          </cell>
          <cell r="N2650">
            <v>2856</v>
          </cell>
          <cell r="O2650">
            <v>3782586</v>
          </cell>
          <cell r="P2650">
            <v>2486</v>
          </cell>
          <cell r="Q2650">
            <v>1006226</v>
          </cell>
          <cell r="R2650">
            <v>4479</v>
          </cell>
          <cell r="S2650">
            <v>249489</v>
          </cell>
          <cell r="T2650">
            <v>18896</v>
          </cell>
          <cell r="U2650">
            <v>2606</v>
          </cell>
        </row>
        <row r="2651">
          <cell r="A2651">
            <v>800193165</v>
          </cell>
          <cell r="B2651" t="str">
            <v xml:space="preserve">KYROVET LABORATORIES S A                                              </v>
          </cell>
          <cell r="C2651" t="str">
            <v xml:space="preserve">BOGOTA D.C.               </v>
          </cell>
          <cell r="D2651" t="str">
            <v xml:space="preserve">BOGOTA D.C.               </v>
          </cell>
          <cell r="E2651" t="str">
            <v>INSPECCIÓN</v>
          </cell>
          <cell r="F2651" t="str">
            <v>ACTIVA</v>
          </cell>
          <cell r="G2651" t="str">
            <v xml:space="preserve">PRODUCTOS QUIMICOS                           </v>
          </cell>
          <cell r="H2651">
            <v>2650</v>
          </cell>
          <cell r="I2651">
            <v>7016194</v>
          </cell>
          <cell r="J2651">
            <v>1908.5</v>
          </cell>
          <cell r="K2651">
            <v>4631891</v>
          </cell>
          <cell r="L2651">
            <v>3508</v>
          </cell>
          <cell r="M2651">
            <v>11799855</v>
          </cell>
          <cell r="N2651">
            <v>1474</v>
          </cell>
          <cell r="O2651">
            <v>7934677</v>
          </cell>
          <cell r="P2651">
            <v>1054</v>
          </cell>
          <cell r="Q2651">
            <v>2811709</v>
          </cell>
          <cell r="R2651">
            <v>2467</v>
          </cell>
          <cell r="S2651">
            <v>602785</v>
          </cell>
          <cell r="T2651">
            <v>13061.5</v>
          </cell>
          <cell r="U2651">
            <v>1857</v>
          </cell>
        </row>
        <row r="2652">
          <cell r="A2652">
            <v>830057982</v>
          </cell>
          <cell r="B2652" t="str">
            <v xml:space="preserve">FARMALOGICA SA                                                        </v>
          </cell>
          <cell r="C2652" t="str">
            <v xml:space="preserve">BOGOTA D.C.               </v>
          </cell>
          <cell r="D2652" t="str">
            <v xml:space="preserve">BOGOTA D.C.               </v>
          </cell>
          <cell r="E2652" t="str">
            <v>INSPECCIÓN</v>
          </cell>
          <cell r="F2652" t="str">
            <v>ACTIVA</v>
          </cell>
          <cell r="G2652" t="str">
            <v xml:space="preserve">PRODUCTOS QUIMICOS                           </v>
          </cell>
          <cell r="H2652">
            <v>2651</v>
          </cell>
          <cell r="I2652">
            <v>7012689</v>
          </cell>
          <cell r="J2652">
            <v>2402.5</v>
          </cell>
          <cell r="K2652">
            <v>3283163</v>
          </cell>
          <cell r="L2652">
            <v>4142</v>
          </cell>
          <cell r="M2652">
            <v>9583644</v>
          </cell>
          <cell r="N2652">
            <v>3332</v>
          </cell>
          <cell r="O2652">
            <v>3131188</v>
          </cell>
          <cell r="P2652">
            <v>1305</v>
          </cell>
          <cell r="Q2652">
            <v>2192439</v>
          </cell>
          <cell r="R2652">
            <v>1448</v>
          </cell>
          <cell r="S2652">
            <v>1242203</v>
          </cell>
          <cell r="T2652">
            <v>15280.5</v>
          </cell>
          <cell r="U2652">
            <v>2137</v>
          </cell>
        </row>
        <row r="2653">
          <cell r="A2653">
            <v>891902435</v>
          </cell>
          <cell r="B2653" t="str">
            <v xml:space="preserve">TECNOLOGIA Y COMUNICACION VALTRONIK S.A.                              </v>
          </cell>
          <cell r="C2653" t="str">
            <v xml:space="preserve">PEREIRA                   </v>
          </cell>
          <cell r="D2653" t="str">
            <v xml:space="preserve">RISARALDA                 </v>
          </cell>
          <cell r="E2653" t="str">
            <v>INSPECCIÓN</v>
          </cell>
          <cell r="F2653" t="str">
            <v>ACTIVA</v>
          </cell>
          <cell r="G2653" t="str">
            <v xml:space="preserve">OTRAS ACTIVIDADES EMPRESARIALES              </v>
          </cell>
          <cell r="H2653">
            <v>2652</v>
          </cell>
          <cell r="I2653">
            <v>6996464</v>
          </cell>
          <cell r="J2653">
            <v>2021</v>
          </cell>
          <cell r="K2653">
            <v>4274377</v>
          </cell>
          <cell r="L2653">
            <v>5608</v>
          </cell>
          <cell r="M2653">
            <v>6346465</v>
          </cell>
          <cell r="N2653">
            <v>2290</v>
          </cell>
          <cell r="O2653">
            <v>4916223</v>
          </cell>
          <cell r="P2653">
            <v>3730</v>
          </cell>
          <cell r="Q2653">
            <v>578129</v>
          </cell>
          <cell r="R2653">
            <v>3935</v>
          </cell>
          <cell r="S2653">
            <v>304662</v>
          </cell>
          <cell r="T2653">
            <v>20236</v>
          </cell>
          <cell r="U2653">
            <v>2798</v>
          </cell>
        </row>
        <row r="2654">
          <cell r="A2654">
            <v>890000758</v>
          </cell>
          <cell r="B2654" t="str">
            <v xml:space="preserve">TRIANON S.A.                                                          </v>
          </cell>
          <cell r="C2654" t="str">
            <v xml:space="preserve">BOGOTA D.C.               </v>
          </cell>
          <cell r="D2654" t="str">
            <v xml:space="preserve">BOGOTA D.C.               </v>
          </cell>
          <cell r="E2654" t="str">
            <v>INSPECCIÓN</v>
          </cell>
          <cell r="F2654" t="str">
            <v>ACTIVA</v>
          </cell>
          <cell r="G2654" t="str">
            <v>CURTIEMBRE Y MANUFACTURAS DE CUERO DIFERENTES</v>
          </cell>
          <cell r="H2654">
            <v>2653</v>
          </cell>
          <cell r="I2654">
            <v>6996088</v>
          </cell>
          <cell r="J2654">
            <v>1687</v>
          </cell>
          <cell r="K2654">
            <v>5555273</v>
          </cell>
          <cell r="L2654">
            <v>5294</v>
          </cell>
          <cell r="M2654">
            <v>6902485</v>
          </cell>
          <cell r="N2654">
            <v>2976</v>
          </cell>
          <cell r="O2654">
            <v>3602558</v>
          </cell>
          <cell r="P2654">
            <v>2244</v>
          </cell>
          <cell r="Q2654">
            <v>1151827</v>
          </cell>
          <cell r="R2654">
            <v>2601</v>
          </cell>
          <cell r="S2654">
            <v>557959</v>
          </cell>
          <cell r="T2654">
            <v>17455</v>
          </cell>
          <cell r="U2654">
            <v>2430</v>
          </cell>
        </row>
        <row r="2655">
          <cell r="A2655">
            <v>830066380</v>
          </cell>
          <cell r="B2655" t="str">
            <v xml:space="preserve">STEEL DE COLOMBIA S A                                                 </v>
          </cell>
          <cell r="C2655" t="str">
            <v xml:space="preserve">BOGOTA D.C.               </v>
          </cell>
          <cell r="D2655" t="str">
            <v xml:space="preserve">BOGOTA D.C.               </v>
          </cell>
          <cell r="E2655" t="str">
            <v>VIGILANCIA</v>
          </cell>
          <cell r="F2655" t="str">
            <v>ACTIVA</v>
          </cell>
          <cell r="G2655" t="str">
            <v xml:space="preserve">INDUSTRIA METALMECANICA DERIVADA             </v>
          </cell>
          <cell r="H2655">
            <v>2654</v>
          </cell>
          <cell r="I2655">
            <v>6990015</v>
          </cell>
          <cell r="J2655">
            <v>2009</v>
          </cell>
          <cell r="K2655">
            <v>4317767</v>
          </cell>
          <cell r="L2655">
            <v>2165</v>
          </cell>
          <cell r="M2655">
            <v>20525511</v>
          </cell>
          <cell r="N2655">
            <v>2268</v>
          </cell>
          <cell r="O2655">
            <v>4955865</v>
          </cell>
          <cell r="P2655">
            <v>1478</v>
          </cell>
          <cell r="Q2655">
            <v>1905372</v>
          </cell>
          <cell r="R2655">
            <v>1771</v>
          </cell>
          <cell r="S2655">
            <v>949097</v>
          </cell>
          <cell r="T2655">
            <v>12345</v>
          </cell>
          <cell r="U2655">
            <v>1755</v>
          </cell>
        </row>
        <row r="2656">
          <cell r="A2656">
            <v>811016211</v>
          </cell>
          <cell r="B2656" t="str">
            <v xml:space="preserve">MEZCLAS BIOMIX S.A.                                                   </v>
          </cell>
          <cell r="C2656" t="str">
            <v xml:space="preserve">SABANETA                  </v>
          </cell>
          <cell r="D2656" t="str">
            <v xml:space="preserve">ANTIOQUIA                 </v>
          </cell>
          <cell r="E2656" t="str">
            <v>VIGILANCIA</v>
          </cell>
          <cell r="F2656" t="str">
            <v>ACTIVA</v>
          </cell>
          <cell r="G2656" t="str">
            <v xml:space="preserve">PRODUCTOS ALIMENTICIOS                       </v>
          </cell>
          <cell r="H2656">
            <v>2655</v>
          </cell>
          <cell r="I2656">
            <v>6980075</v>
          </cell>
          <cell r="J2656">
            <v>3183</v>
          </cell>
          <cell r="K2656">
            <v>2228880</v>
          </cell>
          <cell r="L2656">
            <v>2750</v>
          </cell>
          <cell r="M2656">
            <v>15682831</v>
          </cell>
          <cell r="N2656">
            <v>2668</v>
          </cell>
          <cell r="O2656">
            <v>4128499</v>
          </cell>
          <cell r="P2656">
            <v>1971</v>
          </cell>
          <cell r="Q2656">
            <v>1359876</v>
          </cell>
          <cell r="R2656">
            <v>2374</v>
          </cell>
          <cell r="S2656">
            <v>632814</v>
          </cell>
          <cell r="T2656">
            <v>15601</v>
          </cell>
          <cell r="U2656">
            <v>2182</v>
          </cell>
        </row>
        <row r="2657">
          <cell r="A2657">
            <v>891412809</v>
          </cell>
          <cell r="B2657" t="str">
            <v xml:space="preserve">SUMINISTROS ELECTRICOS E INDUSTRIALES SUMILEC LTDA                    </v>
          </cell>
          <cell r="C2657" t="str">
            <v xml:space="preserve">PEREIRA                   </v>
          </cell>
          <cell r="D2657" t="str">
            <v xml:space="preserve">RISARALDA                 </v>
          </cell>
          <cell r="E2657" t="str">
            <v>INSPECCIÓN</v>
          </cell>
          <cell r="F2657" t="str">
            <v>ACTIVA</v>
          </cell>
          <cell r="G2657" t="str">
            <v xml:space="preserve">COMERCIO AL POR MAYOR                        </v>
          </cell>
          <cell r="H2657">
            <v>2656</v>
          </cell>
          <cell r="I2657">
            <v>6976152</v>
          </cell>
          <cell r="J2657">
            <v>2634.5</v>
          </cell>
          <cell r="K2657">
            <v>2910312</v>
          </cell>
          <cell r="L2657">
            <v>3339</v>
          </cell>
          <cell r="M2657">
            <v>12521526</v>
          </cell>
          <cell r="N2657">
            <v>4218</v>
          </cell>
          <cell r="O2657">
            <v>2363119</v>
          </cell>
          <cell r="P2657">
            <v>2850</v>
          </cell>
          <cell r="Q2657">
            <v>840264</v>
          </cell>
          <cell r="R2657">
            <v>2619</v>
          </cell>
          <cell r="S2657">
            <v>553556</v>
          </cell>
          <cell r="T2657">
            <v>18316.5</v>
          </cell>
          <cell r="U2657">
            <v>2539</v>
          </cell>
        </row>
        <row r="2658">
          <cell r="A2658">
            <v>830052376</v>
          </cell>
          <cell r="B2658" t="str">
            <v xml:space="preserve">LA LUNA OIL CO LTD                                                    </v>
          </cell>
          <cell r="C2658" t="str">
            <v xml:space="preserve">BOGOTA D.C.               </v>
          </cell>
          <cell r="D2658" t="str">
            <v xml:space="preserve">BOGOTA D.C.               </v>
          </cell>
          <cell r="E2658" t="str">
            <v>VIGILANCIA</v>
          </cell>
          <cell r="F2658" t="str">
            <v>ACTIVA</v>
          </cell>
          <cell r="G2658" t="str">
            <v>EXTRACCION DE PETROLEO CRUDO Y DE GAS NATURAL</v>
          </cell>
          <cell r="H2658">
            <v>2657</v>
          </cell>
          <cell r="I2658">
            <v>6974737</v>
          </cell>
          <cell r="J2658">
            <v>1440</v>
          </cell>
          <cell r="K2658">
            <v>6854627</v>
          </cell>
          <cell r="L2658">
            <v>8903</v>
          </cell>
          <cell r="M2658">
            <v>2856775</v>
          </cell>
          <cell r="N2658">
            <v>3616</v>
          </cell>
          <cell r="O2658">
            <v>2856775</v>
          </cell>
          <cell r="P2658">
            <v>1079</v>
          </cell>
          <cell r="Q2658">
            <v>2753628</v>
          </cell>
          <cell r="R2658">
            <v>807</v>
          </cell>
          <cell r="S2658">
            <v>2637185</v>
          </cell>
          <cell r="T2658">
            <v>18502</v>
          </cell>
          <cell r="U2658">
            <v>2560</v>
          </cell>
        </row>
        <row r="2659">
          <cell r="A2659">
            <v>800219290</v>
          </cell>
          <cell r="B2659" t="str">
            <v xml:space="preserve">SERVIBARRAS LTDA                                                      </v>
          </cell>
          <cell r="C2659" t="str">
            <v xml:space="preserve">SABANETA                  </v>
          </cell>
          <cell r="D2659" t="str">
            <v xml:space="preserve">ANTIOQUIA                 </v>
          </cell>
          <cell r="E2659" t="str">
            <v>VIGILANCIA</v>
          </cell>
          <cell r="F2659" t="str">
            <v>ACTIVA</v>
          </cell>
          <cell r="G2659" t="str">
            <v xml:space="preserve">FABRICACION DE PAPEL, CARTON Y DERIVADOS     </v>
          </cell>
          <cell r="H2659">
            <v>2658</v>
          </cell>
          <cell r="I2659">
            <v>6958107</v>
          </cell>
          <cell r="J2659">
            <v>3015.5</v>
          </cell>
          <cell r="K2659">
            <v>2414523</v>
          </cell>
          <cell r="L2659">
            <v>2951</v>
          </cell>
          <cell r="M2659">
            <v>14457084</v>
          </cell>
          <cell r="N2659">
            <v>2074</v>
          </cell>
          <cell r="O2659">
            <v>5537282</v>
          </cell>
          <cell r="P2659">
            <v>1620</v>
          </cell>
          <cell r="Q2659">
            <v>1709575</v>
          </cell>
          <cell r="R2659">
            <v>1748</v>
          </cell>
          <cell r="S2659">
            <v>968277</v>
          </cell>
          <cell r="T2659">
            <v>14066.5</v>
          </cell>
          <cell r="U2659">
            <v>1995</v>
          </cell>
        </row>
        <row r="2660">
          <cell r="A2660">
            <v>830047078</v>
          </cell>
          <cell r="B2660" t="str">
            <v xml:space="preserve">SICPACOL LTDA                                                         </v>
          </cell>
          <cell r="C2660" t="str">
            <v xml:space="preserve">BOGOTA D.C.               </v>
          </cell>
          <cell r="D2660" t="str">
            <v xml:space="preserve">BOGOTA D.C.               </v>
          </cell>
          <cell r="E2660" t="str">
            <v>INSPECCIÓN</v>
          </cell>
          <cell r="F2660" t="str">
            <v>ACTIVA</v>
          </cell>
          <cell r="G2660" t="str">
            <v xml:space="preserve">COMERCIO AL POR MAYOR                        </v>
          </cell>
          <cell r="H2660">
            <v>2659</v>
          </cell>
          <cell r="I2660">
            <v>6955181</v>
          </cell>
          <cell r="J2660">
            <v>1893.5</v>
          </cell>
          <cell r="K2660">
            <v>4692433</v>
          </cell>
          <cell r="L2660">
            <v>3643</v>
          </cell>
          <cell r="M2660">
            <v>11191855</v>
          </cell>
          <cell r="N2660">
            <v>2490</v>
          </cell>
          <cell r="O2660">
            <v>4500719</v>
          </cell>
          <cell r="P2660">
            <v>2018</v>
          </cell>
          <cell r="Q2660">
            <v>1330101</v>
          </cell>
          <cell r="R2660">
            <v>2376</v>
          </cell>
          <cell r="S2660">
            <v>631710</v>
          </cell>
          <cell r="T2660">
            <v>15079.5</v>
          </cell>
          <cell r="U2660">
            <v>2120</v>
          </cell>
        </row>
        <row r="2661">
          <cell r="A2661">
            <v>890920025</v>
          </cell>
          <cell r="B2661" t="str">
            <v xml:space="preserve">REPRESENTACIONES OSCAR JARAMILLO-PLASTICOS OJARA S.A                  </v>
          </cell>
          <cell r="C2661" t="str">
            <v xml:space="preserve">ITAGUI                    </v>
          </cell>
          <cell r="D2661" t="str">
            <v xml:space="preserve">ANTIOQUIA                 </v>
          </cell>
          <cell r="E2661" t="str">
            <v>VIGILANCIA</v>
          </cell>
          <cell r="F2661" t="str">
            <v>ACTIVA</v>
          </cell>
          <cell r="G2661" t="str">
            <v xml:space="preserve">PRODUCTOS DE PLASTICO                        </v>
          </cell>
          <cell r="H2661">
            <v>2660</v>
          </cell>
          <cell r="I2661">
            <v>6954364</v>
          </cell>
          <cell r="J2661">
            <v>2755.5</v>
          </cell>
          <cell r="K2661">
            <v>2745940</v>
          </cell>
          <cell r="L2661">
            <v>2835</v>
          </cell>
          <cell r="M2661">
            <v>15110960</v>
          </cell>
          <cell r="N2661">
            <v>3006</v>
          </cell>
          <cell r="O2661">
            <v>3557342</v>
          </cell>
          <cell r="P2661">
            <v>2212</v>
          </cell>
          <cell r="Q2661">
            <v>1179048</v>
          </cell>
          <cell r="R2661">
            <v>2945</v>
          </cell>
          <cell r="S2661">
            <v>469889</v>
          </cell>
          <cell r="T2661">
            <v>16413.5</v>
          </cell>
          <cell r="U2661">
            <v>2291</v>
          </cell>
        </row>
        <row r="2662">
          <cell r="A2662">
            <v>811006706</v>
          </cell>
          <cell r="B2662" t="str">
            <v xml:space="preserve">TINTORERIA INDUSTRIAL DEL ORIENTE TINTORIENTE LTDA                    </v>
          </cell>
          <cell r="C2662" t="str">
            <v xml:space="preserve">GUARNE                    </v>
          </cell>
          <cell r="D2662" t="str">
            <v xml:space="preserve">ANTIOQUIA                 </v>
          </cell>
          <cell r="E2662" t="str">
            <v>INSPECCIÓN</v>
          </cell>
          <cell r="F2662" t="str">
            <v>ACTIVA</v>
          </cell>
          <cell r="G2662" t="str">
            <v>FABRICACION DE TELAS Y ACTIVIDADES RELACIONAD</v>
          </cell>
          <cell r="H2662">
            <v>2661</v>
          </cell>
          <cell r="I2662">
            <v>6944214</v>
          </cell>
          <cell r="J2662">
            <v>1868</v>
          </cell>
          <cell r="K2662">
            <v>4828473</v>
          </cell>
          <cell r="L2662">
            <v>4013</v>
          </cell>
          <cell r="M2662">
            <v>9925157</v>
          </cell>
          <cell r="N2662">
            <v>5717</v>
          </cell>
          <cell r="O2662">
            <v>1590548</v>
          </cell>
          <cell r="P2662">
            <v>2544</v>
          </cell>
          <cell r="Q2662">
            <v>977748</v>
          </cell>
          <cell r="R2662">
            <v>3785</v>
          </cell>
          <cell r="S2662">
            <v>323146</v>
          </cell>
          <cell r="T2662">
            <v>20588</v>
          </cell>
          <cell r="U2662">
            <v>2848</v>
          </cell>
        </row>
        <row r="2663">
          <cell r="A2663">
            <v>890900240</v>
          </cell>
          <cell r="B2663" t="str">
            <v xml:space="preserve">ASOCIACION TECNICA COMERCIAL E INDUSTRIAL S A - ASTECO                </v>
          </cell>
          <cell r="C2663" t="str">
            <v xml:space="preserve">MEDELLIN                  </v>
          </cell>
          <cell r="D2663" t="str">
            <v xml:space="preserve">ANTIOQUIA                 </v>
          </cell>
          <cell r="E2663" t="str">
            <v>VIGILANCIA</v>
          </cell>
          <cell r="F2663" t="str">
            <v>ACTIVA</v>
          </cell>
          <cell r="G2663" t="str">
            <v xml:space="preserve">COMERCIO AL POR MENOR                        </v>
          </cell>
          <cell r="H2663">
            <v>2662</v>
          </cell>
          <cell r="I2663">
            <v>6937473</v>
          </cell>
          <cell r="J2663">
            <v>2034</v>
          </cell>
          <cell r="K2663">
            <v>4203671</v>
          </cell>
          <cell r="L2663">
            <v>4169</v>
          </cell>
          <cell r="M2663">
            <v>9522647</v>
          </cell>
          <cell r="N2663">
            <v>3055</v>
          </cell>
          <cell r="O2663">
            <v>3491991</v>
          </cell>
          <cell r="P2663">
            <v>2781</v>
          </cell>
          <cell r="Q2663">
            <v>869789</v>
          </cell>
          <cell r="R2663">
            <v>2894</v>
          </cell>
          <cell r="S2663">
            <v>479632</v>
          </cell>
          <cell r="T2663">
            <v>17595</v>
          </cell>
          <cell r="U2663">
            <v>2447</v>
          </cell>
        </row>
        <row r="2664">
          <cell r="A2664">
            <v>860524955</v>
          </cell>
          <cell r="B2664" t="str">
            <v xml:space="preserve">INDUSTRIAS JAPAN  S. A.                                               </v>
          </cell>
          <cell r="C2664" t="str">
            <v xml:space="preserve">BOGOTA D.C.               </v>
          </cell>
          <cell r="D2664" t="str">
            <v xml:space="preserve">BOGOTA D.C.               </v>
          </cell>
          <cell r="E2664" t="str">
            <v>VIGILANCIA</v>
          </cell>
          <cell r="F2664" t="str">
            <v>ACTIVA</v>
          </cell>
          <cell r="G2664" t="str">
            <v>FABRICACION DE VEHICULOS AUTOMOTORES Y SUS PA</v>
          </cell>
          <cell r="H2664">
            <v>2663</v>
          </cell>
          <cell r="I2664">
            <v>6929590</v>
          </cell>
          <cell r="J2664">
            <v>2212.5</v>
          </cell>
          <cell r="K2664">
            <v>3721109</v>
          </cell>
          <cell r="L2664">
            <v>2825</v>
          </cell>
          <cell r="M2664">
            <v>15174441</v>
          </cell>
          <cell r="N2664">
            <v>3086</v>
          </cell>
          <cell r="O2664">
            <v>3439094</v>
          </cell>
          <cell r="P2664">
            <v>2998</v>
          </cell>
          <cell r="Q2664">
            <v>784216</v>
          </cell>
          <cell r="R2664">
            <v>2413</v>
          </cell>
          <cell r="S2664">
            <v>622357</v>
          </cell>
          <cell r="T2664">
            <v>16197.5</v>
          </cell>
          <cell r="U2664">
            <v>2268</v>
          </cell>
        </row>
        <row r="2665">
          <cell r="A2665">
            <v>800146372</v>
          </cell>
          <cell r="B2665" t="str">
            <v xml:space="preserve">CORTAZAR Y GUTIERREZ LTDA.                                            </v>
          </cell>
          <cell r="C2665" t="str">
            <v xml:space="preserve">BOGOTA D.C.               </v>
          </cell>
          <cell r="D2665" t="str">
            <v xml:space="preserve">BOGOTA D.C.               </v>
          </cell>
          <cell r="E2665" t="str">
            <v>INSPECCIÓN</v>
          </cell>
          <cell r="F2665" t="str">
            <v>ACTIVA</v>
          </cell>
          <cell r="G2665" t="str">
            <v xml:space="preserve">CONSTRUCCION DE OBRAS CIVILES                </v>
          </cell>
          <cell r="H2665">
            <v>2664</v>
          </cell>
          <cell r="I2665">
            <v>6928614</v>
          </cell>
          <cell r="J2665">
            <v>2276.5</v>
          </cell>
          <cell r="K2665">
            <v>3568515</v>
          </cell>
          <cell r="L2665">
            <v>3531</v>
          </cell>
          <cell r="M2665">
            <v>11700856</v>
          </cell>
          <cell r="N2665">
            <v>4540</v>
          </cell>
          <cell r="O2665">
            <v>2154936</v>
          </cell>
          <cell r="P2665">
            <v>3249</v>
          </cell>
          <cell r="Q2665">
            <v>697868</v>
          </cell>
          <cell r="R2665">
            <v>4551</v>
          </cell>
          <cell r="S2665">
            <v>243678</v>
          </cell>
          <cell r="T2665">
            <v>20811.5</v>
          </cell>
          <cell r="U2665">
            <v>2885</v>
          </cell>
        </row>
        <row r="2666">
          <cell r="A2666">
            <v>860046509</v>
          </cell>
          <cell r="B2666" t="str">
            <v xml:space="preserve">DEPOSITOS ADUANEROS PANALPINA S.A.                                    </v>
          </cell>
          <cell r="C2666" t="str">
            <v xml:space="preserve">FONTIBON                  </v>
          </cell>
          <cell r="D2666" t="str">
            <v xml:space="preserve">BOGOTA D.C.               </v>
          </cell>
          <cell r="E2666" t="str">
            <v>INSPECCIÓN</v>
          </cell>
          <cell r="F2666" t="str">
            <v>ACTIVA</v>
          </cell>
          <cell r="G2666" t="str">
            <v>ALMACENAMIENTO Y OTRAS ACTIVIDADES RELACIONAD</v>
          </cell>
          <cell r="H2666">
            <v>2665</v>
          </cell>
          <cell r="I2666">
            <v>6925852</v>
          </cell>
          <cell r="J2666">
            <v>1648.5</v>
          </cell>
          <cell r="K2666">
            <v>5742699</v>
          </cell>
          <cell r="L2666">
            <v>5155</v>
          </cell>
          <cell r="M2666">
            <v>7164843</v>
          </cell>
          <cell r="N2666">
            <v>1653</v>
          </cell>
          <cell r="O2666">
            <v>7164843</v>
          </cell>
          <cell r="P2666">
            <v>2278</v>
          </cell>
          <cell r="Q2666">
            <v>1131715</v>
          </cell>
          <cell r="R2666">
            <v>2363</v>
          </cell>
          <cell r="S2666">
            <v>635329</v>
          </cell>
          <cell r="T2666">
            <v>15762.5</v>
          </cell>
          <cell r="U2666">
            <v>2215</v>
          </cell>
        </row>
        <row r="2667">
          <cell r="A2667">
            <v>815004036</v>
          </cell>
          <cell r="B2667" t="str">
            <v xml:space="preserve">DISTRIBUIDORA DEL NOROESTE S.A.                                       </v>
          </cell>
          <cell r="C2667" t="str">
            <v xml:space="preserve">YUMBO                     </v>
          </cell>
          <cell r="D2667" t="str">
            <v xml:space="preserve">VALLE                     </v>
          </cell>
          <cell r="E2667" t="str">
            <v>VIGILANCIA</v>
          </cell>
          <cell r="F2667" t="str">
            <v>ACTIVA</v>
          </cell>
          <cell r="G2667" t="str">
            <v xml:space="preserve">COMERCIO AL POR MAYOR                        </v>
          </cell>
          <cell r="H2667">
            <v>2666</v>
          </cell>
          <cell r="I2667">
            <v>6915903</v>
          </cell>
          <cell r="J2667">
            <v>3392.5</v>
          </cell>
          <cell r="K2667">
            <v>2008624</v>
          </cell>
          <cell r="L2667">
            <v>2797</v>
          </cell>
          <cell r="M2667">
            <v>15348649</v>
          </cell>
          <cell r="N2667">
            <v>3412</v>
          </cell>
          <cell r="O2667">
            <v>3050014</v>
          </cell>
          <cell r="P2667">
            <v>1676</v>
          </cell>
          <cell r="Q2667">
            <v>1635213</v>
          </cell>
          <cell r="R2667">
            <v>2458</v>
          </cell>
          <cell r="S2667">
            <v>606341</v>
          </cell>
          <cell r="T2667">
            <v>16401.5</v>
          </cell>
          <cell r="U2667">
            <v>2295</v>
          </cell>
        </row>
        <row r="2668">
          <cell r="A2668">
            <v>802013264</v>
          </cell>
          <cell r="B2668" t="str">
            <v xml:space="preserve">TERMINAL DE LIQUIDOS DE BARRANQUILLA S.A.                             </v>
          </cell>
          <cell r="C2668" t="str">
            <v xml:space="preserve">BARRANQUILLA              </v>
          </cell>
          <cell r="D2668" t="str">
            <v xml:space="preserve">ATLANTICO                 </v>
          </cell>
          <cell r="E2668" t="str">
            <v>VIGILANCIA</v>
          </cell>
          <cell r="F2668" t="str">
            <v>ACTIVA</v>
          </cell>
          <cell r="G2668" t="str">
            <v xml:space="preserve">DERIVADOS DEL PETROLEO Y GAS                 </v>
          </cell>
          <cell r="H2668">
            <v>2667</v>
          </cell>
          <cell r="I2668">
            <v>6913992</v>
          </cell>
          <cell r="J2668">
            <v>2118.5</v>
          </cell>
          <cell r="K2668">
            <v>3992207</v>
          </cell>
          <cell r="L2668">
            <v>1107</v>
          </cell>
          <cell r="M2668">
            <v>42800693</v>
          </cell>
          <cell r="N2668">
            <v>4044</v>
          </cell>
          <cell r="O2668">
            <v>2493066</v>
          </cell>
          <cell r="P2668">
            <v>4366</v>
          </cell>
          <cell r="Q2668">
            <v>460880</v>
          </cell>
          <cell r="R2668">
            <v>2545</v>
          </cell>
          <cell r="S2668">
            <v>575466</v>
          </cell>
          <cell r="T2668">
            <v>16847.5</v>
          </cell>
          <cell r="U2668">
            <v>2353</v>
          </cell>
        </row>
        <row r="2669">
          <cell r="A2669">
            <v>806013773</v>
          </cell>
          <cell r="B2669" t="str">
            <v xml:space="preserve">COMERCIALIZADORA INTERNACIONAL RECYCABLES S.A.                        </v>
          </cell>
          <cell r="C2669" t="str">
            <v xml:space="preserve">CARTAGENA                 </v>
          </cell>
          <cell r="D2669" t="str">
            <v xml:space="preserve">BOLIVAR                   </v>
          </cell>
          <cell r="E2669" t="str">
            <v>VIGILANCIA</v>
          </cell>
          <cell r="F2669" t="str">
            <v>ACTIVA</v>
          </cell>
          <cell r="G2669" t="str">
            <v xml:space="preserve">COMERCIO AL POR MAYOR                        </v>
          </cell>
          <cell r="H2669">
            <v>2668</v>
          </cell>
          <cell r="I2669">
            <v>6913963</v>
          </cell>
          <cell r="J2669">
            <v>3698</v>
          </cell>
          <cell r="K2669">
            <v>1743860</v>
          </cell>
          <cell r="L2669">
            <v>1939</v>
          </cell>
          <cell r="M2669">
            <v>23551603</v>
          </cell>
          <cell r="N2669">
            <v>2192</v>
          </cell>
          <cell r="O2669">
            <v>5156472</v>
          </cell>
          <cell r="P2669">
            <v>1125</v>
          </cell>
          <cell r="Q2669">
            <v>2639610</v>
          </cell>
          <cell r="R2669">
            <v>1394</v>
          </cell>
          <cell r="S2669">
            <v>1303346</v>
          </cell>
          <cell r="T2669">
            <v>13016</v>
          </cell>
          <cell r="U2669">
            <v>1859</v>
          </cell>
        </row>
        <row r="2670">
          <cell r="A2670">
            <v>805006040</v>
          </cell>
          <cell r="B2670" t="str">
            <v xml:space="preserve">OCCIDENTAL DE PLASTICOS LTDA                                          </v>
          </cell>
          <cell r="C2670" t="str">
            <v xml:space="preserve">CALI                      </v>
          </cell>
          <cell r="D2670" t="str">
            <v xml:space="preserve">VALLE                     </v>
          </cell>
          <cell r="E2670" t="str">
            <v>INSPECCIÓN</v>
          </cell>
          <cell r="F2670" t="str">
            <v>ACTIVA</v>
          </cell>
          <cell r="G2670" t="str">
            <v xml:space="preserve">PRODUCTOS DE PLASTICO                        </v>
          </cell>
          <cell r="H2670">
            <v>2669</v>
          </cell>
          <cell r="I2670">
            <v>6910726</v>
          </cell>
          <cell r="J2670">
            <v>2595</v>
          </cell>
          <cell r="K2670">
            <v>2952375</v>
          </cell>
          <cell r="L2670">
            <v>3772</v>
          </cell>
          <cell r="M2670">
            <v>10714018</v>
          </cell>
          <cell r="N2670">
            <v>4441</v>
          </cell>
          <cell r="O2670">
            <v>2219686</v>
          </cell>
          <cell r="P2670">
            <v>1939</v>
          </cell>
          <cell r="Q2670">
            <v>1383956</v>
          </cell>
          <cell r="R2670">
            <v>1831</v>
          </cell>
          <cell r="S2670">
            <v>904604</v>
          </cell>
          <cell r="T2670">
            <v>17247</v>
          </cell>
          <cell r="U2670">
            <v>2406</v>
          </cell>
        </row>
        <row r="2671">
          <cell r="A2671">
            <v>800066247</v>
          </cell>
          <cell r="B2671" t="str">
            <v xml:space="preserve">PRODUCTORA DE FORMAS CONTINUAS S.A.                                   </v>
          </cell>
          <cell r="C2671" t="str">
            <v xml:space="preserve">ITAGUI                    </v>
          </cell>
          <cell r="D2671" t="str">
            <v xml:space="preserve">ANTIOQUIA                 </v>
          </cell>
          <cell r="E2671" t="str">
            <v>INSPECCIÓN</v>
          </cell>
          <cell r="F2671" t="str">
            <v>ACTIVA</v>
          </cell>
          <cell r="G2671" t="str">
            <v>EDITORIAL E IMPRESION (SIN INCLUIR PUBLICACIO</v>
          </cell>
          <cell r="H2671">
            <v>2670</v>
          </cell>
          <cell r="I2671">
            <v>6901532</v>
          </cell>
          <cell r="J2671">
            <v>1809</v>
          </cell>
          <cell r="K2671">
            <v>5049855</v>
          </cell>
          <cell r="L2671">
            <v>4869</v>
          </cell>
          <cell r="M2671">
            <v>7769575</v>
          </cell>
          <cell r="N2671">
            <v>3956</v>
          </cell>
          <cell r="O2671">
            <v>2569700</v>
          </cell>
          <cell r="P2671">
            <v>2598</v>
          </cell>
          <cell r="Q2671">
            <v>948663</v>
          </cell>
          <cell r="R2671">
            <v>1667</v>
          </cell>
          <cell r="S2671">
            <v>1025758</v>
          </cell>
          <cell r="T2671">
            <v>17569</v>
          </cell>
          <cell r="U2671">
            <v>2446</v>
          </cell>
        </row>
        <row r="2672">
          <cell r="A2672">
            <v>811001646</v>
          </cell>
          <cell r="B2672" t="str">
            <v xml:space="preserve">NORDSON ANDINA LTDA.                                                  </v>
          </cell>
          <cell r="C2672" t="str">
            <v xml:space="preserve">ENVIGADO                  </v>
          </cell>
          <cell r="D2672" t="str">
            <v xml:space="preserve">ANTIOQUIA                 </v>
          </cell>
          <cell r="E2672" t="str">
            <v>INSPECCIÓN</v>
          </cell>
          <cell r="F2672" t="str">
            <v>ACTIVA</v>
          </cell>
          <cell r="G2672" t="str">
            <v xml:space="preserve">COMERCIO AL POR MAYOR                        </v>
          </cell>
          <cell r="H2672">
            <v>2671</v>
          </cell>
          <cell r="I2672">
            <v>6897316</v>
          </cell>
          <cell r="J2672">
            <v>1878</v>
          </cell>
          <cell r="K2672">
            <v>4768062</v>
          </cell>
          <cell r="L2672">
            <v>5284</v>
          </cell>
          <cell r="M2672">
            <v>6915423</v>
          </cell>
          <cell r="N2672">
            <v>3365</v>
          </cell>
          <cell r="O2672">
            <v>3103492</v>
          </cell>
          <cell r="P2672">
            <v>2329</v>
          </cell>
          <cell r="Q2672">
            <v>1093147</v>
          </cell>
          <cell r="R2672">
            <v>2267</v>
          </cell>
          <cell r="S2672">
            <v>666865</v>
          </cell>
          <cell r="T2672">
            <v>17794</v>
          </cell>
          <cell r="U2672">
            <v>2474</v>
          </cell>
        </row>
        <row r="2673">
          <cell r="A2673">
            <v>860006237</v>
          </cell>
          <cell r="B2673" t="str">
            <v xml:space="preserve">URIGO LIMITADA DIVISION BOGOTA                                        </v>
          </cell>
          <cell r="C2673" t="str">
            <v xml:space="preserve">BOGOTA D.C.               </v>
          </cell>
          <cell r="D2673" t="str">
            <v xml:space="preserve">BOGOTA D.C.               </v>
          </cell>
          <cell r="E2673" t="str">
            <v>INSPECCIÓN</v>
          </cell>
          <cell r="F2673" t="str">
            <v>ACTIVA</v>
          </cell>
          <cell r="G2673" t="str">
            <v xml:space="preserve">COMERCIO AL POR MAYOR                        </v>
          </cell>
          <cell r="H2673">
            <v>2672</v>
          </cell>
          <cell r="I2673">
            <v>6888435</v>
          </cell>
          <cell r="J2673">
            <v>2175.5</v>
          </cell>
          <cell r="K2673">
            <v>3833712</v>
          </cell>
          <cell r="L2673">
            <v>4029</v>
          </cell>
          <cell r="M2673">
            <v>9890327</v>
          </cell>
          <cell r="N2673">
            <v>2614</v>
          </cell>
          <cell r="O2673">
            <v>4235038</v>
          </cell>
          <cell r="P2673">
            <v>2487</v>
          </cell>
          <cell r="Q2673">
            <v>1006036</v>
          </cell>
          <cell r="R2673">
            <v>1919</v>
          </cell>
          <cell r="S2673">
            <v>852257</v>
          </cell>
          <cell r="T2673">
            <v>15896.5</v>
          </cell>
          <cell r="U2673">
            <v>2235</v>
          </cell>
        </row>
        <row r="2674">
          <cell r="A2674">
            <v>890329856</v>
          </cell>
          <cell r="B2674" t="str">
            <v xml:space="preserve">B POLANIA Y CIA ALMACENES SURTICREDITOS DE CALI S EN C                </v>
          </cell>
          <cell r="C2674" t="str">
            <v xml:space="preserve">CALI                      </v>
          </cell>
          <cell r="D2674" t="str">
            <v xml:space="preserve">VALLE                     </v>
          </cell>
          <cell r="E2674" t="str">
            <v>INSPECCIÓN</v>
          </cell>
          <cell r="F2674" t="str">
            <v>ACTIVA</v>
          </cell>
          <cell r="G2674" t="str">
            <v xml:space="preserve">COMERCIO AL POR MAYOR                        </v>
          </cell>
          <cell r="H2674">
            <v>2673</v>
          </cell>
          <cell r="I2674">
            <v>6886824</v>
          </cell>
          <cell r="J2674">
            <v>2372</v>
          </cell>
          <cell r="K2674">
            <v>3344697</v>
          </cell>
          <cell r="L2674">
            <v>4080</v>
          </cell>
          <cell r="M2674">
            <v>9753836</v>
          </cell>
          <cell r="N2674">
            <v>3510</v>
          </cell>
          <cell r="O2674">
            <v>2952818</v>
          </cell>
          <cell r="P2674">
            <v>4687</v>
          </cell>
          <cell r="Q2674">
            <v>413443</v>
          </cell>
          <cell r="R2674">
            <v>3729</v>
          </cell>
          <cell r="S2674">
            <v>331409</v>
          </cell>
          <cell r="T2674">
            <v>21051</v>
          </cell>
          <cell r="U2674">
            <v>2926</v>
          </cell>
        </row>
        <row r="2675">
          <cell r="A2675">
            <v>800005529</v>
          </cell>
          <cell r="B2675" t="str">
            <v xml:space="preserve">COMERCIALIZADORA INTERNACIONAL TODOMETAL S.A.                         </v>
          </cell>
          <cell r="C2675" t="str">
            <v xml:space="preserve">CARTAGENA                 </v>
          </cell>
          <cell r="D2675" t="str">
            <v xml:space="preserve">BOLIVAR                   </v>
          </cell>
          <cell r="E2675" t="str">
            <v>VIGILANCIA</v>
          </cell>
          <cell r="F2675" t="str">
            <v>ACTIVA</v>
          </cell>
          <cell r="G2675" t="str">
            <v xml:space="preserve">COMERCIO AL POR MAYOR                        </v>
          </cell>
          <cell r="H2675">
            <v>2674</v>
          </cell>
          <cell r="I2675">
            <v>6884425</v>
          </cell>
          <cell r="J2675">
            <v>4003</v>
          </cell>
          <cell r="K2675">
            <v>1519003</v>
          </cell>
          <cell r="L2675">
            <v>574</v>
          </cell>
          <cell r="M2675">
            <v>83193334</v>
          </cell>
          <cell r="N2675">
            <v>2804</v>
          </cell>
          <cell r="O2675">
            <v>3875818</v>
          </cell>
          <cell r="P2675">
            <v>2382</v>
          </cell>
          <cell r="Q2675">
            <v>1058986</v>
          </cell>
          <cell r="R2675">
            <v>3518</v>
          </cell>
          <cell r="S2675">
            <v>360473</v>
          </cell>
          <cell r="T2675">
            <v>15955</v>
          </cell>
          <cell r="U2675">
            <v>2244</v>
          </cell>
        </row>
        <row r="2676">
          <cell r="A2676">
            <v>860052251</v>
          </cell>
          <cell r="B2676" t="str">
            <v xml:space="preserve">INDUSTRIAL DE POLIETILENO LTDA EN ACUERDO DE REESTRUCTURACION         </v>
          </cell>
          <cell r="C2676" t="str">
            <v xml:space="preserve">BOGOTA D.C.               </v>
          </cell>
          <cell r="D2676" t="str">
            <v xml:space="preserve">BOGOTA D.C.               </v>
          </cell>
          <cell r="E2676" t="str">
            <v>INSPECCIÓN</v>
          </cell>
          <cell r="F2676" t="str">
            <v>ACUERDO DE REESTRUCTURACION</v>
          </cell>
          <cell r="G2676" t="str">
            <v xml:space="preserve">PRODUCTOS DE PLASTICO                        </v>
          </cell>
          <cell r="H2676">
            <v>2675</v>
          </cell>
          <cell r="I2676">
            <v>6881308</v>
          </cell>
          <cell r="J2676">
            <v>2770.5</v>
          </cell>
          <cell r="K2676">
            <v>2722061</v>
          </cell>
          <cell r="L2676">
            <v>4173</v>
          </cell>
          <cell r="M2676">
            <v>9509207</v>
          </cell>
          <cell r="N2676">
            <v>4600</v>
          </cell>
          <cell r="O2676">
            <v>2119171</v>
          </cell>
          <cell r="P2676">
            <v>2498</v>
          </cell>
          <cell r="Q2676">
            <v>1001555</v>
          </cell>
          <cell r="R2676">
            <v>3097</v>
          </cell>
          <cell r="S2676">
            <v>439005</v>
          </cell>
          <cell r="T2676">
            <v>19813.5</v>
          </cell>
          <cell r="U2676">
            <v>2743</v>
          </cell>
        </row>
        <row r="2677">
          <cell r="A2677">
            <v>800011951</v>
          </cell>
          <cell r="B2677" t="str">
            <v xml:space="preserve">CENTRO NACIONAL DE CONSULTORIA LTDA                                   </v>
          </cell>
          <cell r="C2677" t="str">
            <v xml:space="preserve">BOGOTA D.C.               </v>
          </cell>
          <cell r="D2677" t="str">
            <v xml:space="preserve">BOGOTA D.C.               </v>
          </cell>
          <cell r="E2677" t="str">
            <v>INSPECCIÓN</v>
          </cell>
          <cell r="F2677" t="str">
            <v>ACTIVA</v>
          </cell>
          <cell r="G2677" t="str">
            <v xml:space="preserve">OTRAS ACTIVIDADES EMPRESARIALES              </v>
          </cell>
          <cell r="H2677">
            <v>2676</v>
          </cell>
          <cell r="I2677">
            <v>6874604</v>
          </cell>
          <cell r="J2677">
            <v>1770.5</v>
          </cell>
          <cell r="K2677">
            <v>5169331</v>
          </cell>
          <cell r="L2677">
            <v>4148</v>
          </cell>
          <cell r="M2677">
            <v>9565641</v>
          </cell>
          <cell r="N2677">
            <v>1218</v>
          </cell>
          <cell r="O2677">
            <v>9565641</v>
          </cell>
          <cell r="P2677">
            <v>1654</v>
          </cell>
          <cell r="Q2677">
            <v>1665756</v>
          </cell>
          <cell r="R2677">
            <v>1791</v>
          </cell>
          <cell r="S2677">
            <v>932130</v>
          </cell>
          <cell r="T2677">
            <v>13257.5</v>
          </cell>
          <cell r="U2677">
            <v>1886</v>
          </cell>
        </row>
        <row r="2678">
          <cell r="A2678">
            <v>800215065</v>
          </cell>
          <cell r="B2678" t="str">
            <v xml:space="preserve">COORDINADORA DE SERVICIOS DE PARQUE CEMENTERIO LTDA                   </v>
          </cell>
          <cell r="C2678" t="str">
            <v xml:space="preserve">BOGOTA D.C.               </v>
          </cell>
          <cell r="D2678" t="str">
            <v xml:space="preserve">BOGOTA D.C.               </v>
          </cell>
          <cell r="E2678" t="str">
            <v>VIGILANCIA</v>
          </cell>
          <cell r="F2678" t="str">
            <v>ACTIVA</v>
          </cell>
          <cell r="G2678" t="str">
            <v xml:space="preserve">OTRAS ACTIVIDADES DE SERVISIOS COMUNITARIOS, </v>
          </cell>
          <cell r="H2678">
            <v>2677</v>
          </cell>
          <cell r="I2678">
            <v>6871756</v>
          </cell>
          <cell r="J2678">
            <v>3751</v>
          </cell>
          <cell r="K2678">
            <v>1704985</v>
          </cell>
          <cell r="L2678">
            <v>2465</v>
          </cell>
          <cell r="M2678">
            <v>17821193</v>
          </cell>
          <cell r="N2678">
            <v>1307</v>
          </cell>
          <cell r="O2678">
            <v>8966734</v>
          </cell>
          <cell r="P2678">
            <v>2952</v>
          </cell>
          <cell r="Q2678">
            <v>804178</v>
          </cell>
          <cell r="R2678">
            <v>5409</v>
          </cell>
          <cell r="S2678">
            <v>185279</v>
          </cell>
          <cell r="T2678">
            <v>18561</v>
          </cell>
          <cell r="U2678">
            <v>2575</v>
          </cell>
        </row>
        <row r="2679">
          <cell r="A2679">
            <v>800142820</v>
          </cell>
          <cell r="B2679" t="str">
            <v xml:space="preserve">DOÑA LECHE ALIMENTOS S A                                              </v>
          </cell>
          <cell r="C2679" t="str">
            <v xml:space="preserve">BOGOTA D.C.               </v>
          </cell>
          <cell r="D2679" t="str">
            <v xml:space="preserve">BOGOTA D.C.               </v>
          </cell>
          <cell r="E2679" t="str">
            <v>VIGILANCIA</v>
          </cell>
          <cell r="F2679" t="str">
            <v>ACTIVA</v>
          </cell>
          <cell r="G2679" t="str">
            <v xml:space="preserve">PRODUCTOS ALIMENTICIOS                       </v>
          </cell>
          <cell r="H2679">
            <v>2678</v>
          </cell>
          <cell r="I2679">
            <v>6855725</v>
          </cell>
          <cell r="J2679">
            <v>2456.5</v>
          </cell>
          <cell r="K2679">
            <v>3176905</v>
          </cell>
          <cell r="L2679">
            <v>1663</v>
          </cell>
          <cell r="M2679">
            <v>27812888</v>
          </cell>
          <cell r="N2679">
            <v>1693</v>
          </cell>
          <cell r="O2679">
            <v>6975769</v>
          </cell>
          <cell r="P2679">
            <v>1988</v>
          </cell>
          <cell r="Q2679">
            <v>1351195</v>
          </cell>
          <cell r="R2679">
            <v>4168</v>
          </cell>
          <cell r="S2679">
            <v>278770</v>
          </cell>
          <cell r="T2679">
            <v>14646.5</v>
          </cell>
          <cell r="U2679">
            <v>2076</v>
          </cell>
        </row>
        <row r="2680">
          <cell r="A2680">
            <v>802006259</v>
          </cell>
          <cell r="B2680" t="str">
            <v xml:space="preserve">ARTICUEROS S.A.                                                       </v>
          </cell>
          <cell r="C2680" t="str">
            <v xml:space="preserve">BARRANQUILLA              </v>
          </cell>
          <cell r="D2680" t="str">
            <v xml:space="preserve">ATLANTICO                 </v>
          </cell>
          <cell r="E2680" t="str">
            <v>INSPECCIÓN</v>
          </cell>
          <cell r="F2680" t="str">
            <v>ACTIVA</v>
          </cell>
          <cell r="G2680" t="str">
            <v xml:space="preserve">COMERCIO AL POR MAYOR                        </v>
          </cell>
          <cell r="H2680">
            <v>2679</v>
          </cell>
          <cell r="I2680">
            <v>6842538</v>
          </cell>
          <cell r="J2680">
            <v>3000.5</v>
          </cell>
          <cell r="K2680">
            <v>2429499</v>
          </cell>
          <cell r="L2680">
            <v>4251</v>
          </cell>
          <cell r="M2680">
            <v>9243031</v>
          </cell>
          <cell r="N2680">
            <v>3941</v>
          </cell>
          <cell r="O2680">
            <v>2589204</v>
          </cell>
          <cell r="P2680">
            <v>2650</v>
          </cell>
          <cell r="Q2680">
            <v>925418</v>
          </cell>
          <cell r="R2680">
            <v>2483</v>
          </cell>
          <cell r="S2680">
            <v>598835</v>
          </cell>
          <cell r="T2680">
            <v>19004.5</v>
          </cell>
          <cell r="U2680">
            <v>2638</v>
          </cell>
        </row>
        <row r="2681">
          <cell r="A2681">
            <v>890105324</v>
          </cell>
          <cell r="B2681" t="str">
            <v xml:space="preserve">PRODUCTOS QUIMICOS DE COLOMBIA S.A                                    </v>
          </cell>
          <cell r="C2681" t="str">
            <v xml:space="preserve">BARRANQUILLA              </v>
          </cell>
          <cell r="D2681" t="str">
            <v xml:space="preserve">ATLANTICO                 </v>
          </cell>
          <cell r="E2681" t="str">
            <v>VIGILANCIA</v>
          </cell>
          <cell r="F2681" t="str">
            <v>ACTIVA</v>
          </cell>
          <cell r="G2681" t="str">
            <v xml:space="preserve">PRODUCTOS QUIMICOS                           </v>
          </cell>
          <cell r="H2681">
            <v>2680</v>
          </cell>
          <cell r="I2681">
            <v>6838614</v>
          </cell>
          <cell r="J2681">
            <v>3797.5</v>
          </cell>
          <cell r="K2681">
            <v>1671422</v>
          </cell>
          <cell r="L2681">
            <v>3121</v>
          </cell>
          <cell r="M2681">
            <v>13479763</v>
          </cell>
          <cell r="N2681">
            <v>4421</v>
          </cell>
          <cell r="O2681">
            <v>2234349</v>
          </cell>
          <cell r="P2681">
            <v>2431</v>
          </cell>
          <cell r="Q2681">
            <v>1034262</v>
          </cell>
          <cell r="R2681">
            <v>2439</v>
          </cell>
          <cell r="S2681">
            <v>612589</v>
          </cell>
          <cell r="T2681">
            <v>18889.5</v>
          </cell>
          <cell r="U2681">
            <v>2616</v>
          </cell>
        </row>
        <row r="2682">
          <cell r="A2682">
            <v>802004266</v>
          </cell>
          <cell r="B2682" t="str">
            <v xml:space="preserve">FERRETERIA METROPLIS 84 LTDA                                          </v>
          </cell>
          <cell r="C2682" t="str">
            <v xml:space="preserve">BARRANQUILLA              </v>
          </cell>
          <cell r="D2682" t="str">
            <v xml:space="preserve">ATLANTICO                 </v>
          </cell>
          <cell r="E2682" t="str">
            <v>VIGILANCIA</v>
          </cell>
          <cell r="F2682" t="str">
            <v>ACTIVA</v>
          </cell>
          <cell r="G2682" t="str">
            <v xml:space="preserve">COMERCIO AL POR MAYOR                        </v>
          </cell>
          <cell r="H2682">
            <v>2681</v>
          </cell>
          <cell r="I2682">
            <v>6830194</v>
          </cell>
          <cell r="J2682">
            <v>3541</v>
          </cell>
          <cell r="K2682">
            <v>1872484</v>
          </cell>
          <cell r="L2682">
            <v>2726</v>
          </cell>
          <cell r="M2682">
            <v>15841332</v>
          </cell>
          <cell r="N2682">
            <v>4163</v>
          </cell>
          <cell r="O2682">
            <v>2403912</v>
          </cell>
          <cell r="P2682">
            <v>2877</v>
          </cell>
          <cell r="Q2682">
            <v>828656</v>
          </cell>
          <cell r="R2682">
            <v>2991</v>
          </cell>
          <cell r="S2682">
            <v>460356</v>
          </cell>
          <cell r="T2682">
            <v>18979</v>
          </cell>
          <cell r="U2682">
            <v>2635</v>
          </cell>
        </row>
        <row r="2683">
          <cell r="A2683">
            <v>830005419</v>
          </cell>
          <cell r="B2683" t="str">
            <v xml:space="preserve">LABORATORIOS HEIMDALL S.A.                                            </v>
          </cell>
          <cell r="C2683" t="str">
            <v xml:space="preserve">BOGOTA D.C.               </v>
          </cell>
          <cell r="D2683" t="str">
            <v xml:space="preserve">BOGOTA D.C.               </v>
          </cell>
          <cell r="E2683" t="str">
            <v>VIGILANCIA</v>
          </cell>
          <cell r="F2683" t="str">
            <v>ACTIVA</v>
          </cell>
          <cell r="G2683" t="str">
            <v xml:space="preserve">PRODUCTOS QUIMICOS                           </v>
          </cell>
          <cell r="H2683">
            <v>2682</v>
          </cell>
          <cell r="I2683">
            <v>6821622</v>
          </cell>
          <cell r="J2683">
            <v>2791.5</v>
          </cell>
          <cell r="K2683">
            <v>2697465</v>
          </cell>
          <cell r="L2683">
            <v>2516</v>
          </cell>
          <cell r="M2683">
            <v>17444363</v>
          </cell>
          <cell r="N2683">
            <v>1931</v>
          </cell>
          <cell r="O2683">
            <v>6028378</v>
          </cell>
          <cell r="P2683">
            <v>1511</v>
          </cell>
          <cell r="Q2683">
            <v>1853892</v>
          </cell>
          <cell r="R2683">
            <v>1858</v>
          </cell>
          <cell r="S2683">
            <v>886888</v>
          </cell>
          <cell r="T2683">
            <v>13289.5</v>
          </cell>
          <cell r="U2683">
            <v>1894</v>
          </cell>
        </row>
        <row r="2684">
          <cell r="A2684">
            <v>800159527</v>
          </cell>
          <cell r="B2684" t="str">
            <v>SOCIEDAD AMADEUS AVIANCA DE RESERVACIONES DE SERVICIOS TURISTICOS SAVI</v>
          </cell>
          <cell r="C2684" t="str">
            <v xml:space="preserve">BOGOTA D.C.               </v>
          </cell>
          <cell r="D2684" t="str">
            <v xml:space="preserve">BOGOTA D.C.               </v>
          </cell>
          <cell r="E2684" t="str">
            <v>VIGILANCIA</v>
          </cell>
          <cell r="F2684" t="str">
            <v>ACTIVA</v>
          </cell>
          <cell r="G2684" t="str">
            <v xml:space="preserve">ACTIVIDADES DE INFORMATICA                   </v>
          </cell>
          <cell r="H2684">
            <v>2683</v>
          </cell>
          <cell r="I2684">
            <v>6813251</v>
          </cell>
          <cell r="J2684">
            <v>3186.5</v>
          </cell>
          <cell r="K2684">
            <v>2224871</v>
          </cell>
          <cell r="L2684">
            <v>2637</v>
          </cell>
          <cell r="M2684">
            <v>16519917</v>
          </cell>
          <cell r="N2684">
            <v>732</v>
          </cell>
          <cell r="O2684">
            <v>16519917</v>
          </cell>
          <cell r="P2684">
            <v>2721</v>
          </cell>
          <cell r="Q2684">
            <v>892153</v>
          </cell>
          <cell r="R2684">
            <v>4388</v>
          </cell>
          <cell r="S2684">
            <v>258347</v>
          </cell>
          <cell r="T2684">
            <v>16347.5</v>
          </cell>
          <cell r="U2684">
            <v>2292</v>
          </cell>
        </row>
        <row r="2685">
          <cell r="A2685">
            <v>800240061</v>
          </cell>
          <cell r="B2685" t="str">
            <v xml:space="preserve">ACINOX S.A.                                                           </v>
          </cell>
          <cell r="C2685" t="str">
            <v xml:space="preserve">BARRANQUILLA              </v>
          </cell>
          <cell r="D2685" t="str">
            <v xml:space="preserve">ATLANTICO                 </v>
          </cell>
          <cell r="E2685" t="str">
            <v>VIGILANCIA</v>
          </cell>
          <cell r="F2685" t="str">
            <v>ACTIVA</v>
          </cell>
          <cell r="G2685" t="str">
            <v xml:space="preserve">COMERCIO AL POR MAYOR                        </v>
          </cell>
          <cell r="H2685">
            <v>2684</v>
          </cell>
          <cell r="I2685">
            <v>6807305</v>
          </cell>
          <cell r="J2685">
            <v>2660.5</v>
          </cell>
          <cell r="K2685">
            <v>2874941</v>
          </cell>
          <cell r="L2685">
            <v>2873</v>
          </cell>
          <cell r="M2685">
            <v>14909542</v>
          </cell>
          <cell r="N2685">
            <v>3070</v>
          </cell>
          <cell r="O2685">
            <v>3463581</v>
          </cell>
          <cell r="P2685">
            <v>3920</v>
          </cell>
          <cell r="Q2685">
            <v>538330</v>
          </cell>
          <cell r="R2685">
            <v>5851</v>
          </cell>
          <cell r="S2685">
            <v>160787</v>
          </cell>
          <cell r="T2685">
            <v>21058.5</v>
          </cell>
          <cell r="U2685">
            <v>2934</v>
          </cell>
        </row>
        <row r="2686">
          <cell r="A2686">
            <v>800089439</v>
          </cell>
          <cell r="B2686" t="str">
            <v xml:space="preserve">ESPUMAS SANTANDER S.A                                                 </v>
          </cell>
          <cell r="C2686" t="str">
            <v xml:space="preserve">BUCARAMANGA               </v>
          </cell>
          <cell r="D2686" t="str">
            <v xml:space="preserve">SANTANDER                 </v>
          </cell>
          <cell r="E2686" t="str">
            <v>INSPECCIÓN</v>
          </cell>
          <cell r="F2686" t="str">
            <v>ACTIVA</v>
          </cell>
          <cell r="G2686" t="str">
            <v xml:space="preserve">PRODUCTOS DE PLASTICO                        </v>
          </cell>
          <cell r="H2686">
            <v>2685</v>
          </cell>
          <cell r="I2686">
            <v>6803175</v>
          </cell>
          <cell r="J2686">
            <v>2163</v>
          </cell>
          <cell r="K2686">
            <v>3875476</v>
          </cell>
          <cell r="L2686">
            <v>3303</v>
          </cell>
          <cell r="M2686">
            <v>12680295</v>
          </cell>
          <cell r="N2686">
            <v>3854</v>
          </cell>
          <cell r="O2686">
            <v>2658321</v>
          </cell>
          <cell r="P2686">
            <v>3389</v>
          </cell>
          <cell r="Q2686">
            <v>655864</v>
          </cell>
          <cell r="R2686">
            <v>5241</v>
          </cell>
          <cell r="S2686">
            <v>195211</v>
          </cell>
          <cell r="T2686">
            <v>20635</v>
          </cell>
          <cell r="U2686">
            <v>2864</v>
          </cell>
        </row>
        <row r="2687">
          <cell r="A2687">
            <v>800210556</v>
          </cell>
          <cell r="B2687" t="str">
            <v xml:space="preserve">PASAR EXPRESS S.A.                                                    </v>
          </cell>
          <cell r="C2687" t="str">
            <v xml:space="preserve">FONTIBON                  </v>
          </cell>
          <cell r="D2687" t="str">
            <v xml:space="preserve">BOGOTA D.C.               </v>
          </cell>
          <cell r="E2687" t="str">
            <v>INSPECCIÓN</v>
          </cell>
          <cell r="F2687" t="str">
            <v>ACTIVA</v>
          </cell>
          <cell r="G2687" t="str">
            <v xml:space="preserve">CORREO                                       </v>
          </cell>
          <cell r="H2687">
            <v>2686</v>
          </cell>
          <cell r="I2687">
            <v>6777372</v>
          </cell>
          <cell r="J2687">
            <v>2433.5</v>
          </cell>
          <cell r="K2687">
            <v>3216563</v>
          </cell>
          <cell r="L2687">
            <v>4172</v>
          </cell>
          <cell r="M2687">
            <v>9514950</v>
          </cell>
          <cell r="N2687">
            <v>1227</v>
          </cell>
          <cell r="O2687">
            <v>9514950</v>
          </cell>
          <cell r="P2687">
            <v>2480</v>
          </cell>
          <cell r="Q2687">
            <v>1008347</v>
          </cell>
          <cell r="R2687">
            <v>4196</v>
          </cell>
          <cell r="S2687">
            <v>275672</v>
          </cell>
          <cell r="T2687">
            <v>17194.5</v>
          </cell>
          <cell r="U2687">
            <v>2411</v>
          </cell>
        </row>
        <row r="2688">
          <cell r="A2688">
            <v>890913990</v>
          </cell>
          <cell r="B2688" t="str">
            <v xml:space="preserve">JIRO S.A                                                              </v>
          </cell>
          <cell r="C2688" t="str">
            <v xml:space="preserve">BARRANQUILLA              </v>
          </cell>
          <cell r="D2688" t="str">
            <v xml:space="preserve">ATLANTICO                 </v>
          </cell>
          <cell r="E2688" t="str">
            <v>VIGILANCIA</v>
          </cell>
          <cell r="F2688" t="str">
            <v>ACTIVA</v>
          </cell>
          <cell r="G2688" t="str">
            <v xml:space="preserve">OTRAS ACTIVIDADES EMPRESARIALES              </v>
          </cell>
          <cell r="H2688">
            <v>2687</v>
          </cell>
          <cell r="I2688">
            <v>6774714</v>
          </cell>
          <cell r="J2688">
            <v>3667.5</v>
          </cell>
          <cell r="K2688">
            <v>1767143</v>
          </cell>
          <cell r="L2688">
            <v>1150</v>
          </cell>
          <cell r="M2688">
            <v>41475010</v>
          </cell>
          <cell r="N2688">
            <v>3581</v>
          </cell>
          <cell r="O2688">
            <v>2884072</v>
          </cell>
          <cell r="P2688">
            <v>1781</v>
          </cell>
          <cell r="Q2688">
            <v>1527040</v>
          </cell>
          <cell r="R2688">
            <v>1568</v>
          </cell>
          <cell r="S2688">
            <v>1115071</v>
          </cell>
          <cell r="T2688">
            <v>14434.5</v>
          </cell>
          <cell r="U2688">
            <v>2049</v>
          </cell>
        </row>
        <row r="2689">
          <cell r="A2689">
            <v>890213074</v>
          </cell>
          <cell r="B2689" t="str">
            <v xml:space="preserve">A. M. V.  S.A.                                                        </v>
          </cell>
          <cell r="C2689" t="str">
            <v xml:space="preserve">BUCARAMANGA               </v>
          </cell>
          <cell r="D2689" t="str">
            <v xml:space="preserve">SANTANDER                 </v>
          </cell>
          <cell r="E2689" t="str">
            <v>VIGILANCIA</v>
          </cell>
          <cell r="F2689" t="str">
            <v>ACTIVA</v>
          </cell>
          <cell r="G2689" t="str">
            <v xml:space="preserve">ADECUACION DE OBRAS DE CONSTRUCCION          </v>
          </cell>
          <cell r="H2689">
            <v>2688</v>
          </cell>
          <cell r="I2689">
            <v>6771728</v>
          </cell>
          <cell r="J2689">
            <v>2925</v>
          </cell>
          <cell r="K2689">
            <v>2522163</v>
          </cell>
          <cell r="L2689">
            <v>2662</v>
          </cell>
          <cell r="M2689">
            <v>16323267</v>
          </cell>
          <cell r="N2689">
            <v>4709</v>
          </cell>
          <cell r="O2689">
            <v>2052393</v>
          </cell>
          <cell r="P2689">
            <v>2804</v>
          </cell>
          <cell r="Q2689">
            <v>860201</v>
          </cell>
          <cell r="R2689">
            <v>3124</v>
          </cell>
          <cell r="S2689">
            <v>433312</v>
          </cell>
          <cell r="T2689">
            <v>18912</v>
          </cell>
          <cell r="U2689">
            <v>2627</v>
          </cell>
        </row>
        <row r="2690">
          <cell r="A2690">
            <v>811022347</v>
          </cell>
          <cell r="B2690" t="str">
            <v xml:space="preserve">COMERCIALIZADORA INTERNACIONAL COLOMBIANA DE AUTOPARTES S.A.          </v>
          </cell>
          <cell r="C2690" t="str">
            <v xml:space="preserve">ITAGUI                    </v>
          </cell>
          <cell r="D2690" t="str">
            <v xml:space="preserve">ANTIOQUIA                 </v>
          </cell>
          <cell r="E2690" t="str">
            <v>VIGILANCIA</v>
          </cell>
          <cell r="F2690" t="str">
            <v>ACTIVA</v>
          </cell>
          <cell r="G2690" t="str">
            <v>FABRICACION DE VEHICULOS AUTOMOTORES Y SUS PA</v>
          </cell>
          <cell r="H2690">
            <v>2689</v>
          </cell>
          <cell r="I2690">
            <v>6766162</v>
          </cell>
          <cell r="J2690">
            <v>3748</v>
          </cell>
          <cell r="K2690">
            <v>1706199</v>
          </cell>
          <cell r="L2690">
            <v>2706</v>
          </cell>
          <cell r="M2690">
            <v>15974078</v>
          </cell>
          <cell r="N2690">
            <v>3131</v>
          </cell>
          <cell r="O2690">
            <v>3379163</v>
          </cell>
          <cell r="P2690">
            <v>2360</v>
          </cell>
          <cell r="Q2690">
            <v>1072876</v>
          </cell>
          <cell r="R2690">
            <v>4210</v>
          </cell>
          <cell r="S2690">
            <v>273985</v>
          </cell>
          <cell r="T2690">
            <v>18844</v>
          </cell>
          <cell r="U2690">
            <v>2613</v>
          </cell>
        </row>
        <row r="2691">
          <cell r="A2691">
            <v>800254610</v>
          </cell>
          <cell r="B2691" t="str">
            <v xml:space="preserve">AGECOLDEX S. A. SIA                                                   </v>
          </cell>
          <cell r="C2691" t="str">
            <v xml:space="preserve">CALI                      </v>
          </cell>
          <cell r="D2691" t="str">
            <v xml:space="preserve">VALLE                     </v>
          </cell>
          <cell r="E2691" t="str">
            <v>INSPECCIÓN</v>
          </cell>
          <cell r="F2691" t="str">
            <v>ACTIVA</v>
          </cell>
          <cell r="G2691" t="str">
            <v xml:space="preserve">TELEFONIA Y REDES                            </v>
          </cell>
          <cell r="H2691">
            <v>2690</v>
          </cell>
          <cell r="I2691">
            <v>6737667</v>
          </cell>
          <cell r="J2691">
            <v>3690</v>
          </cell>
          <cell r="K2691">
            <v>1751128</v>
          </cell>
          <cell r="L2691">
            <v>4201</v>
          </cell>
          <cell r="M2691">
            <v>9418904</v>
          </cell>
          <cell r="N2691">
            <v>3061</v>
          </cell>
          <cell r="O2691">
            <v>3485731</v>
          </cell>
          <cell r="P2691">
            <v>1573</v>
          </cell>
          <cell r="Q2691">
            <v>1774366</v>
          </cell>
          <cell r="R2691">
            <v>1619</v>
          </cell>
          <cell r="S2691">
            <v>1064432</v>
          </cell>
          <cell r="T2691">
            <v>16834</v>
          </cell>
          <cell r="U2691">
            <v>2360</v>
          </cell>
        </row>
        <row r="2692">
          <cell r="A2692">
            <v>800175757</v>
          </cell>
          <cell r="B2692" t="str">
            <v xml:space="preserve">COMERCIALIZADORA INTERANCIONAL COLEC TRADING CORP.                    </v>
          </cell>
          <cell r="C2692" t="str">
            <v xml:space="preserve">CARTAGENA                 </v>
          </cell>
          <cell r="D2692" t="str">
            <v xml:space="preserve">BOLIVAR                   </v>
          </cell>
          <cell r="E2692" t="str">
            <v>VIGILANCIA</v>
          </cell>
          <cell r="F2692" t="str">
            <v>ACTIVA</v>
          </cell>
          <cell r="G2692" t="str">
            <v xml:space="preserve">COMERCIO AL POR MAYOR                        </v>
          </cell>
          <cell r="H2692">
            <v>2691</v>
          </cell>
          <cell r="I2692">
            <v>6716750</v>
          </cell>
          <cell r="J2692">
            <v>1658.5</v>
          </cell>
          <cell r="K2692">
            <v>5680631</v>
          </cell>
          <cell r="L2692">
            <v>1423</v>
          </cell>
          <cell r="M2692">
            <v>33335526</v>
          </cell>
          <cell r="N2692">
            <v>2774</v>
          </cell>
          <cell r="O2692">
            <v>3935247</v>
          </cell>
          <cell r="P2692">
            <v>1131</v>
          </cell>
          <cell r="Q2692">
            <v>2619430</v>
          </cell>
          <cell r="R2692">
            <v>873</v>
          </cell>
          <cell r="S2692">
            <v>2393312</v>
          </cell>
          <cell r="T2692">
            <v>10550.5</v>
          </cell>
          <cell r="U2692">
            <v>1544</v>
          </cell>
        </row>
        <row r="2693">
          <cell r="A2693">
            <v>860024446</v>
          </cell>
          <cell r="B2693" t="str">
            <v xml:space="preserve">JABONES EL TIGRE Y ROCA S.A.                                          </v>
          </cell>
          <cell r="C2693" t="str">
            <v xml:space="preserve">BOGOTA D.C.               </v>
          </cell>
          <cell r="D2693" t="str">
            <v xml:space="preserve">BOGOTA D.C.               </v>
          </cell>
          <cell r="E2693" t="str">
            <v>INSPECCIÓN</v>
          </cell>
          <cell r="F2693" t="str">
            <v>ACTIVA</v>
          </cell>
          <cell r="G2693" t="str">
            <v xml:space="preserve">PRODUCTOS QUIMICOS                           </v>
          </cell>
          <cell r="H2693">
            <v>2692</v>
          </cell>
          <cell r="I2693">
            <v>6709673</v>
          </cell>
          <cell r="J2693">
            <v>3981</v>
          </cell>
          <cell r="K2693">
            <v>1534575</v>
          </cell>
          <cell r="L2693">
            <v>4344</v>
          </cell>
          <cell r="M2693">
            <v>9026364</v>
          </cell>
          <cell r="N2693">
            <v>4037</v>
          </cell>
          <cell r="O2693">
            <v>2497961</v>
          </cell>
          <cell r="P2693">
            <v>3116</v>
          </cell>
          <cell r="Q2693">
            <v>740817</v>
          </cell>
          <cell r="R2693">
            <v>3089</v>
          </cell>
          <cell r="S2693">
            <v>440141</v>
          </cell>
          <cell r="T2693">
            <v>21259</v>
          </cell>
          <cell r="U2693">
            <v>2971</v>
          </cell>
        </row>
        <row r="2694">
          <cell r="A2694">
            <v>830066015</v>
          </cell>
          <cell r="B2694" t="str">
            <v xml:space="preserve">COLOMBOESPA€OLA DE CONSERVAS LTDA.                                    </v>
          </cell>
          <cell r="C2694" t="str">
            <v xml:space="preserve">BOGOTA D.C.               </v>
          </cell>
          <cell r="D2694" t="str">
            <v xml:space="preserve">BOGOTA D.C.               </v>
          </cell>
          <cell r="E2694" t="str">
            <v>VIGILANCIA</v>
          </cell>
          <cell r="F2694" t="str">
            <v>ACTIVA</v>
          </cell>
          <cell r="G2694" t="str">
            <v xml:space="preserve">COMERCIO AL POR MAYOR                        </v>
          </cell>
          <cell r="H2694">
            <v>2693</v>
          </cell>
          <cell r="I2694">
            <v>6707560</v>
          </cell>
          <cell r="J2694">
            <v>4532.5</v>
          </cell>
          <cell r="K2694">
            <v>1206544</v>
          </cell>
          <cell r="L2694">
            <v>2608</v>
          </cell>
          <cell r="M2694">
            <v>16783645</v>
          </cell>
          <cell r="N2694">
            <v>2353</v>
          </cell>
          <cell r="O2694">
            <v>4773758</v>
          </cell>
          <cell r="P2694">
            <v>1679</v>
          </cell>
          <cell r="Q2694">
            <v>1631448</v>
          </cell>
          <cell r="R2694">
            <v>6263</v>
          </cell>
          <cell r="S2694">
            <v>141581</v>
          </cell>
          <cell r="T2694">
            <v>20128.5</v>
          </cell>
          <cell r="U2694">
            <v>2803</v>
          </cell>
        </row>
        <row r="2695">
          <cell r="A2695">
            <v>890907245</v>
          </cell>
          <cell r="B2695" t="str">
            <v xml:space="preserve">ARANGO HERMANOS S.A.                                                  </v>
          </cell>
          <cell r="C2695" t="str">
            <v xml:space="preserve">SANTA ROSA DE OSOS        </v>
          </cell>
          <cell r="D2695" t="str">
            <v xml:space="preserve">ANTIOQUIA                 </v>
          </cell>
          <cell r="E2695" t="str">
            <v>VIGILANCIA</v>
          </cell>
          <cell r="F2695" t="str">
            <v>ACTIVA</v>
          </cell>
          <cell r="G2695" t="str">
            <v xml:space="preserve">PRODUCTOS ALIMENTICIOS                       </v>
          </cell>
          <cell r="H2695">
            <v>2694</v>
          </cell>
          <cell r="I2695">
            <v>6697402</v>
          </cell>
          <cell r="J2695">
            <v>2799</v>
          </cell>
          <cell r="K2695">
            <v>2690538</v>
          </cell>
          <cell r="L2695">
            <v>1981</v>
          </cell>
          <cell r="M2695">
            <v>22968419</v>
          </cell>
          <cell r="N2695">
            <v>4445</v>
          </cell>
          <cell r="O2695">
            <v>2217896</v>
          </cell>
          <cell r="P2695">
            <v>4006</v>
          </cell>
          <cell r="Q2695">
            <v>525515</v>
          </cell>
          <cell r="R2695">
            <v>4184</v>
          </cell>
          <cell r="S2695">
            <v>277016</v>
          </cell>
          <cell r="T2695">
            <v>20109</v>
          </cell>
          <cell r="U2695">
            <v>2799</v>
          </cell>
        </row>
        <row r="2696">
          <cell r="A2696">
            <v>860001605</v>
          </cell>
          <cell r="B2696" t="str">
            <v xml:space="preserve">FERRETERIA NURUEÑA S A                                                </v>
          </cell>
          <cell r="C2696" t="str">
            <v xml:space="preserve">BOGOTA D.C.               </v>
          </cell>
          <cell r="D2696" t="str">
            <v xml:space="preserve">BOGOTA D.C.               </v>
          </cell>
          <cell r="E2696" t="str">
            <v>VIGILANCIA</v>
          </cell>
          <cell r="F2696" t="str">
            <v>ACTIVA</v>
          </cell>
          <cell r="G2696" t="str">
            <v xml:space="preserve">COMERCIO AL POR MAYOR                        </v>
          </cell>
          <cell r="H2696">
            <v>2695</v>
          </cell>
          <cell r="I2696">
            <v>6694257</v>
          </cell>
          <cell r="J2696">
            <v>1709</v>
          </cell>
          <cell r="K2696">
            <v>5444656</v>
          </cell>
          <cell r="L2696">
            <v>3082</v>
          </cell>
          <cell r="M2696">
            <v>13710730</v>
          </cell>
          <cell r="N2696">
            <v>3631</v>
          </cell>
          <cell r="O2696">
            <v>2837159</v>
          </cell>
          <cell r="P2696">
            <v>3172</v>
          </cell>
          <cell r="Q2696">
            <v>717276</v>
          </cell>
          <cell r="R2696">
            <v>3325</v>
          </cell>
          <cell r="S2696">
            <v>392195</v>
          </cell>
          <cell r="T2696">
            <v>17614</v>
          </cell>
          <cell r="U2696">
            <v>2465</v>
          </cell>
        </row>
        <row r="2697">
          <cell r="A2697">
            <v>800177551</v>
          </cell>
          <cell r="B2697" t="str">
            <v xml:space="preserve">KORN/FERRY INTERNATIONAL COLOMBIA                                     </v>
          </cell>
          <cell r="C2697" t="str">
            <v xml:space="preserve">BOGOTA D.C.               </v>
          </cell>
          <cell r="D2697" t="str">
            <v xml:space="preserve">BOGOTA D.C.               </v>
          </cell>
          <cell r="E2697" t="str">
            <v>VIGILANCIA</v>
          </cell>
          <cell r="F2697" t="str">
            <v>ACTIVA</v>
          </cell>
          <cell r="G2697" t="str">
            <v xml:space="preserve">OTRAS ACTIVIDADES EMPRESARIALES              </v>
          </cell>
          <cell r="H2697">
            <v>2696</v>
          </cell>
          <cell r="I2697">
            <v>6685412</v>
          </cell>
          <cell r="J2697">
            <v>2767.5</v>
          </cell>
          <cell r="K2697">
            <v>2726052</v>
          </cell>
          <cell r="L2697">
            <v>5304</v>
          </cell>
          <cell r="M2697">
            <v>6884753</v>
          </cell>
          <cell r="N2697">
            <v>1726</v>
          </cell>
          <cell r="O2697">
            <v>6884753</v>
          </cell>
          <cell r="P2697">
            <v>2813</v>
          </cell>
          <cell r="Q2697">
            <v>855818</v>
          </cell>
          <cell r="R2697">
            <v>2474</v>
          </cell>
          <cell r="S2697">
            <v>600766</v>
          </cell>
          <cell r="T2697">
            <v>17780.5</v>
          </cell>
          <cell r="U2697">
            <v>2491</v>
          </cell>
        </row>
        <row r="2698">
          <cell r="A2698">
            <v>890800999</v>
          </cell>
          <cell r="B2698" t="str">
            <v xml:space="preserve">BASCULAS PROMETALICOS S.A.                                            </v>
          </cell>
          <cell r="C2698" t="str">
            <v xml:space="preserve">MANIZALES                 </v>
          </cell>
          <cell r="D2698" t="str">
            <v xml:space="preserve">CALDAS                    </v>
          </cell>
          <cell r="E2698" t="str">
            <v>INSPECCIÓN</v>
          </cell>
          <cell r="F2698" t="str">
            <v>ACTIVA</v>
          </cell>
          <cell r="G2698" t="str">
            <v xml:space="preserve">FABRICACION DE MAQUINARIA Y EQUIPO           </v>
          </cell>
          <cell r="H2698">
            <v>2697</v>
          </cell>
          <cell r="I2698">
            <v>6684642</v>
          </cell>
          <cell r="J2698">
            <v>2187</v>
          </cell>
          <cell r="K2698">
            <v>3800024</v>
          </cell>
          <cell r="L2698">
            <v>4617</v>
          </cell>
          <cell r="M2698">
            <v>8378020</v>
          </cell>
          <cell r="N2698">
            <v>2630</v>
          </cell>
          <cell r="O2698">
            <v>4207059</v>
          </cell>
          <cell r="P2698">
            <v>3321</v>
          </cell>
          <cell r="Q2698">
            <v>677233</v>
          </cell>
          <cell r="R2698">
            <v>3025</v>
          </cell>
          <cell r="S2698">
            <v>453867</v>
          </cell>
          <cell r="T2698">
            <v>18477</v>
          </cell>
          <cell r="U2698">
            <v>2573</v>
          </cell>
        </row>
        <row r="2699">
          <cell r="A2699">
            <v>860001860</v>
          </cell>
          <cell r="B2699" t="str">
            <v xml:space="preserve">CRISTACRYL DE COLOMBIA S.A.                                           </v>
          </cell>
          <cell r="C2699" t="str">
            <v xml:space="preserve">BOGOTA D.C.               </v>
          </cell>
          <cell r="D2699" t="str">
            <v xml:space="preserve">BOGOTA D.C.               </v>
          </cell>
          <cell r="E2699" t="str">
            <v>INSPECCIÓN</v>
          </cell>
          <cell r="F2699" t="str">
            <v>ACTIVA</v>
          </cell>
          <cell r="G2699" t="str">
            <v xml:space="preserve">PRODUCTOS DE PLASTICO                        </v>
          </cell>
          <cell r="H2699">
            <v>2698</v>
          </cell>
          <cell r="I2699">
            <v>6675656</v>
          </cell>
          <cell r="J2699">
            <v>3311</v>
          </cell>
          <cell r="K2699">
            <v>2092019</v>
          </cell>
          <cell r="L2699">
            <v>3835</v>
          </cell>
          <cell r="M2699">
            <v>10510082</v>
          </cell>
          <cell r="N2699">
            <v>3391</v>
          </cell>
          <cell r="O2699">
            <v>3075237</v>
          </cell>
          <cell r="P2699">
            <v>2415</v>
          </cell>
          <cell r="Q2699">
            <v>1038990</v>
          </cell>
          <cell r="R2699">
            <v>1758</v>
          </cell>
          <cell r="S2699">
            <v>957193</v>
          </cell>
          <cell r="T2699">
            <v>17408</v>
          </cell>
          <cell r="U2699">
            <v>2441</v>
          </cell>
        </row>
        <row r="2700">
          <cell r="A2700">
            <v>830070192</v>
          </cell>
          <cell r="B2700" t="str">
            <v xml:space="preserve">UCIPHARMA S.A.                                                        </v>
          </cell>
          <cell r="C2700" t="str">
            <v xml:space="preserve">BOGOTA D.C.               </v>
          </cell>
          <cell r="D2700" t="str">
            <v xml:space="preserve">BOGOTA D.C.               </v>
          </cell>
          <cell r="E2700" t="str">
            <v>INSPECCIÓN</v>
          </cell>
          <cell r="F2700" t="str">
            <v>ACTIVA</v>
          </cell>
          <cell r="G2700" t="str">
            <v xml:space="preserve">COMERCIO AL POR MAYOR                        </v>
          </cell>
          <cell r="H2700">
            <v>2699</v>
          </cell>
          <cell r="I2700">
            <v>6675265</v>
          </cell>
          <cell r="J2700">
            <v>2103</v>
          </cell>
          <cell r="K2700">
            <v>4026259</v>
          </cell>
          <cell r="L2700">
            <v>4332</v>
          </cell>
          <cell r="M2700">
            <v>9054871</v>
          </cell>
          <cell r="N2700">
            <v>2871</v>
          </cell>
          <cell r="O2700">
            <v>3759394</v>
          </cell>
          <cell r="P2700">
            <v>1863</v>
          </cell>
          <cell r="Q2700">
            <v>1448382</v>
          </cell>
          <cell r="R2700">
            <v>1725</v>
          </cell>
          <cell r="S2700">
            <v>981866</v>
          </cell>
          <cell r="T2700">
            <v>15593</v>
          </cell>
          <cell r="U2700">
            <v>2203</v>
          </cell>
        </row>
        <row r="2701">
          <cell r="A2701">
            <v>890924398</v>
          </cell>
          <cell r="B2701" t="str">
            <v xml:space="preserve">COLOMBIANA DE DISTRIBUCION LIMITADA                                   </v>
          </cell>
          <cell r="C2701" t="str">
            <v xml:space="preserve">MEDELLIN                  </v>
          </cell>
          <cell r="D2701" t="str">
            <v xml:space="preserve">ANTIOQUIA                 </v>
          </cell>
          <cell r="E2701" t="str">
            <v>INSPECCIÓN</v>
          </cell>
          <cell r="F2701" t="str">
            <v>VIGILADA POR LA SUPERINT. DE PUERTOS Y TRANSPORTE</v>
          </cell>
          <cell r="G2701" t="str">
            <v xml:space="preserve">TRANSPORTE TERRESTRE DE CARGA                </v>
          </cell>
          <cell r="H2701">
            <v>2700</v>
          </cell>
          <cell r="I2701">
            <v>6671113</v>
          </cell>
          <cell r="J2701">
            <v>2219.5</v>
          </cell>
          <cell r="K2701">
            <v>3702720</v>
          </cell>
          <cell r="L2701">
            <v>2206</v>
          </cell>
          <cell r="M2701">
            <v>20134702</v>
          </cell>
          <cell r="N2701">
            <v>4264</v>
          </cell>
          <cell r="O2701">
            <v>2333491</v>
          </cell>
          <cell r="P2701">
            <v>3188</v>
          </cell>
          <cell r="Q2701">
            <v>714158</v>
          </cell>
          <cell r="R2701">
            <v>4958</v>
          </cell>
          <cell r="S2701">
            <v>213408</v>
          </cell>
          <cell r="T2701">
            <v>19535.5</v>
          </cell>
          <cell r="U2701">
            <v>2722</v>
          </cell>
        </row>
        <row r="2702">
          <cell r="A2702">
            <v>830081566</v>
          </cell>
          <cell r="B2702" t="str">
            <v xml:space="preserve">DIELCO LTDA                                                           </v>
          </cell>
          <cell r="C2702" t="str">
            <v xml:space="preserve">BOGOTA D.C.               </v>
          </cell>
          <cell r="D2702" t="str">
            <v xml:space="preserve">BOGOTA D.C.               </v>
          </cell>
          <cell r="E2702" t="str">
            <v>VIGILANCIA</v>
          </cell>
          <cell r="F2702" t="str">
            <v>ACTIVA</v>
          </cell>
          <cell r="G2702" t="str">
            <v xml:space="preserve">COMERCIO AL POR MAYOR                        </v>
          </cell>
          <cell r="H2702">
            <v>2701</v>
          </cell>
          <cell r="I2702">
            <v>6658657</v>
          </cell>
          <cell r="J2702">
            <v>2752</v>
          </cell>
          <cell r="K2702">
            <v>2748382</v>
          </cell>
          <cell r="L2702">
            <v>2123</v>
          </cell>
          <cell r="M2702">
            <v>21063453</v>
          </cell>
          <cell r="N2702">
            <v>3739</v>
          </cell>
          <cell r="O2702">
            <v>2747566</v>
          </cell>
          <cell r="P2702">
            <v>2759</v>
          </cell>
          <cell r="Q2702">
            <v>877611</v>
          </cell>
          <cell r="R2702">
            <v>2147</v>
          </cell>
          <cell r="S2702">
            <v>733213</v>
          </cell>
          <cell r="T2702">
            <v>16221</v>
          </cell>
          <cell r="U2702">
            <v>2282</v>
          </cell>
        </row>
        <row r="2703">
          <cell r="A2703">
            <v>800005311</v>
          </cell>
          <cell r="B2703" t="str">
            <v xml:space="preserve">PROELASTICOS S.A.                                                     </v>
          </cell>
          <cell r="C2703" t="str">
            <v xml:space="preserve">MEDELLIN                  </v>
          </cell>
          <cell r="D2703" t="str">
            <v xml:space="preserve">ANTIOQUIA                 </v>
          </cell>
          <cell r="E2703" t="str">
            <v>INSPECCIÓN</v>
          </cell>
          <cell r="F2703" t="str">
            <v>ACTIVA</v>
          </cell>
          <cell r="G2703" t="str">
            <v>FABRICACION DE TELAS Y ACTIVIDADES RELACIONAD</v>
          </cell>
          <cell r="H2703">
            <v>2702</v>
          </cell>
          <cell r="I2703">
            <v>6658531</v>
          </cell>
          <cell r="J2703">
            <v>2207</v>
          </cell>
          <cell r="K2703">
            <v>3738053</v>
          </cell>
          <cell r="L2703">
            <v>4336</v>
          </cell>
          <cell r="M2703">
            <v>9043349</v>
          </cell>
          <cell r="N2703">
            <v>3913</v>
          </cell>
          <cell r="O2703">
            <v>2611813</v>
          </cell>
          <cell r="P2703">
            <v>2736</v>
          </cell>
          <cell r="Q2703">
            <v>886927</v>
          </cell>
          <cell r="R2703">
            <v>2877</v>
          </cell>
          <cell r="S2703">
            <v>483714</v>
          </cell>
          <cell r="T2703">
            <v>18771</v>
          </cell>
          <cell r="U2703">
            <v>2610</v>
          </cell>
        </row>
        <row r="2704">
          <cell r="A2704">
            <v>800238043</v>
          </cell>
          <cell r="B2704" t="str">
            <v xml:space="preserve">MERCADEO Y SERVICIOS MERCASER LTDA                                    </v>
          </cell>
          <cell r="C2704" t="str">
            <v xml:space="preserve">BOGOTA D.C.               </v>
          </cell>
          <cell r="D2704" t="str">
            <v xml:space="preserve">BOGOTA D.C.               </v>
          </cell>
          <cell r="E2704" t="str">
            <v>INSPECCIÓN</v>
          </cell>
          <cell r="F2704" t="str">
            <v>ACTIVA</v>
          </cell>
          <cell r="G2704" t="str">
            <v xml:space="preserve">COMERCIO AL POR MAYOR                        </v>
          </cell>
          <cell r="H2704">
            <v>2703</v>
          </cell>
          <cell r="I2704">
            <v>6657078</v>
          </cell>
          <cell r="J2704">
            <v>2326.5</v>
          </cell>
          <cell r="K2704">
            <v>3450237</v>
          </cell>
          <cell r="L2704">
            <v>4249</v>
          </cell>
          <cell r="M2704">
            <v>9249282</v>
          </cell>
          <cell r="N2704">
            <v>4737</v>
          </cell>
          <cell r="O2704">
            <v>2037438</v>
          </cell>
          <cell r="P2704">
            <v>2839</v>
          </cell>
          <cell r="Q2704">
            <v>846810</v>
          </cell>
          <cell r="R2704">
            <v>2651</v>
          </cell>
          <cell r="S2704">
            <v>542304</v>
          </cell>
          <cell r="T2704">
            <v>19505.5</v>
          </cell>
          <cell r="U2704">
            <v>2717</v>
          </cell>
        </row>
        <row r="2705">
          <cell r="A2705">
            <v>890910468</v>
          </cell>
          <cell r="B2705" t="str">
            <v xml:space="preserve">H R A  UNIQUIMICA S.A.                                                </v>
          </cell>
          <cell r="C2705" t="str">
            <v xml:space="preserve">LA ESTRELLA               </v>
          </cell>
          <cell r="D2705" t="str">
            <v xml:space="preserve">ANTIOQUIA                 </v>
          </cell>
          <cell r="E2705" t="str">
            <v>INSPECCIÓN</v>
          </cell>
          <cell r="F2705" t="str">
            <v>ACTIVA</v>
          </cell>
          <cell r="G2705" t="str">
            <v xml:space="preserve">PRODUCTOS QUIMICOS                           </v>
          </cell>
          <cell r="H2705">
            <v>2704</v>
          </cell>
          <cell r="I2705">
            <v>6656934</v>
          </cell>
          <cell r="J2705">
            <v>2612.5</v>
          </cell>
          <cell r="K2705">
            <v>2932478</v>
          </cell>
          <cell r="L2705">
            <v>4382</v>
          </cell>
          <cell r="M2705">
            <v>8958432</v>
          </cell>
          <cell r="N2705">
            <v>3818</v>
          </cell>
          <cell r="O2705">
            <v>2689611</v>
          </cell>
          <cell r="P2705">
            <v>1881</v>
          </cell>
          <cell r="Q2705">
            <v>1428693</v>
          </cell>
          <cell r="R2705">
            <v>1763</v>
          </cell>
          <cell r="S2705">
            <v>951769</v>
          </cell>
          <cell r="T2705">
            <v>17160.5</v>
          </cell>
          <cell r="U2705">
            <v>2413</v>
          </cell>
        </row>
        <row r="2706">
          <cell r="A2706">
            <v>800102065</v>
          </cell>
          <cell r="B2706" t="str">
            <v xml:space="preserve">PLASSOL S.A                                                           </v>
          </cell>
          <cell r="C2706" t="str">
            <v xml:space="preserve">MEDELLIN                  </v>
          </cell>
          <cell r="D2706" t="str">
            <v xml:space="preserve">ANTIOQUIA                 </v>
          </cell>
          <cell r="E2706" t="str">
            <v>VIGILANCIA</v>
          </cell>
          <cell r="F2706" t="str">
            <v>ACTIVA</v>
          </cell>
          <cell r="G2706" t="str">
            <v xml:space="preserve">COMERCIO AL POR MAYOR                        </v>
          </cell>
          <cell r="H2706">
            <v>2705</v>
          </cell>
          <cell r="I2706">
            <v>6652971</v>
          </cell>
          <cell r="J2706">
            <v>3483.5</v>
          </cell>
          <cell r="K2706">
            <v>1920460</v>
          </cell>
          <cell r="L2706">
            <v>2099</v>
          </cell>
          <cell r="M2706">
            <v>21343964</v>
          </cell>
          <cell r="N2706">
            <v>4725</v>
          </cell>
          <cell r="O2706">
            <v>2043755</v>
          </cell>
          <cell r="P2706">
            <v>2113</v>
          </cell>
          <cell r="Q2706">
            <v>1255680</v>
          </cell>
          <cell r="R2706">
            <v>2256</v>
          </cell>
          <cell r="S2706">
            <v>672304</v>
          </cell>
          <cell r="T2706">
            <v>17381.5</v>
          </cell>
          <cell r="U2706">
            <v>2439</v>
          </cell>
        </row>
        <row r="2707">
          <cell r="A2707">
            <v>811023371</v>
          </cell>
          <cell r="B2707" t="str">
            <v xml:space="preserve">MANE SUCURSAL COLOMBIA                                                </v>
          </cell>
          <cell r="C2707" t="str">
            <v xml:space="preserve">MEDELLIN                  </v>
          </cell>
          <cell r="D2707" t="str">
            <v xml:space="preserve">ANTIOQUIA                 </v>
          </cell>
          <cell r="E2707" t="str">
            <v>VIGILANCIA</v>
          </cell>
          <cell r="F2707" t="str">
            <v>ACTIVA</v>
          </cell>
          <cell r="G2707" t="str">
            <v xml:space="preserve">COMERCIO AL POR MAYOR                        </v>
          </cell>
          <cell r="H2707">
            <v>2706</v>
          </cell>
          <cell r="I2707">
            <v>6649518</v>
          </cell>
          <cell r="J2707">
            <v>1599.5</v>
          </cell>
          <cell r="K2707">
            <v>5952062</v>
          </cell>
          <cell r="L2707">
            <v>4359</v>
          </cell>
          <cell r="M2707">
            <v>9000976</v>
          </cell>
          <cell r="N2707">
            <v>2587</v>
          </cell>
          <cell r="O2707">
            <v>4285831</v>
          </cell>
          <cell r="P2707">
            <v>1351</v>
          </cell>
          <cell r="Q2707">
            <v>2088083</v>
          </cell>
          <cell r="R2707">
            <v>1053</v>
          </cell>
          <cell r="S2707">
            <v>1845803</v>
          </cell>
          <cell r="T2707">
            <v>13655.5</v>
          </cell>
          <cell r="U2707">
            <v>1952</v>
          </cell>
        </row>
        <row r="2708">
          <cell r="A2708">
            <v>830073087</v>
          </cell>
          <cell r="B2708" t="str">
            <v xml:space="preserve">INVERSIONES Y ASESORIAS DE TRANSPORTES ANDINO LTDA                    </v>
          </cell>
          <cell r="C2708" t="str">
            <v xml:space="preserve">BOGOTA D.C.               </v>
          </cell>
          <cell r="D2708" t="str">
            <v xml:space="preserve">BOGOTA D.C.               </v>
          </cell>
          <cell r="E2708" t="str">
            <v>VIGILANCIA</v>
          </cell>
          <cell r="F2708" t="str">
            <v>ACTIVA</v>
          </cell>
          <cell r="G2708" t="str">
            <v xml:space="preserve">COMERCIO DE COMBUSTIBLES Y LUBRICANTES       </v>
          </cell>
          <cell r="H2708">
            <v>2707</v>
          </cell>
          <cell r="I2708">
            <v>6608422</v>
          </cell>
          <cell r="J2708">
            <v>5578.5</v>
          </cell>
          <cell r="K2708">
            <v>757189</v>
          </cell>
          <cell r="L2708">
            <v>1711</v>
          </cell>
          <cell r="M2708">
            <v>26926246</v>
          </cell>
          <cell r="N2708">
            <v>4383</v>
          </cell>
          <cell r="O2708">
            <v>2259314</v>
          </cell>
          <cell r="P2708">
            <v>3243</v>
          </cell>
          <cell r="Q2708">
            <v>699839</v>
          </cell>
          <cell r="R2708">
            <v>2684</v>
          </cell>
          <cell r="S2708">
            <v>534324</v>
          </cell>
          <cell r="T2708">
            <v>20306.5</v>
          </cell>
          <cell r="U2708">
            <v>2834</v>
          </cell>
        </row>
        <row r="2709">
          <cell r="A2709">
            <v>800130985</v>
          </cell>
          <cell r="B2709" t="str">
            <v xml:space="preserve">CREACIONES NADAR S.A.                                                 </v>
          </cell>
          <cell r="C2709" t="str">
            <v xml:space="preserve">MEDELLIN                  </v>
          </cell>
          <cell r="D2709" t="str">
            <v xml:space="preserve">ANTIOQUIA                 </v>
          </cell>
          <cell r="E2709" t="str">
            <v>INSPECCIÓN</v>
          </cell>
          <cell r="F2709" t="str">
            <v>ACTIVA</v>
          </cell>
          <cell r="G2709" t="str">
            <v xml:space="preserve">FABRICACION DE PRENDAS DE VESTIR             </v>
          </cell>
          <cell r="H2709">
            <v>2708</v>
          </cell>
          <cell r="I2709">
            <v>6597407</v>
          </cell>
          <cell r="J2709">
            <v>1859.5</v>
          </cell>
          <cell r="K2709">
            <v>4865865</v>
          </cell>
          <cell r="L2709">
            <v>3300</v>
          </cell>
          <cell r="M2709">
            <v>12697060</v>
          </cell>
          <cell r="N2709">
            <v>1502</v>
          </cell>
          <cell r="O2709">
            <v>7855688</v>
          </cell>
          <cell r="P2709">
            <v>2445</v>
          </cell>
          <cell r="Q2709">
            <v>1026776</v>
          </cell>
          <cell r="R2709">
            <v>3890</v>
          </cell>
          <cell r="S2709">
            <v>311194</v>
          </cell>
          <cell r="T2709">
            <v>15704.5</v>
          </cell>
          <cell r="U2709">
            <v>2225</v>
          </cell>
        </row>
        <row r="2710">
          <cell r="A2710">
            <v>800098258</v>
          </cell>
          <cell r="B2710" t="str">
            <v xml:space="preserve">INDUSTRIAS AQUILES S A                                                </v>
          </cell>
          <cell r="C2710" t="str">
            <v xml:space="preserve">BOGOTA D.C.               </v>
          </cell>
          <cell r="D2710" t="str">
            <v xml:space="preserve">BOGOTA D.C.               </v>
          </cell>
          <cell r="E2710" t="str">
            <v>INSPECCIÓN</v>
          </cell>
          <cell r="F2710" t="str">
            <v>ACTIVA</v>
          </cell>
          <cell r="G2710" t="str">
            <v>MANUFACTURA DE CALZADO Y PRODUCTOS RELACIONAD</v>
          </cell>
          <cell r="H2710">
            <v>2709</v>
          </cell>
          <cell r="I2710">
            <v>6596951</v>
          </cell>
          <cell r="J2710">
            <v>2739.5</v>
          </cell>
          <cell r="K2710">
            <v>2766267</v>
          </cell>
          <cell r="L2710">
            <v>4577</v>
          </cell>
          <cell r="M2710">
            <v>8469178</v>
          </cell>
          <cell r="N2710">
            <v>3458</v>
          </cell>
          <cell r="O2710">
            <v>2998089</v>
          </cell>
          <cell r="P2710">
            <v>1769</v>
          </cell>
          <cell r="Q2710">
            <v>1542531</v>
          </cell>
          <cell r="R2710">
            <v>2518</v>
          </cell>
          <cell r="S2710">
            <v>582276</v>
          </cell>
          <cell r="T2710">
            <v>17770.5</v>
          </cell>
          <cell r="U2710">
            <v>2492</v>
          </cell>
        </row>
        <row r="2711">
          <cell r="A2711">
            <v>800251710</v>
          </cell>
          <cell r="B2711" t="str">
            <v xml:space="preserve">PISCICOLA NEW YORK S.A.                                               </v>
          </cell>
          <cell r="C2711" t="str">
            <v xml:space="preserve">NEIVA                     </v>
          </cell>
          <cell r="D2711" t="str">
            <v xml:space="preserve">HUILA                     </v>
          </cell>
          <cell r="E2711" t="str">
            <v>INSPECCIÓN</v>
          </cell>
          <cell r="F2711" t="str">
            <v>ACTIVA</v>
          </cell>
          <cell r="G2711" t="str">
            <v>PESCA, PISICULTURA Y ACTIVIDADES RELACIONADAS</v>
          </cell>
          <cell r="H2711">
            <v>2710</v>
          </cell>
          <cell r="I2711">
            <v>6585945</v>
          </cell>
          <cell r="J2711">
            <v>3434.5</v>
          </cell>
          <cell r="K2711">
            <v>1967051</v>
          </cell>
          <cell r="L2711">
            <v>3700</v>
          </cell>
          <cell r="M2711">
            <v>10978612</v>
          </cell>
          <cell r="N2711">
            <v>3334</v>
          </cell>
          <cell r="O2711">
            <v>3128608</v>
          </cell>
          <cell r="P2711">
            <v>2020</v>
          </cell>
          <cell r="Q2711">
            <v>1328284</v>
          </cell>
          <cell r="R2711">
            <v>1845</v>
          </cell>
          <cell r="S2711">
            <v>899351</v>
          </cell>
          <cell r="T2711">
            <v>17043.5</v>
          </cell>
          <cell r="U2711">
            <v>2399</v>
          </cell>
        </row>
        <row r="2712">
          <cell r="A2712">
            <v>806007838</v>
          </cell>
          <cell r="B2712" t="str">
            <v xml:space="preserve">GUARDIAN DE COLOMBIA S.A.                                             </v>
          </cell>
          <cell r="C2712" t="str">
            <v xml:space="preserve">CARTAGENA                 </v>
          </cell>
          <cell r="D2712" t="str">
            <v xml:space="preserve">BOLIVAR                   </v>
          </cell>
          <cell r="E2712" t="str">
            <v>INSPECCIÓN</v>
          </cell>
          <cell r="F2712" t="str">
            <v>ACTIVA</v>
          </cell>
          <cell r="G2712" t="str">
            <v xml:space="preserve">COMERCIO AL POR MAYOR                        </v>
          </cell>
          <cell r="H2712">
            <v>2711</v>
          </cell>
          <cell r="I2712">
            <v>6576563</v>
          </cell>
          <cell r="J2712">
            <v>3168.5</v>
          </cell>
          <cell r="K2712">
            <v>2242169</v>
          </cell>
          <cell r="L2712">
            <v>1718</v>
          </cell>
          <cell r="M2712">
            <v>26848422</v>
          </cell>
          <cell r="N2712">
            <v>3862</v>
          </cell>
          <cell r="O2712">
            <v>2651489</v>
          </cell>
          <cell r="P2712">
            <v>2279</v>
          </cell>
          <cell r="Q2712">
            <v>1131493</v>
          </cell>
          <cell r="R2712">
            <v>2071</v>
          </cell>
          <cell r="S2712">
            <v>769657</v>
          </cell>
          <cell r="T2712">
            <v>15809.5</v>
          </cell>
          <cell r="U2712">
            <v>2242</v>
          </cell>
        </row>
        <row r="2713">
          <cell r="A2713">
            <v>860527350</v>
          </cell>
          <cell r="B2713" t="str">
            <v xml:space="preserve">P T A LTDA                                                            </v>
          </cell>
          <cell r="C2713" t="str">
            <v xml:space="preserve">BOGOTA D.C.               </v>
          </cell>
          <cell r="D2713" t="str">
            <v xml:space="preserve">BOGOTA D.C.               </v>
          </cell>
          <cell r="E2713" t="str">
            <v>VIGILANCIA</v>
          </cell>
          <cell r="F2713" t="str">
            <v>ACTIVA</v>
          </cell>
          <cell r="G2713" t="str">
            <v xml:space="preserve">OTRAS ACTIVIDADES EMPRESARIALES              </v>
          </cell>
          <cell r="H2713">
            <v>2712</v>
          </cell>
          <cell r="I2713">
            <v>6568361</v>
          </cell>
          <cell r="J2713">
            <v>3149.5</v>
          </cell>
          <cell r="K2713">
            <v>2268385</v>
          </cell>
          <cell r="L2713">
            <v>1117</v>
          </cell>
          <cell r="M2713">
            <v>42661510</v>
          </cell>
          <cell r="N2713">
            <v>3677</v>
          </cell>
          <cell r="O2713">
            <v>2795349</v>
          </cell>
          <cell r="P2713">
            <v>3171</v>
          </cell>
          <cell r="Q2713">
            <v>717449</v>
          </cell>
          <cell r="R2713">
            <v>4815</v>
          </cell>
          <cell r="S2713">
            <v>223216</v>
          </cell>
          <cell r="T2713">
            <v>18641.5</v>
          </cell>
          <cell r="U2713">
            <v>2602</v>
          </cell>
        </row>
        <row r="2714">
          <cell r="A2714">
            <v>860526785</v>
          </cell>
          <cell r="B2714" t="str">
            <v xml:space="preserve">STERLING FLUID SYSTEMS COLOMBIA S.A                                   </v>
          </cell>
          <cell r="C2714" t="str">
            <v xml:space="preserve">BOGOTA D.C.               </v>
          </cell>
          <cell r="D2714" t="str">
            <v xml:space="preserve">BOGOTA D.C.               </v>
          </cell>
          <cell r="E2714" t="str">
            <v>INSPECCIÓN</v>
          </cell>
          <cell r="F2714" t="str">
            <v>ACTIVA</v>
          </cell>
          <cell r="G2714" t="str">
            <v xml:space="preserve">FABRICACION DE MAQUINARIA Y EQUIPO           </v>
          </cell>
          <cell r="H2714">
            <v>2713</v>
          </cell>
          <cell r="I2714">
            <v>6565708</v>
          </cell>
          <cell r="J2714">
            <v>2023.5</v>
          </cell>
          <cell r="K2714">
            <v>4259178</v>
          </cell>
          <cell r="L2714">
            <v>4585</v>
          </cell>
          <cell r="M2714">
            <v>8448558</v>
          </cell>
          <cell r="N2714">
            <v>3001</v>
          </cell>
          <cell r="O2714">
            <v>3561369</v>
          </cell>
          <cell r="P2714">
            <v>2167</v>
          </cell>
          <cell r="Q2714">
            <v>1213690</v>
          </cell>
          <cell r="R2714">
            <v>1890</v>
          </cell>
          <cell r="S2714">
            <v>868446</v>
          </cell>
          <cell r="T2714">
            <v>16379.5</v>
          </cell>
          <cell r="U2714">
            <v>2316</v>
          </cell>
        </row>
        <row r="2715">
          <cell r="A2715">
            <v>800204652</v>
          </cell>
          <cell r="B2715" t="str">
            <v xml:space="preserve">AGP REPRESENTACIONES LTDA                                             </v>
          </cell>
          <cell r="C2715" t="str">
            <v xml:space="preserve">BOGOTA D.C.               </v>
          </cell>
          <cell r="D2715" t="str">
            <v xml:space="preserve">BOGOTA D.C.               </v>
          </cell>
          <cell r="E2715" t="str">
            <v>INSPECCIÓN</v>
          </cell>
          <cell r="F2715" t="str">
            <v>ACTIVA</v>
          </cell>
          <cell r="G2715" t="str">
            <v xml:space="preserve">COMERCIO AL POR MAYOR                        </v>
          </cell>
          <cell r="H2715">
            <v>2714</v>
          </cell>
          <cell r="I2715">
            <v>6562081</v>
          </cell>
          <cell r="J2715">
            <v>2678.5</v>
          </cell>
          <cell r="K2715">
            <v>2854871</v>
          </cell>
          <cell r="L2715">
            <v>3539</v>
          </cell>
          <cell r="M2715">
            <v>11652500</v>
          </cell>
          <cell r="N2715">
            <v>2975</v>
          </cell>
          <cell r="O2715">
            <v>3604242</v>
          </cell>
          <cell r="P2715">
            <v>1640</v>
          </cell>
          <cell r="Q2715">
            <v>1685296</v>
          </cell>
          <cell r="R2715">
            <v>2010</v>
          </cell>
          <cell r="S2715">
            <v>798672</v>
          </cell>
          <cell r="T2715">
            <v>15556.5</v>
          </cell>
          <cell r="U2715">
            <v>2207</v>
          </cell>
        </row>
        <row r="2716">
          <cell r="A2716">
            <v>890329366</v>
          </cell>
          <cell r="B2716" t="str">
            <v xml:space="preserve">NIPONAUTOS DE OCCIDENTE LTDA                                          </v>
          </cell>
          <cell r="C2716" t="str">
            <v xml:space="preserve">CALI                      </v>
          </cell>
          <cell r="D2716" t="str">
            <v xml:space="preserve">VALLE                     </v>
          </cell>
          <cell r="E2716" t="str">
            <v>INSPECCIÓN</v>
          </cell>
          <cell r="F2716" t="str">
            <v>ACTIVA</v>
          </cell>
          <cell r="G2716" t="str">
            <v xml:space="preserve">COMERCIO DE VEHICULOS Y ACTIVIDADES CONEXAS  </v>
          </cell>
          <cell r="H2716">
            <v>2715</v>
          </cell>
          <cell r="I2716">
            <v>6560820</v>
          </cell>
          <cell r="J2716">
            <v>2687.5</v>
          </cell>
          <cell r="K2716">
            <v>2845267</v>
          </cell>
          <cell r="L2716">
            <v>5419</v>
          </cell>
          <cell r="M2716">
            <v>6694590</v>
          </cell>
          <cell r="N2716">
            <v>3314</v>
          </cell>
          <cell r="O2716">
            <v>3141085</v>
          </cell>
          <cell r="P2716">
            <v>3132</v>
          </cell>
          <cell r="Q2716">
            <v>732533</v>
          </cell>
          <cell r="R2716">
            <v>4054</v>
          </cell>
          <cell r="S2716">
            <v>292157</v>
          </cell>
          <cell r="T2716">
            <v>21321.5</v>
          </cell>
          <cell r="U2716">
            <v>2991</v>
          </cell>
        </row>
        <row r="2717">
          <cell r="A2717">
            <v>890117277</v>
          </cell>
          <cell r="B2717" t="str">
            <v xml:space="preserve">INSPECTORATE COLOMBIA LTDA                                            </v>
          </cell>
          <cell r="C2717" t="str">
            <v xml:space="preserve">BARRANQUILLA              </v>
          </cell>
          <cell r="D2717" t="str">
            <v xml:space="preserve">ATLANTICO                 </v>
          </cell>
          <cell r="E2717" t="str">
            <v>INSPECCIÓN</v>
          </cell>
          <cell r="F2717" t="str">
            <v>ACTIVA</v>
          </cell>
          <cell r="G2717" t="str">
            <v xml:space="preserve">OTRAS ACTIVIDADES EMPRESARIALES              </v>
          </cell>
          <cell r="H2717">
            <v>2716</v>
          </cell>
          <cell r="I2717">
            <v>6558042</v>
          </cell>
          <cell r="J2717">
            <v>2012</v>
          </cell>
          <cell r="K2717">
            <v>4300829</v>
          </cell>
          <cell r="L2717">
            <v>3335</v>
          </cell>
          <cell r="M2717">
            <v>12536866</v>
          </cell>
          <cell r="N2717">
            <v>3554</v>
          </cell>
          <cell r="O2717">
            <v>2913059</v>
          </cell>
          <cell r="P2717">
            <v>1826</v>
          </cell>
          <cell r="Q2717">
            <v>1484659</v>
          </cell>
          <cell r="R2717">
            <v>1876</v>
          </cell>
          <cell r="S2717">
            <v>876578</v>
          </cell>
          <cell r="T2717">
            <v>15319</v>
          </cell>
          <cell r="U2717">
            <v>2170</v>
          </cell>
        </row>
        <row r="2718">
          <cell r="A2718">
            <v>830134075</v>
          </cell>
          <cell r="B2718" t="str">
            <v xml:space="preserve">FLORES SANTA ISABEL S.A                                               </v>
          </cell>
          <cell r="C2718" t="str">
            <v xml:space="preserve">BOGOTA D.C.               </v>
          </cell>
          <cell r="D2718" t="str">
            <v xml:space="preserve">BOGOTA D.C.               </v>
          </cell>
          <cell r="E2718" t="str">
            <v>INSPECCIÓN</v>
          </cell>
          <cell r="F2718" t="str">
            <v>ACTIVA</v>
          </cell>
          <cell r="G2718" t="str">
            <v xml:space="preserve">AGRICOLA CON PREDOMINIO EXPORTADOR           </v>
          </cell>
          <cell r="H2718">
            <v>2717</v>
          </cell>
          <cell r="I2718">
            <v>6540531</v>
          </cell>
          <cell r="J2718">
            <v>1809.5</v>
          </cell>
          <cell r="K2718">
            <v>5049594</v>
          </cell>
          <cell r="L2718">
            <v>5303</v>
          </cell>
          <cell r="M2718">
            <v>6885123</v>
          </cell>
          <cell r="N2718">
            <v>6162</v>
          </cell>
          <cell r="O2718">
            <v>1445489</v>
          </cell>
          <cell r="P2718">
            <v>2886</v>
          </cell>
          <cell r="Q2718">
            <v>823667</v>
          </cell>
          <cell r="R2718">
            <v>2225</v>
          </cell>
          <cell r="S2718">
            <v>688090</v>
          </cell>
          <cell r="T2718">
            <v>21102.5</v>
          </cell>
          <cell r="U2718">
            <v>2957</v>
          </cell>
        </row>
        <row r="2719">
          <cell r="A2719">
            <v>800005751</v>
          </cell>
          <cell r="B2719" t="str">
            <v xml:space="preserve">DISTRIBUIDORA SURTIVALLE LTDA                                         </v>
          </cell>
          <cell r="C2719" t="str">
            <v xml:space="preserve">YUMBO                     </v>
          </cell>
          <cell r="D2719" t="str">
            <v xml:space="preserve">VALLE                     </v>
          </cell>
          <cell r="E2719" t="str">
            <v>VIGILANCIA</v>
          </cell>
          <cell r="F2719" t="str">
            <v>ACTIVA</v>
          </cell>
          <cell r="G2719" t="str">
            <v xml:space="preserve">COMERCIO AL POR MENOR                        </v>
          </cell>
          <cell r="H2719">
            <v>2718</v>
          </cell>
          <cell r="I2719">
            <v>6538643</v>
          </cell>
          <cell r="J2719">
            <v>3161</v>
          </cell>
          <cell r="K2719">
            <v>2253277</v>
          </cell>
          <cell r="L2719">
            <v>1856</v>
          </cell>
          <cell r="M2719">
            <v>24643018</v>
          </cell>
          <cell r="N2719">
            <v>3709</v>
          </cell>
          <cell r="O2719">
            <v>2769758</v>
          </cell>
          <cell r="P2719">
            <v>5040</v>
          </cell>
          <cell r="Q2719">
            <v>371268</v>
          </cell>
          <cell r="R2719">
            <v>4656</v>
          </cell>
          <cell r="S2719">
            <v>233993</v>
          </cell>
          <cell r="T2719">
            <v>21140</v>
          </cell>
          <cell r="U2719">
            <v>2962</v>
          </cell>
        </row>
        <row r="2720">
          <cell r="A2720">
            <v>860008817</v>
          </cell>
          <cell r="B2720" t="str">
            <v xml:space="preserve">CARBONE LORRAINE DE COLOMBIA S.A                                      </v>
          </cell>
          <cell r="C2720" t="str">
            <v xml:space="preserve">BOGOTA D.C.               </v>
          </cell>
          <cell r="D2720" t="str">
            <v xml:space="preserve">BOGOTA D.C.               </v>
          </cell>
          <cell r="E2720" t="str">
            <v>INSPECCIÓN</v>
          </cell>
          <cell r="F2720" t="str">
            <v>ACTIVA</v>
          </cell>
          <cell r="G2720" t="str">
            <v xml:space="preserve">OTRAS INDUSTRIAS MANUFACTURERAS              </v>
          </cell>
          <cell r="H2720">
            <v>2719</v>
          </cell>
          <cell r="I2720">
            <v>6537968</v>
          </cell>
          <cell r="J2720">
            <v>1843</v>
          </cell>
          <cell r="K2720">
            <v>4943432</v>
          </cell>
          <cell r="L2720">
            <v>5281</v>
          </cell>
          <cell r="M2720">
            <v>6922584</v>
          </cell>
          <cell r="N2720">
            <v>2910</v>
          </cell>
          <cell r="O2720">
            <v>3698919</v>
          </cell>
          <cell r="P2720">
            <v>1647</v>
          </cell>
          <cell r="Q2720">
            <v>1680471</v>
          </cell>
          <cell r="R2720">
            <v>1764</v>
          </cell>
          <cell r="S2720">
            <v>951475</v>
          </cell>
          <cell r="T2720">
            <v>16164</v>
          </cell>
          <cell r="U2720">
            <v>2281</v>
          </cell>
        </row>
        <row r="2721">
          <cell r="A2721">
            <v>805021435</v>
          </cell>
          <cell r="B2721" t="str">
            <v xml:space="preserve">DISTRIBUIDORES DE LUBRICANTES Y COMBUSTIBLES DISTRICOL LTDA.          </v>
          </cell>
          <cell r="C2721" t="str">
            <v xml:space="preserve">YUMBO                     </v>
          </cell>
          <cell r="D2721" t="str">
            <v xml:space="preserve">VALLE                     </v>
          </cell>
          <cell r="E2721" t="str">
            <v>VIGILANCIA</v>
          </cell>
          <cell r="F2721" t="str">
            <v>ACTIVA</v>
          </cell>
          <cell r="G2721" t="str">
            <v xml:space="preserve">COMERCIO DE COMBUSTIBLES Y LUBRICANTES       </v>
          </cell>
          <cell r="H2721">
            <v>2720</v>
          </cell>
          <cell r="I2721">
            <v>6535130</v>
          </cell>
          <cell r="J2721">
            <v>3645</v>
          </cell>
          <cell r="K2721">
            <v>1781594</v>
          </cell>
          <cell r="L2721">
            <v>2728</v>
          </cell>
          <cell r="M2721">
            <v>15792812</v>
          </cell>
          <cell r="N2721">
            <v>3814</v>
          </cell>
          <cell r="O2721">
            <v>2692634</v>
          </cell>
          <cell r="P2721">
            <v>2492</v>
          </cell>
          <cell r="Q2721">
            <v>1002372</v>
          </cell>
          <cell r="R2721">
            <v>3857</v>
          </cell>
          <cell r="S2721">
            <v>315030</v>
          </cell>
          <cell r="T2721">
            <v>19256</v>
          </cell>
          <cell r="U2721">
            <v>2693</v>
          </cell>
        </row>
        <row r="2722">
          <cell r="A2722">
            <v>811001723</v>
          </cell>
          <cell r="B2722" t="str">
            <v xml:space="preserve">ARROW MEDICAL DE OCCIDENTE S.A. (ARMOC S.A.)                          </v>
          </cell>
          <cell r="C2722" t="str">
            <v xml:space="preserve">MEDELLIN                  </v>
          </cell>
          <cell r="D2722" t="str">
            <v xml:space="preserve">ANTIOQUIA                 </v>
          </cell>
          <cell r="E2722" t="str">
            <v>INSPECCIÓN</v>
          </cell>
          <cell r="F2722" t="str">
            <v>ACTIVA</v>
          </cell>
          <cell r="G2722" t="str">
            <v xml:space="preserve">COMERCIO AL POR MAYOR                        </v>
          </cell>
          <cell r="H2722">
            <v>2721</v>
          </cell>
          <cell r="I2722">
            <v>6526729</v>
          </cell>
          <cell r="J2722">
            <v>2708</v>
          </cell>
          <cell r="K2722">
            <v>2814051</v>
          </cell>
          <cell r="L2722">
            <v>4409</v>
          </cell>
          <cell r="M2722">
            <v>8890487</v>
          </cell>
          <cell r="N2722">
            <v>2670</v>
          </cell>
          <cell r="O2722">
            <v>4126063</v>
          </cell>
          <cell r="P2722">
            <v>1858</v>
          </cell>
          <cell r="Q2722">
            <v>1460029</v>
          </cell>
          <cell r="R2722">
            <v>2175</v>
          </cell>
          <cell r="S2722">
            <v>715003</v>
          </cell>
          <cell r="T2722">
            <v>16541</v>
          </cell>
          <cell r="U2722">
            <v>2337</v>
          </cell>
        </row>
        <row r="2723">
          <cell r="A2723">
            <v>860023567</v>
          </cell>
          <cell r="B2723" t="str">
            <v xml:space="preserve">PREPAC COLOMBIANA LTDA                                                </v>
          </cell>
          <cell r="C2723" t="str">
            <v xml:space="preserve">FONTIBON                  </v>
          </cell>
          <cell r="D2723" t="str">
            <v xml:space="preserve">BOGOTA D.C.               </v>
          </cell>
          <cell r="E2723" t="str">
            <v>INSPECCIÓN</v>
          </cell>
          <cell r="F2723" t="str">
            <v>ACTIVA</v>
          </cell>
          <cell r="G2723" t="str">
            <v xml:space="preserve">PRODUCTOS DE PLASTICO                        </v>
          </cell>
          <cell r="H2723">
            <v>2722</v>
          </cell>
          <cell r="I2723">
            <v>6526555</v>
          </cell>
          <cell r="J2723">
            <v>2730</v>
          </cell>
          <cell r="K2723">
            <v>2779539</v>
          </cell>
          <cell r="L2723">
            <v>3966</v>
          </cell>
          <cell r="M2723">
            <v>10109652</v>
          </cell>
          <cell r="N2723">
            <v>5098</v>
          </cell>
          <cell r="O2723">
            <v>1854905</v>
          </cell>
          <cell r="P2723">
            <v>3406</v>
          </cell>
          <cell r="Q2723">
            <v>653662</v>
          </cell>
          <cell r="R2723">
            <v>2778</v>
          </cell>
          <cell r="S2723">
            <v>509794</v>
          </cell>
          <cell r="T2723">
            <v>20700</v>
          </cell>
          <cell r="U2723">
            <v>2892</v>
          </cell>
        </row>
        <row r="2724">
          <cell r="A2724">
            <v>860507423</v>
          </cell>
          <cell r="B2724" t="str">
            <v xml:space="preserve">COMARBEL S A                                                          </v>
          </cell>
          <cell r="C2724" t="str">
            <v xml:space="preserve">BOGOTA D.C.               </v>
          </cell>
          <cell r="D2724" t="str">
            <v xml:space="preserve">BOGOTA D.C.               </v>
          </cell>
          <cell r="E2724" t="str">
            <v>INSPECCIÓN</v>
          </cell>
          <cell r="F2724" t="str">
            <v>ACTIVA</v>
          </cell>
          <cell r="G2724" t="str">
            <v xml:space="preserve">COMERCIO AL POR MAYOR                        </v>
          </cell>
          <cell r="H2724">
            <v>2723</v>
          </cell>
          <cell r="I2724">
            <v>6508993</v>
          </cell>
          <cell r="J2724">
            <v>2750</v>
          </cell>
          <cell r="K2724">
            <v>2750508</v>
          </cell>
          <cell r="L2724">
            <v>3544</v>
          </cell>
          <cell r="M2724">
            <v>11638711</v>
          </cell>
          <cell r="N2724">
            <v>3426</v>
          </cell>
          <cell r="O2724">
            <v>3034309</v>
          </cell>
          <cell r="P2724">
            <v>2163</v>
          </cell>
          <cell r="Q2724">
            <v>1219092</v>
          </cell>
          <cell r="R2724">
            <v>2304</v>
          </cell>
          <cell r="S2724">
            <v>651400</v>
          </cell>
          <cell r="T2724">
            <v>16910</v>
          </cell>
          <cell r="U2724">
            <v>2378</v>
          </cell>
        </row>
        <row r="2725">
          <cell r="A2725">
            <v>890200560</v>
          </cell>
          <cell r="B2725" t="str">
            <v xml:space="preserve">LADRILLOS Y TUBOS LIMITADA                                            </v>
          </cell>
          <cell r="C2725" t="str">
            <v xml:space="preserve">BUCARAMANGA               </v>
          </cell>
          <cell r="D2725" t="str">
            <v xml:space="preserve">SANTANDER                 </v>
          </cell>
          <cell r="E2725" t="str">
            <v>INSPECCIÓN</v>
          </cell>
          <cell r="F2725" t="str">
            <v>ACTIVA</v>
          </cell>
          <cell r="G2725" t="str">
            <v>FABRICACION DE PRODUCTOS MINERALES NO METALIC</v>
          </cell>
          <cell r="H2725">
            <v>2724</v>
          </cell>
          <cell r="I2725">
            <v>6501950</v>
          </cell>
          <cell r="J2725">
            <v>1863</v>
          </cell>
          <cell r="K2725">
            <v>4856146</v>
          </cell>
          <cell r="L2725">
            <v>5970</v>
          </cell>
          <cell r="M2725">
            <v>5744299</v>
          </cell>
          <cell r="N2725">
            <v>4465</v>
          </cell>
          <cell r="O2725">
            <v>2207073</v>
          </cell>
          <cell r="P2725">
            <v>3067</v>
          </cell>
          <cell r="Q2725">
            <v>758146</v>
          </cell>
          <cell r="R2725">
            <v>3239</v>
          </cell>
          <cell r="S2725">
            <v>409778</v>
          </cell>
          <cell r="T2725">
            <v>21328</v>
          </cell>
          <cell r="U2725">
            <v>2994</v>
          </cell>
        </row>
        <row r="2726">
          <cell r="A2726">
            <v>800244270</v>
          </cell>
          <cell r="B2726" t="str">
            <v xml:space="preserve">INDUSTRIAS METALICAS LOS PINOS LIMITADA                               </v>
          </cell>
          <cell r="C2726" t="str">
            <v xml:space="preserve">ITAGUI                    </v>
          </cell>
          <cell r="D2726" t="str">
            <v xml:space="preserve">ANTIOQUIA                 </v>
          </cell>
          <cell r="E2726" t="str">
            <v>INSPECCIÓN</v>
          </cell>
          <cell r="F2726" t="str">
            <v>ACTIVA</v>
          </cell>
          <cell r="G2726" t="str">
            <v xml:space="preserve">OTRAS INDUSTRIAS MANUFACTURERAS              </v>
          </cell>
          <cell r="H2726">
            <v>2725</v>
          </cell>
          <cell r="I2726">
            <v>6493549</v>
          </cell>
          <cell r="J2726">
            <v>2258</v>
          </cell>
          <cell r="K2726">
            <v>3606160</v>
          </cell>
          <cell r="L2726">
            <v>3466</v>
          </cell>
          <cell r="M2726">
            <v>11975042</v>
          </cell>
          <cell r="N2726">
            <v>2122</v>
          </cell>
          <cell r="O2726">
            <v>5374523</v>
          </cell>
          <cell r="P2726">
            <v>1267</v>
          </cell>
          <cell r="Q2726">
            <v>2271351</v>
          </cell>
          <cell r="R2726">
            <v>1343</v>
          </cell>
          <cell r="S2726">
            <v>1372236</v>
          </cell>
          <cell r="T2726">
            <v>13181</v>
          </cell>
          <cell r="U2726">
            <v>1897</v>
          </cell>
        </row>
        <row r="2727">
          <cell r="A2727">
            <v>800171338</v>
          </cell>
          <cell r="B2727" t="str">
            <v xml:space="preserve">SOPLASCOL LTDA                                                        </v>
          </cell>
          <cell r="C2727" t="str">
            <v xml:space="preserve">BOGOTA D.C.               </v>
          </cell>
          <cell r="D2727" t="str">
            <v xml:space="preserve">BOGOTA D.C.               </v>
          </cell>
          <cell r="E2727" t="str">
            <v>INSPECCIÓN</v>
          </cell>
          <cell r="F2727" t="str">
            <v>ACTIVA</v>
          </cell>
          <cell r="G2727" t="str">
            <v xml:space="preserve">PRODUCTOS DE PLASTICO                        </v>
          </cell>
          <cell r="H2727">
            <v>2726</v>
          </cell>
          <cell r="I2727">
            <v>6479117</v>
          </cell>
          <cell r="J2727">
            <v>2827</v>
          </cell>
          <cell r="K2727">
            <v>2656056</v>
          </cell>
          <cell r="L2727">
            <v>4316</v>
          </cell>
          <cell r="M2727">
            <v>9084319</v>
          </cell>
          <cell r="N2727">
            <v>5119</v>
          </cell>
          <cell r="O2727">
            <v>1846690</v>
          </cell>
          <cell r="P2727">
            <v>2672</v>
          </cell>
          <cell r="Q2727">
            <v>910756</v>
          </cell>
          <cell r="R2727">
            <v>3522</v>
          </cell>
          <cell r="S2727">
            <v>360096</v>
          </cell>
          <cell r="T2727">
            <v>21182</v>
          </cell>
          <cell r="U2727">
            <v>2977</v>
          </cell>
        </row>
        <row r="2728">
          <cell r="A2728">
            <v>830065332</v>
          </cell>
          <cell r="B2728" t="str">
            <v xml:space="preserve">WORLD MEDICAL LTDA                                                    </v>
          </cell>
          <cell r="C2728" t="str">
            <v xml:space="preserve">BOGOTA D.C.               </v>
          </cell>
          <cell r="D2728" t="str">
            <v xml:space="preserve">BOGOTA D.C.               </v>
          </cell>
          <cell r="E2728" t="str">
            <v>INSPECCIÓN</v>
          </cell>
          <cell r="F2728" t="str">
            <v>ACTIVA</v>
          </cell>
          <cell r="G2728" t="str">
            <v xml:space="preserve">COMERCIO AL POR MAYOR                        </v>
          </cell>
          <cell r="H2728">
            <v>2727</v>
          </cell>
          <cell r="I2728">
            <v>6478712</v>
          </cell>
          <cell r="J2728">
            <v>2050.5</v>
          </cell>
          <cell r="K2728">
            <v>4159836</v>
          </cell>
          <cell r="L2728">
            <v>4285</v>
          </cell>
          <cell r="M2728">
            <v>9161796</v>
          </cell>
          <cell r="N2728">
            <v>2150</v>
          </cell>
          <cell r="O2728">
            <v>5278164</v>
          </cell>
          <cell r="P2728">
            <v>874</v>
          </cell>
          <cell r="Q2728">
            <v>3545197</v>
          </cell>
          <cell r="R2728">
            <v>1098</v>
          </cell>
          <cell r="S2728">
            <v>1747416</v>
          </cell>
          <cell r="T2728">
            <v>13184.5</v>
          </cell>
          <cell r="U2728">
            <v>1901</v>
          </cell>
        </row>
        <row r="2729">
          <cell r="A2729">
            <v>860037111</v>
          </cell>
          <cell r="B2729" t="str">
            <v xml:space="preserve">COLEMPAQUES LTDA                                                      </v>
          </cell>
          <cell r="C2729" t="str">
            <v xml:space="preserve">MOSQUERA                  </v>
          </cell>
          <cell r="D2729" t="str">
            <v xml:space="preserve">CUNDINAMARCA              </v>
          </cell>
          <cell r="E2729" t="str">
            <v>INSPECCIÓN</v>
          </cell>
          <cell r="F2729" t="str">
            <v>ACTIVA</v>
          </cell>
          <cell r="G2729" t="str">
            <v xml:space="preserve">PRODUCTOS DE PLASTICO                        </v>
          </cell>
          <cell r="H2729">
            <v>2728</v>
          </cell>
          <cell r="I2729">
            <v>6467730</v>
          </cell>
          <cell r="J2729">
            <v>1830</v>
          </cell>
          <cell r="K2729">
            <v>4988018</v>
          </cell>
          <cell r="L2729">
            <v>3403</v>
          </cell>
          <cell r="M2729">
            <v>12261657</v>
          </cell>
          <cell r="N2729">
            <v>2324</v>
          </cell>
          <cell r="O2729">
            <v>4845561</v>
          </cell>
          <cell r="P2729">
            <v>2452</v>
          </cell>
          <cell r="Q2729">
            <v>1024926</v>
          </cell>
          <cell r="R2729">
            <v>2411</v>
          </cell>
          <cell r="S2729">
            <v>622684</v>
          </cell>
          <cell r="T2729">
            <v>15148</v>
          </cell>
          <cell r="U2729">
            <v>2151</v>
          </cell>
        </row>
        <row r="2730">
          <cell r="A2730">
            <v>890939745</v>
          </cell>
          <cell r="B2730" t="str">
            <v xml:space="preserve">SERVICENTRO EL CAMPESTRE S.A.                                         </v>
          </cell>
          <cell r="C2730" t="str">
            <v xml:space="preserve">MEDELLIN                  </v>
          </cell>
          <cell r="D2730" t="str">
            <v xml:space="preserve">ANTIOQUIA                 </v>
          </cell>
          <cell r="E2730" t="str">
            <v>VIGILANCIA</v>
          </cell>
          <cell r="F2730" t="str">
            <v>ACTIVA</v>
          </cell>
          <cell r="G2730" t="str">
            <v xml:space="preserve">COMERCIO DE COMBUSTIBLES Y LUBRICANTES       </v>
          </cell>
          <cell r="H2730">
            <v>2729</v>
          </cell>
          <cell r="I2730">
            <v>6456389</v>
          </cell>
          <cell r="J2730">
            <v>1815.5</v>
          </cell>
          <cell r="K2730">
            <v>5037262</v>
          </cell>
          <cell r="L2730">
            <v>2961</v>
          </cell>
          <cell r="M2730">
            <v>14378023</v>
          </cell>
          <cell r="N2730">
            <v>5387</v>
          </cell>
          <cell r="O2730">
            <v>1717645</v>
          </cell>
          <cell r="P2730">
            <v>4522</v>
          </cell>
          <cell r="Q2730">
            <v>434206</v>
          </cell>
          <cell r="R2730">
            <v>3384</v>
          </cell>
          <cell r="S2730">
            <v>381317</v>
          </cell>
          <cell r="T2730">
            <v>20798.5</v>
          </cell>
          <cell r="U2730">
            <v>2910</v>
          </cell>
        </row>
        <row r="2731">
          <cell r="A2731">
            <v>800211407</v>
          </cell>
          <cell r="B2731" t="str">
            <v xml:space="preserve">SOLOSOFT LIMITADA                                                     </v>
          </cell>
          <cell r="C2731" t="str">
            <v xml:space="preserve">BOGOTA D.C.               </v>
          </cell>
          <cell r="D2731" t="str">
            <v xml:space="preserve">BOGOTA D.C.               </v>
          </cell>
          <cell r="E2731" t="str">
            <v>INSPECCIÓN</v>
          </cell>
          <cell r="F2731" t="str">
            <v>ACTIVA</v>
          </cell>
          <cell r="G2731" t="str">
            <v xml:space="preserve">ACTIVIDADES DE INFORMATICA                   </v>
          </cell>
          <cell r="H2731">
            <v>2730</v>
          </cell>
          <cell r="I2731">
            <v>6447859</v>
          </cell>
          <cell r="J2731">
            <v>2557.5</v>
          </cell>
          <cell r="K2731">
            <v>2990178</v>
          </cell>
          <cell r="L2731">
            <v>3866</v>
          </cell>
          <cell r="M2731">
            <v>10412966</v>
          </cell>
          <cell r="N2731">
            <v>4673</v>
          </cell>
          <cell r="O2731">
            <v>2075068</v>
          </cell>
          <cell r="P2731">
            <v>2974</v>
          </cell>
          <cell r="Q2731">
            <v>793716</v>
          </cell>
          <cell r="R2731">
            <v>2975</v>
          </cell>
          <cell r="S2731">
            <v>463682</v>
          </cell>
          <cell r="T2731">
            <v>19775.5</v>
          </cell>
          <cell r="U2731">
            <v>2764</v>
          </cell>
        </row>
        <row r="2732">
          <cell r="A2732">
            <v>800120661</v>
          </cell>
          <cell r="B2732" t="str">
            <v xml:space="preserve">COLOMBIAN MEDICAL INTERNATIONAL S.A.                                  </v>
          </cell>
          <cell r="C2732" t="str">
            <v xml:space="preserve">CALI                      </v>
          </cell>
          <cell r="D2732" t="str">
            <v xml:space="preserve">VALLE                     </v>
          </cell>
          <cell r="E2732" t="str">
            <v>INSPECCIÓN</v>
          </cell>
          <cell r="F2732" t="str">
            <v>ACTIVA</v>
          </cell>
          <cell r="G2732" t="str">
            <v xml:space="preserve">COMERCIO AL POR MENOR                        </v>
          </cell>
          <cell r="H2732">
            <v>2731</v>
          </cell>
          <cell r="I2732">
            <v>6445882</v>
          </cell>
          <cell r="J2732">
            <v>4173</v>
          </cell>
          <cell r="K2732">
            <v>1409962</v>
          </cell>
          <cell r="L2732">
            <v>3899</v>
          </cell>
          <cell r="M2732">
            <v>10335995</v>
          </cell>
          <cell r="N2732">
            <v>2950</v>
          </cell>
          <cell r="O2732">
            <v>3633938</v>
          </cell>
          <cell r="P2732">
            <v>1732</v>
          </cell>
          <cell r="Q2732">
            <v>1582292</v>
          </cell>
          <cell r="R2732">
            <v>2595</v>
          </cell>
          <cell r="S2732">
            <v>559301</v>
          </cell>
          <cell r="T2732">
            <v>18080</v>
          </cell>
          <cell r="U2732">
            <v>2540</v>
          </cell>
        </row>
        <row r="2733">
          <cell r="A2733">
            <v>830026612</v>
          </cell>
          <cell r="B2733" t="str">
            <v xml:space="preserve">EMEC LTDA                                                             </v>
          </cell>
          <cell r="C2733" t="str">
            <v xml:space="preserve">BOGOTA D.C.               </v>
          </cell>
          <cell r="D2733" t="str">
            <v xml:space="preserve">BOGOTA D.C.               </v>
          </cell>
          <cell r="E2733" t="str">
            <v>INSPECCIÓN</v>
          </cell>
          <cell r="F2733" t="str">
            <v>ACTIVA</v>
          </cell>
          <cell r="G2733" t="str">
            <v xml:space="preserve">OTRAS ACTIVIDADES EMPRESARIALES              </v>
          </cell>
          <cell r="H2733">
            <v>2732</v>
          </cell>
          <cell r="I2733">
            <v>6443645</v>
          </cell>
          <cell r="J2733">
            <v>1780</v>
          </cell>
          <cell r="K2733">
            <v>5149253</v>
          </cell>
          <cell r="L2733">
            <v>3712</v>
          </cell>
          <cell r="M2733">
            <v>10929492</v>
          </cell>
          <cell r="N2733">
            <v>3308</v>
          </cell>
          <cell r="O2733">
            <v>3150566</v>
          </cell>
          <cell r="P2733">
            <v>1853</v>
          </cell>
          <cell r="Q2733">
            <v>1466072</v>
          </cell>
          <cell r="R2733">
            <v>3255</v>
          </cell>
          <cell r="S2733">
            <v>406419</v>
          </cell>
          <cell r="T2733">
            <v>16640</v>
          </cell>
          <cell r="U2733">
            <v>2354</v>
          </cell>
        </row>
        <row r="2734">
          <cell r="A2734">
            <v>800097884</v>
          </cell>
          <cell r="B2734" t="str">
            <v xml:space="preserve">NICOLUKAS S A                                                         </v>
          </cell>
          <cell r="C2734" t="str">
            <v xml:space="preserve">CHIA                      </v>
          </cell>
          <cell r="D2734" t="str">
            <v xml:space="preserve">CUNDINAMARCA              </v>
          </cell>
          <cell r="E2734" t="str">
            <v>INSPECCIÓN</v>
          </cell>
          <cell r="F2734" t="str">
            <v>ACTIVA</v>
          </cell>
          <cell r="G2734" t="str">
            <v xml:space="preserve">PRODUCTOS ALIMENTICIOS                       </v>
          </cell>
          <cell r="H2734">
            <v>2733</v>
          </cell>
          <cell r="I2734">
            <v>6441791</v>
          </cell>
          <cell r="J2734">
            <v>2061.5</v>
          </cell>
          <cell r="K2734">
            <v>4129847</v>
          </cell>
          <cell r="L2734">
            <v>4127</v>
          </cell>
          <cell r="M2734">
            <v>9625795</v>
          </cell>
          <cell r="N2734">
            <v>2139</v>
          </cell>
          <cell r="O2734">
            <v>5305584</v>
          </cell>
          <cell r="P2734">
            <v>4081</v>
          </cell>
          <cell r="Q2734">
            <v>512025</v>
          </cell>
          <cell r="R2734">
            <v>4061</v>
          </cell>
          <cell r="S2734">
            <v>291541</v>
          </cell>
          <cell r="T2734">
            <v>19202.5</v>
          </cell>
          <cell r="U2734">
            <v>2690</v>
          </cell>
        </row>
        <row r="2735">
          <cell r="A2735">
            <v>890316931</v>
          </cell>
          <cell r="B2735" t="str">
            <v xml:space="preserve">BRILLADORA ESMERALDA LTDA                                             </v>
          </cell>
          <cell r="C2735" t="str">
            <v xml:space="preserve">CALI                      </v>
          </cell>
          <cell r="D2735" t="str">
            <v xml:space="preserve">VALLE                     </v>
          </cell>
          <cell r="E2735" t="str">
            <v>VIGILANCIA</v>
          </cell>
          <cell r="F2735" t="str">
            <v>ACTIVA</v>
          </cell>
          <cell r="G2735" t="str">
            <v xml:space="preserve">OTRAS ACTIVIDADES EMPRESARIALES              </v>
          </cell>
          <cell r="H2735">
            <v>2734</v>
          </cell>
          <cell r="I2735">
            <v>6439632</v>
          </cell>
          <cell r="J2735">
            <v>2818</v>
          </cell>
          <cell r="K2735">
            <v>2665288</v>
          </cell>
          <cell r="L2735">
            <v>3034</v>
          </cell>
          <cell r="M2735">
            <v>13980874</v>
          </cell>
          <cell r="N2735">
            <v>876</v>
          </cell>
          <cell r="O2735">
            <v>13570864</v>
          </cell>
          <cell r="P2735">
            <v>3304</v>
          </cell>
          <cell r="Q2735">
            <v>681877</v>
          </cell>
          <cell r="R2735">
            <v>4429</v>
          </cell>
          <cell r="S2735">
            <v>254942</v>
          </cell>
          <cell r="T2735">
            <v>17195</v>
          </cell>
          <cell r="U2735">
            <v>2429</v>
          </cell>
        </row>
        <row r="2736">
          <cell r="A2736">
            <v>800174162</v>
          </cell>
          <cell r="B2736" t="str">
            <v xml:space="preserve">IBOPE COLOMBIA S A                                                    </v>
          </cell>
          <cell r="C2736" t="str">
            <v xml:space="preserve">BOGOTA D.C.               </v>
          </cell>
          <cell r="D2736" t="str">
            <v xml:space="preserve">BOGOTA D.C.               </v>
          </cell>
          <cell r="E2736" t="str">
            <v>INSPECCIÓN</v>
          </cell>
          <cell r="F2736" t="str">
            <v>ACTIVA</v>
          </cell>
          <cell r="G2736" t="str">
            <v xml:space="preserve">ACTIVIDADES DE INFORMATICA                   </v>
          </cell>
          <cell r="H2736">
            <v>2735</v>
          </cell>
          <cell r="I2736">
            <v>6436744</v>
          </cell>
          <cell r="J2736">
            <v>1952</v>
          </cell>
          <cell r="K2736">
            <v>4492967</v>
          </cell>
          <cell r="L2736">
            <v>3468</v>
          </cell>
          <cell r="M2736">
            <v>11959930</v>
          </cell>
          <cell r="N2736">
            <v>987</v>
          </cell>
          <cell r="O2736">
            <v>11959930</v>
          </cell>
          <cell r="P2736">
            <v>762</v>
          </cell>
          <cell r="Q2736">
            <v>4200845</v>
          </cell>
          <cell r="R2736">
            <v>834</v>
          </cell>
          <cell r="S2736">
            <v>2537521</v>
          </cell>
          <cell r="T2736">
            <v>10738</v>
          </cell>
          <cell r="U2736">
            <v>1584</v>
          </cell>
        </row>
        <row r="2737">
          <cell r="A2737">
            <v>806000058</v>
          </cell>
          <cell r="B2737" t="str">
            <v xml:space="preserve">COMERCIALIZADORA INTERNACIONAL PESQUEROS LTDA O C.I. COMERPES LTDA    </v>
          </cell>
          <cell r="C2737" t="str">
            <v xml:space="preserve">CARTAGENA                 </v>
          </cell>
          <cell r="D2737" t="str">
            <v xml:space="preserve">BOLIVAR                   </v>
          </cell>
          <cell r="E2737" t="str">
            <v>VIGILANCIA</v>
          </cell>
          <cell r="F2737" t="str">
            <v>ACTIVA</v>
          </cell>
          <cell r="G2737" t="str">
            <v>PESCA, PISICULTURA Y ACTIVIDADES RELACIONADAS</v>
          </cell>
          <cell r="H2737">
            <v>2736</v>
          </cell>
          <cell r="I2737">
            <v>6436563</v>
          </cell>
          <cell r="J2737">
            <v>2672.5</v>
          </cell>
          <cell r="K2737">
            <v>2859026</v>
          </cell>
          <cell r="L2737">
            <v>2303</v>
          </cell>
          <cell r="M2737">
            <v>19104426</v>
          </cell>
          <cell r="N2737">
            <v>3295</v>
          </cell>
          <cell r="O2737">
            <v>3169960</v>
          </cell>
          <cell r="P2737">
            <v>2841</v>
          </cell>
          <cell r="Q2737">
            <v>845448</v>
          </cell>
          <cell r="R2737">
            <v>3823</v>
          </cell>
          <cell r="S2737">
            <v>319189</v>
          </cell>
          <cell r="T2737">
            <v>17670.5</v>
          </cell>
          <cell r="U2737">
            <v>2490</v>
          </cell>
        </row>
        <row r="2738">
          <cell r="A2738">
            <v>830026818</v>
          </cell>
          <cell r="B2738" t="str">
            <v xml:space="preserve">ANCLA Y VIENTO S A                                                    </v>
          </cell>
          <cell r="C2738" t="str">
            <v xml:space="preserve">BOGOTA D.C.               </v>
          </cell>
          <cell r="D2738" t="str">
            <v xml:space="preserve">BOGOTA D.C.               </v>
          </cell>
          <cell r="E2738" t="str">
            <v>VIGILANCIA</v>
          </cell>
          <cell r="F2738" t="str">
            <v>ACTIVA</v>
          </cell>
          <cell r="G2738" t="str">
            <v xml:space="preserve">COMERCIO AL POR MAYOR                        </v>
          </cell>
          <cell r="H2738">
            <v>2737</v>
          </cell>
          <cell r="I2738">
            <v>6436446</v>
          </cell>
          <cell r="J2738">
            <v>3047.5</v>
          </cell>
          <cell r="K2738">
            <v>2379259</v>
          </cell>
          <cell r="L2738">
            <v>2882</v>
          </cell>
          <cell r="M2738">
            <v>14845608</v>
          </cell>
          <cell r="N2738">
            <v>3243</v>
          </cell>
          <cell r="O2738">
            <v>3236937</v>
          </cell>
          <cell r="P2738">
            <v>3826</v>
          </cell>
          <cell r="Q2738">
            <v>557969</v>
          </cell>
          <cell r="R2738">
            <v>3619</v>
          </cell>
          <cell r="S2738">
            <v>345334</v>
          </cell>
          <cell r="T2738">
            <v>19354.5</v>
          </cell>
          <cell r="U2738">
            <v>2710</v>
          </cell>
        </row>
        <row r="2739">
          <cell r="A2739">
            <v>860053831</v>
          </cell>
          <cell r="B2739" t="str">
            <v xml:space="preserve">COMERCIAL ALLAN  S. A.                                                </v>
          </cell>
          <cell r="C2739" t="str">
            <v xml:space="preserve">BOGOTA D.C.               </v>
          </cell>
          <cell r="D2739" t="str">
            <v xml:space="preserve">BOGOTA D.C.               </v>
          </cell>
          <cell r="E2739" t="str">
            <v>VIGILANCIA</v>
          </cell>
          <cell r="F2739" t="str">
            <v>ACTIVA</v>
          </cell>
          <cell r="G2739" t="str">
            <v xml:space="preserve">PRODUCTOS ALIMENTICIOS                       </v>
          </cell>
          <cell r="H2739">
            <v>2738</v>
          </cell>
          <cell r="I2739">
            <v>6432300</v>
          </cell>
          <cell r="J2739">
            <v>3857.5</v>
          </cell>
          <cell r="K2739">
            <v>1629433</v>
          </cell>
          <cell r="L2739">
            <v>3144</v>
          </cell>
          <cell r="M2739">
            <v>13334165</v>
          </cell>
          <cell r="N2739">
            <v>2005</v>
          </cell>
          <cell r="O2739">
            <v>5794483</v>
          </cell>
          <cell r="P2739">
            <v>1807</v>
          </cell>
          <cell r="Q2739">
            <v>1499515</v>
          </cell>
          <cell r="R2739">
            <v>2974</v>
          </cell>
          <cell r="S2739">
            <v>463926</v>
          </cell>
          <cell r="T2739">
            <v>16525.5</v>
          </cell>
          <cell r="U2739">
            <v>2341</v>
          </cell>
        </row>
        <row r="2740">
          <cell r="A2740">
            <v>892003617</v>
          </cell>
          <cell r="B2740" t="str">
            <v xml:space="preserve">DISTRIBUIDORA TROPILLANO LTDA                                         </v>
          </cell>
          <cell r="C2740" t="str">
            <v xml:space="preserve">VILLAVICENCIO             </v>
          </cell>
          <cell r="D2740" t="str">
            <v xml:space="preserve">META                      </v>
          </cell>
          <cell r="E2740" t="str">
            <v>VIGILANCIA</v>
          </cell>
          <cell r="F2740" t="str">
            <v>ACTIVA</v>
          </cell>
          <cell r="G2740" t="str">
            <v xml:space="preserve">COMERCIO AL POR MAYOR                        </v>
          </cell>
          <cell r="H2740">
            <v>2739</v>
          </cell>
          <cell r="I2740">
            <v>6402667</v>
          </cell>
          <cell r="J2740">
            <v>2157</v>
          </cell>
          <cell r="K2740">
            <v>3889306</v>
          </cell>
          <cell r="L2740">
            <v>1853</v>
          </cell>
          <cell r="M2740">
            <v>24709153</v>
          </cell>
          <cell r="N2740">
            <v>3102</v>
          </cell>
          <cell r="O2740">
            <v>3417432</v>
          </cell>
          <cell r="P2740">
            <v>2085</v>
          </cell>
          <cell r="Q2740">
            <v>1275995</v>
          </cell>
          <cell r="R2740">
            <v>2034</v>
          </cell>
          <cell r="S2740">
            <v>787149</v>
          </cell>
          <cell r="T2740">
            <v>13970</v>
          </cell>
          <cell r="U2740">
            <v>2014</v>
          </cell>
        </row>
        <row r="2741">
          <cell r="A2741">
            <v>800175098</v>
          </cell>
          <cell r="B2741" t="str">
            <v xml:space="preserve">NATURES SUNSHINE PRODUCTS DE COLOMBIA S.A.                            </v>
          </cell>
          <cell r="C2741" t="str">
            <v xml:space="preserve">BOGOTA D.C.               </v>
          </cell>
          <cell r="D2741" t="str">
            <v xml:space="preserve">BOGOTA D.C.               </v>
          </cell>
          <cell r="E2741" t="str">
            <v>INSPECCIÓN</v>
          </cell>
          <cell r="F2741" t="str">
            <v>ACTIVA</v>
          </cell>
          <cell r="G2741" t="str">
            <v xml:space="preserve">COMERCIO AL POR MAYOR                        </v>
          </cell>
          <cell r="H2741">
            <v>2740</v>
          </cell>
          <cell r="I2741">
            <v>6379406</v>
          </cell>
          <cell r="J2741">
            <v>1921.5</v>
          </cell>
          <cell r="K2741">
            <v>4579073</v>
          </cell>
          <cell r="L2741">
            <v>3834</v>
          </cell>
          <cell r="M2741">
            <v>10511639</v>
          </cell>
          <cell r="N2741">
            <v>1325</v>
          </cell>
          <cell r="O2741">
            <v>8872330</v>
          </cell>
          <cell r="P2741">
            <v>2800</v>
          </cell>
          <cell r="Q2741">
            <v>861052</v>
          </cell>
          <cell r="R2741">
            <v>3313</v>
          </cell>
          <cell r="S2741">
            <v>394869</v>
          </cell>
          <cell r="T2741">
            <v>15933.5</v>
          </cell>
          <cell r="U2741">
            <v>2265</v>
          </cell>
        </row>
        <row r="2742">
          <cell r="A2742">
            <v>860052578</v>
          </cell>
          <cell r="B2742" t="str">
            <v xml:space="preserve">STRUCTURED INTELLIGENCE COLOMBIA S.A.                                 </v>
          </cell>
          <cell r="C2742" t="str">
            <v xml:space="preserve">BOGOTA D.C.               </v>
          </cell>
          <cell r="D2742" t="str">
            <v xml:space="preserve">BOGOTA D.C.               </v>
          </cell>
          <cell r="E2742" t="str">
            <v>VIGILANCIA</v>
          </cell>
          <cell r="F2742" t="str">
            <v>ACTIVA</v>
          </cell>
          <cell r="G2742" t="str">
            <v xml:space="preserve">ACTIVIDADES DE INFORMATICA                   </v>
          </cell>
          <cell r="H2742">
            <v>2741</v>
          </cell>
          <cell r="I2742">
            <v>6343867</v>
          </cell>
          <cell r="J2742">
            <v>3076.5</v>
          </cell>
          <cell r="K2742">
            <v>2345964</v>
          </cell>
          <cell r="L2742">
            <v>3216</v>
          </cell>
          <cell r="M2742">
            <v>13037379</v>
          </cell>
          <cell r="N2742">
            <v>2352</v>
          </cell>
          <cell r="O2742">
            <v>4774782</v>
          </cell>
          <cell r="P2742">
            <v>3414</v>
          </cell>
          <cell r="Q2742">
            <v>651761</v>
          </cell>
          <cell r="R2742">
            <v>3623</v>
          </cell>
          <cell r="S2742">
            <v>344928</v>
          </cell>
          <cell r="T2742">
            <v>18422.5</v>
          </cell>
          <cell r="U2742">
            <v>2586</v>
          </cell>
        </row>
        <row r="2743">
          <cell r="A2743">
            <v>900010320</v>
          </cell>
          <cell r="B2743" t="str">
            <v xml:space="preserve">DISTROIL COLOMBIA S A                                                 </v>
          </cell>
          <cell r="C2743" t="str">
            <v xml:space="preserve">BOGOTA D.C.               </v>
          </cell>
          <cell r="D2743" t="str">
            <v xml:space="preserve">BOGOTA D.C.               </v>
          </cell>
          <cell r="E2743" t="str">
            <v>VIGILANCIA</v>
          </cell>
          <cell r="F2743" t="str">
            <v>ACTIVA</v>
          </cell>
          <cell r="G2743" t="str">
            <v xml:space="preserve">COMERCIO DE COMBUSTIBLES Y LUBRICANTES       </v>
          </cell>
          <cell r="H2743">
            <v>2742</v>
          </cell>
          <cell r="I2743">
            <v>6321088</v>
          </cell>
          <cell r="J2743">
            <v>5953</v>
          </cell>
          <cell r="K2743">
            <v>649246</v>
          </cell>
          <cell r="L2743">
            <v>1527</v>
          </cell>
          <cell r="M2743">
            <v>30936854</v>
          </cell>
          <cell r="N2743">
            <v>2224</v>
          </cell>
          <cell r="O2743">
            <v>5068750</v>
          </cell>
          <cell r="P2743">
            <v>1144</v>
          </cell>
          <cell r="Q2743">
            <v>2570684</v>
          </cell>
          <cell r="R2743">
            <v>4365</v>
          </cell>
          <cell r="S2743">
            <v>259797</v>
          </cell>
          <cell r="T2743">
            <v>17955</v>
          </cell>
          <cell r="U2743">
            <v>2535</v>
          </cell>
        </row>
        <row r="2744">
          <cell r="A2744">
            <v>800041787</v>
          </cell>
          <cell r="B2744" t="str">
            <v xml:space="preserve">LHAURAVET LIMITADA                                                    </v>
          </cell>
          <cell r="C2744" t="str">
            <v xml:space="preserve">BOGOTA D.C.               </v>
          </cell>
          <cell r="D2744" t="str">
            <v xml:space="preserve">BOGOTA D.C.               </v>
          </cell>
          <cell r="E2744" t="str">
            <v>INSPECCIÓN</v>
          </cell>
          <cell r="F2744" t="str">
            <v>ACTIVA</v>
          </cell>
          <cell r="G2744" t="str">
            <v xml:space="preserve">OTRAS INDUSTRIAS MANUFACTURERAS              </v>
          </cell>
          <cell r="H2744">
            <v>2743</v>
          </cell>
          <cell r="I2744">
            <v>6303336</v>
          </cell>
          <cell r="J2744">
            <v>2510</v>
          </cell>
          <cell r="K2744">
            <v>3074661</v>
          </cell>
          <cell r="L2744">
            <v>3978</v>
          </cell>
          <cell r="M2744">
            <v>10052629</v>
          </cell>
          <cell r="N2744">
            <v>2552</v>
          </cell>
          <cell r="O2744">
            <v>4355259</v>
          </cell>
          <cell r="P2744">
            <v>2027</v>
          </cell>
          <cell r="Q2744">
            <v>1320916</v>
          </cell>
          <cell r="R2744">
            <v>2855</v>
          </cell>
          <cell r="S2744">
            <v>490153</v>
          </cell>
          <cell r="T2744">
            <v>16665</v>
          </cell>
          <cell r="U2744">
            <v>2365</v>
          </cell>
        </row>
        <row r="2745">
          <cell r="A2745">
            <v>811007302</v>
          </cell>
          <cell r="B2745" t="str">
            <v xml:space="preserve">DISTANCO S.A.                                                         </v>
          </cell>
          <cell r="C2745" t="str">
            <v xml:space="preserve">MEDELLIN                  </v>
          </cell>
          <cell r="D2745" t="str">
            <v xml:space="preserve">ANTIOQUIA                 </v>
          </cell>
          <cell r="E2745" t="str">
            <v>VIGILANCIA</v>
          </cell>
          <cell r="F2745" t="str">
            <v>ACTIVA</v>
          </cell>
          <cell r="G2745" t="str">
            <v xml:space="preserve">COMERCIO AL POR MAYOR                        </v>
          </cell>
          <cell r="H2745">
            <v>2744</v>
          </cell>
          <cell r="I2745">
            <v>6293727</v>
          </cell>
          <cell r="J2745">
            <v>2831.5</v>
          </cell>
          <cell r="K2745">
            <v>2647549</v>
          </cell>
          <cell r="L2745">
            <v>2843</v>
          </cell>
          <cell r="M2745">
            <v>15060744</v>
          </cell>
          <cell r="N2745">
            <v>2814</v>
          </cell>
          <cell r="O2745">
            <v>3853506</v>
          </cell>
          <cell r="P2745">
            <v>3903</v>
          </cell>
          <cell r="Q2745">
            <v>543014</v>
          </cell>
          <cell r="R2745">
            <v>5395</v>
          </cell>
          <cell r="S2745">
            <v>185679</v>
          </cell>
          <cell r="T2745">
            <v>20530.5</v>
          </cell>
          <cell r="U2745">
            <v>2887</v>
          </cell>
        </row>
        <row r="2746">
          <cell r="A2746">
            <v>860508382</v>
          </cell>
          <cell r="B2746" t="str">
            <v xml:space="preserve">ESTIBOL S.A.                                                          </v>
          </cell>
          <cell r="C2746" t="str">
            <v xml:space="preserve">BOGOTA D.C.               </v>
          </cell>
          <cell r="D2746" t="str">
            <v xml:space="preserve">BOGOTA D.C.               </v>
          </cell>
          <cell r="E2746" t="str">
            <v>VIGILANCIA</v>
          </cell>
          <cell r="F2746" t="str">
            <v>ACTIVA</v>
          </cell>
          <cell r="G2746" t="str">
            <v xml:space="preserve">COMERCIO AL POR MENOR                        </v>
          </cell>
          <cell r="H2746">
            <v>2745</v>
          </cell>
          <cell r="I2746">
            <v>6284380</v>
          </cell>
          <cell r="J2746">
            <v>2806</v>
          </cell>
          <cell r="K2746">
            <v>2683074</v>
          </cell>
          <cell r="L2746">
            <v>2086</v>
          </cell>
          <cell r="M2746">
            <v>21512779</v>
          </cell>
          <cell r="N2746">
            <v>882</v>
          </cell>
          <cell r="O2746">
            <v>13447744</v>
          </cell>
          <cell r="P2746">
            <v>1240</v>
          </cell>
          <cell r="Q2746">
            <v>2315872</v>
          </cell>
          <cell r="R2746">
            <v>1934</v>
          </cell>
          <cell r="S2746">
            <v>844695</v>
          </cell>
          <cell r="T2746">
            <v>11693</v>
          </cell>
          <cell r="U2746">
            <v>1706</v>
          </cell>
        </row>
        <row r="2747">
          <cell r="A2747">
            <v>860521164</v>
          </cell>
          <cell r="B2747" t="str">
            <v xml:space="preserve">ANIMEX DE COLOMBIA S A                                                </v>
          </cell>
          <cell r="C2747" t="str">
            <v xml:space="preserve">BOGOTA D.C.               </v>
          </cell>
          <cell r="D2747" t="str">
            <v xml:space="preserve">BOGOTA D.C.               </v>
          </cell>
          <cell r="E2747" t="str">
            <v>INSPECCIÓN</v>
          </cell>
          <cell r="F2747" t="str">
            <v>ACTIVA</v>
          </cell>
          <cell r="G2747" t="str">
            <v xml:space="preserve">COMERCIO AL POR MAYOR                        </v>
          </cell>
          <cell r="H2747">
            <v>2746</v>
          </cell>
          <cell r="I2747">
            <v>6277948</v>
          </cell>
          <cell r="J2747">
            <v>2016</v>
          </cell>
          <cell r="K2747">
            <v>4289570</v>
          </cell>
          <cell r="L2747">
            <v>3301</v>
          </cell>
          <cell r="M2747">
            <v>12684363</v>
          </cell>
          <cell r="N2747">
            <v>3198</v>
          </cell>
          <cell r="O2747">
            <v>3306904</v>
          </cell>
          <cell r="P2747">
            <v>1780</v>
          </cell>
          <cell r="Q2747">
            <v>1529752</v>
          </cell>
          <cell r="R2747">
            <v>2398</v>
          </cell>
          <cell r="S2747">
            <v>626653</v>
          </cell>
          <cell r="T2747">
            <v>15439</v>
          </cell>
          <cell r="U2747">
            <v>2211</v>
          </cell>
        </row>
        <row r="2748">
          <cell r="A2748">
            <v>811042877</v>
          </cell>
          <cell r="B2748" t="str">
            <v xml:space="preserve">C. I. CREYTEX S. A.                                                   </v>
          </cell>
          <cell r="C2748" t="str">
            <v xml:space="preserve">MEDELLIN                  </v>
          </cell>
          <cell r="D2748" t="str">
            <v xml:space="preserve">ANTIOQUIA                 </v>
          </cell>
          <cell r="E2748" t="str">
            <v>INSPECCIÓN</v>
          </cell>
          <cell r="F2748" t="str">
            <v>ACTIVA</v>
          </cell>
          <cell r="G2748" t="str">
            <v xml:space="preserve">FABRICACION DE PRENDAS DE VESTIR             </v>
          </cell>
          <cell r="H2748">
            <v>2747</v>
          </cell>
          <cell r="I2748">
            <v>6276582</v>
          </cell>
          <cell r="J2748">
            <v>2955.5</v>
          </cell>
          <cell r="K2748">
            <v>2490050</v>
          </cell>
          <cell r="L2748">
            <v>3709</v>
          </cell>
          <cell r="M2748">
            <v>10945921</v>
          </cell>
          <cell r="N2748">
            <v>3444</v>
          </cell>
          <cell r="O2748">
            <v>3009804</v>
          </cell>
          <cell r="P2748">
            <v>2291</v>
          </cell>
          <cell r="Q2748">
            <v>1124412</v>
          </cell>
          <cell r="R2748">
            <v>2668</v>
          </cell>
          <cell r="S2748">
            <v>538856</v>
          </cell>
          <cell r="T2748">
            <v>17814.5</v>
          </cell>
          <cell r="U2748">
            <v>2519</v>
          </cell>
        </row>
        <row r="2749">
          <cell r="A2749">
            <v>830062674</v>
          </cell>
          <cell r="B2749" t="str">
            <v xml:space="preserve">SERVINFORMACION S.A.                                                  </v>
          </cell>
          <cell r="C2749" t="str">
            <v xml:space="preserve">BOGOTA D.C.               </v>
          </cell>
          <cell r="D2749" t="str">
            <v xml:space="preserve">BOGOTA D.C.               </v>
          </cell>
          <cell r="E2749" t="str">
            <v>INSPECCIÓN</v>
          </cell>
          <cell r="F2749" t="str">
            <v>ACTIVA</v>
          </cell>
          <cell r="G2749" t="str">
            <v xml:space="preserve">ACTIVIDADES DE INFORMATICA                   </v>
          </cell>
          <cell r="H2749">
            <v>2748</v>
          </cell>
          <cell r="I2749">
            <v>6273069</v>
          </cell>
          <cell r="J2749">
            <v>2047</v>
          </cell>
          <cell r="K2749">
            <v>4169252</v>
          </cell>
          <cell r="L2749">
            <v>6065</v>
          </cell>
          <cell r="M2749">
            <v>5599753</v>
          </cell>
          <cell r="N2749">
            <v>3054</v>
          </cell>
          <cell r="O2749">
            <v>3492028</v>
          </cell>
          <cell r="P2749">
            <v>2738</v>
          </cell>
          <cell r="Q2749">
            <v>885933</v>
          </cell>
          <cell r="R2749">
            <v>3234</v>
          </cell>
          <cell r="S2749">
            <v>411051</v>
          </cell>
          <cell r="T2749">
            <v>19886</v>
          </cell>
          <cell r="U2749">
            <v>2797</v>
          </cell>
        </row>
        <row r="2750">
          <cell r="A2750">
            <v>892301290</v>
          </cell>
          <cell r="B2750" t="str">
            <v xml:space="preserve">LACTEOS DEL CESAR S.  A.                                              </v>
          </cell>
          <cell r="C2750" t="str">
            <v xml:space="preserve">VALLEDUPAR                </v>
          </cell>
          <cell r="D2750" t="str">
            <v xml:space="preserve">CESAR                     </v>
          </cell>
          <cell r="E2750" t="str">
            <v>VIGILANCIA</v>
          </cell>
          <cell r="F2750" t="str">
            <v>ACTIVA</v>
          </cell>
          <cell r="G2750" t="str">
            <v xml:space="preserve">PRODUCTOS ALIMENTICIOS                       </v>
          </cell>
          <cell r="H2750">
            <v>2749</v>
          </cell>
          <cell r="I2750">
            <v>6270124</v>
          </cell>
          <cell r="J2750">
            <v>2063.5</v>
          </cell>
          <cell r="K2750">
            <v>4122238</v>
          </cell>
          <cell r="L2750">
            <v>2077</v>
          </cell>
          <cell r="M2750">
            <v>21662838</v>
          </cell>
          <cell r="N2750">
            <v>1925</v>
          </cell>
          <cell r="O2750">
            <v>6043429</v>
          </cell>
          <cell r="P2750">
            <v>2778</v>
          </cell>
          <cell r="Q2750">
            <v>871973</v>
          </cell>
          <cell r="R2750">
            <v>5242</v>
          </cell>
          <cell r="S2750">
            <v>195183</v>
          </cell>
          <cell r="T2750">
            <v>16834.5</v>
          </cell>
          <cell r="U2750">
            <v>2389</v>
          </cell>
        </row>
        <row r="2751">
          <cell r="A2751">
            <v>860027231</v>
          </cell>
          <cell r="B2751" t="str">
            <v xml:space="preserve">HELBERT Y COMPANIA LIMITADA                                           </v>
          </cell>
          <cell r="C2751" t="str">
            <v xml:space="preserve">BOGOTA D.C.               </v>
          </cell>
          <cell r="D2751" t="str">
            <v xml:space="preserve">BOGOTA D.C.               </v>
          </cell>
          <cell r="E2751" t="str">
            <v>INSPECCIÓN</v>
          </cell>
          <cell r="F2751" t="str">
            <v>ACTIVA</v>
          </cell>
          <cell r="G2751" t="str">
            <v xml:space="preserve">INDUSTRIA METALMECANICA DERIVADA             </v>
          </cell>
          <cell r="H2751">
            <v>2750</v>
          </cell>
          <cell r="I2751">
            <v>6269994</v>
          </cell>
          <cell r="J2751">
            <v>2596.5</v>
          </cell>
          <cell r="K2751">
            <v>2951870</v>
          </cell>
          <cell r="L2751">
            <v>3784</v>
          </cell>
          <cell r="M2751">
            <v>10670476</v>
          </cell>
          <cell r="N2751">
            <v>3852</v>
          </cell>
          <cell r="O2751">
            <v>2662989</v>
          </cell>
          <cell r="P2751">
            <v>3197</v>
          </cell>
          <cell r="Q2751">
            <v>710776</v>
          </cell>
          <cell r="R2751">
            <v>3641</v>
          </cell>
          <cell r="S2751">
            <v>342289</v>
          </cell>
          <cell r="T2751">
            <v>19820.5</v>
          </cell>
          <cell r="U2751">
            <v>2784</v>
          </cell>
        </row>
        <row r="2752">
          <cell r="A2752">
            <v>830071121</v>
          </cell>
          <cell r="B2752" t="str">
            <v xml:space="preserve">C I PRECONCRETOS RAHS LTDA                                            </v>
          </cell>
          <cell r="C2752" t="str">
            <v xml:space="preserve">BOGOTA D.C.               </v>
          </cell>
          <cell r="D2752" t="str">
            <v xml:space="preserve">BOGOTA D.C.               </v>
          </cell>
          <cell r="E2752" t="str">
            <v>VIGILANCIA</v>
          </cell>
          <cell r="F2752" t="str">
            <v>ACTIVA</v>
          </cell>
          <cell r="G2752" t="str">
            <v>FABRICACION DE PRODUCTOS DE CEMENTO, HORMIGON</v>
          </cell>
          <cell r="H2752">
            <v>2751</v>
          </cell>
          <cell r="I2752">
            <v>6268346</v>
          </cell>
          <cell r="J2752">
            <v>2918</v>
          </cell>
          <cell r="K2752">
            <v>2533255</v>
          </cell>
          <cell r="L2752">
            <v>2102</v>
          </cell>
          <cell r="M2752">
            <v>21298945</v>
          </cell>
          <cell r="N2752">
            <v>5273</v>
          </cell>
          <cell r="O2752">
            <v>1769450</v>
          </cell>
          <cell r="P2752">
            <v>2229</v>
          </cell>
          <cell r="Q2752">
            <v>1163972</v>
          </cell>
          <cell r="R2752">
            <v>1531</v>
          </cell>
          <cell r="S2752">
            <v>1148214</v>
          </cell>
          <cell r="T2752">
            <v>16804</v>
          </cell>
          <cell r="U2752">
            <v>2386</v>
          </cell>
        </row>
        <row r="2753">
          <cell r="A2753">
            <v>800240450</v>
          </cell>
          <cell r="B2753" t="str">
            <v xml:space="preserve">PRIETO &amp; CARRIZOSA S A                                                </v>
          </cell>
          <cell r="C2753" t="str">
            <v xml:space="preserve">BOGOTA D.C.               </v>
          </cell>
          <cell r="D2753" t="str">
            <v xml:space="preserve">BOGOTA D.C.               </v>
          </cell>
          <cell r="E2753" t="str">
            <v>VIGILANCIA</v>
          </cell>
          <cell r="F2753" t="str">
            <v>ACTIVA</v>
          </cell>
          <cell r="G2753" t="str">
            <v xml:space="preserve">OTRAS ACTIVIDADES EMPRESARIALES              </v>
          </cell>
          <cell r="H2753">
            <v>2752</v>
          </cell>
          <cell r="I2753">
            <v>6260600</v>
          </cell>
          <cell r="J2753">
            <v>2355.5</v>
          </cell>
          <cell r="K2753">
            <v>3377797</v>
          </cell>
          <cell r="L2753">
            <v>2865</v>
          </cell>
          <cell r="M2753">
            <v>14956735</v>
          </cell>
          <cell r="N2753">
            <v>795</v>
          </cell>
          <cell r="O2753">
            <v>14956735</v>
          </cell>
          <cell r="P2753">
            <v>1082</v>
          </cell>
          <cell r="Q2753">
            <v>2748484</v>
          </cell>
          <cell r="R2753">
            <v>917</v>
          </cell>
          <cell r="S2753">
            <v>2208699</v>
          </cell>
          <cell r="T2753">
            <v>10766.5</v>
          </cell>
          <cell r="U2753">
            <v>1598</v>
          </cell>
        </row>
        <row r="2754">
          <cell r="A2754">
            <v>811045607</v>
          </cell>
          <cell r="B2754" t="str">
            <v xml:space="preserve">INVERSIONES EURO S.A.                                                 </v>
          </cell>
          <cell r="C2754" t="str">
            <v xml:space="preserve">ITAGUI                    </v>
          </cell>
          <cell r="D2754" t="str">
            <v xml:space="preserve">ANTIOQUIA                 </v>
          </cell>
          <cell r="E2754" t="str">
            <v>VIGILANCIA</v>
          </cell>
          <cell r="F2754" t="str">
            <v>ACTIVA</v>
          </cell>
          <cell r="G2754" t="str">
            <v xml:space="preserve">COMERCIO AL POR MENOR                        </v>
          </cell>
          <cell r="H2754">
            <v>2753</v>
          </cell>
          <cell r="I2754">
            <v>6241720</v>
          </cell>
          <cell r="J2754">
            <v>3648</v>
          </cell>
          <cell r="K2754">
            <v>1779244</v>
          </cell>
          <cell r="L2754">
            <v>1248</v>
          </cell>
          <cell r="M2754">
            <v>37775940</v>
          </cell>
          <cell r="N2754">
            <v>2079</v>
          </cell>
          <cell r="O2754">
            <v>5519266</v>
          </cell>
          <cell r="P2754">
            <v>3547</v>
          </cell>
          <cell r="Q2754">
            <v>616703</v>
          </cell>
          <cell r="R2754">
            <v>3458</v>
          </cell>
          <cell r="S2754">
            <v>370399</v>
          </cell>
          <cell r="T2754">
            <v>16733</v>
          </cell>
          <cell r="U2754">
            <v>2375</v>
          </cell>
        </row>
        <row r="2755">
          <cell r="A2755">
            <v>860038787</v>
          </cell>
          <cell r="B2755" t="str">
            <v xml:space="preserve">CENTRO MOTOR S.A.                                                     </v>
          </cell>
          <cell r="C2755" t="str">
            <v xml:space="preserve">BOGOTA D.C.               </v>
          </cell>
          <cell r="D2755" t="str">
            <v xml:space="preserve">BOGOTA D.C.               </v>
          </cell>
          <cell r="E2755" t="str">
            <v>VIGILANCIA</v>
          </cell>
          <cell r="F2755" t="str">
            <v>ACTIVA</v>
          </cell>
          <cell r="G2755" t="str">
            <v xml:space="preserve">COMERCIO DE VEHICULOS Y ACTIVIDADES CONEXAS  </v>
          </cell>
          <cell r="H2755">
            <v>2754</v>
          </cell>
          <cell r="I2755">
            <v>6232737</v>
          </cell>
          <cell r="J2755">
            <v>2132</v>
          </cell>
          <cell r="K2755">
            <v>3965446</v>
          </cell>
          <cell r="L2755">
            <v>1889</v>
          </cell>
          <cell r="M2755">
            <v>24138900</v>
          </cell>
          <cell r="N2755">
            <v>2959</v>
          </cell>
          <cell r="O2755">
            <v>3626230</v>
          </cell>
          <cell r="P2755">
            <v>2522</v>
          </cell>
          <cell r="Q2755">
            <v>988987</v>
          </cell>
          <cell r="R2755">
            <v>2961</v>
          </cell>
          <cell r="S2755">
            <v>466090</v>
          </cell>
          <cell r="T2755">
            <v>15217</v>
          </cell>
          <cell r="U2755">
            <v>2175</v>
          </cell>
        </row>
        <row r="2756">
          <cell r="A2756">
            <v>860528396</v>
          </cell>
          <cell r="B2756" t="str">
            <v xml:space="preserve">COMERCIAL PAPELERA LTDA                                               </v>
          </cell>
          <cell r="C2756" t="str">
            <v xml:space="preserve">BOGOTA D.C.               </v>
          </cell>
          <cell r="D2756" t="str">
            <v xml:space="preserve">BOGOTA D.C.               </v>
          </cell>
          <cell r="E2756" t="str">
            <v>VIGILANCIA</v>
          </cell>
          <cell r="F2756" t="str">
            <v>ACTIVA</v>
          </cell>
          <cell r="G2756" t="str">
            <v xml:space="preserve">COMERCIO AL POR MENOR                        </v>
          </cell>
          <cell r="H2756">
            <v>2755</v>
          </cell>
          <cell r="I2756">
            <v>6226317</v>
          </cell>
          <cell r="J2756">
            <v>2671</v>
          </cell>
          <cell r="K2756">
            <v>2861661</v>
          </cell>
          <cell r="L2756">
            <v>3193</v>
          </cell>
          <cell r="M2756">
            <v>13126890</v>
          </cell>
          <cell r="N2756">
            <v>2339</v>
          </cell>
          <cell r="O2756">
            <v>4804442</v>
          </cell>
          <cell r="P2756">
            <v>4903</v>
          </cell>
          <cell r="Q2756">
            <v>388593</v>
          </cell>
          <cell r="R2756">
            <v>3970</v>
          </cell>
          <cell r="S2756">
            <v>300997</v>
          </cell>
          <cell r="T2756">
            <v>19831</v>
          </cell>
          <cell r="U2756">
            <v>2791</v>
          </cell>
        </row>
        <row r="2757">
          <cell r="A2757">
            <v>890901007</v>
          </cell>
          <cell r="B2757" t="str">
            <v xml:space="preserve">CARBONES NECHI LTDA                                                   </v>
          </cell>
          <cell r="C2757" t="str">
            <v xml:space="preserve">MEDELLIN                  </v>
          </cell>
          <cell r="D2757" t="str">
            <v xml:space="preserve">ANTIOQUIA                 </v>
          </cell>
          <cell r="E2757" t="str">
            <v>INSPECCIÓN</v>
          </cell>
          <cell r="F2757" t="str">
            <v>ACTIVA</v>
          </cell>
          <cell r="G2757" t="str">
            <v xml:space="preserve">CARBON Y DERIVADOS                           </v>
          </cell>
          <cell r="H2757">
            <v>2756</v>
          </cell>
          <cell r="I2757">
            <v>6220017</v>
          </cell>
          <cell r="J2757">
            <v>2177</v>
          </cell>
          <cell r="K2757">
            <v>3827246</v>
          </cell>
          <cell r="L2757">
            <v>3290</v>
          </cell>
          <cell r="M2757">
            <v>12717778</v>
          </cell>
          <cell r="N2757">
            <v>4067</v>
          </cell>
          <cell r="O2757">
            <v>2471576</v>
          </cell>
          <cell r="P2757">
            <v>1951</v>
          </cell>
          <cell r="Q2757">
            <v>1374020</v>
          </cell>
          <cell r="R2757">
            <v>2643</v>
          </cell>
          <cell r="S2757">
            <v>544835</v>
          </cell>
          <cell r="T2757">
            <v>16884</v>
          </cell>
          <cell r="U2757">
            <v>2402</v>
          </cell>
        </row>
        <row r="2758">
          <cell r="A2758">
            <v>811003895</v>
          </cell>
          <cell r="B2758" t="str">
            <v xml:space="preserve">IMPRESOS EL DIA LTDA                                                  </v>
          </cell>
          <cell r="C2758" t="str">
            <v xml:space="preserve">MEDELLIN                  </v>
          </cell>
          <cell r="D2758" t="str">
            <v xml:space="preserve">ANTIOQUIA                 </v>
          </cell>
          <cell r="E2758" t="str">
            <v>INSPECCIÓN</v>
          </cell>
          <cell r="F2758" t="str">
            <v>ACTIVA</v>
          </cell>
          <cell r="G2758" t="str">
            <v>EDITORIAL E IMPRESION (SIN INCLUIR PUBLICACIO</v>
          </cell>
          <cell r="H2758">
            <v>2757</v>
          </cell>
          <cell r="I2758">
            <v>6211400</v>
          </cell>
          <cell r="J2758">
            <v>2441</v>
          </cell>
          <cell r="K2758">
            <v>3205553</v>
          </cell>
          <cell r="L2758">
            <v>3582</v>
          </cell>
          <cell r="M2758">
            <v>11440881</v>
          </cell>
          <cell r="N2758">
            <v>4553</v>
          </cell>
          <cell r="O2758">
            <v>2147665</v>
          </cell>
          <cell r="P2758">
            <v>4332</v>
          </cell>
          <cell r="Q2758">
            <v>466269</v>
          </cell>
          <cell r="R2758">
            <v>3393</v>
          </cell>
          <cell r="S2758">
            <v>380080</v>
          </cell>
          <cell r="T2758">
            <v>21058</v>
          </cell>
          <cell r="U2758">
            <v>2978</v>
          </cell>
        </row>
        <row r="2759">
          <cell r="A2759">
            <v>830025740</v>
          </cell>
          <cell r="B2759" t="str">
            <v xml:space="preserve">N L C EDITORES S A                                                    </v>
          </cell>
          <cell r="C2759" t="str">
            <v xml:space="preserve">BOGOTA D.C.               </v>
          </cell>
          <cell r="D2759" t="str">
            <v xml:space="preserve">BOGOTA D.C.               </v>
          </cell>
          <cell r="E2759" t="str">
            <v>INSPECCIÓN</v>
          </cell>
          <cell r="F2759" t="str">
            <v>ACTIVA</v>
          </cell>
          <cell r="G2759" t="str">
            <v>EDITORIAL E IMPRESION (SIN INCLUIR PUBLICACIO</v>
          </cell>
          <cell r="H2759">
            <v>2758</v>
          </cell>
          <cell r="I2759">
            <v>6207791</v>
          </cell>
          <cell r="J2759">
            <v>2348.5</v>
          </cell>
          <cell r="K2759">
            <v>3393327</v>
          </cell>
          <cell r="L2759">
            <v>3896</v>
          </cell>
          <cell r="M2759">
            <v>10339863</v>
          </cell>
          <cell r="N2759">
            <v>1157</v>
          </cell>
          <cell r="O2759">
            <v>10082692</v>
          </cell>
          <cell r="P2759">
            <v>1306</v>
          </cell>
          <cell r="Q2759">
            <v>2191694</v>
          </cell>
          <cell r="R2759">
            <v>1684</v>
          </cell>
          <cell r="S2759">
            <v>1013290</v>
          </cell>
          <cell r="T2759">
            <v>13149.5</v>
          </cell>
          <cell r="U2759">
            <v>1911</v>
          </cell>
        </row>
        <row r="2760">
          <cell r="A2760">
            <v>860090486</v>
          </cell>
          <cell r="B2760" t="str">
            <v xml:space="preserve">H ROJAS Y ASOCIADOS LTDA                                              </v>
          </cell>
          <cell r="C2760" t="str">
            <v xml:space="preserve">BOGOTA D.C.               </v>
          </cell>
          <cell r="D2760" t="str">
            <v xml:space="preserve">BOGOTA D.C.               </v>
          </cell>
          <cell r="E2760" t="str">
            <v>INSPECCIÓN</v>
          </cell>
          <cell r="F2760" t="str">
            <v>ACTIVA</v>
          </cell>
          <cell r="G2760" t="str">
            <v xml:space="preserve">CONSTRUCCION DE OBRAS RESIDENCIALES          </v>
          </cell>
          <cell r="H2760">
            <v>2759</v>
          </cell>
          <cell r="I2760">
            <v>6201514</v>
          </cell>
          <cell r="J2760">
            <v>2108</v>
          </cell>
          <cell r="K2760">
            <v>4015995</v>
          </cell>
          <cell r="L2760">
            <v>4555</v>
          </cell>
          <cell r="M2760">
            <v>8530452</v>
          </cell>
          <cell r="N2760">
            <v>3793</v>
          </cell>
          <cell r="O2760">
            <v>2703647</v>
          </cell>
          <cell r="P2760">
            <v>1947</v>
          </cell>
          <cell r="Q2760">
            <v>1377957</v>
          </cell>
          <cell r="R2760">
            <v>2159</v>
          </cell>
          <cell r="S2760">
            <v>725658</v>
          </cell>
          <cell r="T2760">
            <v>17321</v>
          </cell>
          <cell r="U2760">
            <v>2456</v>
          </cell>
        </row>
        <row r="2761">
          <cell r="A2761">
            <v>890323576</v>
          </cell>
          <cell r="B2761" t="str">
            <v xml:space="preserve">CONGO FILMS LTDA.                                                     </v>
          </cell>
          <cell r="C2761" t="str">
            <v xml:space="preserve">BOGOTA D.C.               </v>
          </cell>
          <cell r="D2761" t="str">
            <v xml:space="preserve">BOGOTA D.C.               </v>
          </cell>
          <cell r="E2761" t="str">
            <v>INSPECCIÓN</v>
          </cell>
          <cell r="F2761" t="str">
            <v>ACTIVA</v>
          </cell>
          <cell r="G2761" t="str">
            <v xml:space="preserve">ACTIVIDADES INMOBILIARIAS                    </v>
          </cell>
          <cell r="H2761">
            <v>2760</v>
          </cell>
          <cell r="I2761">
            <v>6200242</v>
          </cell>
          <cell r="J2761">
            <v>3384.5</v>
          </cell>
          <cell r="K2761">
            <v>2016817</v>
          </cell>
          <cell r="L2761">
            <v>4897</v>
          </cell>
          <cell r="M2761">
            <v>7712766</v>
          </cell>
          <cell r="N2761">
            <v>4094</v>
          </cell>
          <cell r="O2761">
            <v>2450055</v>
          </cell>
          <cell r="P2761">
            <v>2021</v>
          </cell>
          <cell r="Q2761">
            <v>1327724</v>
          </cell>
          <cell r="R2761">
            <v>3704</v>
          </cell>
          <cell r="S2761">
            <v>333906</v>
          </cell>
          <cell r="T2761">
            <v>20860.5</v>
          </cell>
          <cell r="U2761">
            <v>2943</v>
          </cell>
        </row>
        <row r="2762">
          <cell r="A2762">
            <v>800162143</v>
          </cell>
          <cell r="B2762" t="str">
            <v xml:space="preserve">COBRE Y BRONCE LTDA IMPORTACIONES Y REPRESENTACIONES                  </v>
          </cell>
          <cell r="C2762" t="str">
            <v xml:space="preserve">BOGOTA D.C.               </v>
          </cell>
          <cell r="D2762" t="str">
            <v xml:space="preserve">BOGOTA D.C.               </v>
          </cell>
          <cell r="E2762" t="str">
            <v>INSPECCIÓN</v>
          </cell>
          <cell r="F2762" t="str">
            <v>ACTIVA</v>
          </cell>
          <cell r="G2762" t="str">
            <v xml:space="preserve">COMERCIO AL POR MAYOR                        </v>
          </cell>
          <cell r="H2762">
            <v>2761</v>
          </cell>
          <cell r="I2762">
            <v>6199067</v>
          </cell>
          <cell r="J2762">
            <v>3043</v>
          </cell>
          <cell r="K2762">
            <v>2383742</v>
          </cell>
          <cell r="L2762">
            <v>3400</v>
          </cell>
          <cell r="M2762">
            <v>12271905</v>
          </cell>
          <cell r="N2762">
            <v>4524</v>
          </cell>
          <cell r="O2762">
            <v>2165001</v>
          </cell>
          <cell r="P2762">
            <v>2261</v>
          </cell>
          <cell r="Q2762">
            <v>1139565</v>
          </cell>
          <cell r="R2762">
            <v>3235</v>
          </cell>
          <cell r="S2762">
            <v>411011</v>
          </cell>
          <cell r="T2762">
            <v>19224</v>
          </cell>
          <cell r="U2762">
            <v>2709</v>
          </cell>
        </row>
        <row r="2763">
          <cell r="A2763">
            <v>860529068</v>
          </cell>
          <cell r="B2763" t="str">
            <v xml:space="preserve">C I COLDISEÑO LTDA                                                    </v>
          </cell>
          <cell r="C2763" t="str">
            <v xml:space="preserve">BOGOTA D.C.               </v>
          </cell>
          <cell r="D2763" t="str">
            <v xml:space="preserve">BOGOTA D.C.               </v>
          </cell>
          <cell r="E2763" t="str">
            <v>INSPECCIÓN</v>
          </cell>
          <cell r="F2763" t="str">
            <v>ACTIVA</v>
          </cell>
          <cell r="G2763" t="str">
            <v xml:space="preserve">OTRAS INDUSTRIAS MANUFACTURERAS              </v>
          </cell>
          <cell r="H2763">
            <v>2762</v>
          </cell>
          <cell r="I2763">
            <v>6196913</v>
          </cell>
          <cell r="J2763">
            <v>2615</v>
          </cell>
          <cell r="K2763">
            <v>2930686</v>
          </cell>
          <cell r="L2763">
            <v>3882</v>
          </cell>
          <cell r="M2763">
            <v>10382361</v>
          </cell>
          <cell r="N2763">
            <v>2347</v>
          </cell>
          <cell r="O2763">
            <v>4785721</v>
          </cell>
          <cell r="P2763">
            <v>2345</v>
          </cell>
          <cell r="Q2763">
            <v>1085143</v>
          </cell>
          <cell r="R2763">
            <v>3333</v>
          </cell>
          <cell r="S2763">
            <v>390800</v>
          </cell>
          <cell r="T2763">
            <v>17284</v>
          </cell>
          <cell r="U2763">
            <v>2451</v>
          </cell>
        </row>
        <row r="2764">
          <cell r="A2764">
            <v>830039854</v>
          </cell>
          <cell r="B2764" t="str">
            <v xml:space="preserve">ECOLAB COLOMBIA S.A.                                                  </v>
          </cell>
          <cell r="C2764" t="str">
            <v xml:space="preserve">BOGOTA D.C.               </v>
          </cell>
          <cell r="D2764" t="str">
            <v xml:space="preserve">BOGOTA D.C.               </v>
          </cell>
          <cell r="E2764" t="str">
            <v>INSPECCIÓN</v>
          </cell>
          <cell r="F2764" t="str">
            <v>ACTIVA</v>
          </cell>
          <cell r="G2764" t="str">
            <v xml:space="preserve">PRODUCTOS QUIMICOS                           </v>
          </cell>
          <cell r="H2764">
            <v>2763</v>
          </cell>
          <cell r="I2764">
            <v>6195945</v>
          </cell>
          <cell r="J2764">
            <v>2256</v>
          </cell>
          <cell r="K2764">
            <v>3610147</v>
          </cell>
          <cell r="L2764">
            <v>4394</v>
          </cell>
          <cell r="M2764">
            <v>8935495</v>
          </cell>
          <cell r="N2764">
            <v>2036</v>
          </cell>
          <cell r="O2764">
            <v>5696359</v>
          </cell>
          <cell r="P2764">
            <v>1309</v>
          </cell>
          <cell r="Q2764">
            <v>2185523</v>
          </cell>
          <cell r="R2764">
            <v>1717</v>
          </cell>
          <cell r="S2764">
            <v>986447</v>
          </cell>
          <cell r="T2764">
            <v>14475</v>
          </cell>
          <cell r="U2764">
            <v>2097</v>
          </cell>
        </row>
        <row r="2765">
          <cell r="A2765">
            <v>800147650</v>
          </cell>
          <cell r="B2765" t="str">
            <v xml:space="preserve">MATERIALES SU CONSTRUCCION S.A.                                       </v>
          </cell>
          <cell r="C2765" t="str">
            <v xml:space="preserve">MEDELLIN                  </v>
          </cell>
          <cell r="D2765" t="str">
            <v xml:space="preserve">ANTIOQUIA                 </v>
          </cell>
          <cell r="E2765" t="str">
            <v>VIGILANCIA</v>
          </cell>
          <cell r="F2765" t="str">
            <v>ACTIVA</v>
          </cell>
          <cell r="G2765" t="str">
            <v xml:space="preserve">COMERCIO AL POR MAYOR                        </v>
          </cell>
          <cell r="H2765">
            <v>2764</v>
          </cell>
          <cell r="I2765">
            <v>6194660</v>
          </cell>
          <cell r="J2765">
            <v>2864</v>
          </cell>
          <cell r="K2765">
            <v>2604840</v>
          </cell>
          <cell r="L2765">
            <v>2354</v>
          </cell>
          <cell r="M2765">
            <v>18718514</v>
          </cell>
          <cell r="N2765">
            <v>3875</v>
          </cell>
          <cell r="O2765">
            <v>2642430</v>
          </cell>
          <cell r="P2765">
            <v>4046</v>
          </cell>
          <cell r="Q2765">
            <v>518550</v>
          </cell>
          <cell r="R2765">
            <v>3830</v>
          </cell>
          <cell r="S2765">
            <v>317937</v>
          </cell>
          <cell r="T2765">
            <v>19733</v>
          </cell>
          <cell r="U2765">
            <v>2779</v>
          </cell>
        </row>
        <row r="2766">
          <cell r="A2766">
            <v>860003437</v>
          </cell>
          <cell r="B2766" t="str">
            <v xml:space="preserve">CENTRAL LIMITADA                                                      </v>
          </cell>
          <cell r="C2766" t="str">
            <v xml:space="preserve">BOGOTA D.C.               </v>
          </cell>
          <cell r="D2766" t="str">
            <v xml:space="preserve">BOGOTA D.C.               </v>
          </cell>
          <cell r="E2766" t="str">
            <v>INSPECCIÓN</v>
          </cell>
          <cell r="F2766" t="str">
            <v>ACTIVA</v>
          </cell>
          <cell r="G2766" t="str">
            <v xml:space="preserve">COMERCIO DE VEHICULOS Y ACTIVIDADES CONEXAS  </v>
          </cell>
          <cell r="H2766">
            <v>2765</v>
          </cell>
          <cell r="I2766">
            <v>6191358</v>
          </cell>
          <cell r="J2766">
            <v>2060</v>
          </cell>
          <cell r="K2766">
            <v>4132915</v>
          </cell>
          <cell r="L2766">
            <v>4454</v>
          </cell>
          <cell r="M2766">
            <v>8786296</v>
          </cell>
          <cell r="N2766">
            <v>3978</v>
          </cell>
          <cell r="O2766">
            <v>2553910</v>
          </cell>
          <cell r="P2766">
            <v>2560</v>
          </cell>
          <cell r="Q2766">
            <v>966233</v>
          </cell>
          <cell r="R2766">
            <v>2593</v>
          </cell>
          <cell r="S2766">
            <v>559335</v>
          </cell>
          <cell r="T2766">
            <v>18410</v>
          </cell>
          <cell r="U2766">
            <v>2597</v>
          </cell>
        </row>
        <row r="2767">
          <cell r="A2767">
            <v>860350277</v>
          </cell>
          <cell r="B2767" t="str">
            <v xml:space="preserve">SERVICIOS DE INGENIERIA CIVIL S.A                                     </v>
          </cell>
          <cell r="C2767" t="str">
            <v xml:space="preserve">BOGOTA D.C.               </v>
          </cell>
          <cell r="D2767" t="str">
            <v xml:space="preserve">BOGOTA D.C.               </v>
          </cell>
          <cell r="E2767" t="str">
            <v>VIGILANCIA</v>
          </cell>
          <cell r="F2767" t="str">
            <v>ACTIVA</v>
          </cell>
          <cell r="G2767" t="str">
            <v xml:space="preserve">CONSTRUCCION DE OBRAS CIVILES                </v>
          </cell>
          <cell r="H2767">
            <v>2766</v>
          </cell>
          <cell r="I2767">
            <v>6187650</v>
          </cell>
          <cell r="J2767">
            <v>2406</v>
          </cell>
          <cell r="K2767">
            <v>3272688</v>
          </cell>
          <cell r="L2767">
            <v>2538</v>
          </cell>
          <cell r="M2767">
            <v>17290086</v>
          </cell>
          <cell r="N2767">
            <v>4422</v>
          </cell>
          <cell r="O2767">
            <v>2233234</v>
          </cell>
          <cell r="P2767">
            <v>1768</v>
          </cell>
          <cell r="Q2767">
            <v>1543036</v>
          </cell>
          <cell r="R2767">
            <v>1601</v>
          </cell>
          <cell r="S2767">
            <v>1081895</v>
          </cell>
          <cell r="T2767">
            <v>15501</v>
          </cell>
          <cell r="U2767">
            <v>2224</v>
          </cell>
        </row>
        <row r="2768">
          <cell r="A2768">
            <v>830102034</v>
          </cell>
          <cell r="B2768" t="str">
            <v xml:space="preserve">MERCADOS ROMI S A                                                     </v>
          </cell>
          <cell r="C2768" t="str">
            <v xml:space="preserve">BOGOTA D.C.               </v>
          </cell>
          <cell r="D2768" t="str">
            <v xml:space="preserve">BOGOTA D.C.               </v>
          </cell>
          <cell r="E2768" t="str">
            <v>VIGILANCIA</v>
          </cell>
          <cell r="F2768" t="str">
            <v>ACTIVA</v>
          </cell>
          <cell r="G2768" t="str">
            <v xml:space="preserve">COMERCIO AL POR MENOR                        </v>
          </cell>
          <cell r="H2768">
            <v>2767</v>
          </cell>
          <cell r="I2768">
            <v>6184502</v>
          </cell>
          <cell r="J2768">
            <v>2307</v>
          </cell>
          <cell r="K2768">
            <v>3501704</v>
          </cell>
          <cell r="L2768">
            <v>1532</v>
          </cell>
          <cell r="M2768">
            <v>30772456</v>
          </cell>
          <cell r="N2768">
            <v>1743</v>
          </cell>
          <cell r="O2768">
            <v>6792898</v>
          </cell>
          <cell r="P2768">
            <v>6923</v>
          </cell>
          <cell r="Q2768">
            <v>212533</v>
          </cell>
          <cell r="R2768">
            <v>4699</v>
          </cell>
          <cell r="S2768">
            <v>231091</v>
          </cell>
          <cell r="T2768">
            <v>19971</v>
          </cell>
          <cell r="U2768">
            <v>2813</v>
          </cell>
        </row>
        <row r="2769">
          <cell r="A2769">
            <v>835000235</v>
          </cell>
          <cell r="B2769" t="str">
            <v xml:space="preserve">APUESTAS UNIDAS DEL PACIFICO S.A.                                     </v>
          </cell>
          <cell r="C2769" t="str">
            <v xml:space="preserve">BUENAVENTURA              </v>
          </cell>
          <cell r="D2769" t="str">
            <v xml:space="preserve">VALLE                     </v>
          </cell>
          <cell r="E2769" t="str">
            <v>VIGILANCIA</v>
          </cell>
          <cell r="F2769" t="str">
            <v>ACTIVA</v>
          </cell>
          <cell r="G2769" t="str">
            <v xml:space="preserve">OTRAS ACTIVIDADES DE SERVISIOS COMUNITARIOS, </v>
          </cell>
          <cell r="H2769">
            <v>2768</v>
          </cell>
          <cell r="I2769">
            <v>6157715</v>
          </cell>
          <cell r="J2769">
            <v>1980</v>
          </cell>
          <cell r="K2769">
            <v>4412776</v>
          </cell>
          <cell r="L2769">
            <v>1989</v>
          </cell>
          <cell r="M2769">
            <v>22790439</v>
          </cell>
          <cell r="N2769">
            <v>1477</v>
          </cell>
          <cell r="O2769">
            <v>7918614</v>
          </cell>
          <cell r="P2769">
            <v>1870</v>
          </cell>
          <cell r="Q2769">
            <v>1440707</v>
          </cell>
          <cell r="R2769">
            <v>1964</v>
          </cell>
          <cell r="S2769">
            <v>825855</v>
          </cell>
          <cell r="T2769">
            <v>12048</v>
          </cell>
          <cell r="U2769">
            <v>1772</v>
          </cell>
        </row>
        <row r="2770">
          <cell r="A2770">
            <v>816006449</v>
          </cell>
          <cell r="B2770" t="str">
            <v xml:space="preserve">LA INTEGRIDAD S.A.                                                    </v>
          </cell>
          <cell r="C2770" t="str">
            <v xml:space="preserve">PEREIRA                   </v>
          </cell>
          <cell r="D2770" t="str">
            <v xml:space="preserve">RISARALDA                 </v>
          </cell>
          <cell r="E2770" t="str">
            <v>VIGILANCIA</v>
          </cell>
          <cell r="F2770" t="str">
            <v>ACTIVA</v>
          </cell>
          <cell r="G2770" t="str">
            <v xml:space="preserve">COMERCIO AL POR MAYOR                        </v>
          </cell>
          <cell r="H2770">
            <v>2769</v>
          </cell>
          <cell r="I2770">
            <v>6136586</v>
          </cell>
          <cell r="J2770">
            <v>4233.5</v>
          </cell>
          <cell r="K2770">
            <v>1372354</v>
          </cell>
          <cell r="L2770">
            <v>1057</v>
          </cell>
          <cell r="M2770">
            <v>44897349</v>
          </cell>
          <cell r="N2770">
            <v>2428</v>
          </cell>
          <cell r="O2770">
            <v>4627521</v>
          </cell>
          <cell r="P2770">
            <v>4787</v>
          </cell>
          <cell r="Q2770">
            <v>402426</v>
          </cell>
          <cell r="R2770">
            <v>4072</v>
          </cell>
          <cell r="S2770">
            <v>290099</v>
          </cell>
          <cell r="T2770">
            <v>19346.5</v>
          </cell>
          <cell r="U2770">
            <v>2730</v>
          </cell>
        </row>
        <row r="2771">
          <cell r="A2771">
            <v>900079247</v>
          </cell>
          <cell r="B2771" t="str">
            <v xml:space="preserve">TOI EDITORES S.A.                                                     </v>
          </cell>
          <cell r="C2771" t="str">
            <v xml:space="preserve">BOGOTA D.C.               </v>
          </cell>
          <cell r="D2771" t="str">
            <v xml:space="preserve">BOGOTA D.C.               </v>
          </cell>
          <cell r="E2771" t="str">
            <v>INSPECCIÓN</v>
          </cell>
          <cell r="F2771" t="str">
            <v>ACTIVA</v>
          </cell>
          <cell r="G2771" t="str">
            <v>EDITORIAL E IMPRESION (SIN INCLUIR PUBLICACIO</v>
          </cell>
          <cell r="H2771">
            <v>2770</v>
          </cell>
          <cell r="I2771">
            <v>6125073</v>
          </cell>
          <cell r="J2771">
            <v>2645</v>
          </cell>
          <cell r="K2771">
            <v>2895199</v>
          </cell>
          <cell r="L2771">
            <v>6354</v>
          </cell>
          <cell r="M2771">
            <v>5185248</v>
          </cell>
          <cell r="N2771">
            <v>3138</v>
          </cell>
          <cell r="O2771">
            <v>3372072</v>
          </cell>
          <cell r="P2771">
            <v>1044</v>
          </cell>
          <cell r="Q2771">
            <v>2837713</v>
          </cell>
          <cell r="R2771">
            <v>797</v>
          </cell>
          <cell r="S2771">
            <v>2669097</v>
          </cell>
          <cell r="T2771">
            <v>16748</v>
          </cell>
          <cell r="U2771">
            <v>2388</v>
          </cell>
        </row>
        <row r="2772">
          <cell r="A2772">
            <v>811004112</v>
          </cell>
          <cell r="B2772" t="str">
            <v xml:space="preserve">DISPARTES S.A.                                                        </v>
          </cell>
          <cell r="C2772" t="str">
            <v xml:space="preserve">ITAGUI                    </v>
          </cell>
          <cell r="D2772" t="str">
            <v xml:space="preserve">ANTIOQUIA                 </v>
          </cell>
          <cell r="E2772" t="str">
            <v>INSPECCIÓN</v>
          </cell>
          <cell r="F2772" t="str">
            <v>ACTIVA</v>
          </cell>
          <cell r="G2772" t="str">
            <v xml:space="preserve">COMERCIO DE VEHICULOS Y ACTIVIDADES CONEXAS  </v>
          </cell>
          <cell r="H2772">
            <v>2771</v>
          </cell>
          <cell r="I2772">
            <v>6115269</v>
          </cell>
          <cell r="J2772">
            <v>3467.5</v>
          </cell>
          <cell r="K2772">
            <v>1937075</v>
          </cell>
          <cell r="L2772">
            <v>4410</v>
          </cell>
          <cell r="M2772">
            <v>8889946</v>
          </cell>
          <cell r="N2772">
            <v>3663</v>
          </cell>
          <cell r="O2772">
            <v>2810404</v>
          </cell>
          <cell r="P2772">
            <v>2906</v>
          </cell>
          <cell r="Q2772">
            <v>817921</v>
          </cell>
          <cell r="R2772">
            <v>3579</v>
          </cell>
          <cell r="S2772">
            <v>351395</v>
          </cell>
          <cell r="T2772">
            <v>20796.5</v>
          </cell>
          <cell r="U2772">
            <v>2939</v>
          </cell>
        </row>
        <row r="2773">
          <cell r="A2773">
            <v>830062005</v>
          </cell>
          <cell r="B2773" t="str">
            <v xml:space="preserve">EPLAX LTDA.                                                           </v>
          </cell>
          <cell r="C2773" t="str">
            <v xml:space="preserve">BOGOTA D.C.               </v>
          </cell>
          <cell r="D2773" t="str">
            <v xml:space="preserve">BOGOTA D.C.               </v>
          </cell>
          <cell r="E2773" t="str">
            <v>INSPECCIÓN</v>
          </cell>
          <cell r="F2773" t="str">
            <v>ACTIVA</v>
          </cell>
          <cell r="G2773" t="str">
            <v>EDITORIAL E IMPRESION (SIN INCLUIR PUBLICACIO</v>
          </cell>
          <cell r="H2773">
            <v>2772</v>
          </cell>
          <cell r="I2773">
            <v>6099491</v>
          </cell>
          <cell r="J2773">
            <v>2461.5</v>
          </cell>
          <cell r="K2773">
            <v>3165088</v>
          </cell>
          <cell r="L2773">
            <v>4736</v>
          </cell>
          <cell r="M2773">
            <v>8115967</v>
          </cell>
          <cell r="N2773">
            <v>4114</v>
          </cell>
          <cell r="O2773">
            <v>2436825</v>
          </cell>
          <cell r="P2773">
            <v>1746</v>
          </cell>
          <cell r="Q2773">
            <v>1568698</v>
          </cell>
          <cell r="R2773">
            <v>1844</v>
          </cell>
          <cell r="S2773">
            <v>899773</v>
          </cell>
          <cell r="T2773">
            <v>17673.5</v>
          </cell>
          <cell r="U2773">
            <v>2510</v>
          </cell>
        </row>
        <row r="2774">
          <cell r="A2774">
            <v>800118635</v>
          </cell>
          <cell r="B2774" t="str">
            <v xml:space="preserve">INVERHAY S.A.                                                         </v>
          </cell>
          <cell r="C2774" t="str">
            <v xml:space="preserve">BOGOTA D.C.               </v>
          </cell>
          <cell r="D2774" t="str">
            <v xml:space="preserve">BOGOTA D.C.               </v>
          </cell>
          <cell r="E2774" t="str">
            <v>INSPECCIÓN</v>
          </cell>
          <cell r="F2774" t="str">
            <v>ACTIVA</v>
          </cell>
          <cell r="G2774" t="str">
            <v xml:space="preserve">COMERCIO AL POR MAYOR                        </v>
          </cell>
          <cell r="H2774">
            <v>2773</v>
          </cell>
          <cell r="I2774">
            <v>6090728</v>
          </cell>
          <cell r="J2774">
            <v>2712</v>
          </cell>
          <cell r="K2774">
            <v>2809106</v>
          </cell>
          <cell r="L2774">
            <v>5543</v>
          </cell>
          <cell r="M2774">
            <v>6460433</v>
          </cell>
          <cell r="N2774">
            <v>3434</v>
          </cell>
          <cell r="O2774">
            <v>3024217</v>
          </cell>
          <cell r="P2774">
            <v>2722</v>
          </cell>
          <cell r="Q2774">
            <v>891919</v>
          </cell>
          <cell r="R2774">
            <v>3353</v>
          </cell>
          <cell r="S2774">
            <v>386394</v>
          </cell>
          <cell r="T2774">
            <v>20537</v>
          </cell>
          <cell r="U2774">
            <v>2899</v>
          </cell>
        </row>
        <row r="2775">
          <cell r="A2775">
            <v>800022005</v>
          </cell>
          <cell r="B2775" t="str">
            <v xml:space="preserve">AUTOBUSES AGA DE COLOMBIA LTDA                                        </v>
          </cell>
          <cell r="C2775" t="str">
            <v xml:space="preserve">DUITAMA                   </v>
          </cell>
          <cell r="D2775" t="str">
            <v xml:space="preserve">BOYACA                    </v>
          </cell>
          <cell r="E2775" t="str">
            <v>VIGILANCIA</v>
          </cell>
          <cell r="F2775" t="str">
            <v>ACTIVA</v>
          </cell>
          <cell r="G2775" t="str">
            <v>FABRICACION DE VEHICULOS AUTOMOTORES Y SUS PA</v>
          </cell>
          <cell r="H2775">
            <v>2774</v>
          </cell>
          <cell r="I2775">
            <v>6072629</v>
          </cell>
          <cell r="J2775">
            <v>2230.5</v>
          </cell>
          <cell r="K2775">
            <v>3671108</v>
          </cell>
          <cell r="L2775">
            <v>2434</v>
          </cell>
          <cell r="M2775">
            <v>18066979</v>
          </cell>
          <cell r="N2775">
            <v>3270</v>
          </cell>
          <cell r="O2775">
            <v>3202766</v>
          </cell>
          <cell r="P2775">
            <v>1379</v>
          </cell>
          <cell r="Q2775">
            <v>2056573</v>
          </cell>
          <cell r="R2775">
            <v>1459</v>
          </cell>
          <cell r="S2775">
            <v>1225065</v>
          </cell>
          <cell r="T2775">
            <v>13546.5</v>
          </cell>
          <cell r="U2775">
            <v>1978</v>
          </cell>
        </row>
        <row r="2776">
          <cell r="A2776">
            <v>800130314</v>
          </cell>
          <cell r="B2776" t="str">
            <v xml:space="preserve">FABRICA DE VIDRIOS TEMPLADOS VIDRIAL TEMP LTDA                        </v>
          </cell>
          <cell r="C2776" t="str">
            <v xml:space="preserve">BOGOTA D.C.               </v>
          </cell>
          <cell r="D2776" t="str">
            <v xml:space="preserve">BOGOTA D.C.               </v>
          </cell>
          <cell r="E2776" t="str">
            <v>INSPECCIÓN</v>
          </cell>
          <cell r="F2776" t="str">
            <v>ACTIVA</v>
          </cell>
          <cell r="G2776" t="str">
            <v xml:space="preserve">FABRICACION DE VIDRIO Y PRODUCTOS DE VIDRIO  </v>
          </cell>
          <cell r="H2776">
            <v>2775</v>
          </cell>
          <cell r="I2776">
            <v>6072025</v>
          </cell>
          <cell r="J2776">
            <v>3516.5</v>
          </cell>
          <cell r="K2776">
            <v>1898445</v>
          </cell>
          <cell r="L2776">
            <v>5378</v>
          </cell>
          <cell r="M2776">
            <v>6752730</v>
          </cell>
          <cell r="N2776">
            <v>3247</v>
          </cell>
          <cell r="O2776">
            <v>3230047</v>
          </cell>
          <cell r="P2776">
            <v>1472</v>
          </cell>
          <cell r="Q2776">
            <v>1916708</v>
          </cell>
          <cell r="R2776">
            <v>1690</v>
          </cell>
          <cell r="S2776">
            <v>1009727</v>
          </cell>
          <cell r="T2776">
            <v>18078.5</v>
          </cell>
          <cell r="U2776">
            <v>2562</v>
          </cell>
        </row>
        <row r="2777">
          <cell r="A2777">
            <v>830011100</v>
          </cell>
          <cell r="B2777" t="str">
            <v xml:space="preserve">AGENCIA DE CARGA AVIATUR S.A.                                         </v>
          </cell>
          <cell r="C2777" t="str">
            <v xml:space="preserve">BOGOTA D.C.               </v>
          </cell>
          <cell r="D2777" t="str">
            <v xml:space="preserve">BOGOTA D.C.               </v>
          </cell>
          <cell r="E2777" t="str">
            <v>INSPECCIÓN</v>
          </cell>
          <cell r="F2777" t="str">
            <v>ACTIVA</v>
          </cell>
          <cell r="G2777" t="str">
            <v>ALMACENAMIENTO Y OTRAS ACTIVIDADES RELACIONAD</v>
          </cell>
          <cell r="H2777">
            <v>2776</v>
          </cell>
          <cell r="I2777">
            <v>6069925</v>
          </cell>
          <cell r="J2777">
            <v>4151.5</v>
          </cell>
          <cell r="K2777">
            <v>1425181</v>
          </cell>
          <cell r="L2777">
            <v>5713</v>
          </cell>
          <cell r="M2777">
            <v>6177043</v>
          </cell>
          <cell r="N2777">
            <v>2151</v>
          </cell>
          <cell r="O2777">
            <v>5272556</v>
          </cell>
          <cell r="P2777">
            <v>4031</v>
          </cell>
          <cell r="Q2777">
            <v>520597</v>
          </cell>
          <cell r="R2777">
            <v>2125</v>
          </cell>
          <cell r="S2777">
            <v>746890</v>
          </cell>
          <cell r="T2777">
            <v>20947.5</v>
          </cell>
          <cell r="U2777">
            <v>2973</v>
          </cell>
        </row>
        <row r="2778">
          <cell r="A2778">
            <v>830509877</v>
          </cell>
          <cell r="B2778" t="str">
            <v xml:space="preserve">CHINA AUTOMOTRIZ S.A                                                  </v>
          </cell>
          <cell r="C2778" t="str">
            <v xml:space="preserve">PALMIRA                   </v>
          </cell>
          <cell r="D2778" t="str">
            <v xml:space="preserve">VALLE                     </v>
          </cell>
          <cell r="E2778" t="str">
            <v>VIGILANCIA</v>
          </cell>
          <cell r="F2778" t="str">
            <v>ACTIVA</v>
          </cell>
          <cell r="G2778" t="str">
            <v xml:space="preserve">COMERCIO DE VEHICULOS Y ACTIVIDADES CONEXAS  </v>
          </cell>
          <cell r="H2778">
            <v>2777</v>
          </cell>
          <cell r="I2778">
            <v>6051807</v>
          </cell>
          <cell r="J2778">
            <v>5708.5</v>
          </cell>
          <cell r="K2778">
            <v>716093</v>
          </cell>
          <cell r="L2778">
            <v>1887</v>
          </cell>
          <cell r="M2778">
            <v>24164026</v>
          </cell>
          <cell r="N2778">
            <v>2818</v>
          </cell>
          <cell r="O2778">
            <v>3845377</v>
          </cell>
          <cell r="P2778">
            <v>1961</v>
          </cell>
          <cell r="Q2778">
            <v>1367065</v>
          </cell>
          <cell r="R2778">
            <v>2460</v>
          </cell>
          <cell r="S2778">
            <v>604388</v>
          </cell>
          <cell r="T2778">
            <v>17611.5</v>
          </cell>
          <cell r="U2778">
            <v>2506</v>
          </cell>
        </row>
        <row r="2779">
          <cell r="A2779">
            <v>830047215</v>
          </cell>
          <cell r="B2779" t="str">
            <v xml:space="preserve">CENTRO INTERACTIVO DE C R R S. A.                                     </v>
          </cell>
          <cell r="C2779" t="str">
            <v xml:space="preserve">BOGOTA D.C.               </v>
          </cell>
          <cell r="D2779" t="str">
            <v xml:space="preserve">BOGOTA D.C.               </v>
          </cell>
          <cell r="E2779" t="str">
            <v>INSPECCIÓN</v>
          </cell>
          <cell r="F2779" t="str">
            <v>ACTIVA</v>
          </cell>
          <cell r="G2779" t="str">
            <v xml:space="preserve">TELEFONIA Y REDES                            </v>
          </cell>
          <cell r="H2779">
            <v>2778</v>
          </cell>
          <cell r="I2779">
            <v>6047704</v>
          </cell>
          <cell r="J2779">
            <v>2809.5</v>
          </cell>
          <cell r="K2779">
            <v>2679419</v>
          </cell>
          <cell r="L2779">
            <v>4791</v>
          </cell>
          <cell r="M2779">
            <v>7977277</v>
          </cell>
          <cell r="N2779">
            <v>4739</v>
          </cell>
          <cell r="O2779">
            <v>2037215</v>
          </cell>
          <cell r="P2779">
            <v>4009</v>
          </cell>
          <cell r="Q2779">
            <v>525299</v>
          </cell>
          <cell r="R2779">
            <v>1640</v>
          </cell>
          <cell r="S2779">
            <v>1046478</v>
          </cell>
          <cell r="T2779">
            <v>20766.5</v>
          </cell>
          <cell r="U2779">
            <v>2940</v>
          </cell>
        </row>
        <row r="2780">
          <cell r="A2780">
            <v>830112215</v>
          </cell>
          <cell r="B2780" t="str">
            <v xml:space="preserve">WORLD FUEL SERVICES COMPANY INC SUCURSAL DE  COLOMBIA                 </v>
          </cell>
          <cell r="C2780" t="str">
            <v xml:space="preserve">BOGOTA D.C.               </v>
          </cell>
          <cell r="D2780" t="str">
            <v xml:space="preserve">BOGOTA D.C.               </v>
          </cell>
          <cell r="E2780" t="str">
            <v>VIGILANCIA</v>
          </cell>
          <cell r="F2780" t="str">
            <v>ACTIVA</v>
          </cell>
          <cell r="G2780" t="str">
            <v xml:space="preserve">COMERCIO DE COMBUSTIBLES Y LUBRICANTES       </v>
          </cell>
          <cell r="H2780">
            <v>2779</v>
          </cell>
          <cell r="I2780">
            <v>6044682</v>
          </cell>
          <cell r="J2780">
            <v>1891</v>
          </cell>
          <cell r="K2780">
            <v>4697407</v>
          </cell>
          <cell r="L2780">
            <v>1653</v>
          </cell>
          <cell r="M2780">
            <v>27940600</v>
          </cell>
          <cell r="N2780">
            <v>6345</v>
          </cell>
          <cell r="O2780">
            <v>1389694</v>
          </cell>
          <cell r="P2780">
            <v>3908</v>
          </cell>
          <cell r="Q2780">
            <v>541406</v>
          </cell>
          <cell r="R2780">
            <v>4017</v>
          </cell>
          <cell r="S2780">
            <v>296192</v>
          </cell>
          <cell r="T2780">
            <v>20593</v>
          </cell>
          <cell r="U2780">
            <v>2912</v>
          </cell>
        </row>
        <row r="2781">
          <cell r="A2781">
            <v>830095970</v>
          </cell>
          <cell r="B2781" t="str">
            <v xml:space="preserve">DISTRIBUIDORA Y EDITORA RICHMOND S.A.                                 </v>
          </cell>
          <cell r="C2781" t="str">
            <v xml:space="preserve">BOGOTA D.C.               </v>
          </cell>
          <cell r="D2781" t="str">
            <v xml:space="preserve">BOGOTA D.C.               </v>
          </cell>
          <cell r="E2781" t="str">
            <v>INSPECCIÓN</v>
          </cell>
          <cell r="F2781" t="str">
            <v>ACTIVA</v>
          </cell>
          <cell r="G2781" t="str">
            <v>EDITORIAL E IMPRESION (SIN INCLUIR PUBLICACIO</v>
          </cell>
          <cell r="H2781">
            <v>2780</v>
          </cell>
          <cell r="I2781">
            <v>6043490</v>
          </cell>
          <cell r="J2781">
            <v>4230</v>
          </cell>
          <cell r="K2781">
            <v>1374899</v>
          </cell>
          <cell r="L2781">
            <v>5600</v>
          </cell>
          <cell r="M2781">
            <v>6364173</v>
          </cell>
          <cell r="N2781">
            <v>2194</v>
          </cell>
          <cell r="O2781">
            <v>5151486</v>
          </cell>
          <cell r="P2781">
            <v>2180</v>
          </cell>
          <cell r="Q2781">
            <v>1208615</v>
          </cell>
          <cell r="R2781">
            <v>2173</v>
          </cell>
          <cell r="S2781">
            <v>716806</v>
          </cell>
          <cell r="T2781">
            <v>19157</v>
          </cell>
          <cell r="U2781">
            <v>2711</v>
          </cell>
        </row>
        <row r="2782">
          <cell r="A2782">
            <v>800144813</v>
          </cell>
          <cell r="B2782" t="str">
            <v xml:space="preserve">FRIGORIFICO METROPOLITANO LIMITADA                                    </v>
          </cell>
          <cell r="C2782" t="str">
            <v xml:space="preserve">GIRON                     </v>
          </cell>
          <cell r="D2782" t="str">
            <v xml:space="preserve">SANTANDER                 </v>
          </cell>
          <cell r="E2782" t="str">
            <v>INSPECCIÓN</v>
          </cell>
          <cell r="F2782" t="str">
            <v>ACTIVA</v>
          </cell>
          <cell r="G2782" t="str">
            <v xml:space="preserve">ACTIVIDADES INMOBILIARIAS                    </v>
          </cell>
          <cell r="H2782">
            <v>2781</v>
          </cell>
          <cell r="I2782">
            <v>6042412</v>
          </cell>
          <cell r="J2782">
            <v>3102</v>
          </cell>
          <cell r="K2782">
            <v>2318198</v>
          </cell>
          <cell r="L2782">
            <v>7423</v>
          </cell>
          <cell r="M2782">
            <v>3983393</v>
          </cell>
          <cell r="N2782">
            <v>2744</v>
          </cell>
          <cell r="O2782">
            <v>3983393</v>
          </cell>
          <cell r="P2782">
            <v>2015</v>
          </cell>
          <cell r="Q2782">
            <v>1331456</v>
          </cell>
          <cell r="R2782">
            <v>1966</v>
          </cell>
          <cell r="S2782">
            <v>825517</v>
          </cell>
          <cell r="T2782">
            <v>20031</v>
          </cell>
          <cell r="U2782">
            <v>2833</v>
          </cell>
        </row>
        <row r="2783">
          <cell r="A2783">
            <v>830131478</v>
          </cell>
          <cell r="B2783" t="str">
            <v>SONY ERICSSON MOBILE COMMUNICATIONS INTERNATIONAL AB SUCURSAL COLOMBIA</v>
          </cell>
          <cell r="C2783" t="str">
            <v xml:space="preserve">BOGOTA D.C.               </v>
          </cell>
          <cell r="D2783" t="str">
            <v xml:space="preserve">BOGOTA D.C.               </v>
          </cell>
          <cell r="E2783" t="str">
            <v>VIGILANCIA</v>
          </cell>
          <cell r="F2783" t="str">
            <v>ACTIVA</v>
          </cell>
          <cell r="G2783" t="str">
            <v xml:space="preserve">OTRAS ACTIVIDADES EMPRESARIALES              </v>
          </cell>
          <cell r="H2783">
            <v>2782</v>
          </cell>
          <cell r="I2783">
            <v>6015823</v>
          </cell>
          <cell r="J2783">
            <v>5425</v>
          </cell>
          <cell r="K2783">
            <v>810003</v>
          </cell>
          <cell r="L2783">
            <v>4317</v>
          </cell>
          <cell r="M2783">
            <v>9081552</v>
          </cell>
          <cell r="N2783">
            <v>1293</v>
          </cell>
          <cell r="O2783">
            <v>9081552</v>
          </cell>
          <cell r="P2783">
            <v>3043</v>
          </cell>
          <cell r="Q2783">
            <v>767085</v>
          </cell>
          <cell r="R2783">
            <v>3536</v>
          </cell>
          <cell r="S2783">
            <v>357535</v>
          </cell>
          <cell r="T2783">
            <v>20396</v>
          </cell>
          <cell r="U2783">
            <v>2888</v>
          </cell>
        </row>
        <row r="2784">
          <cell r="A2784">
            <v>800203250</v>
          </cell>
          <cell r="B2784" t="str">
            <v xml:space="preserve">TOSCAFE OMA S A                                                       </v>
          </cell>
          <cell r="C2784" t="str">
            <v xml:space="preserve">BOGOTA D.C.               </v>
          </cell>
          <cell r="D2784" t="str">
            <v xml:space="preserve">BOGOTA D.C.               </v>
          </cell>
          <cell r="E2784" t="str">
            <v>INSPECCIÓN</v>
          </cell>
          <cell r="F2784" t="str">
            <v>ACTIVA</v>
          </cell>
          <cell r="G2784" t="str">
            <v xml:space="preserve">PRODUCTOS ALIMENTICIOS                       </v>
          </cell>
          <cell r="H2784">
            <v>2783</v>
          </cell>
          <cell r="I2784">
            <v>6013529</v>
          </cell>
          <cell r="J2784">
            <v>2541.5</v>
          </cell>
          <cell r="K2784">
            <v>3011618</v>
          </cell>
          <cell r="L2784">
            <v>3359</v>
          </cell>
          <cell r="M2784">
            <v>12438187</v>
          </cell>
          <cell r="N2784">
            <v>2862</v>
          </cell>
          <cell r="O2784">
            <v>3769088</v>
          </cell>
          <cell r="P2784">
            <v>2268</v>
          </cell>
          <cell r="Q2784">
            <v>1134913</v>
          </cell>
          <cell r="R2784">
            <v>6156</v>
          </cell>
          <cell r="S2784">
            <v>146492</v>
          </cell>
          <cell r="T2784">
            <v>19969.5</v>
          </cell>
          <cell r="U2784">
            <v>2825</v>
          </cell>
        </row>
        <row r="2785">
          <cell r="A2785">
            <v>800116473</v>
          </cell>
          <cell r="B2785" t="str">
            <v xml:space="preserve">CORPOMEDICA S.A.                                                      </v>
          </cell>
          <cell r="C2785" t="str">
            <v xml:space="preserve">CALI                      </v>
          </cell>
          <cell r="D2785" t="str">
            <v xml:space="preserve">VALLE                     </v>
          </cell>
          <cell r="E2785" t="str">
            <v>INSPECCIÓN</v>
          </cell>
          <cell r="F2785" t="str">
            <v>ACTIVA</v>
          </cell>
          <cell r="G2785" t="str">
            <v xml:space="preserve">COMERCIO AL POR MAYOR                        </v>
          </cell>
          <cell r="H2785">
            <v>2784</v>
          </cell>
          <cell r="I2785">
            <v>6008673</v>
          </cell>
          <cell r="J2785">
            <v>2398.5</v>
          </cell>
          <cell r="K2785">
            <v>3291166</v>
          </cell>
          <cell r="L2785">
            <v>3688</v>
          </cell>
          <cell r="M2785">
            <v>11008019</v>
          </cell>
          <cell r="N2785">
            <v>2027</v>
          </cell>
          <cell r="O2785">
            <v>5727406</v>
          </cell>
          <cell r="P2785">
            <v>1295</v>
          </cell>
          <cell r="Q2785">
            <v>2208808</v>
          </cell>
          <cell r="R2785">
            <v>1762</v>
          </cell>
          <cell r="S2785">
            <v>955151</v>
          </cell>
          <cell r="T2785">
            <v>13954.5</v>
          </cell>
          <cell r="U2785">
            <v>2040</v>
          </cell>
        </row>
        <row r="2786">
          <cell r="A2786">
            <v>830071113</v>
          </cell>
          <cell r="B2786" t="str">
            <v xml:space="preserve">COSMETIC FASHION CORPORATION S.A.                                     </v>
          </cell>
          <cell r="C2786" t="str">
            <v xml:space="preserve">BOGOTA D.C.               </v>
          </cell>
          <cell r="D2786" t="str">
            <v xml:space="preserve">BOGOTA D.C.               </v>
          </cell>
          <cell r="E2786" t="str">
            <v>INSPECCIÓN</v>
          </cell>
          <cell r="F2786" t="str">
            <v>ACTIVA</v>
          </cell>
          <cell r="G2786" t="str">
            <v xml:space="preserve">PRODUCTOS QUIMICOS                           </v>
          </cell>
          <cell r="H2786">
            <v>2785</v>
          </cell>
          <cell r="I2786">
            <v>6007184</v>
          </cell>
          <cell r="J2786">
            <v>3284.5</v>
          </cell>
          <cell r="K2786">
            <v>2122296</v>
          </cell>
          <cell r="L2786">
            <v>3924</v>
          </cell>
          <cell r="M2786">
            <v>10230479</v>
          </cell>
          <cell r="N2786">
            <v>2261</v>
          </cell>
          <cell r="O2786">
            <v>4981692</v>
          </cell>
          <cell r="P2786">
            <v>1646</v>
          </cell>
          <cell r="Q2786">
            <v>1681283</v>
          </cell>
          <cell r="R2786">
            <v>2758</v>
          </cell>
          <cell r="S2786">
            <v>513463</v>
          </cell>
          <cell r="T2786">
            <v>16658.5</v>
          </cell>
          <cell r="U2786">
            <v>2381</v>
          </cell>
        </row>
        <row r="2787">
          <cell r="A2787">
            <v>860502994</v>
          </cell>
          <cell r="B2787" t="str">
            <v xml:space="preserve">CARLOS NIETO Y CIA LTDA                                               </v>
          </cell>
          <cell r="C2787" t="str">
            <v xml:space="preserve">BOGOTA D.C.               </v>
          </cell>
          <cell r="D2787" t="str">
            <v xml:space="preserve">BOGOTA D.C.               </v>
          </cell>
          <cell r="E2787" t="str">
            <v>INSPECCIÓN</v>
          </cell>
          <cell r="F2787" t="str">
            <v>ACTIVA</v>
          </cell>
          <cell r="G2787" t="str">
            <v xml:space="preserve">COMERCIO AL POR MENOR                        </v>
          </cell>
          <cell r="H2787">
            <v>2786</v>
          </cell>
          <cell r="I2787">
            <v>6002380</v>
          </cell>
          <cell r="J2787">
            <v>3201.5</v>
          </cell>
          <cell r="K2787">
            <v>2209015</v>
          </cell>
          <cell r="L2787">
            <v>4669</v>
          </cell>
          <cell r="M2787">
            <v>8261059</v>
          </cell>
          <cell r="N2787">
            <v>2808</v>
          </cell>
          <cell r="O2787">
            <v>3867979</v>
          </cell>
          <cell r="P2787">
            <v>3611</v>
          </cell>
          <cell r="Q2787">
            <v>600505</v>
          </cell>
          <cell r="R2787">
            <v>3652</v>
          </cell>
          <cell r="S2787">
            <v>340953</v>
          </cell>
          <cell r="T2787">
            <v>20727.5</v>
          </cell>
          <cell r="U2787">
            <v>2937</v>
          </cell>
        </row>
        <row r="2788">
          <cell r="A2788">
            <v>800006911</v>
          </cell>
          <cell r="B2788" t="str">
            <v xml:space="preserve">WALTER BRIDGE Y CIA S.A.                                              </v>
          </cell>
          <cell r="C2788" t="str">
            <v xml:space="preserve">MEDELLIN                  </v>
          </cell>
          <cell r="D2788" t="str">
            <v xml:space="preserve">ANTIOQUIA                 </v>
          </cell>
          <cell r="E2788" t="str">
            <v>INSPECCIÓN</v>
          </cell>
          <cell r="F2788" t="str">
            <v>ACTIVA</v>
          </cell>
          <cell r="G2788" t="str">
            <v xml:space="preserve">COMERCIO AL POR MENOR                        </v>
          </cell>
          <cell r="H2788">
            <v>2787</v>
          </cell>
          <cell r="I2788">
            <v>5996244</v>
          </cell>
          <cell r="J2788">
            <v>2996</v>
          </cell>
          <cell r="K2788">
            <v>2433191</v>
          </cell>
          <cell r="L2788">
            <v>3595</v>
          </cell>
          <cell r="M2788">
            <v>11382535</v>
          </cell>
          <cell r="N2788">
            <v>3425</v>
          </cell>
          <cell r="O2788">
            <v>3035342</v>
          </cell>
          <cell r="P2788">
            <v>2434</v>
          </cell>
          <cell r="Q2788">
            <v>1033195</v>
          </cell>
          <cell r="R2788">
            <v>2497</v>
          </cell>
          <cell r="S2788">
            <v>589873</v>
          </cell>
          <cell r="T2788">
            <v>17734</v>
          </cell>
          <cell r="U2788">
            <v>2527</v>
          </cell>
        </row>
        <row r="2789">
          <cell r="A2789">
            <v>800120200</v>
          </cell>
          <cell r="B2789" t="str">
            <v xml:space="preserve">FERIAS Y EVENTOS SA                                                   </v>
          </cell>
          <cell r="C2789" t="str">
            <v xml:space="preserve">YUMBO                     </v>
          </cell>
          <cell r="D2789" t="str">
            <v xml:space="preserve">VALLE                     </v>
          </cell>
          <cell r="E2789" t="str">
            <v>INSPECCIÓN</v>
          </cell>
          <cell r="F2789" t="str">
            <v>ACTIVA</v>
          </cell>
          <cell r="G2789" t="str">
            <v xml:space="preserve">OTRAS ACTIVIDADES DE SERVISIOS COMUNITARIOS, </v>
          </cell>
          <cell r="H2789">
            <v>2788</v>
          </cell>
          <cell r="I2789">
            <v>5995953</v>
          </cell>
          <cell r="J2789">
            <v>2736</v>
          </cell>
          <cell r="K2789">
            <v>2771659</v>
          </cell>
          <cell r="L2789">
            <v>4435</v>
          </cell>
          <cell r="M2789">
            <v>8822768</v>
          </cell>
          <cell r="N2789">
            <v>2960</v>
          </cell>
          <cell r="O2789">
            <v>3625093</v>
          </cell>
          <cell r="P2789">
            <v>2455</v>
          </cell>
          <cell r="Q2789">
            <v>1023160</v>
          </cell>
          <cell r="R2789">
            <v>3809</v>
          </cell>
          <cell r="S2789">
            <v>320599</v>
          </cell>
          <cell r="T2789">
            <v>19183</v>
          </cell>
          <cell r="U2789">
            <v>2715</v>
          </cell>
        </row>
        <row r="2790">
          <cell r="A2790">
            <v>830016321</v>
          </cell>
          <cell r="B2790" t="str">
            <v xml:space="preserve">DERMACARE S.A.                                                        </v>
          </cell>
          <cell r="C2790" t="str">
            <v xml:space="preserve">BOGOTA D.C.               </v>
          </cell>
          <cell r="D2790" t="str">
            <v xml:space="preserve">BOGOTA D.C.               </v>
          </cell>
          <cell r="E2790" t="str">
            <v>INSPECCIÓN</v>
          </cell>
          <cell r="F2790" t="str">
            <v>ACTIVA</v>
          </cell>
          <cell r="G2790" t="str">
            <v xml:space="preserve">PRODUCTOS QUIMICOS                           </v>
          </cell>
          <cell r="H2790">
            <v>2789</v>
          </cell>
          <cell r="I2790">
            <v>5994487</v>
          </cell>
          <cell r="J2790">
            <v>3530</v>
          </cell>
          <cell r="K2790">
            <v>1885243</v>
          </cell>
          <cell r="L2790">
            <v>4369</v>
          </cell>
          <cell r="M2790">
            <v>8977645</v>
          </cell>
          <cell r="N2790">
            <v>1856</v>
          </cell>
          <cell r="O2790">
            <v>6317476</v>
          </cell>
          <cell r="P2790">
            <v>2016</v>
          </cell>
          <cell r="Q2790">
            <v>1330900</v>
          </cell>
          <cell r="R2790">
            <v>4333</v>
          </cell>
          <cell r="S2790">
            <v>262021</v>
          </cell>
          <cell r="T2790">
            <v>18893</v>
          </cell>
          <cell r="U2790">
            <v>2673</v>
          </cell>
        </row>
        <row r="2791">
          <cell r="A2791">
            <v>817004766</v>
          </cell>
          <cell r="B2791" t="str">
            <v xml:space="preserve">ALIANZA GRAFICA S.A.                                                  </v>
          </cell>
          <cell r="C2791" t="str">
            <v xml:space="preserve">POPAYAN                   </v>
          </cell>
          <cell r="D2791" t="str">
            <v xml:space="preserve">CAUCA                     </v>
          </cell>
          <cell r="E2791" t="str">
            <v>INSPECCIÓN</v>
          </cell>
          <cell r="F2791" t="str">
            <v>ACTIVA</v>
          </cell>
          <cell r="G2791" t="str">
            <v>EDITORIAL E IMPRESION (SIN INCLUIR PUBLICACIO</v>
          </cell>
          <cell r="H2791">
            <v>2790</v>
          </cell>
          <cell r="I2791">
            <v>5989513</v>
          </cell>
          <cell r="J2791">
            <v>2733</v>
          </cell>
          <cell r="K2791">
            <v>2776500</v>
          </cell>
          <cell r="L2791">
            <v>5818</v>
          </cell>
          <cell r="M2791">
            <v>5995959</v>
          </cell>
          <cell r="N2791">
            <v>4167</v>
          </cell>
          <cell r="O2791">
            <v>2400778</v>
          </cell>
          <cell r="P2791">
            <v>1617</v>
          </cell>
          <cell r="Q2791">
            <v>1712399</v>
          </cell>
          <cell r="R2791">
            <v>1721</v>
          </cell>
          <cell r="S2791">
            <v>983438</v>
          </cell>
          <cell r="T2791">
            <v>18846</v>
          </cell>
          <cell r="U2791">
            <v>2666</v>
          </cell>
        </row>
        <row r="2792">
          <cell r="A2792">
            <v>860041899</v>
          </cell>
          <cell r="B2792" t="str">
            <v xml:space="preserve">GRAFICAS JAIBER LTDA                                                  </v>
          </cell>
          <cell r="C2792" t="str">
            <v xml:space="preserve">BOGOTA D.C.               </v>
          </cell>
          <cell r="D2792" t="str">
            <v xml:space="preserve">BOGOTA D.C.               </v>
          </cell>
          <cell r="E2792" t="str">
            <v>INSPECCIÓN</v>
          </cell>
          <cell r="F2792" t="str">
            <v>ACTIVA</v>
          </cell>
          <cell r="G2792" t="str">
            <v>EDITORIAL E IMPRESION (SIN INCLUIR PUBLICACIO</v>
          </cell>
          <cell r="H2792">
            <v>2791</v>
          </cell>
          <cell r="I2792">
            <v>5988045</v>
          </cell>
          <cell r="J2792">
            <v>2315.5</v>
          </cell>
          <cell r="K2792">
            <v>3476813</v>
          </cell>
          <cell r="L2792">
            <v>5333</v>
          </cell>
          <cell r="M2792">
            <v>6829276</v>
          </cell>
          <cell r="N2792">
            <v>4148</v>
          </cell>
          <cell r="O2792">
            <v>2414979</v>
          </cell>
          <cell r="P2792">
            <v>2835</v>
          </cell>
          <cell r="Q2792">
            <v>847695</v>
          </cell>
          <cell r="R2792">
            <v>2100</v>
          </cell>
          <cell r="S2792">
            <v>756819</v>
          </cell>
          <cell r="T2792">
            <v>19522.5</v>
          </cell>
          <cell r="U2792">
            <v>2759</v>
          </cell>
        </row>
        <row r="2793">
          <cell r="A2793">
            <v>800002030</v>
          </cell>
          <cell r="B2793" t="str">
            <v xml:space="preserve">COLSEIN LTDA                                                          </v>
          </cell>
          <cell r="C2793" t="str">
            <v xml:space="preserve">BOGOTA D.C.               </v>
          </cell>
          <cell r="D2793" t="str">
            <v xml:space="preserve">BOGOTA D.C.               </v>
          </cell>
          <cell r="E2793" t="str">
            <v>INSPECCIÓN</v>
          </cell>
          <cell r="F2793" t="str">
            <v>ACTIVA</v>
          </cell>
          <cell r="G2793" t="str">
            <v xml:space="preserve">COMERCIO AL POR MAYOR                        </v>
          </cell>
          <cell r="H2793">
            <v>2792</v>
          </cell>
          <cell r="I2793">
            <v>5986209</v>
          </cell>
          <cell r="J2793">
            <v>2241.5</v>
          </cell>
          <cell r="K2793">
            <v>3640729</v>
          </cell>
          <cell r="L2793">
            <v>3698</v>
          </cell>
          <cell r="M2793">
            <v>10981635</v>
          </cell>
          <cell r="N2793">
            <v>2316</v>
          </cell>
          <cell r="O2793">
            <v>4869636</v>
          </cell>
          <cell r="P2793">
            <v>2668</v>
          </cell>
          <cell r="Q2793">
            <v>913842</v>
          </cell>
          <cell r="R2793">
            <v>2922</v>
          </cell>
          <cell r="S2793">
            <v>473631</v>
          </cell>
          <cell r="T2793">
            <v>16637.5</v>
          </cell>
          <cell r="U2793">
            <v>2377</v>
          </cell>
        </row>
        <row r="2794">
          <cell r="A2794">
            <v>860065772</v>
          </cell>
          <cell r="B2794" t="str">
            <v xml:space="preserve">MARUYAMA INTERNACIONAL LTDA                                           </v>
          </cell>
          <cell r="C2794" t="str">
            <v xml:space="preserve">BOGOTA D.C.               </v>
          </cell>
          <cell r="D2794" t="str">
            <v xml:space="preserve">BOGOTA D.C.               </v>
          </cell>
          <cell r="E2794" t="str">
            <v>INSPECCIÓN</v>
          </cell>
          <cell r="F2794" t="str">
            <v>ACTIVA</v>
          </cell>
          <cell r="G2794" t="str">
            <v xml:space="preserve">COMERCIO AL POR MAYOR                        </v>
          </cell>
          <cell r="H2794">
            <v>2793</v>
          </cell>
          <cell r="I2794">
            <v>5950680</v>
          </cell>
          <cell r="J2794">
            <v>1803</v>
          </cell>
          <cell r="K2794">
            <v>5076029</v>
          </cell>
          <cell r="L2794">
            <v>5287</v>
          </cell>
          <cell r="M2794">
            <v>6910440</v>
          </cell>
          <cell r="N2794">
            <v>4399</v>
          </cell>
          <cell r="O2794">
            <v>2251487</v>
          </cell>
          <cell r="P2794">
            <v>1891</v>
          </cell>
          <cell r="Q2794">
            <v>1423648</v>
          </cell>
          <cell r="R2794">
            <v>2076</v>
          </cell>
          <cell r="S2794">
            <v>767722</v>
          </cell>
          <cell r="T2794">
            <v>18249</v>
          </cell>
          <cell r="U2794">
            <v>2592</v>
          </cell>
        </row>
        <row r="2795">
          <cell r="A2795">
            <v>860536345</v>
          </cell>
          <cell r="B2795" t="str">
            <v xml:space="preserve">ACCESORIOS Y ACABADOS E Y F LTDA.                                     </v>
          </cell>
          <cell r="C2795" t="str">
            <v xml:space="preserve">BOGOTA D.C.               </v>
          </cell>
          <cell r="D2795" t="str">
            <v xml:space="preserve">BOGOTA D.C.               </v>
          </cell>
          <cell r="E2795" t="str">
            <v>INSPECCIÓN</v>
          </cell>
          <cell r="F2795" t="str">
            <v>ACTIVA</v>
          </cell>
          <cell r="G2795" t="str">
            <v xml:space="preserve">COMERCIO AL POR MAYOR                        </v>
          </cell>
          <cell r="H2795">
            <v>2794</v>
          </cell>
          <cell r="I2795">
            <v>5948755</v>
          </cell>
          <cell r="J2795">
            <v>1971.5</v>
          </cell>
          <cell r="K2795">
            <v>4433606</v>
          </cell>
          <cell r="L2795">
            <v>4682</v>
          </cell>
          <cell r="M2795">
            <v>8233089</v>
          </cell>
          <cell r="N2795">
            <v>3662</v>
          </cell>
          <cell r="O2795">
            <v>2810735</v>
          </cell>
          <cell r="P2795">
            <v>2359</v>
          </cell>
          <cell r="Q2795">
            <v>1074380</v>
          </cell>
          <cell r="R2795">
            <v>2110</v>
          </cell>
          <cell r="S2795">
            <v>751349</v>
          </cell>
          <cell r="T2795">
            <v>17578.5</v>
          </cell>
          <cell r="U2795">
            <v>2509</v>
          </cell>
        </row>
        <row r="2796">
          <cell r="A2796">
            <v>830079015</v>
          </cell>
          <cell r="B2796" t="str">
            <v xml:space="preserve">MELTEC COMUNICACIONES LTDA                                            </v>
          </cell>
          <cell r="C2796" t="str">
            <v xml:space="preserve">BOGOTA D.C.               </v>
          </cell>
          <cell r="D2796" t="str">
            <v xml:space="preserve">BOGOTA D.C.               </v>
          </cell>
          <cell r="E2796" t="str">
            <v>INSPECCIÓN</v>
          </cell>
          <cell r="F2796" t="str">
            <v>ACTIVA</v>
          </cell>
          <cell r="G2796" t="str">
            <v xml:space="preserve">COMERCIO AL POR MAYOR                        </v>
          </cell>
          <cell r="H2796">
            <v>2795</v>
          </cell>
          <cell r="I2796">
            <v>5934880</v>
          </cell>
          <cell r="J2796">
            <v>2904</v>
          </cell>
          <cell r="K2796">
            <v>2548055</v>
          </cell>
          <cell r="L2796">
            <v>3308</v>
          </cell>
          <cell r="M2796">
            <v>12647173</v>
          </cell>
          <cell r="N2796">
            <v>3000</v>
          </cell>
          <cell r="O2796">
            <v>3562700</v>
          </cell>
          <cell r="P2796">
            <v>3357</v>
          </cell>
          <cell r="Q2796">
            <v>667970</v>
          </cell>
          <cell r="R2796">
            <v>2737</v>
          </cell>
          <cell r="S2796">
            <v>517558</v>
          </cell>
          <cell r="T2796">
            <v>18101</v>
          </cell>
          <cell r="U2796">
            <v>2571</v>
          </cell>
        </row>
        <row r="2797">
          <cell r="A2797">
            <v>800104621</v>
          </cell>
          <cell r="B2797" t="str">
            <v xml:space="preserve">ARCOASEO S.A                                                          </v>
          </cell>
          <cell r="C2797" t="str">
            <v xml:space="preserve">BOGOTA D.C.               </v>
          </cell>
          <cell r="D2797" t="str">
            <v xml:space="preserve">BOGOTA D.C.               </v>
          </cell>
          <cell r="E2797" t="str">
            <v>INSPECCIÓN</v>
          </cell>
          <cell r="F2797" t="str">
            <v>ACTIVA</v>
          </cell>
          <cell r="G2797" t="str">
            <v xml:space="preserve">PRODUCTOS QUIMICOS                           </v>
          </cell>
          <cell r="H2797">
            <v>2796</v>
          </cell>
          <cell r="I2797">
            <v>5934189</v>
          </cell>
          <cell r="J2797">
            <v>2711.5</v>
          </cell>
          <cell r="K2797">
            <v>2809881</v>
          </cell>
          <cell r="L2797">
            <v>3789</v>
          </cell>
          <cell r="M2797">
            <v>10649243</v>
          </cell>
          <cell r="N2797">
            <v>3353</v>
          </cell>
          <cell r="O2797">
            <v>3110033</v>
          </cell>
          <cell r="P2797">
            <v>2352</v>
          </cell>
          <cell r="Q2797">
            <v>1079591</v>
          </cell>
          <cell r="R2797">
            <v>2586</v>
          </cell>
          <cell r="S2797">
            <v>560859</v>
          </cell>
          <cell r="T2797">
            <v>17587.5</v>
          </cell>
          <cell r="U2797">
            <v>2511</v>
          </cell>
        </row>
        <row r="2798">
          <cell r="A2798">
            <v>800198076</v>
          </cell>
          <cell r="B2798" t="str">
            <v xml:space="preserve">TEC POINT S.A.                                                        </v>
          </cell>
          <cell r="C2798" t="str">
            <v xml:space="preserve">BOGOTA D.C.               </v>
          </cell>
          <cell r="D2798" t="str">
            <v xml:space="preserve">BOGOTA D.C.               </v>
          </cell>
          <cell r="E2798" t="str">
            <v>INSPECCIÓN</v>
          </cell>
          <cell r="F2798" t="str">
            <v>ACTIVA</v>
          </cell>
          <cell r="G2798" t="str">
            <v xml:space="preserve">COMERCIO AL POR MAYOR                        </v>
          </cell>
          <cell r="H2798">
            <v>2797</v>
          </cell>
          <cell r="I2798">
            <v>5904247</v>
          </cell>
          <cell r="J2798">
            <v>2283.5</v>
          </cell>
          <cell r="K2798">
            <v>3548128</v>
          </cell>
          <cell r="L2798">
            <v>4505</v>
          </cell>
          <cell r="M2798">
            <v>8661895</v>
          </cell>
          <cell r="N2798">
            <v>3433</v>
          </cell>
          <cell r="O2798">
            <v>3025026</v>
          </cell>
          <cell r="P2798">
            <v>2310</v>
          </cell>
          <cell r="Q2798">
            <v>1105376</v>
          </cell>
          <cell r="R2798">
            <v>2360</v>
          </cell>
          <cell r="S2798">
            <v>635744</v>
          </cell>
          <cell r="T2798">
            <v>17688.5</v>
          </cell>
          <cell r="U2798">
            <v>2529</v>
          </cell>
        </row>
        <row r="2799">
          <cell r="A2799">
            <v>830072419</v>
          </cell>
          <cell r="B2799" t="str">
            <v xml:space="preserve">PRODUCTORA Y COMERCIALIZADORA DE PAPA SANCHEZ Y CALDERON LTDA         </v>
          </cell>
          <cell r="C2799" t="str">
            <v xml:space="preserve">BOGOTA D.C.               </v>
          </cell>
          <cell r="D2799" t="str">
            <v xml:space="preserve">BOGOTA D.C.               </v>
          </cell>
          <cell r="E2799" t="str">
            <v>VIGILANCIA</v>
          </cell>
          <cell r="F2799" t="str">
            <v>ACTIVA</v>
          </cell>
          <cell r="G2799" t="str">
            <v xml:space="preserve">COMERCIO AL POR MAYOR                        </v>
          </cell>
          <cell r="H2799">
            <v>2798</v>
          </cell>
          <cell r="I2799">
            <v>5897018</v>
          </cell>
          <cell r="J2799">
            <v>4589</v>
          </cell>
          <cell r="K2799">
            <v>1174576</v>
          </cell>
          <cell r="L2799">
            <v>1876</v>
          </cell>
          <cell r="M2799">
            <v>24294477</v>
          </cell>
          <cell r="N2799">
            <v>3062</v>
          </cell>
          <cell r="O2799">
            <v>3482530</v>
          </cell>
          <cell r="P2799">
            <v>3005</v>
          </cell>
          <cell r="Q2799">
            <v>781260</v>
          </cell>
          <cell r="R2799">
            <v>4173</v>
          </cell>
          <cell r="S2799">
            <v>277873</v>
          </cell>
          <cell r="T2799">
            <v>19503</v>
          </cell>
          <cell r="U2799">
            <v>2766</v>
          </cell>
        </row>
        <row r="2800">
          <cell r="A2800">
            <v>800247851</v>
          </cell>
          <cell r="B2800" t="str">
            <v xml:space="preserve">TUYOMOTOR S.A                                                         </v>
          </cell>
          <cell r="C2800" t="str">
            <v xml:space="preserve">MEDELLIN                  </v>
          </cell>
          <cell r="D2800" t="str">
            <v xml:space="preserve">ANTIOQUIA                 </v>
          </cell>
          <cell r="E2800" t="str">
            <v>VIGILANCIA</v>
          </cell>
          <cell r="F2800" t="str">
            <v>ACTIVA</v>
          </cell>
          <cell r="G2800" t="str">
            <v xml:space="preserve">COMERCIO DE VEHICULOS Y ACTIVIDADES CONEXAS  </v>
          </cell>
          <cell r="H2800">
            <v>2799</v>
          </cell>
          <cell r="I2800">
            <v>5883225</v>
          </cell>
          <cell r="J2800">
            <v>4046</v>
          </cell>
          <cell r="K2800">
            <v>1491389</v>
          </cell>
          <cell r="L2800">
            <v>1310</v>
          </cell>
          <cell r="M2800">
            <v>36152670</v>
          </cell>
          <cell r="N2800">
            <v>3197</v>
          </cell>
          <cell r="O2800">
            <v>3307680</v>
          </cell>
          <cell r="P2800">
            <v>3907</v>
          </cell>
          <cell r="Q2800">
            <v>541552</v>
          </cell>
          <cell r="R2800">
            <v>4253</v>
          </cell>
          <cell r="S2800">
            <v>270827</v>
          </cell>
          <cell r="T2800">
            <v>19512</v>
          </cell>
          <cell r="U2800">
            <v>2768</v>
          </cell>
        </row>
        <row r="2801">
          <cell r="A2801">
            <v>800078108</v>
          </cell>
          <cell r="B2801" t="str">
            <v xml:space="preserve">MORE PRODUCTS LTDA                                                    </v>
          </cell>
          <cell r="C2801" t="str">
            <v xml:space="preserve">BOGOTA D.C.               </v>
          </cell>
          <cell r="D2801" t="str">
            <v xml:space="preserve">BOGOTA D.C.               </v>
          </cell>
          <cell r="E2801" t="str">
            <v>INSPECCIÓN</v>
          </cell>
          <cell r="F2801" t="str">
            <v>ACTIVA</v>
          </cell>
          <cell r="G2801" t="str">
            <v xml:space="preserve">COMERCIO AL POR MAYOR                        </v>
          </cell>
          <cell r="H2801">
            <v>2800</v>
          </cell>
          <cell r="I2801">
            <v>5880677</v>
          </cell>
          <cell r="J2801">
            <v>5237</v>
          </cell>
          <cell r="K2801">
            <v>875889</v>
          </cell>
          <cell r="L2801">
            <v>4520</v>
          </cell>
          <cell r="M2801">
            <v>8630930</v>
          </cell>
          <cell r="N2801">
            <v>2673</v>
          </cell>
          <cell r="O2801">
            <v>4119809</v>
          </cell>
          <cell r="P2801">
            <v>1702</v>
          </cell>
          <cell r="Q2801">
            <v>1609114</v>
          </cell>
          <cell r="R2801">
            <v>3929</v>
          </cell>
          <cell r="S2801">
            <v>305187</v>
          </cell>
          <cell r="T2801">
            <v>20861</v>
          </cell>
          <cell r="U2801">
            <v>2972</v>
          </cell>
        </row>
        <row r="2802">
          <cell r="A2802">
            <v>816007754</v>
          </cell>
          <cell r="B2802" t="str">
            <v xml:space="preserve">EMPRENDER LTDA.                                                       </v>
          </cell>
          <cell r="C2802" t="str">
            <v xml:space="preserve">PEREIRA                   </v>
          </cell>
          <cell r="D2802" t="str">
            <v xml:space="preserve">RISARALDA                 </v>
          </cell>
          <cell r="E2802" t="str">
            <v>VIGILANCIA</v>
          </cell>
          <cell r="F2802" t="str">
            <v>ACTIVA</v>
          </cell>
          <cell r="G2802" t="str">
            <v xml:space="preserve">COMERCIO AL POR MENOR                        </v>
          </cell>
          <cell r="H2802">
            <v>2801</v>
          </cell>
          <cell r="I2802">
            <v>5865127</v>
          </cell>
          <cell r="J2802">
            <v>3882</v>
          </cell>
          <cell r="K2802">
            <v>1610355</v>
          </cell>
          <cell r="L2802">
            <v>1204</v>
          </cell>
          <cell r="M2802">
            <v>39440877</v>
          </cell>
          <cell r="N2802">
            <v>2530</v>
          </cell>
          <cell r="O2802">
            <v>4425272</v>
          </cell>
          <cell r="P2802">
            <v>3553</v>
          </cell>
          <cell r="Q2802">
            <v>614777</v>
          </cell>
          <cell r="R2802">
            <v>3351</v>
          </cell>
          <cell r="S2802">
            <v>387024</v>
          </cell>
          <cell r="T2802">
            <v>17321</v>
          </cell>
          <cell r="U2802">
            <v>2480</v>
          </cell>
        </row>
        <row r="2803">
          <cell r="A2803">
            <v>801003836</v>
          </cell>
          <cell r="B2803" t="str">
            <v xml:space="preserve">ALIANZA CELPLUS LTDA                                                  </v>
          </cell>
          <cell r="C2803" t="str">
            <v xml:space="preserve">CALI                      </v>
          </cell>
          <cell r="D2803" t="str">
            <v xml:space="preserve">VALLE                     </v>
          </cell>
          <cell r="E2803" t="str">
            <v>VIGILANCIA</v>
          </cell>
          <cell r="F2803" t="str">
            <v>ACTIVA</v>
          </cell>
          <cell r="G2803" t="str">
            <v>ACTIVIDADES DIVERSAS DE INVERSION Y SERVICIOS</v>
          </cell>
          <cell r="H2803">
            <v>2802</v>
          </cell>
          <cell r="I2803">
            <v>5860805</v>
          </cell>
          <cell r="J2803">
            <v>2779.5</v>
          </cell>
          <cell r="K2803">
            <v>2714197</v>
          </cell>
          <cell r="L2803">
            <v>3198</v>
          </cell>
          <cell r="M2803">
            <v>13113029</v>
          </cell>
          <cell r="N2803">
            <v>2823</v>
          </cell>
          <cell r="O2803">
            <v>3838717</v>
          </cell>
          <cell r="P2803">
            <v>2275</v>
          </cell>
          <cell r="Q2803">
            <v>1132345</v>
          </cell>
          <cell r="R2803">
            <v>2725</v>
          </cell>
          <cell r="S2803">
            <v>521058</v>
          </cell>
          <cell r="T2803">
            <v>16602.5</v>
          </cell>
          <cell r="U2803">
            <v>2384</v>
          </cell>
        </row>
        <row r="2804">
          <cell r="A2804">
            <v>860511571</v>
          </cell>
          <cell r="B2804" t="str">
            <v xml:space="preserve">ELECTRICAS BOGOTA LTDA                                                </v>
          </cell>
          <cell r="C2804" t="str">
            <v xml:space="preserve">BOGOTA D.C.               </v>
          </cell>
          <cell r="D2804" t="str">
            <v xml:space="preserve">BOGOTA D.C.               </v>
          </cell>
          <cell r="E2804" t="str">
            <v>INSPECCIÓN</v>
          </cell>
          <cell r="F2804" t="str">
            <v>ACTIVA</v>
          </cell>
          <cell r="G2804" t="str">
            <v xml:space="preserve">COMERCIO AL POR MAYOR                        </v>
          </cell>
          <cell r="H2804">
            <v>2803</v>
          </cell>
          <cell r="I2804">
            <v>5853181</v>
          </cell>
          <cell r="J2804">
            <v>2706</v>
          </cell>
          <cell r="K2804">
            <v>2817911</v>
          </cell>
          <cell r="L2804">
            <v>5114</v>
          </cell>
          <cell r="M2804">
            <v>7247952</v>
          </cell>
          <cell r="N2804">
            <v>2843</v>
          </cell>
          <cell r="O2804">
            <v>3803179</v>
          </cell>
          <cell r="P2804">
            <v>2301</v>
          </cell>
          <cell r="Q2804">
            <v>1114160</v>
          </cell>
          <cell r="R2804">
            <v>2670</v>
          </cell>
          <cell r="S2804">
            <v>537827</v>
          </cell>
          <cell r="T2804">
            <v>18437</v>
          </cell>
          <cell r="U2804">
            <v>2619</v>
          </cell>
        </row>
        <row r="2805">
          <cell r="A2805">
            <v>890807529</v>
          </cell>
          <cell r="B2805" t="str">
            <v xml:space="preserve">INDUSTRIAS NORMANDY S.A.                                              </v>
          </cell>
          <cell r="C2805" t="str">
            <v xml:space="preserve">MANIZALES                 </v>
          </cell>
          <cell r="D2805" t="str">
            <v xml:space="preserve">CALDAS                    </v>
          </cell>
          <cell r="E2805" t="str">
            <v>INSPECCIÓN</v>
          </cell>
          <cell r="F2805" t="str">
            <v>ACTIVA</v>
          </cell>
          <cell r="G2805" t="str">
            <v xml:space="preserve">PRODUCTOS ALIMENTICIOS                       </v>
          </cell>
          <cell r="H2805">
            <v>2804</v>
          </cell>
          <cell r="I2805">
            <v>5852042</v>
          </cell>
          <cell r="J2805">
            <v>2145</v>
          </cell>
          <cell r="K2805">
            <v>3917778</v>
          </cell>
          <cell r="L2805">
            <v>3514</v>
          </cell>
          <cell r="M2805">
            <v>11787368</v>
          </cell>
          <cell r="N2805">
            <v>2762</v>
          </cell>
          <cell r="O2805">
            <v>3947927</v>
          </cell>
          <cell r="P2805">
            <v>4439</v>
          </cell>
          <cell r="Q2805">
            <v>448100</v>
          </cell>
          <cell r="R2805">
            <v>2140</v>
          </cell>
          <cell r="S2805">
            <v>736367</v>
          </cell>
          <cell r="T2805">
            <v>17804</v>
          </cell>
          <cell r="U2805">
            <v>2541</v>
          </cell>
        </row>
        <row r="2806">
          <cell r="A2806">
            <v>830028149</v>
          </cell>
          <cell r="B2806" t="str">
            <v xml:space="preserve">TERTIARY NICKEL COMPANY S.A. C.I.                                     </v>
          </cell>
          <cell r="C2806" t="str">
            <v xml:space="preserve">BOGOTA D.C.               </v>
          </cell>
          <cell r="D2806" t="str">
            <v xml:space="preserve">BOGOTA D.C.               </v>
          </cell>
          <cell r="E2806" t="str">
            <v>VIGILANCIA</v>
          </cell>
          <cell r="F2806" t="str">
            <v>ACTIVA</v>
          </cell>
          <cell r="G2806" t="str">
            <v xml:space="preserve">COMERCIO AL POR MAYOR                        </v>
          </cell>
          <cell r="H2806">
            <v>2805</v>
          </cell>
          <cell r="I2806">
            <v>5849110</v>
          </cell>
          <cell r="J2806">
            <v>4777</v>
          </cell>
          <cell r="K2806">
            <v>1081980</v>
          </cell>
          <cell r="L2806">
            <v>1095</v>
          </cell>
          <cell r="M2806">
            <v>43227473</v>
          </cell>
          <cell r="N2806">
            <v>4987</v>
          </cell>
          <cell r="O2806">
            <v>1915611</v>
          </cell>
          <cell r="P2806">
            <v>1856</v>
          </cell>
          <cell r="Q2806">
            <v>1462240</v>
          </cell>
          <cell r="R2806">
            <v>2045</v>
          </cell>
          <cell r="S2806">
            <v>781079</v>
          </cell>
          <cell r="T2806">
            <v>17565</v>
          </cell>
          <cell r="U2806">
            <v>2512</v>
          </cell>
        </row>
        <row r="2807">
          <cell r="A2807">
            <v>800235997</v>
          </cell>
          <cell r="B2807" t="str">
            <v xml:space="preserve">REPRESENTACIONES Y DISTRIBUCIONES NOSOTROS LTDA                       </v>
          </cell>
          <cell r="C2807" t="str">
            <v xml:space="preserve">FUNZA                     </v>
          </cell>
          <cell r="D2807" t="str">
            <v xml:space="preserve">CUNDINAMARCA              </v>
          </cell>
          <cell r="E2807" t="str">
            <v>INSPECCIÓN</v>
          </cell>
          <cell r="F2807" t="str">
            <v>ACTIVA</v>
          </cell>
          <cell r="G2807" t="str">
            <v xml:space="preserve">COMERCIO AL POR MAYOR                        </v>
          </cell>
          <cell r="H2807">
            <v>2806</v>
          </cell>
          <cell r="I2807">
            <v>5845173</v>
          </cell>
          <cell r="J2807">
            <v>3247.5</v>
          </cell>
          <cell r="K2807">
            <v>2155573</v>
          </cell>
          <cell r="L2807">
            <v>3748</v>
          </cell>
          <cell r="M2807">
            <v>10807588</v>
          </cell>
          <cell r="N2807">
            <v>4065</v>
          </cell>
          <cell r="O2807">
            <v>2471693</v>
          </cell>
          <cell r="P2807">
            <v>3143</v>
          </cell>
          <cell r="Q2807">
            <v>730053</v>
          </cell>
          <cell r="R2807">
            <v>2736</v>
          </cell>
          <cell r="S2807">
            <v>517802</v>
          </cell>
          <cell r="T2807">
            <v>19745.5</v>
          </cell>
          <cell r="U2807">
            <v>2809</v>
          </cell>
        </row>
        <row r="2808">
          <cell r="A2808">
            <v>830028243</v>
          </cell>
          <cell r="B2808" t="str">
            <v xml:space="preserve">OPEN CARD S A                                                         </v>
          </cell>
          <cell r="C2808" t="str">
            <v xml:space="preserve">BOGOTA D.C.               </v>
          </cell>
          <cell r="D2808" t="str">
            <v xml:space="preserve">BOGOTA D.C.               </v>
          </cell>
          <cell r="E2808" t="str">
            <v>INSPECCIÓN</v>
          </cell>
          <cell r="F2808" t="str">
            <v>ACTIVA</v>
          </cell>
          <cell r="G2808" t="str">
            <v xml:space="preserve">ACTIVIDADES DE INFORMATICA                   </v>
          </cell>
          <cell r="H2808">
            <v>2807</v>
          </cell>
          <cell r="I2808">
            <v>5840950</v>
          </cell>
          <cell r="J2808">
            <v>2459.5</v>
          </cell>
          <cell r="K2808">
            <v>3167936</v>
          </cell>
          <cell r="L2808">
            <v>5181</v>
          </cell>
          <cell r="M2808">
            <v>7121514</v>
          </cell>
          <cell r="N2808">
            <v>1664</v>
          </cell>
          <cell r="O2808">
            <v>7121514</v>
          </cell>
          <cell r="P2808">
            <v>1303</v>
          </cell>
          <cell r="Q2808">
            <v>2194506</v>
          </cell>
          <cell r="R2808">
            <v>1014</v>
          </cell>
          <cell r="S2808">
            <v>1925705</v>
          </cell>
          <cell r="T2808">
            <v>14428.5</v>
          </cell>
          <cell r="U2808">
            <v>2105</v>
          </cell>
        </row>
        <row r="2809">
          <cell r="A2809">
            <v>860023024</v>
          </cell>
          <cell r="B2809" t="str">
            <v xml:space="preserve">AGRICOLA AUTOMOTRIZ LTDA                                              </v>
          </cell>
          <cell r="C2809" t="str">
            <v xml:space="preserve">CALI                      </v>
          </cell>
          <cell r="D2809" t="str">
            <v xml:space="preserve">VALLE                     </v>
          </cell>
          <cell r="E2809" t="str">
            <v>VIGILANCIA</v>
          </cell>
          <cell r="F2809" t="str">
            <v>ACTIVA</v>
          </cell>
          <cell r="G2809" t="str">
            <v xml:space="preserve">COMERCIO DE VEHICULOS Y ACTIVIDADES CONEXAS  </v>
          </cell>
          <cell r="H2809">
            <v>2808</v>
          </cell>
          <cell r="I2809">
            <v>5838457</v>
          </cell>
          <cell r="J2809">
            <v>2057.5</v>
          </cell>
          <cell r="K2809">
            <v>4139238</v>
          </cell>
          <cell r="L2809">
            <v>1549</v>
          </cell>
          <cell r="M2809">
            <v>30445075</v>
          </cell>
          <cell r="N2809">
            <v>2898</v>
          </cell>
          <cell r="O2809">
            <v>3720983</v>
          </cell>
          <cell r="P2809">
            <v>3973</v>
          </cell>
          <cell r="Q2809">
            <v>529970</v>
          </cell>
          <cell r="R2809">
            <v>3681</v>
          </cell>
          <cell r="S2809">
            <v>336913</v>
          </cell>
          <cell r="T2809">
            <v>16966.5</v>
          </cell>
          <cell r="U2809">
            <v>2438</v>
          </cell>
        </row>
        <row r="2810">
          <cell r="A2810">
            <v>890931708</v>
          </cell>
          <cell r="B2810" t="str">
            <v xml:space="preserve">EXTRUSIONES S A                                                       </v>
          </cell>
          <cell r="C2810" t="str">
            <v xml:space="preserve">ITAGUI                    </v>
          </cell>
          <cell r="D2810" t="str">
            <v xml:space="preserve">ANTIOQUIA                 </v>
          </cell>
          <cell r="E2810" t="str">
            <v>INSPECCIÓN</v>
          </cell>
          <cell r="F2810" t="str">
            <v>ACTIVA</v>
          </cell>
          <cell r="G2810" t="str">
            <v xml:space="preserve">PRODUCTOS DE CAUCHO                          </v>
          </cell>
          <cell r="H2810">
            <v>2809</v>
          </cell>
          <cell r="I2810">
            <v>5831690</v>
          </cell>
          <cell r="J2810">
            <v>2093</v>
          </cell>
          <cell r="K2810">
            <v>4043717</v>
          </cell>
          <cell r="L2810">
            <v>3613</v>
          </cell>
          <cell r="M2810">
            <v>11325324</v>
          </cell>
          <cell r="N2810">
            <v>2997</v>
          </cell>
          <cell r="O2810">
            <v>3571444</v>
          </cell>
          <cell r="P2810">
            <v>1610</v>
          </cell>
          <cell r="Q2810">
            <v>1728064</v>
          </cell>
          <cell r="R2810">
            <v>2026</v>
          </cell>
          <cell r="S2810">
            <v>789138</v>
          </cell>
          <cell r="T2810">
            <v>15148</v>
          </cell>
          <cell r="U2810">
            <v>2196</v>
          </cell>
        </row>
        <row r="2811">
          <cell r="A2811">
            <v>800255016</v>
          </cell>
          <cell r="B2811" t="str">
            <v xml:space="preserve">CONTUPERSONAL S.A                                                     </v>
          </cell>
          <cell r="C2811" t="str">
            <v xml:space="preserve">MONTELIBANO               </v>
          </cell>
          <cell r="D2811" t="str">
            <v xml:space="preserve">CORDOBA                   </v>
          </cell>
          <cell r="E2811" t="str">
            <v>VIGILANCIA</v>
          </cell>
          <cell r="F2811" t="str">
            <v>ACTIVA</v>
          </cell>
          <cell r="G2811" t="str">
            <v xml:space="preserve">OTRAS ACTIVIDADES EMPRESARIALES              </v>
          </cell>
          <cell r="H2811">
            <v>2810</v>
          </cell>
          <cell r="I2811">
            <v>5826116</v>
          </cell>
          <cell r="J2811">
            <v>3151.5</v>
          </cell>
          <cell r="K2811">
            <v>2266953</v>
          </cell>
          <cell r="L2811">
            <v>1315</v>
          </cell>
          <cell r="M2811">
            <v>35934944</v>
          </cell>
          <cell r="N2811">
            <v>2974</v>
          </cell>
          <cell r="O2811">
            <v>3604416</v>
          </cell>
          <cell r="P2811">
            <v>2465</v>
          </cell>
          <cell r="Q2811">
            <v>1016734</v>
          </cell>
          <cell r="R2811">
            <v>3523</v>
          </cell>
          <cell r="S2811">
            <v>359832</v>
          </cell>
          <cell r="T2811">
            <v>16238.5</v>
          </cell>
          <cell r="U2811">
            <v>2343</v>
          </cell>
        </row>
        <row r="2812">
          <cell r="A2812">
            <v>800002609</v>
          </cell>
          <cell r="B2812" t="str">
            <v xml:space="preserve">ENERGEX S.A.                                                          </v>
          </cell>
          <cell r="C2812" t="str">
            <v xml:space="preserve">BOGOTA D.C.               </v>
          </cell>
          <cell r="D2812" t="str">
            <v xml:space="preserve">BOGOTA D.C.               </v>
          </cell>
          <cell r="E2812" t="str">
            <v>INSPECCIÓN</v>
          </cell>
          <cell r="F2812" t="str">
            <v>ACTIVA</v>
          </cell>
          <cell r="G2812" t="str">
            <v xml:space="preserve">COMERCIO AL POR MENOR                        </v>
          </cell>
          <cell r="H2812">
            <v>2811</v>
          </cell>
          <cell r="I2812">
            <v>5816477</v>
          </cell>
          <cell r="J2812">
            <v>2697</v>
          </cell>
          <cell r="K2812">
            <v>2835877</v>
          </cell>
          <cell r="L2812">
            <v>4208</v>
          </cell>
          <cell r="M2812">
            <v>9397413</v>
          </cell>
          <cell r="N2812">
            <v>2497</v>
          </cell>
          <cell r="O2812">
            <v>4484225</v>
          </cell>
          <cell r="P2812">
            <v>2479</v>
          </cell>
          <cell r="Q2812">
            <v>1008834</v>
          </cell>
          <cell r="R2812">
            <v>1796</v>
          </cell>
          <cell r="S2812">
            <v>928592</v>
          </cell>
          <cell r="T2812">
            <v>16488</v>
          </cell>
          <cell r="U2812">
            <v>2372</v>
          </cell>
        </row>
        <row r="2813">
          <cell r="A2813">
            <v>900007650</v>
          </cell>
          <cell r="B2813" t="str">
            <v xml:space="preserve">SIGMA COATINGS COLOMBIA LTDA                                          </v>
          </cell>
          <cell r="C2813" t="str">
            <v xml:space="preserve">BOGOTA D.C.               </v>
          </cell>
          <cell r="D2813" t="str">
            <v xml:space="preserve">BOGOTA D.C.               </v>
          </cell>
          <cell r="E2813" t="str">
            <v>INSPECCIÓN</v>
          </cell>
          <cell r="F2813" t="str">
            <v>ACTIVA</v>
          </cell>
          <cell r="G2813" t="str">
            <v xml:space="preserve">COMERCIO AL POR MAYOR                        </v>
          </cell>
          <cell r="H2813">
            <v>2812</v>
          </cell>
          <cell r="I2813">
            <v>5811100</v>
          </cell>
          <cell r="J2813">
            <v>3824</v>
          </cell>
          <cell r="K2813">
            <v>1653377</v>
          </cell>
          <cell r="L2813">
            <v>3836</v>
          </cell>
          <cell r="M2813">
            <v>10505104</v>
          </cell>
          <cell r="N2813">
            <v>2873</v>
          </cell>
          <cell r="O2813">
            <v>3754551</v>
          </cell>
          <cell r="P2813">
            <v>1425</v>
          </cell>
          <cell r="Q2813">
            <v>1986716</v>
          </cell>
          <cell r="R2813">
            <v>1622</v>
          </cell>
          <cell r="S2813">
            <v>1061426</v>
          </cell>
          <cell r="T2813">
            <v>16392</v>
          </cell>
          <cell r="U2813">
            <v>2361</v>
          </cell>
        </row>
        <row r="2814">
          <cell r="A2814">
            <v>800247834</v>
          </cell>
          <cell r="B2814" t="str">
            <v xml:space="preserve">CENTRO DE TELEFONIA MOVIL S A                                         </v>
          </cell>
          <cell r="C2814" t="str">
            <v xml:space="preserve">IBAGUE                    </v>
          </cell>
          <cell r="D2814" t="str">
            <v xml:space="preserve">TOLIMA                    </v>
          </cell>
          <cell r="E2814" t="str">
            <v>VIGILANCIA</v>
          </cell>
          <cell r="F2814" t="str">
            <v>ACTIVA</v>
          </cell>
          <cell r="G2814" t="str">
            <v xml:space="preserve">TELEFONIA Y REDES                            </v>
          </cell>
          <cell r="H2814">
            <v>2813</v>
          </cell>
          <cell r="I2814">
            <v>5806607</v>
          </cell>
          <cell r="J2814">
            <v>3681</v>
          </cell>
          <cell r="K2814">
            <v>1759620</v>
          </cell>
          <cell r="L2814">
            <v>1169</v>
          </cell>
          <cell r="M2814">
            <v>40899854</v>
          </cell>
          <cell r="N2814">
            <v>623</v>
          </cell>
          <cell r="O2814">
            <v>19942960</v>
          </cell>
          <cell r="P2814">
            <v>1750</v>
          </cell>
          <cell r="Q2814">
            <v>1566517</v>
          </cell>
          <cell r="R2814">
            <v>2261</v>
          </cell>
          <cell r="S2814">
            <v>668448</v>
          </cell>
          <cell r="T2814">
            <v>12297</v>
          </cell>
          <cell r="U2814">
            <v>1836</v>
          </cell>
        </row>
        <row r="2815">
          <cell r="A2815">
            <v>830071626</v>
          </cell>
          <cell r="B2815" t="str">
            <v xml:space="preserve">SUPER NUEVO MILENIO S.A.                                              </v>
          </cell>
          <cell r="C2815" t="str">
            <v xml:space="preserve">BOGOTA D.C.               </v>
          </cell>
          <cell r="D2815" t="str">
            <v xml:space="preserve">BOGOTA D.C.               </v>
          </cell>
          <cell r="E2815" t="str">
            <v>INSPECCIÓN</v>
          </cell>
          <cell r="F2815" t="str">
            <v>ACTIVA</v>
          </cell>
          <cell r="G2815" t="str">
            <v xml:space="preserve">OTRAS ACTIVIDADES DE SERVISIOS COMUNITARIOS, </v>
          </cell>
          <cell r="H2815">
            <v>2814</v>
          </cell>
          <cell r="I2815">
            <v>5798896</v>
          </cell>
          <cell r="J2815">
            <v>4041.5</v>
          </cell>
          <cell r="K2815">
            <v>1494578</v>
          </cell>
          <cell r="L2815">
            <v>4714</v>
          </cell>
          <cell r="M2815">
            <v>8161309</v>
          </cell>
          <cell r="N2815">
            <v>1432</v>
          </cell>
          <cell r="O2815">
            <v>8161309</v>
          </cell>
          <cell r="P2815">
            <v>2402</v>
          </cell>
          <cell r="Q2815">
            <v>1044753</v>
          </cell>
          <cell r="R2815">
            <v>4851</v>
          </cell>
          <cell r="S2815">
            <v>221274</v>
          </cell>
          <cell r="T2815">
            <v>20254.5</v>
          </cell>
          <cell r="U2815">
            <v>2880</v>
          </cell>
        </row>
        <row r="2816">
          <cell r="A2816">
            <v>800217379</v>
          </cell>
          <cell r="B2816" t="str">
            <v xml:space="preserve">ALIMENTOS NUTRION S A                                                 </v>
          </cell>
          <cell r="C2816" t="str">
            <v xml:space="preserve">BOGOTA D.C.               </v>
          </cell>
          <cell r="D2816" t="str">
            <v xml:space="preserve">BOGOTA D.C.               </v>
          </cell>
          <cell r="E2816" t="str">
            <v>INSPECCIÓN</v>
          </cell>
          <cell r="F2816" t="str">
            <v>ACTIVA</v>
          </cell>
          <cell r="G2816" t="str">
            <v xml:space="preserve">PRODUCTOS ALIMENTICIOS                       </v>
          </cell>
          <cell r="H2816">
            <v>2815</v>
          </cell>
          <cell r="I2816">
            <v>5789152</v>
          </cell>
          <cell r="J2816">
            <v>2071.5</v>
          </cell>
          <cell r="K2816">
            <v>4098748</v>
          </cell>
          <cell r="L2816">
            <v>4448</v>
          </cell>
          <cell r="M2816">
            <v>8793013</v>
          </cell>
          <cell r="N2816">
            <v>2835</v>
          </cell>
          <cell r="O2816">
            <v>3816254</v>
          </cell>
          <cell r="P2816">
            <v>1904</v>
          </cell>
          <cell r="Q2816">
            <v>1411658</v>
          </cell>
          <cell r="R2816">
            <v>1566</v>
          </cell>
          <cell r="S2816">
            <v>1116121</v>
          </cell>
          <cell r="T2816">
            <v>15639.5</v>
          </cell>
          <cell r="U2816">
            <v>2266</v>
          </cell>
        </row>
        <row r="2817">
          <cell r="A2817">
            <v>800073584</v>
          </cell>
          <cell r="B2817" t="str">
            <v xml:space="preserve">GEOINGENIERA S. A.                                                    </v>
          </cell>
          <cell r="C2817" t="str">
            <v xml:space="preserve">BOGOTA D.C.               </v>
          </cell>
          <cell r="D2817" t="str">
            <v xml:space="preserve">BOGOTA D.C.               </v>
          </cell>
          <cell r="E2817" t="str">
            <v>INSPECCIÓN</v>
          </cell>
          <cell r="F2817" t="str">
            <v>ACTIVA</v>
          </cell>
          <cell r="G2817" t="str">
            <v xml:space="preserve">OTRAS ACTIVIDADES EMPRESARIALES              </v>
          </cell>
          <cell r="H2817">
            <v>2816</v>
          </cell>
          <cell r="I2817">
            <v>5775071</v>
          </cell>
          <cell r="J2817">
            <v>3524</v>
          </cell>
          <cell r="K2817">
            <v>1889227</v>
          </cell>
          <cell r="L2817">
            <v>3459</v>
          </cell>
          <cell r="M2817">
            <v>12013529</v>
          </cell>
          <cell r="N2817">
            <v>3368</v>
          </cell>
          <cell r="O2817">
            <v>3098515</v>
          </cell>
          <cell r="P2817">
            <v>1748</v>
          </cell>
          <cell r="Q2817">
            <v>1567132</v>
          </cell>
          <cell r="R2817">
            <v>1702</v>
          </cell>
          <cell r="S2817">
            <v>1003389</v>
          </cell>
          <cell r="T2817">
            <v>16617</v>
          </cell>
          <cell r="U2817">
            <v>2395</v>
          </cell>
        </row>
        <row r="2818">
          <cell r="A2818">
            <v>830108866</v>
          </cell>
          <cell r="B2818" t="str">
            <v xml:space="preserve">MILLWARD BROWN COLOMBIA LTDA                                          </v>
          </cell>
          <cell r="C2818" t="str">
            <v xml:space="preserve">BOGOTA D.C.               </v>
          </cell>
          <cell r="D2818" t="str">
            <v xml:space="preserve">BOGOTA D.C.               </v>
          </cell>
          <cell r="E2818" t="str">
            <v>VIGILANCIA</v>
          </cell>
          <cell r="F2818" t="str">
            <v>ACTIVA</v>
          </cell>
          <cell r="G2818" t="str">
            <v xml:space="preserve">OTRAS ACTIVIDADES EMPRESARIALES              </v>
          </cell>
          <cell r="H2818">
            <v>2817</v>
          </cell>
          <cell r="I2818">
            <v>5774962</v>
          </cell>
          <cell r="J2818">
            <v>2403.5</v>
          </cell>
          <cell r="K2818">
            <v>3279670</v>
          </cell>
          <cell r="L2818">
            <v>2895</v>
          </cell>
          <cell r="M2818">
            <v>14780186</v>
          </cell>
          <cell r="N2818">
            <v>1387</v>
          </cell>
          <cell r="O2818">
            <v>8445072</v>
          </cell>
          <cell r="P2818">
            <v>1325</v>
          </cell>
          <cell r="Q2818">
            <v>2159407</v>
          </cell>
          <cell r="R2818">
            <v>1545</v>
          </cell>
          <cell r="S2818">
            <v>1135836</v>
          </cell>
          <cell r="T2818">
            <v>12372.5</v>
          </cell>
          <cell r="U2818">
            <v>1846</v>
          </cell>
        </row>
        <row r="2819">
          <cell r="A2819">
            <v>860043092</v>
          </cell>
          <cell r="B2819" t="str">
            <v xml:space="preserve">ARNESES Y GOMAS S.A.                                                  </v>
          </cell>
          <cell r="C2819" t="str">
            <v xml:space="preserve">BOGOTA D.C.               </v>
          </cell>
          <cell r="D2819" t="str">
            <v xml:space="preserve">BOGOTA D.C.               </v>
          </cell>
          <cell r="E2819" t="str">
            <v>INSPECCIÓN</v>
          </cell>
          <cell r="F2819" t="str">
            <v>ACTIVA</v>
          </cell>
          <cell r="G2819" t="str">
            <v>FABRICACION DE VEHICULOS AUTOMOTORES Y SUS PA</v>
          </cell>
          <cell r="H2819">
            <v>2818</v>
          </cell>
          <cell r="I2819">
            <v>5768030</v>
          </cell>
          <cell r="J2819">
            <v>1762</v>
          </cell>
          <cell r="K2819">
            <v>5201920</v>
          </cell>
          <cell r="L2819">
            <v>5160</v>
          </cell>
          <cell r="M2819">
            <v>7158692</v>
          </cell>
          <cell r="N2819">
            <v>3853</v>
          </cell>
          <cell r="O2819">
            <v>2660197</v>
          </cell>
          <cell r="P2819">
            <v>2578</v>
          </cell>
          <cell r="Q2819">
            <v>958608</v>
          </cell>
          <cell r="R2819">
            <v>2589</v>
          </cell>
          <cell r="S2819">
            <v>560263</v>
          </cell>
          <cell r="T2819">
            <v>18760</v>
          </cell>
          <cell r="U2819">
            <v>2669</v>
          </cell>
        </row>
        <row r="2820">
          <cell r="A2820">
            <v>809002625</v>
          </cell>
          <cell r="B2820" t="str">
            <v xml:space="preserve">INTERNACIONAL DE ELECTRICOS LTDA                                      </v>
          </cell>
          <cell r="C2820" t="str">
            <v xml:space="preserve">IBAGUE                    </v>
          </cell>
          <cell r="D2820" t="str">
            <v xml:space="preserve">TOLIMA                    </v>
          </cell>
          <cell r="E2820" t="str">
            <v>VIGILANCIA</v>
          </cell>
          <cell r="F2820" t="str">
            <v>ACTIVA</v>
          </cell>
          <cell r="G2820" t="str">
            <v xml:space="preserve">COMERCIO AL POR MENOR                        </v>
          </cell>
          <cell r="H2820">
            <v>2819</v>
          </cell>
          <cell r="I2820">
            <v>5759450</v>
          </cell>
          <cell r="J2820">
            <v>2368</v>
          </cell>
          <cell r="K2820">
            <v>3350485</v>
          </cell>
          <cell r="L2820">
            <v>2302</v>
          </cell>
          <cell r="M2820">
            <v>19107944</v>
          </cell>
          <cell r="N2820">
            <v>3704</v>
          </cell>
          <cell r="O2820">
            <v>2778535</v>
          </cell>
          <cell r="P2820">
            <v>3246</v>
          </cell>
          <cell r="Q2820">
            <v>699173</v>
          </cell>
          <cell r="R2820">
            <v>1665</v>
          </cell>
          <cell r="S2820">
            <v>1028188</v>
          </cell>
          <cell r="T2820">
            <v>16104</v>
          </cell>
          <cell r="U2820">
            <v>2328</v>
          </cell>
        </row>
        <row r="2821">
          <cell r="A2821">
            <v>811028654</v>
          </cell>
          <cell r="B2821" t="str">
            <v xml:space="preserve">FIGURACIONES S.A.                                                     </v>
          </cell>
          <cell r="C2821" t="str">
            <v xml:space="preserve">ITAGUI                    </v>
          </cell>
          <cell r="D2821" t="str">
            <v xml:space="preserve">ANTIOQUIA                 </v>
          </cell>
          <cell r="E2821" t="str">
            <v>VIGILANCIA</v>
          </cell>
          <cell r="F2821" t="str">
            <v>ACTIVA</v>
          </cell>
          <cell r="G2821" t="str">
            <v xml:space="preserve">COMERCIO AL POR MAYOR                        </v>
          </cell>
          <cell r="H2821">
            <v>2820</v>
          </cell>
          <cell r="I2821">
            <v>5749096</v>
          </cell>
          <cell r="J2821">
            <v>3220.5</v>
          </cell>
          <cell r="K2821">
            <v>2182785</v>
          </cell>
          <cell r="L2821">
            <v>2431</v>
          </cell>
          <cell r="M2821">
            <v>18091243</v>
          </cell>
          <cell r="N2821">
            <v>4908</v>
          </cell>
          <cell r="O2821">
            <v>1958901</v>
          </cell>
          <cell r="P2821">
            <v>3151</v>
          </cell>
          <cell r="Q2821">
            <v>725472</v>
          </cell>
          <cell r="R2821">
            <v>2857</v>
          </cell>
          <cell r="S2821">
            <v>489437</v>
          </cell>
          <cell r="T2821">
            <v>19387.5</v>
          </cell>
          <cell r="U2821">
            <v>2755</v>
          </cell>
        </row>
        <row r="2822">
          <cell r="A2822">
            <v>800152208</v>
          </cell>
          <cell r="B2822" t="str">
            <v xml:space="preserve">FUREL S.A.                                                            </v>
          </cell>
          <cell r="C2822" t="str">
            <v xml:space="preserve">MEDELLIN                  </v>
          </cell>
          <cell r="D2822" t="str">
            <v xml:space="preserve">ANTIOQUIA                 </v>
          </cell>
          <cell r="E2822" t="str">
            <v>VIGILANCIA</v>
          </cell>
          <cell r="F2822" t="str">
            <v>ACTIVA</v>
          </cell>
          <cell r="G2822" t="str">
            <v xml:space="preserve">ADECUACION DE OBRAS DE CONSTRUCCION          </v>
          </cell>
          <cell r="H2822">
            <v>2821</v>
          </cell>
          <cell r="I2822">
            <v>5746376</v>
          </cell>
          <cell r="J2822">
            <v>2663.5</v>
          </cell>
          <cell r="K2822">
            <v>2871194</v>
          </cell>
          <cell r="L2822">
            <v>1347</v>
          </cell>
          <cell r="M2822">
            <v>34951514</v>
          </cell>
          <cell r="N2822">
            <v>3878</v>
          </cell>
          <cell r="O2822">
            <v>2640314</v>
          </cell>
          <cell r="P2822">
            <v>2571</v>
          </cell>
          <cell r="Q2822">
            <v>961533</v>
          </cell>
          <cell r="R2822">
            <v>2842</v>
          </cell>
          <cell r="S2822">
            <v>493538</v>
          </cell>
          <cell r="T2822">
            <v>16122.5</v>
          </cell>
          <cell r="U2822">
            <v>2333</v>
          </cell>
        </row>
        <row r="2823">
          <cell r="A2823">
            <v>800251569</v>
          </cell>
          <cell r="B2823" t="str">
            <v xml:space="preserve">INTER RAPIDISIMO S.A.                                                 </v>
          </cell>
          <cell r="C2823" t="str">
            <v xml:space="preserve">BOGOTA D.C.               </v>
          </cell>
          <cell r="D2823" t="str">
            <v xml:space="preserve">BOGOTA D.C.               </v>
          </cell>
          <cell r="E2823" t="str">
            <v>VIGILANCIA</v>
          </cell>
          <cell r="F2823" t="str">
            <v>ACTIVA</v>
          </cell>
          <cell r="G2823" t="str">
            <v xml:space="preserve">CORREO                                       </v>
          </cell>
          <cell r="H2823">
            <v>2822</v>
          </cell>
          <cell r="I2823">
            <v>5736628</v>
          </cell>
          <cell r="J2823">
            <v>3338</v>
          </cell>
          <cell r="K2823">
            <v>2062551</v>
          </cell>
          <cell r="L2823">
            <v>2412</v>
          </cell>
          <cell r="M2823">
            <v>18263904</v>
          </cell>
          <cell r="N2823">
            <v>666</v>
          </cell>
          <cell r="O2823">
            <v>18263904</v>
          </cell>
          <cell r="P2823">
            <v>3939</v>
          </cell>
          <cell r="Q2823">
            <v>535497</v>
          </cell>
          <cell r="R2823">
            <v>2942</v>
          </cell>
          <cell r="S2823">
            <v>470180</v>
          </cell>
          <cell r="T2823">
            <v>16119</v>
          </cell>
          <cell r="U2823">
            <v>2334</v>
          </cell>
        </row>
        <row r="2824">
          <cell r="A2824">
            <v>860033182</v>
          </cell>
          <cell r="B2824" t="str">
            <v>INDUSTRIA MANUFACTURERA DE CALZADO LTDA EN ACUERDO DE REESTRUCTURACION</v>
          </cell>
          <cell r="C2824" t="str">
            <v xml:space="preserve">BOGOTA D.C.               </v>
          </cell>
          <cell r="D2824" t="str">
            <v xml:space="preserve">BOGOTA D.C.               </v>
          </cell>
          <cell r="E2824" t="str">
            <v>INSPECCIÓN</v>
          </cell>
          <cell r="F2824" t="str">
            <v>ACUERDO DE REESTRUCTURACION</v>
          </cell>
          <cell r="G2824" t="str">
            <v>MANUFACTURA DE CALZADO Y PRODUCTOS RELACIONAD</v>
          </cell>
          <cell r="H2824">
            <v>2823</v>
          </cell>
          <cell r="I2824">
            <v>5724283</v>
          </cell>
          <cell r="J2824">
            <v>2400</v>
          </cell>
          <cell r="K2824">
            <v>3287708</v>
          </cell>
          <cell r="L2824">
            <v>3948</v>
          </cell>
          <cell r="M2824">
            <v>10163088</v>
          </cell>
          <cell r="N2824">
            <v>2625</v>
          </cell>
          <cell r="O2824">
            <v>4217538</v>
          </cell>
          <cell r="P2824">
            <v>2529</v>
          </cell>
          <cell r="Q2824">
            <v>986050</v>
          </cell>
          <cell r="R2824">
            <v>3981</v>
          </cell>
          <cell r="S2824">
            <v>299983</v>
          </cell>
          <cell r="T2824">
            <v>18306</v>
          </cell>
          <cell r="U2824">
            <v>2609</v>
          </cell>
        </row>
        <row r="2825">
          <cell r="A2825">
            <v>804009440</v>
          </cell>
          <cell r="B2825" t="str">
            <v xml:space="preserve">LA MUELA S.A.                                                         </v>
          </cell>
          <cell r="C2825" t="str">
            <v xml:space="preserve">BUCARAMANGA               </v>
          </cell>
          <cell r="D2825" t="str">
            <v xml:space="preserve">SANTANDER                 </v>
          </cell>
          <cell r="E2825" t="str">
            <v>INSPECCIÓN</v>
          </cell>
          <cell r="F2825" t="str">
            <v>ACTIVA</v>
          </cell>
          <cell r="G2825" t="str">
            <v xml:space="preserve">COMERCIO AL POR MENOR                        </v>
          </cell>
          <cell r="H2825">
            <v>2824</v>
          </cell>
          <cell r="I2825">
            <v>5722216</v>
          </cell>
          <cell r="J2825">
            <v>2613</v>
          </cell>
          <cell r="K2825">
            <v>2931940</v>
          </cell>
          <cell r="L2825">
            <v>4278</v>
          </cell>
          <cell r="M2825">
            <v>9183713</v>
          </cell>
          <cell r="N2825">
            <v>3276</v>
          </cell>
          <cell r="O2825">
            <v>3192788</v>
          </cell>
          <cell r="P2825">
            <v>3412</v>
          </cell>
          <cell r="Q2825">
            <v>652037</v>
          </cell>
          <cell r="R2825">
            <v>3010</v>
          </cell>
          <cell r="S2825">
            <v>456517</v>
          </cell>
          <cell r="T2825">
            <v>19413</v>
          </cell>
          <cell r="U2825">
            <v>2765</v>
          </cell>
        </row>
        <row r="2826">
          <cell r="A2826">
            <v>860404791</v>
          </cell>
          <cell r="B2826" t="str">
            <v xml:space="preserve">MUEBLES Y PLASTICOS S.A.                                              </v>
          </cell>
          <cell r="C2826" t="str">
            <v xml:space="preserve">BOGOTA D.C.               </v>
          </cell>
          <cell r="D2826" t="str">
            <v xml:space="preserve">BOGOTA D.C.               </v>
          </cell>
          <cell r="E2826" t="str">
            <v>INSPECCIÓN</v>
          </cell>
          <cell r="F2826" t="str">
            <v>ACTIVA</v>
          </cell>
          <cell r="G2826" t="str">
            <v xml:space="preserve">OTRAS INDUSTRIAS MANUFACTURERAS              </v>
          </cell>
          <cell r="H2826">
            <v>2825</v>
          </cell>
          <cell r="I2826">
            <v>5720555</v>
          </cell>
          <cell r="J2826">
            <v>2818.5</v>
          </cell>
          <cell r="K2826">
            <v>2664484</v>
          </cell>
          <cell r="L2826">
            <v>3814</v>
          </cell>
          <cell r="M2826">
            <v>10585237</v>
          </cell>
          <cell r="N2826">
            <v>2853</v>
          </cell>
          <cell r="O2826">
            <v>3786285</v>
          </cell>
          <cell r="P2826">
            <v>2067</v>
          </cell>
          <cell r="Q2826">
            <v>1290266</v>
          </cell>
          <cell r="R2826">
            <v>2431</v>
          </cell>
          <cell r="S2826">
            <v>616113</v>
          </cell>
          <cell r="T2826">
            <v>16808.5</v>
          </cell>
          <cell r="U2826">
            <v>2428</v>
          </cell>
        </row>
        <row r="2827">
          <cell r="A2827">
            <v>860067479</v>
          </cell>
          <cell r="B2827" t="str">
            <v xml:space="preserve">SERVIASEO S.A.                                                        </v>
          </cell>
          <cell r="C2827" t="str">
            <v xml:space="preserve">BOGOTA D.C.               </v>
          </cell>
          <cell r="D2827" t="str">
            <v xml:space="preserve">BOGOTA D.C.               </v>
          </cell>
          <cell r="E2827" t="str">
            <v>VIGILANCIA</v>
          </cell>
          <cell r="F2827" t="str">
            <v>ACTIVA</v>
          </cell>
          <cell r="G2827" t="str">
            <v xml:space="preserve">OTRAS ACTIVIDADES EMPRESARIALES              </v>
          </cell>
          <cell r="H2827">
            <v>2826</v>
          </cell>
          <cell r="I2827">
            <v>5687064</v>
          </cell>
          <cell r="J2827">
            <v>2390</v>
          </cell>
          <cell r="K2827">
            <v>3308917</v>
          </cell>
          <cell r="L2827">
            <v>2523</v>
          </cell>
          <cell r="M2827">
            <v>17382283</v>
          </cell>
          <cell r="N2827">
            <v>4104</v>
          </cell>
          <cell r="O2827">
            <v>2444440</v>
          </cell>
          <cell r="P2827">
            <v>3083</v>
          </cell>
          <cell r="Q2827">
            <v>751782</v>
          </cell>
          <cell r="R2827">
            <v>3397</v>
          </cell>
          <cell r="S2827">
            <v>379419</v>
          </cell>
          <cell r="T2827">
            <v>18323</v>
          </cell>
          <cell r="U2827">
            <v>2614</v>
          </cell>
        </row>
        <row r="2828">
          <cell r="A2828">
            <v>800041167</v>
          </cell>
          <cell r="B2828" t="str">
            <v xml:space="preserve">MAGNEPLAST S.A.                                                       </v>
          </cell>
          <cell r="C2828" t="str">
            <v xml:space="preserve">BOGOTA D.C.               </v>
          </cell>
          <cell r="D2828" t="str">
            <v xml:space="preserve">BOGOTA D.C.               </v>
          </cell>
          <cell r="E2828" t="str">
            <v>INSPECCIÓN</v>
          </cell>
          <cell r="F2828" t="str">
            <v>ACTIVA</v>
          </cell>
          <cell r="G2828" t="str">
            <v xml:space="preserve">PRODUCTOS QUIMICOS                           </v>
          </cell>
          <cell r="H2828">
            <v>2827</v>
          </cell>
          <cell r="I2828">
            <v>5677479</v>
          </cell>
          <cell r="J2828">
            <v>2299.5</v>
          </cell>
          <cell r="K2828">
            <v>3514792</v>
          </cell>
          <cell r="L2828">
            <v>4366</v>
          </cell>
          <cell r="M2828">
            <v>8986821</v>
          </cell>
          <cell r="N2828">
            <v>4903</v>
          </cell>
          <cell r="O2828">
            <v>1961087</v>
          </cell>
          <cell r="P2828">
            <v>2901</v>
          </cell>
          <cell r="Q2828">
            <v>818861</v>
          </cell>
          <cell r="R2828">
            <v>3018</v>
          </cell>
          <cell r="S2828">
            <v>455361</v>
          </cell>
          <cell r="T2828">
            <v>20314.5</v>
          </cell>
          <cell r="U2828">
            <v>2897</v>
          </cell>
        </row>
        <row r="2829">
          <cell r="A2829">
            <v>800213678</v>
          </cell>
          <cell r="B2829" t="str">
            <v>SOCIEDAD OPERADORA ZONA FRANCA INDUSTRIAL DE BIENES Y SERVICIO DE CART</v>
          </cell>
          <cell r="C2829" t="str">
            <v xml:space="preserve">CARTAGENA                 </v>
          </cell>
          <cell r="D2829" t="str">
            <v xml:space="preserve">BOLIVAR                   </v>
          </cell>
          <cell r="E2829" t="str">
            <v>INSPECCIÓN</v>
          </cell>
          <cell r="F2829" t="str">
            <v>ACTIVA</v>
          </cell>
          <cell r="G2829" t="str">
            <v xml:space="preserve">ACTIVIDADES INMOBILIARIAS                    </v>
          </cell>
          <cell r="H2829">
            <v>2828</v>
          </cell>
          <cell r="I2829">
            <v>5672541</v>
          </cell>
          <cell r="J2829">
            <v>1865</v>
          </cell>
          <cell r="K2829">
            <v>4835429</v>
          </cell>
          <cell r="L2829">
            <v>7360</v>
          </cell>
          <cell r="M2829">
            <v>4038621</v>
          </cell>
          <cell r="N2829">
            <v>2716</v>
          </cell>
          <cell r="O2829">
            <v>4038621</v>
          </cell>
          <cell r="P2829">
            <v>3499</v>
          </cell>
          <cell r="Q2829">
            <v>627418</v>
          </cell>
          <cell r="R2829">
            <v>2558</v>
          </cell>
          <cell r="S2829">
            <v>570885</v>
          </cell>
          <cell r="T2829">
            <v>20826</v>
          </cell>
          <cell r="U2829">
            <v>2983</v>
          </cell>
        </row>
        <row r="2830">
          <cell r="A2830">
            <v>830091382</v>
          </cell>
          <cell r="B2830" t="str">
            <v xml:space="preserve">HEALTH FOOD SA                                                        </v>
          </cell>
          <cell r="C2830" t="str">
            <v xml:space="preserve">BOGOTA D.C.               </v>
          </cell>
          <cell r="D2830" t="str">
            <v xml:space="preserve">BOGOTA D.C.               </v>
          </cell>
          <cell r="E2830" t="str">
            <v>VIGILANCIA</v>
          </cell>
          <cell r="F2830" t="str">
            <v>ACTIVA</v>
          </cell>
          <cell r="G2830" t="str">
            <v xml:space="preserve">EXPENDIO DE ALIMENTOS Y BEBIDAS              </v>
          </cell>
          <cell r="H2830">
            <v>2829</v>
          </cell>
          <cell r="I2830">
            <v>5667851</v>
          </cell>
          <cell r="J2830">
            <v>3837.5</v>
          </cell>
          <cell r="K2830">
            <v>1643282</v>
          </cell>
          <cell r="L2830">
            <v>2200</v>
          </cell>
          <cell r="M2830">
            <v>20202451</v>
          </cell>
          <cell r="N2830">
            <v>2455</v>
          </cell>
          <cell r="O2830">
            <v>4577761</v>
          </cell>
          <cell r="P2830">
            <v>2608</v>
          </cell>
          <cell r="Q2830">
            <v>944872</v>
          </cell>
          <cell r="R2830">
            <v>6986</v>
          </cell>
          <cell r="S2830">
            <v>114546</v>
          </cell>
          <cell r="T2830">
            <v>20915.5</v>
          </cell>
          <cell r="U2830">
            <v>2999</v>
          </cell>
        </row>
        <row r="2831">
          <cell r="A2831">
            <v>860506831</v>
          </cell>
          <cell r="B2831" t="str">
            <v xml:space="preserve">BIOTRONITECH COLOMBIA S.A.                                            </v>
          </cell>
          <cell r="C2831" t="str">
            <v xml:space="preserve">BOGOTA D.C.               </v>
          </cell>
          <cell r="D2831" t="str">
            <v xml:space="preserve">BOGOTA D.C.               </v>
          </cell>
          <cell r="E2831" t="str">
            <v>INSPECCIÓN</v>
          </cell>
          <cell r="F2831" t="str">
            <v>ACTIVA</v>
          </cell>
          <cell r="G2831" t="str">
            <v xml:space="preserve">COMERCIO AL POR MENOR                        </v>
          </cell>
          <cell r="H2831">
            <v>2830</v>
          </cell>
          <cell r="I2831">
            <v>5645942</v>
          </cell>
          <cell r="J2831">
            <v>2471.5</v>
          </cell>
          <cell r="K2831">
            <v>3147252</v>
          </cell>
          <cell r="L2831">
            <v>4034</v>
          </cell>
          <cell r="M2831">
            <v>9857817</v>
          </cell>
          <cell r="N2831">
            <v>2851</v>
          </cell>
          <cell r="O2831">
            <v>3790351</v>
          </cell>
          <cell r="P2831">
            <v>2760</v>
          </cell>
          <cell r="Q2831">
            <v>876875</v>
          </cell>
          <cell r="R2831">
            <v>4991</v>
          </cell>
          <cell r="S2831">
            <v>211464</v>
          </cell>
          <cell r="T2831">
            <v>19937.5</v>
          </cell>
          <cell r="U2831">
            <v>2846</v>
          </cell>
        </row>
        <row r="2832">
          <cell r="A2832">
            <v>800163872</v>
          </cell>
          <cell r="B2832" t="str">
            <v xml:space="preserve">IMPORTACIONES EL TREBOL S A                                           </v>
          </cell>
          <cell r="C2832" t="str">
            <v xml:space="preserve">FONTIBON                  </v>
          </cell>
          <cell r="D2832" t="str">
            <v xml:space="preserve">BOGOTA D.C.               </v>
          </cell>
          <cell r="E2832" t="str">
            <v>INSPECCIÓN</v>
          </cell>
          <cell r="F2832" t="str">
            <v>ACTIVA</v>
          </cell>
          <cell r="G2832" t="str">
            <v xml:space="preserve">COMERCIO AL POR MAYOR                        </v>
          </cell>
          <cell r="H2832">
            <v>2831</v>
          </cell>
          <cell r="I2832">
            <v>5640921</v>
          </cell>
          <cell r="J2832">
            <v>2446</v>
          </cell>
          <cell r="K2832">
            <v>3196337</v>
          </cell>
          <cell r="L2832">
            <v>4799</v>
          </cell>
          <cell r="M2832">
            <v>7962521</v>
          </cell>
          <cell r="N2832">
            <v>2113</v>
          </cell>
          <cell r="O2832">
            <v>5412052</v>
          </cell>
          <cell r="P2832">
            <v>2045</v>
          </cell>
          <cell r="Q2832">
            <v>1305107</v>
          </cell>
          <cell r="R2832">
            <v>3275</v>
          </cell>
          <cell r="S2832">
            <v>402658</v>
          </cell>
          <cell r="T2832">
            <v>17509</v>
          </cell>
          <cell r="U2832">
            <v>2522</v>
          </cell>
        </row>
        <row r="2833">
          <cell r="A2833">
            <v>890921463</v>
          </cell>
          <cell r="B2833" t="str">
            <v xml:space="preserve">SUDISTRIBUIDOR S.A.                                                   </v>
          </cell>
          <cell r="C2833" t="str">
            <v xml:space="preserve">ITAGUI                    </v>
          </cell>
          <cell r="D2833" t="str">
            <v xml:space="preserve">ANTIOQUIA                 </v>
          </cell>
          <cell r="E2833" t="str">
            <v>VIGILANCIA</v>
          </cell>
          <cell r="F2833" t="str">
            <v>ACTIVA</v>
          </cell>
          <cell r="G2833" t="str">
            <v xml:space="preserve">COMERCIO AL POR MAYOR                        </v>
          </cell>
          <cell r="H2833">
            <v>2832</v>
          </cell>
          <cell r="I2833">
            <v>5637543</v>
          </cell>
          <cell r="J2833">
            <v>3188</v>
          </cell>
          <cell r="K2833">
            <v>2223328</v>
          </cell>
          <cell r="L2833">
            <v>3131</v>
          </cell>
          <cell r="M2833">
            <v>13389643</v>
          </cell>
          <cell r="N2833">
            <v>3795</v>
          </cell>
          <cell r="O2833">
            <v>2702769</v>
          </cell>
          <cell r="P2833">
            <v>2177</v>
          </cell>
          <cell r="Q2833">
            <v>1209186</v>
          </cell>
          <cell r="R2833">
            <v>2344</v>
          </cell>
          <cell r="S2833">
            <v>639825</v>
          </cell>
          <cell r="T2833">
            <v>17467</v>
          </cell>
          <cell r="U2833">
            <v>2514</v>
          </cell>
        </row>
        <row r="2834">
          <cell r="A2834">
            <v>800014574</v>
          </cell>
          <cell r="B2834" t="str">
            <v xml:space="preserve">DUCON LTDA                                                            </v>
          </cell>
          <cell r="C2834" t="str">
            <v xml:space="preserve">SABANETA                  </v>
          </cell>
          <cell r="D2834" t="str">
            <v xml:space="preserve">ANTIOQUIA                 </v>
          </cell>
          <cell r="E2834" t="str">
            <v>VIGILANCIA</v>
          </cell>
          <cell r="F2834" t="str">
            <v>ACTIVA</v>
          </cell>
          <cell r="G2834" t="str">
            <v xml:space="preserve">OTRAS INDUSTRIAS MANUFACTURERAS              </v>
          </cell>
          <cell r="H2834">
            <v>2833</v>
          </cell>
          <cell r="I2834">
            <v>5626951</v>
          </cell>
          <cell r="J2834">
            <v>2531</v>
          </cell>
          <cell r="K2834">
            <v>3025275</v>
          </cell>
          <cell r="L2834">
            <v>2856</v>
          </cell>
          <cell r="M2834">
            <v>14974863</v>
          </cell>
          <cell r="N2834">
            <v>2217</v>
          </cell>
          <cell r="O2834">
            <v>5089171</v>
          </cell>
          <cell r="P2834">
            <v>2594</v>
          </cell>
          <cell r="Q2834">
            <v>949871</v>
          </cell>
          <cell r="R2834">
            <v>2279</v>
          </cell>
          <cell r="S2834">
            <v>661788</v>
          </cell>
          <cell r="T2834">
            <v>15310</v>
          </cell>
          <cell r="U2834">
            <v>2239</v>
          </cell>
        </row>
        <row r="2835">
          <cell r="A2835">
            <v>860351882</v>
          </cell>
          <cell r="B2835" t="str">
            <v xml:space="preserve">ORGANIZACION DE SERVICIOS E.U.                                        </v>
          </cell>
          <cell r="C2835" t="str">
            <v xml:space="preserve">TOCANCIPA                 </v>
          </cell>
          <cell r="D2835" t="str">
            <v xml:space="preserve">CUNDINAMARCA              </v>
          </cell>
          <cell r="E2835" t="str">
            <v>INSPECCIÓN</v>
          </cell>
          <cell r="F2835" t="str">
            <v>ACTIVA</v>
          </cell>
          <cell r="G2835" t="str">
            <v xml:space="preserve">OTRAS ACTIVIDADES EMPRESARIALES              </v>
          </cell>
          <cell r="H2835">
            <v>2834</v>
          </cell>
          <cell r="I2835">
            <v>5601474</v>
          </cell>
          <cell r="J2835">
            <v>2098</v>
          </cell>
          <cell r="K2835">
            <v>4030621</v>
          </cell>
          <cell r="L2835">
            <v>3813</v>
          </cell>
          <cell r="M2835">
            <v>10587251</v>
          </cell>
          <cell r="N2835">
            <v>1109</v>
          </cell>
          <cell r="O2835">
            <v>10587251</v>
          </cell>
          <cell r="P2835">
            <v>3415</v>
          </cell>
          <cell r="Q2835">
            <v>651714</v>
          </cell>
          <cell r="R2835">
            <v>4657</v>
          </cell>
          <cell r="S2835">
            <v>233957</v>
          </cell>
          <cell r="T2835">
            <v>17926</v>
          </cell>
          <cell r="U2835">
            <v>2572</v>
          </cell>
        </row>
        <row r="2836">
          <cell r="A2836">
            <v>830104122</v>
          </cell>
          <cell r="B2836" t="str">
            <v xml:space="preserve">PRODEFENSA DE LOS TRABAJADORES S.A.                                   </v>
          </cell>
          <cell r="C2836" t="str">
            <v xml:space="preserve">BOGOTA D.C.               </v>
          </cell>
          <cell r="D2836" t="str">
            <v xml:space="preserve">BOGOTA D.C.               </v>
          </cell>
          <cell r="E2836" t="str">
            <v>INSPECCIÓN</v>
          </cell>
          <cell r="F2836" t="str">
            <v>ACTIVA</v>
          </cell>
          <cell r="G2836" t="str">
            <v xml:space="preserve">OTRAS ACTIVIDADES EMPRESARIALES              </v>
          </cell>
          <cell r="H2836">
            <v>2835</v>
          </cell>
          <cell r="I2836">
            <v>5597976</v>
          </cell>
          <cell r="J2836">
            <v>1924</v>
          </cell>
          <cell r="K2836">
            <v>4572708</v>
          </cell>
          <cell r="L2836">
            <v>7222</v>
          </cell>
          <cell r="M2836">
            <v>4173554</v>
          </cell>
          <cell r="N2836">
            <v>2640</v>
          </cell>
          <cell r="O2836">
            <v>4173554</v>
          </cell>
          <cell r="P2836">
            <v>1307</v>
          </cell>
          <cell r="Q2836">
            <v>2191171</v>
          </cell>
          <cell r="R2836">
            <v>1535</v>
          </cell>
          <cell r="S2836">
            <v>1143873</v>
          </cell>
          <cell r="T2836">
            <v>17463</v>
          </cell>
          <cell r="U2836">
            <v>2520</v>
          </cell>
        </row>
        <row r="2837">
          <cell r="A2837">
            <v>890312779</v>
          </cell>
          <cell r="B2837" t="str">
            <v xml:space="preserve">SYA SERVICIOS Y ASESORIAS S.A                                         </v>
          </cell>
          <cell r="C2837" t="str">
            <v xml:space="preserve">CALI                      </v>
          </cell>
          <cell r="D2837" t="str">
            <v xml:space="preserve">VALLE                     </v>
          </cell>
          <cell r="E2837" t="str">
            <v>VIGILANCIA</v>
          </cell>
          <cell r="F2837" t="str">
            <v>ACTIVA</v>
          </cell>
          <cell r="G2837" t="str">
            <v xml:space="preserve">OTRAS ACTIVIDADES EMPRESARIALES              </v>
          </cell>
          <cell r="H2837">
            <v>2836</v>
          </cell>
          <cell r="I2837">
            <v>5575311</v>
          </cell>
          <cell r="J2837">
            <v>2449.5</v>
          </cell>
          <cell r="K2837">
            <v>3186778</v>
          </cell>
          <cell r="L2837">
            <v>2096</v>
          </cell>
          <cell r="M2837">
            <v>21367346</v>
          </cell>
          <cell r="N2837">
            <v>4493</v>
          </cell>
          <cell r="O2837">
            <v>2189170</v>
          </cell>
          <cell r="P2837">
            <v>2600</v>
          </cell>
          <cell r="Q2837">
            <v>947409</v>
          </cell>
          <cell r="R2837">
            <v>4446</v>
          </cell>
          <cell r="S2837">
            <v>253179</v>
          </cell>
          <cell r="T2837">
            <v>18920.5</v>
          </cell>
          <cell r="U2837">
            <v>2712</v>
          </cell>
        </row>
        <row r="2838">
          <cell r="A2838">
            <v>800199349</v>
          </cell>
          <cell r="B2838" t="str">
            <v xml:space="preserve">FREUDENBERG COLOMBIA                                                  </v>
          </cell>
          <cell r="C2838" t="str">
            <v xml:space="preserve">BOGOTA D.C.               </v>
          </cell>
          <cell r="D2838" t="str">
            <v xml:space="preserve">BOGOTA D.C.               </v>
          </cell>
          <cell r="E2838" t="str">
            <v>VIGILANCIA</v>
          </cell>
          <cell r="F2838" t="str">
            <v>ACTIVA</v>
          </cell>
          <cell r="G2838" t="str">
            <v xml:space="preserve">COMERCIO AL POR MAYOR                        </v>
          </cell>
          <cell r="H2838">
            <v>2837</v>
          </cell>
          <cell r="I2838">
            <v>5574013</v>
          </cell>
          <cell r="J2838">
            <v>2274</v>
          </cell>
          <cell r="K2838">
            <v>3574496</v>
          </cell>
          <cell r="L2838">
            <v>4246</v>
          </cell>
          <cell r="M2838">
            <v>9261622</v>
          </cell>
          <cell r="N2838">
            <v>3487</v>
          </cell>
          <cell r="O2838">
            <v>2975220</v>
          </cell>
          <cell r="P2838">
            <v>2380</v>
          </cell>
          <cell r="Q2838">
            <v>1060803</v>
          </cell>
          <cell r="R2838">
            <v>2556</v>
          </cell>
          <cell r="S2838">
            <v>571118</v>
          </cell>
          <cell r="T2838">
            <v>17780</v>
          </cell>
          <cell r="U2838">
            <v>2556</v>
          </cell>
        </row>
        <row r="2839">
          <cell r="A2839">
            <v>890319494</v>
          </cell>
          <cell r="B2839" t="str">
            <v xml:space="preserve">NAPOLEON FRANCO Y CIA. S.A.                                           </v>
          </cell>
          <cell r="C2839" t="str">
            <v xml:space="preserve">BOGOTA D.C.               </v>
          </cell>
          <cell r="D2839" t="str">
            <v xml:space="preserve">BOGOTA D.C.               </v>
          </cell>
          <cell r="E2839" t="str">
            <v>INSPECCIÓN</v>
          </cell>
          <cell r="F2839" t="str">
            <v>ACTIVA</v>
          </cell>
          <cell r="G2839" t="str">
            <v xml:space="preserve">OTRAS ACTIVIDADES EMPRESARIALES              </v>
          </cell>
          <cell r="H2839">
            <v>2838</v>
          </cell>
          <cell r="I2839">
            <v>5556420</v>
          </cell>
          <cell r="J2839">
            <v>2580</v>
          </cell>
          <cell r="K2839">
            <v>2969078</v>
          </cell>
          <cell r="L2839">
            <v>4374</v>
          </cell>
          <cell r="M2839">
            <v>8968258</v>
          </cell>
          <cell r="N2839">
            <v>3100</v>
          </cell>
          <cell r="O2839">
            <v>3422020</v>
          </cell>
          <cell r="P2839">
            <v>2476</v>
          </cell>
          <cell r="Q2839">
            <v>1009522</v>
          </cell>
          <cell r="R2839">
            <v>3316</v>
          </cell>
          <cell r="S2839">
            <v>394538</v>
          </cell>
          <cell r="T2839">
            <v>18684</v>
          </cell>
          <cell r="U2839">
            <v>2682</v>
          </cell>
        </row>
        <row r="2840">
          <cell r="A2840">
            <v>800028532</v>
          </cell>
          <cell r="B2840" t="str">
            <v xml:space="preserve">BARVAL COLOMBIA S A                                                   </v>
          </cell>
          <cell r="C2840" t="str">
            <v xml:space="preserve">BOGOTA D.C.               </v>
          </cell>
          <cell r="D2840" t="str">
            <v xml:space="preserve">BOGOTA D.C.               </v>
          </cell>
          <cell r="E2840" t="str">
            <v>INSPECCIÓN</v>
          </cell>
          <cell r="F2840" t="str">
            <v>ACTIVA</v>
          </cell>
          <cell r="G2840" t="str">
            <v xml:space="preserve">OTRAS INDUSTRIAS MANUFACTURERAS              </v>
          </cell>
          <cell r="H2840">
            <v>2839</v>
          </cell>
          <cell r="I2840">
            <v>5551355</v>
          </cell>
          <cell r="J2840">
            <v>2298.5</v>
          </cell>
          <cell r="K2840">
            <v>3516744</v>
          </cell>
          <cell r="L2840">
            <v>4260</v>
          </cell>
          <cell r="M2840">
            <v>9226022</v>
          </cell>
          <cell r="N2840">
            <v>2891</v>
          </cell>
          <cell r="O2840">
            <v>3730332</v>
          </cell>
          <cell r="P2840">
            <v>2414</v>
          </cell>
          <cell r="Q2840">
            <v>1039858</v>
          </cell>
          <cell r="R2840">
            <v>2332</v>
          </cell>
          <cell r="S2840">
            <v>642465</v>
          </cell>
          <cell r="T2840">
            <v>17034.5</v>
          </cell>
          <cell r="U2840">
            <v>2468</v>
          </cell>
        </row>
        <row r="2841">
          <cell r="A2841">
            <v>830085844</v>
          </cell>
          <cell r="B2841" t="str">
            <v xml:space="preserve">PROCESOS Y DISEÑOS ENERGETICOS S.A                                    </v>
          </cell>
          <cell r="C2841" t="str">
            <v xml:space="preserve">BOGOTA D.C.               </v>
          </cell>
          <cell r="D2841" t="str">
            <v xml:space="preserve">BOGOTA D.C.               </v>
          </cell>
          <cell r="E2841" t="str">
            <v>VIGILANCIA</v>
          </cell>
          <cell r="F2841" t="str">
            <v>ACTIVA</v>
          </cell>
          <cell r="G2841" t="str">
            <v xml:space="preserve">DERIVADOS DEL PETROLEO Y GAS                 </v>
          </cell>
          <cell r="H2841">
            <v>2840</v>
          </cell>
          <cell r="I2841">
            <v>5544376</v>
          </cell>
          <cell r="J2841">
            <v>3419.5</v>
          </cell>
          <cell r="K2841">
            <v>1982787</v>
          </cell>
          <cell r="L2841">
            <v>2791</v>
          </cell>
          <cell r="M2841">
            <v>15384598</v>
          </cell>
          <cell r="N2841">
            <v>2337</v>
          </cell>
          <cell r="O2841">
            <v>4811314</v>
          </cell>
          <cell r="P2841">
            <v>1602</v>
          </cell>
          <cell r="Q2841">
            <v>1736364</v>
          </cell>
          <cell r="R2841">
            <v>1958</v>
          </cell>
          <cell r="S2841">
            <v>828766</v>
          </cell>
          <cell r="T2841">
            <v>14947.5</v>
          </cell>
          <cell r="U2841">
            <v>2194</v>
          </cell>
        </row>
        <row r="2842">
          <cell r="A2842">
            <v>900026684</v>
          </cell>
          <cell r="B2842" t="str">
            <v xml:space="preserve">SAN MIGUEL INDUSTRIAL S. A.                                           </v>
          </cell>
          <cell r="C2842" t="str">
            <v xml:space="preserve">BOGOTA D.C.               </v>
          </cell>
          <cell r="D2842" t="str">
            <v xml:space="preserve">BOGOTA D.C.               </v>
          </cell>
          <cell r="E2842" t="str">
            <v>VIGILANCIA</v>
          </cell>
          <cell r="F2842" t="str">
            <v>ACTIVA</v>
          </cell>
          <cell r="G2842" t="str">
            <v xml:space="preserve">PRODUCTOS DE PLASTICO                        </v>
          </cell>
          <cell r="H2842">
            <v>2841</v>
          </cell>
          <cell r="I2842">
            <v>5533909</v>
          </cell>
          <cell r="J2842">
            <v>3398</v>
          </cell>
          <cell r="K2842">
            <v>2001293</v>
          </cell>
          <cell r="L2842">
            <v>3417</v>
          </cell>
          <cell r="M2842">
            <v>12187975</v>
          </cell>
          <cell r="N2842">
            <v>4748</v>
          </cell>
          <cell r="O2842">
            <v>2031843</v>
          </cell>
          <cell r="P2842">
            <v>1578</v>
          </cell>
          <cell r="Q2842">
            <v>1770943</v>
          </cell>
          <cell r="R2842">
            <v>1677</v>
          </cell>
          <cell r="S2842">
            <v>1019158</v>
          </cell>
          <cell r="T2842">
            <v>17659</v>
          </cell>
          <cell r="U2842">
            <v>2547</v>
          </cell>
        </row>
        <row r="2843">
          <cell r="A2843">
            <v>800230708</v>
          </cell>
          <cell r="B2843" t="str">
            <v xml:space="preserve">VIDRIOS TEMPLADOS Y LAMINADOS DE SANTANDER S.A.                       </v>
          </cell>
          <cell r="C2843" t="str">
            <v xml:space="preserve">BUCARAMANGA               </v>
          </cell>
          <cell r="D2843" t="str">
            <v xml:space="preserve">SANTANDER                 </v>
          </cell>
          <cell r="E2843" t="str">
            <v>VIGILANCIA</v>
          </cell>
          <cell r="F2843" t="str">
            <v>ACTIVA</v>
          </cell>
          <cell r="G2843" t="str">
            <v xml:space="preserve">FABRICACION DE VIDRIO Y PRODUCTOS DE VIDRIO  </v>
          </cell>
          <cell r="H2843">
            <v>2842</v>
          </cell>
          <cell r="I2843">
            <v>5520954</v>
          </cell>
          <cell r="J2843">
            <v>3621.5</v>
          </cell>
          <cell r="K2843">
            <v>1803406</v>
          </cell>
          <cell r="L2843">
            <v>2475</v>
          </cell>
          <cell r="M2843">
            <v>17789703</v>
          </cell>
          <cell r="N2843">
            <v>1425</v>
          </cell>
          <cell r="O2843">
            <v>8198820</v>
          </cell>
          <cell r="P2843">
            <v>2011</v>
          </cell>
          <cell r="Q2843">
            <v>1335866</v>
          </cell>
          <cell r="R2843">
            <v>2621</v>
          </cell>
          <cell r="S2843">
            <v>553297</v>
          </cell>
          <cell r="T2843">
            <v>14995.5</v>
          </cell>
          <cell r="U2843">
            <v>2208</v>
          </cell>
        </row>
        <row r="2844">
          <cell r="A2844">
            <v>830036557</v>
          </cell>
          <cell r="B2844" t="str">
            <v xml:space="preserve">NIKKO AUTO LTDA                                                       </v>
          </cell>
          <cell r="C2844" t="str">
            <v xml:space="preserve">BOGOTA D.C.               </v>
          </cell>
          <cell r="D2844" t="str">
            <v xml:space="preserve">BOGOTA D.C.               </v>
          </cell>
          <cell r="E2844" t="str">
            <v>INSPECCIÓN</v>
          </cell>
          <cell r="F2844" t="str">
            <v>ACTIVA</v>
          </cell>
          <cell r="G2844" t="str">
            <v xml:space="preserve">COMERCIO DE VEHICULOS Y ACTIVIDADES CONEXAS  </v>
          </cell>
          <cell r="H2844">
            <v>2843</v>
          </cell>
          <cell r="I2844">
            <v>5514898</v>
          </cell>
          <cell r="J2844">
            <v>2979.5</v>
          </cell>
          <cell r="K2844">
            <v>2452256</v>
          </cell>
          <cell r="L2844">
            <v>3769</v>
          </cell>
          <cell r="M2844">
            <v>10724339</v>
          </cell>
          <cell r="N2844">
            <v>3782</v>
          </cell>
          <cell r="O2844">
            <v>2714289</v>
          </cell>
          <cell r="P2844">
            <v>2246</v>
          </cell>
          <cell r="Q2844">
            <v>1151356</v>
          </cell>
          <cell r="R2844">
            <v>2123</v>
          </cell>
          <cell r="S2844">
            <v>747428</v>
          </cell>
          <cell r="T2844">
            <v>17742.5</v>
          </cell>
          <cell r="U2844">
            <v>2559</v>
          </cell>
        </row>
        <row r="2845">
          <cell r="A2845">
            <v>890204396</v>
          </cell>
          <cell r="B2845" t="str">
            <v xml:space="preserve">MOLINOS SAN MIGUEL S.A.                                               </v>
          </cell>
          <cell r="C2845" t="str">
            <v xml:space="preserve">BUCARAMANGA               </v>
          </cell>
          <cell r="D2845" t="str">
            <v xml:space="preserve">SANTANDER                 </v>
          </cell>
          <cell r="E2845" t="str">
            <v>VIGILANCIA</v>
          </cell>
          <cell r="F2845" t="str">
            <v>ACTIVA</v>
          </cell>
          <cell r="G2845" t="str">
            <v xml:space="preserve">PRODUCTOS ALIMENTICIOS                       </v>
          </cell>
          <cell r="H2845">
            <v>2844</v>
          </cell>
          <cell r="I2845">
            <v>5485993</v>
          </cell>
          <cell r="J2845">
            <v>1870</v>
          </cell>
          <cell r="K2845">
            <v>4801631</v>
          </cell>
          <cell r="L2845">
            <v>2774</v>
          </cell>
          <cell r="M2845">
            <v>15521317</v>
          </cell>
          <cell r="N2845">
            <v>5019</v>
          </cell>
          <cell r="O2845">
            <v>1904682</v>
          </cell>
          <cell r="P2845">
            <v>3356</v>
          </cell>
          <cell r="Q2845">
            <v>668346</v>
          </cell>
          <cell r="R2845">
            <v>4003</v>
          </cell>
          <cell r="S2845">
            <v>297245</v>
          </cell>
          <cell r="T2845">
            <v>19866</v>
          </cell>
          <cell r="U2845">
            <v>2853</v>
          </cell>
        </row>
        <row r="2846">
          <cell r="A2846">
            <v>890200686</v>
          </cell>
          <cell r="B2846" t="str">
            <v xml:space="preserve">PENAGOS HERMANOS Y COMPA¥IA LIMITADA                                  </v>
          </cell>
          <cell r="C2846" t="str">
            <v xml:space="preserve">BUCARAMANGA               </v>
          </cell>
          <cell r="D2846" t="str">
            <v xml:space="preserve">SANTANDER                 </v>
          </cell>
          <cell r="E2846" t="str">
            <v>INSPECCIÓN</v>
          </cell>
          <cell r="F2846" t="str">
            <v>ACTIVA</v>
          </cell>
          <cell r="G2846" t="str">
            <v xml:space="preserve">FABRICACION DE MAQUINARIA Y EQUIPO           </v>
          </cell>
          <cell r="H2846">
            <v>2845</v>
          </cell>
          <cell r="I2846">
            <v>5482997</v>
          </cell>
          <cell r="J2846">
            <v>3259</v>
          </cell>
          <cell r="K2846">
            <v>2142961</v>
          </cell>
          <cell r="L2846">
            <v>4784</v>
          </cell>
          <cell r="M2846">
            <v>8001494</v>
          </cell>
          <cell r="N2846">
            <v>2947</v>
          </cell>
          <cell r="O2846">
            <v>3636409</v>
          </cell>
          <cell r="P2846">
            <v>2242</v>
          </cell>
          <cell r="Q2846">
            <v>1152685</v>
          </cell>
          <cell r="R2846">
            <v>3335</v>
          </cell>
          <cell r="S2846">
            <v>390698</v>
          </cell>
          <cell r="T2846">
            <v>19412</v>
          </cell>
          <cell r="U2846">
            <v>2792</v>
          </cell>
        </row>
        <row r="2847">
          <cell r="A2847">
            <v>811005390</v>
          </cell>
          <cell r="B2847" t="str">
            <v xml:space="preserve">GALVACEROS S.A.                                                       </v>
          </cell>
          <cell r="C2847" t="str">
            <v xml:space="preserve">MEDELLIN                  </v>
          </cell>
          <cell r="D2847" t="str">
            <v xml:space="preserve">ANTIOQUIA                 </v>
          </cell>
          <cell r="E2847" t="str">
            <v>INSPECCIÓN</v>
          </cell>
          <cell r="F2847" t="str">
            <v>ACTIVA</v>
          </cell>
          <cell r="G2847" t="str">
            <v xml:space="preserve">COMERCIO AL POR MENOR                        </v>
          </cell>
          <cell r="H2847">
            <v>2846</v>
          </cell>
          <cell r="I2847">
            <v>5480608</v>
          </cell>
          <cell r="J2847">
            <v>2188.5</v>
          </cell>
          <cell r="K2847">
            <v>3791473</v>
          </cell>
          <cell r="L2847">
            <v>3287</v>
          </cell>
          <cell r="M2847">
            <v>12741829</v>
          </cell>
          <cell r="N2847">
            <v>4828</v>
          </cell>
          <cell r="O2847">
            <v>1994570</v>
          </cell>
          <cell r="P2847">
            <v>2403</v>
          </cell>
          <cell r="Q2847">
            <v>1043095</v>
          </cell>
          <cell r="R2847">
            <v>2505</v>
          </cell>
          <cell r="S2847">
            <v>587576</v>
          </cell>
          <cell r="T2847">
            <v>18057.5</v>
          </cell>
          <cell r="U2847">
            <v>2604</v>
          </cell>
        </row>
        <row r="2848">
          <cell r="A2848">
            <v>800014338</v>
          </cell>
          <cell r="B2848" t="str">
            <v xml:space="preserve">LABORATORIOS NATURAL FRESHLY INFABO LTDA.                             </v>
          </cell>
          <cell r="C2848" t="str">
            <v xml:space="preserve">BOGOTA D.C.               </v>
          </cell>
          <cell r="D2848" t="str">
            <v xml:space="preserve">BOGOTA D.C.               </v>
          </cell>
          <cell r="E2848" t="str">
            <v>INSPECCIÓN</v>
          </cell>
          <cell r="F2848" t="str">
            <v>ACTIVA</v>
          </cell>
          <cell r="G2848" t="str">
            <v xml:space="preserve">PRODUCTOS QUIMICOS                           </v>
          </cell>
          <cell r="H2848">
            <v>2847</v>
          </cell>
          <cell r="I2848">
            <v>5480155</v>
          </cell>
          <cell r="J2848">
            <v>4181</v>
          </cell>
          <cell r="K2848">
            <v>1405548</v>
          </cell>
          <cell r="L2848">
            <v>3510</v>
          </cell>
          <cell r="M2848">
            <v>11797589</v>
          </cell>
          <cell r="N2848">
            <v>2412</v>
          </cell>
          <cell r="O2848">
            <v>4647343</v>
          </cell>
          <cell r="P2848">
            <v>2158</v>
          </cell>
          <cell r="Q2848">
            <v>1223134</v>
          </cell>
          <cell r="R2848">
            <v>4715</v>
          </cell>
          <cell r="S2848">
            <v>230029</v>
          </cell>
          <cell r="T2848">
            <v>19823</v>
          </cell>
          <cell r="U2848">
            <v>2849</v>
          </cell>
        </row>
        <row r="2849">
          <cell r="A2849">
            <v>805002803</v>
          </cell>
          <cell r="B2849" t="str">
            <v xml:space="preserve">TECAM S. A. TECNOLOGIA AMBIENTAL                                      </v>
          </cell>
          <cell r="C2849" t="str">
            <v xml:space="preserve">CALI                      </v>
          </cell>
          <cell r="D2849" t="str">
            <v xml:space="preserve">VALLE                     </v>
          </cell>
          <cell r="E2849" t="str">
            <v>INSPECCIÓN</v>
          </cell>
          <cell r="F2849" t="str">
            <v>ACTIVA</v>
          </cell>
          <cell r="G2849" t="str">
            <v xml:space="preserve">OTRAS INDUSTRIAS MANUFACTURERAS              </v>
          </cell>
          <cell r="H2849">
            <v>2848</v>
          </cell>
          <cell r="I2849">
            <v>5479949</v>
          </cell>
          <cell r="J2849">
            <v>2278</v>
          </cell>
          <cell r="K2849">
            <v>3565963</v>
          </cell>
          <cell r="L2849">
            <v>5053</v>
          </cell>
          <cell r="M2849">
            <v>7362909</v>
          </cell>
          <cell r="N2849">
            <v>4955</v>
          </cell>
          <cell r="O2849">
            <v>1931041</v>
          </cell>
          <cell r="P2849">
            <v>3009</v>
          </cell>
          <cell r="Q2849">
            <v>777660</v>
          </cell>
          <cell r="R2849">
            <v>2451</v>
          </cell>
          <cell r="S2849">
            <v>609554</v>
          </cell>
          <cell r="T2849">
            <v>20594</v>
          </cell>
          <cell r="U2849">
            <v>2968</v>
          </cell>
        </row>
        <row r="2850">
          <cell r="A2850">
            <v>890922569</v>
          </cell>
          <cell r="B2850" t="str">
            <v xml:space="preserve">DISEÑOS EXCLUSIVOS LTDA                                               </v>
          </cell>
          <cell r="C2850" t="str">
            <v xml:space="preserve">MEDELLIN                  </v>
          </cell>
          <cell r="D2850" t="str">
            <v xml:space="preserve">ANTIOQUIA                 </v>
          </cell>
          <cell r="E2850" t="str">
            <v>INSPECCIÓN</v>
          </cell>
          <cell r="F2850" t="str">
            <v>ACTIVA</v>
          </cell>
          <cell r="G2850" t="str">
            <v xml:space="preserve">FABRICACION DE PRENDAS DE VESTIR             </v>
          </cell>
          <cell r="H2850">
            <v>2849</v>
          </cell>
          <cell r="I2850">
            <v>5468260</v>
          </cell>
          <cell r="J2850">
            <v>2365.5</v>
          </cell>
          <cell r="K2850">
            <v>3357915</v>
          </cell>
          <cell r="L2850">
            <v>4407</v>
          </cell>
          <cell r="M2850">
            <v>8893316</v>
          </cell>
          <cell r="N2850">
            <v>4096</v>
          </cell>
          <cell r="O2850">
            <v>2449126</v>
          </cell>
          <cell r="P2850">
            <v>2050</v>
          </cell>
          <cell r="Q2850">
            <v>1303307</v>
          </cell>
          <cell r="R2850">
            <v>2885</v>
          </cell>
          <cell r="S2850">
            <v>482472</v>
          </cell>
          <cell r="T2850">
            <v>18652.5</v>
          </cell>
          <cell r="U2850">
            <v>2689</v>
          </cell>
        </row>
        <row r="2851">
          <cell r="A2851">
            <v>830023671</v>
          </cell>
          <cell r="B2851" t="str">
            <v xml:space="preserve">ORIFLAME DE COLOMBIA S A                                              </v>
          </cell>
          <cell r="C2851" t="str">
            <v xml:space="preserve">BOGOTA D.C.               </v>
          </cell>
          <cell r="D2851" t="str">
            <v xml:space="preserve">BOGOTA D.C.               </v>
          </cell>
          <cell r="E2851" t="str">
            <v>VIGILANCIA</v>
          </cell>
          <cell r="F2851" t="str">
            <v>ACTIVA</v>
          </cell>
          <cell r="G2851" t="str">
            <v xml:space="preserve">COMERCIO AL POR MAYOR                        </v>
          </cell>
          <cell r="H2851">
            <v>2850</v>
          </cell>
          <cell r="I2851">
            <v>5459535</v>
          </cell>
          <cell r="J2851">
            <v>4923.5</v>
          </cell>
          <cell r="K2851">
            <v>1008659</v>
          </cell>
          <cell r="L2851">
            <v>2921</v>
          </cell>
          <cell r="M2851">
            <v>14620052</v>
          </cell>
          <cell r="N2851">
            <v>1250</v>
          </cell>
          <cell r="O2851">
            <v>9379669</v>
          </cell>
          <cell r="P2851">
            <v>3017</v>
          </cell>
          <cell r="Q2851">
            <v>775729</v>
          </cell>
          <cell r="R2851">
            <v>2690</v>
          </cell>
          <cell r="S2851">
            <v>532479</v>
          </cell>
          <cell r="T2851">
            <v>17651.5</v>
          </cell>
          <cell r="U2851">
            <v>2552</v>
          </cell>
        </row>
        <row r="2852">
          <cell r="A2852">
            <v>800170865</v>
          </cell>
          <cell r="B2852" t="str">
            <v xml:space="preserve">SERVICIOS INDUSTRIALES DE LAVADO SIL LTDA                             </v>
          </cell>
          <cell r="C2852" t="str">
            <v xml:space="preserve">BOGOTA D.C.               </v>
          </cell>
          <cell r="D2852" t="str">
            <v xml:space="preserve">BOGOTA D.C.               </v>
          </cell>
          <cell r="E2852" t="str">
            <v>INSPECCIÓN</v>
          </cell>
          <cell r="F2852" t="str">
            <v>ACTIVA</v>
          </cell>
          <cell r="G2852" t="str">
            <v xml:space="preserve">OTRAS ACTIVIDADES DE SERVISIOS COMUNITARIOS, </v>
          </cell>
          <cell r="H2852">
            <v>2851</v>
          </cell>
          <cell r="I2852">
            <v>5453571</v>
          </cell>
          <cell r="J2852">
            <v>2482.5</v>
          </cell>
          <cell r="K2852">
            <v>3122086</v>
          </cell>
          <cell r="L2852">
            <v>5934</v>
          </cell>
          <cell r="M2852">
            <v>5799195</v>
          </cell>
          <cell r="N2852">
            <v>4594</v>
          </cell>
          <cell r="O2852">
            <v>2122016</v>
          </cell>
          <cell r="P2852">
            <v>2584</v>
          </cell>
          <cell r="Q2852">
            <v>955303</v>
          </cell>
          <cell r="R2852">
            <v>2240</v>
          </cell>
          <cell r="S2852">
            <v>679624</v>
          </cell>
          <cell r="T2852">
            <v>20685.5</v>
          </cell>
          <cell r="U2852">
            <v>2989</v>
          </cell>
        </row>
        <row r="2853">
          <cell r="A2853">
            <v>800072618</v>
          </cell>
          <cell r="B2853" t="str">
            <v xml:space="preserve">NACARAT S.A.                                                          </v>
          </cell>
          <cell r="C2853" t="str">
            <v xml:space="preserve">MEDELLIN                  </v>
          </cell>
          <cell r="D2853" t="str">
            <v xml:space="preserve">ANTIOQUIA                 </v>
          </cell>
          <cell r="E2853" t="str">
            <v>INSPECCIÓN</v>
          </cell>
          <cell r="F2853" t="str">
            <v>ACTIVA</v>
          </cell>
          <cell r="G2853" t="str">
            <v xml:space="preserve">FABRICACION DE PRENDAS DE VESTIR             </v>
          </cell>
          <cell r="H2853">
            <v>2852</v>
          </cell>
          <cell r="I2853">
            <v>5451431</v>
          </cell>
          <cell r="J2853">
            <v>2193.5</v>
          </cell>
          <cell r="K2853">
            <v>3779900</v>
          </cell>
          <cell r="L2853">
            <v>4329</v>
          </cell>
          <cell r="M2853">
            <v>9061063</v>
          </cell>
          <cell r="N2853">
            <v>3119</v>
          </cell>
          <cell r="O2853">
            <v>3399300</v>
          </cell>
          <cell r="P2853">
            <v>2973</v>
          </cell>
          <cell r="Q2853">
            <v>793837</v>
          </cell>
          <cell r="R2853">
            <v>3396</v>
          </cell>
          <cell r="S2853">
            <v>379499</v>
          </cell>
          <cell r="T2853">
            <v>18862.5</v>
          </cell>
          <cell r="U2853">
            <v>2719</v>
          </cell>
        </row>
        <row r="2854">
          <cell r="A2854">
            <v>830019156</v>
          </cell>
          <cell r="B2854" t="str">
            <v xml:space="preserve">DIGIWARE DE COLOMBIA S.A.                                             </v>
          </cell>
          <cell r="C2854" t="str">
            <v xml:space="preserve">BOGOTA D.C.               </v>
          </cell>
          <cell r="D2854" t="str">
            <v xml:space="preserve">BOGOTA D.C.               </v>
          </cell>
          <cell r="E2854" t="str">
            <v>INSPECCIÓN</v>
          </cell>
          <cell r="F2854" t="str">
            <v>ACTIVA</v>
          </cell>
          <cell r="G2854" t="str">
            <v xml:space="preserve">ACTIVIDADES DE INFORMATICA                   </v>
          </cell>
          <cell r="H2854">
            <v>2853</v>
          </cell>
          <cell r="I2854">
            <v>5434873</v>
          </cell>
          <cell r="J2854">
            <v>3769</v>
          </cell>
          <cell r="K2854">
            <v>1689698</v>
          </cell>
          <cell r="L2854">
            <v>4652</v>
          </cell>
          <cell r="M2854">
            <v>8299686</v>
          </cell>
          <cell r="N2854">
            <v>2841</v>
          </cell>
          <cell r="O2854">
            <v>3805670</v>
          </cell>
          <cell r="P2854">
            <v>2014</v>
          </cell>
          <cell r="Q2854">
            <v>1332599</v>
          </cell>
          <cell r="R2854">
            <v>2238</v>
          </cell>
          <cell r="S2854">
            <v>679961</v>
          </cell>
          <cell r="T2854">
            <v>18367</v>
          </cell>
          <cell r="U2854">
            <v>2653</v>
          </cell>
        </row>
        <row r="2855">
          <cell r="A2855">
            <v>800188108</v>
          </cell>
          <cell r="B2855" t="str">
            <v xml:space="preserve">MACRONUTRIENTES LTDA                                                  </v>
          </cell>
          <cell r="C2855" t="str">
            <v xml:space="preserve">BOGOTA D.C.               </v>
          </cell>
          <cell r="D2855" t="str">
            <v xml:space="preserve">BOGOTA D.C.               </v>
          </cell>
          <cell r="E2855" t="str">
            <v>INSPECCIÓN</v>
          </cell>
          <cell r="F2855" t="str">
            <v>ACTIVA</v>
          </cell>
          <cell r="G2855" t="str">
            <v xml:space="preserve">COMERCIO AL POR MAYOR                        </v>
          </cell>
          <cell r="H2855">
            <v>2854</v>
          </cell>
          <cell r="I2855">
            <v>5429897</v>
          </cell>
          <cell r="J2855">
            <v>3356</v>
          </cell>
          <cell r="K2855">
            <v>2044283</v>
          </cell>
          <cell r="L2855">
            <v>3326</v>
          </cell>
          <cell r="M2855">
            <v>12569900</v>
          </cell>
          <cell r="N2855">
            <v>3137</v>
          </cell>
          <cell r="O2855">
            <v>3372128</v>
          </cell>
          <cell r="P2855">
            <v>1862</v>
          </cell>
          <cell r="Q2855">
            <v>1448972</v>
          </cell>
          <cell r="R2855">
            <v>3017</v>
          </cell>
          <cell r="S2855">
            <v>455550</v>
          </cell>
          <cell r="T2855">
            <v>17552</v>
          </cell>
          <cell r="U2855">
            <v>2545</v>
          </cell>
        </row>
        <row r="2856">
          <cell r="A2856">
            <v>811001501</v>
          </cell>
          <cell r="B2856" t="str">
            <v xml:space="preserve">IMPORTACIONES REYPAR LTDA                                             </v>
          </cell>
          <cell r="C2856" t="str">
            <v xml:space="preserve">ENVIGADO                  </v>
          </cell>
          <cell r="D2856" t="str">
            <v xml:space="preserve">ANTIOQUIA                 </v>
          </cell>
          <cell r="E2856" t="str">
            <v>INSPECCIÓN</v>
          </cell>
          <cell r="F2856" t="str">
            <v>ACTIVA</v>
          </cell>
          <cell r="G2856" t="str">
            <v xml:space="preserve">COMERCIO DE VEHICULOS Y ACTIVIDADES CONEXAS  </v>
          </cell>
          <cell r="H2856">
            <v>2855</v>
          </cell>
          <cell r="I2856">
            <v>5419995</v>
          </cell>
          <cell r="J2856">
            <v>2517.5</v>
          </cell>
          <cell r="K2856">
            <v>3059913</v>
          </cell>
          <cell r="L2856">
            <v>4286</v>
          </cell>
          <cell r="M2856">
            <v>9160810</v>
          </cell>
          <cell r="N2856">
            <v>3758</v>
          </cell>
          <cell r="O2856">
            <v>2736782</v>
          </cell>
          <cell r="P2856">
            <v>4027</v>
          </cell>
          <cell r="Q2856">
            <v>521752</v>
          </cell>
          <cell r="R2856">
            <v>2783</v>
          </cell>
          <cell r="S2856">
            <v>508040</v>
          </cell>
          <cell r="T2856">
            <v>20226.5</v>
          </cell>
          <cell r="U2856">
            <v>2917</v>
          </cell>
        </row>
        <row r="2857">
          <cell r="A2857">
            <v>811033183</v>
          </cell>
          <cell r="B2857" t="str">
            <v xml:space="preserve">JEANS PLATINO S.A                                                     </v>
          </cell>
          <cell r="C2857" t="str">
            <v xml:space="preserve">MEDELLIN                  </v>
          </cell>
          <cell r="D2857" t="str">
            <v xml:space="preserve">ANTIOQUIA                 </v>
          </cell>
          <cell r="E2857" t="str">
            <v>INSPECCIÓN</v>
          </cell>
          <cell r="F2857" t="str">
            <v>ACTIVA</v>
          </cell>
          <cell r="G2857" t="str">
            <v xml:space="preserve">COMERCIO AL POR MAYOR                        </v>
          </cell>
          <cell r="H2857">
            <v>2856</v>
          </cell>
          <cell r="I2857">
            <v>5405772</v>
          </cell>
          <cell r="J2857">
            <v>2765</v>
          </cell>
          <cell r="K2857">
            <v>2728667</v>
          </cell>
          <cell r="L2857">
            <v>4119</v>
          </cell>
          <cell r="M2857">
            <v>9647692</v>
          </cell>
          <cell r="N2857">
            <v>3542</v>
          </cell>
          <cell r="O2857">
            <v>2925920</v>
          </cell>
          <cell r="P2857">
            <v>1545</v>
          </cell>
          <cell r="Q2857">
            <v>1802471</v>
          </cell>
          <cell r="R2857">
            <v>1579</v>
          </cell>
          <cell r="S2857">
            <v>1103632</v>
          </cell>
          <cell r="T2857">
            <v>16406</v>
          </cell>
          <cell r="U2857">
            <v>2403</v>
          </cell>
        </row>
        <row r="2858">
          <cell r="A2858">
            <v>800159687</v>
          </cell>
          <cell r="B2858" t="str">
            <v xml:space="preserve">COMPA¥IA NACIONAL DE JUEGOS DE SUERTE Y AZAR S.A.                     </v>
          </cell>
          <cell r="C2858" t="str">
            <v xml:space="preserve">VILLAVICENCIO             </v>
          </cell>
          <cell r="D2858" t="str">
            <v xml:space="preserve">META                      </v>
          </cell>
          <cell r="E2858" t="str">
            <v>VIGILANCIA</v>
          </cell>
          <cell r="F2858" t="str">
            <v>ACTIVA</v>
          </cell>
          <cell r="G2858" t="str">
            <v xml:space="preserve">OTRAS ACTIVIDADES DE SERVISIOS COMUNITARIOS, </v>
          </cell>
          <cell r="H2858">
            <v>2857</v>
          </cell>
          <cell r="I2858">
            <v>5402194</v>
          </cell>
          <cell r="J2858">
            <v>2660</v>
          </cell>
          <cell r="K2858">
            <v>2874976</v>
          </cell>
          <cell r="L2858">
            <v>1600</v>
          </cell>
          <cell r="M2858">
            <v>29049779</v>
          </cell>
          <cell r="N2858">
            <v>1356</v>
          </cell>
          <cell r="O2858">
            <v>8694033</v>
          </cell>
          <cell r="P2858">
            <v>3519</v>
          </cell>
          <cell r="Q2858">
            <v>622549</v>
          </cell>
          <cell r="R2858">
            <v>2647</v>
          </cell>
          <cell r="S2858">
            <v>543414</v>
          </cell>
          <cell r="T2858">
            <v>14639</v>
          </cell>
          <cell r="U2858">
            <v>2169</v>
          </cell>
        </row>
        <row r="2859">
          <cell r="A2859">
            <v>800027927</v>
          </cell>
          <cell r="B2859" t="str">
            <v xml:space="preserve">DATASCAN DE COLOMBIA LTDA                                             </v>
          </cell>
          <cell r="C2859" t="str">
            <v xml:space="preserve">BOGOTA D.C.               </v>
          </cell>
          <cell r="D2859" t="str">
            <v xml:space="preserve">BOGOTA D.C.               </v>
          </cell>
          <cell r="E2859" t="str">
            <v>VIGILANCIA</v>
          </cell>
          <cell r="F2859" t="str">
            <v>ACTIVA</v>
          </cell>
          <cell r="G2859" t="str">
            <v xml:space="preserve">COMERCIO AL POR MENOR                        </v>
          </cell>
          <cell r="H2859">
            <v>2858</v>
          </cell>
          <cell r="I2859">
            <v>5390482</v>
          </cell>
          <cell r="J2859">
            <v>5362.5</v>
          </cell>
          <cell r="K2859">
            <v>833195</v>
          </cell>
          <cell r="L2859">
            <v>2759</v>
          </cell>
          <cell r="M2859">
            <v>15608844</v>
          </cell>
          <cell r="N2859">
            <v>3175</v>
          </cell>
          <cell r="O2859">
            <v>3336808</v>
          </cell>
          <cell r="P2859">
            <v>2460</v>
          </cell>
          <cell r="Q2859">
            <v>1021380</v>
          </cell>
          <cell r="R2859">
            <v>2574</v>
          </cell>
          <cell r="S2859">
            <v>564381</v>
          </cell>
          <cell r="T2859">
            <v>19188.5</v>
          </cell>
          <cell r="U2859">
            <v>2770</v>
          </cell>
        </row>
        <row r="2860">
          <cell r="A2860">
            <v>800229663</v>
          </cell>
          <cell r="B2860" t="str">
            <v xml:space="preserve">EDITORA URBANA LTDA                                                   </v>
          </cell>
          <cell r="C2860" t="str">
            <v xml:space="preserve">BOGOTA D.C.               </v>
          </cell>
          <cell r="D2860" t="str">
            <v xml:space="preserve">BOGOTA D.C.               </v>
          </cell>
          <cell r="E2860" t="str">
            <v>INSPECCIÓN</v>
          </cell>
          <cell r="F2860" t="str">
            <v>ACTIVA</v>
          </cell>
          <cell r="G2860" t="str">
            <v xml:space="preserve">PUBLICACIONES PERIODICAS                     </v>
          </cell>
          <cell r="H2860">
            <v>2859</v>
          </cell>
          <cell r="I2860">
            <v>5389738</v>
          </cell>
          <cell r="J2860">
            <v>1886.5</v>
          </cell>
          <cell r="K2860">
            <v>4724776</v>
          </cell>
          <cell r="L2860">
            <v>3865</v>
          </cell>
          <cell r="M2860">
            <v>10414731</v>
          </cell>
          <cell r="N2860">
            <v>1510</v>
          </cell>
          <cell r="O2860">
            <v>7824940</v>
          </cell>
          <cell r="P2860">
            <v>980</v>
          </cell>
          <cell r="Q2860">
            <v>3082277</v>
          </cell>
          <cell r="R2860">
            <v>754</v>
          </cell>
          <cell r="S2860">
            <v>2949919</v>
          </cell>
          <cell r="T2860">
            <v>11854.5</v>
          </cell>
          <cell r="U2860">
            <v>1813</v>
          </cell>
        </row>
        <row r="2861">
          <cell r="A2861">
            <v>830091739</v>
          </cell>
          <cell r="B2861" t="str">
            <v xml:space="preserve">GRAFIX DIGITAL S.A.                                                   </v>
          </cell>
          <cell r="C2861" t="str">
            <v xml:space="preserve">BOGOTA D.C.               </v>
          </cell>
          <cell r="D2861" t="str">
            <v xml:space="preserve">BOGOTA D.C.               </v>
          </cell>
          <cell r="E2861" t="str">
            <v>INSPECCIÓN</v>
          </cell>
          <cell r="F2861" t="str">
            <v>ACTIVA</v>
          </cell>
          <cell r="G2861" t="str">
            <v xml:space="preserve">COMERCIO AL POR MAYOR                        </v>
          </cell>
          <cell r="H2861">
            <v>2860</v>
          </cell>
          <cell r="I2861">
            <v>5367169</v>
          </cell>
          <cell r="J2861">
            <v>4216.5</v>
          </cell>
          <cell r="K2861">
            <v>1383834</v>
          </cell>
          <cell r="L2861">
            <v>4385</v>
          </cell>
          <cell r="M2861">
            <v>8952694</v>
          </cell>
          <cell r="N2861">
            <v>2946</v>
          </cell>
          <cell r="O2861">
            <v>3637038</v>
          </cell>
          <cell r="P2861">
            <v>2805</v>
          </cell>
          <cell r="Q2861">
            <v>859709</v>
          </cell>
          <cell r="R2861">
            <v>3365</v>
          </cell>
          <cell r="S2861">
            <v>384377</v>
          </cell>
          <cell r="T2861">
            <v>20577.5</v>
          </cell>
          <cell r="U2861">
            <v>2981</v>
          </cell>
        </row>
        <row r="2862">
          <cell r="A2862">
            <v>830106465</v>
          </cell>
          <cell r="B2862" t="str">
            <v xml:space="preserve">AIRE Y ENERGIA LIMITADA                                               </v>
          </cell>
          <cell r="C2862" t="str">
            <v xml:space="preserve">BOGOTA D.C.               </v>
          </cell>
          <cell r="D2862" t="str">
            <v xml:space="preserve">BOGOTA D.C.               </v>
          </cell>
          <cell r="E2862" t="str">
            <v>INSPECCIÓN</v>
          </cell>
          <cell r="F2862" t="str">
            <v>ACTIVA</v>
          </cell>
          <cell r="G2862" t="str">
            <v xml:space="preserve">COMERCIO AL POR MENOR                        </v>
          </cell>
          <cell r="H2862">
            <v>2861</v>
          </cell>
          <cell r="I2862">
            <v>5365686</v>
          </cell>
          <cell r="J2862">
            <v>4435.5</v>
          </cell>
          <cell r="K2862">
            <v>1254875</v>
          </cell>
          <cell r="L2862">
            <v>3707</v>
          </cell>
          <cell r="M2862">
            <v>10949611</v>
          </cell>
          <cell r="N2862">
            <v>4884</v>
          </cell>
          <cell r="O2862">
            <v>1967950</v>
          </cell>
          <cell r="P2862">
            <v>1787</v>
          </cell>
          <cell r="Q2862">
            <v>1519569</v>
          </cell>
          <cell r="R2862">
            <v>1927</v>
          </cell>
          <cell r="S2862">
            <v>849119</v>
          </cell>
          <cell r="T2862">
            <v>19601.5</v>
          </cell>
          <cell r="U2862">
            <v>2832</v>
          </cell>
        </row>
        <row r="2863">
          <cell r="A2863">
            <v>830014876</v>
          </cell>
          <cell r="B2863" t="str">
            <v xml:space="preserve">JM SUMINISTROS MEDICOS S EN C                                         </v>
          </cell>
          <cell r="C2863" t="str">
            <v xml:space="preserve">BOGOTA D.C.               </v>
          </cell>
          <cell r="D2863" t="str">
            <v xml:space="preserve">BOGOTA D.C.               </v>
          </cell>
          <cell r="E2863" t="str">
            <v>INSPECCIÓN</v>
          </cell>
          <cell r="F2863" t="str">
            <v>ACTIVA</v>
          </cell>
          <cell r="G2863" t="str">
            <v xml:space="preserve">COMERCIO AL POR MAYOR                        </v>
          </cell>
          <cell r="H2863">
            <v>2862</v>
          </cell>
          <cell r="I2863">
            <v>5356785</v>
          </cell>
          <cell r="J2863">
            <v>2504.5</v>
          </cell>
          <cell r="K2863">
            <v>3081825</v>
          </cell>
          <cell r="L2863">
            <v>5210</v>
          </cell>
          <cell r="M2863">
            <v>7069007</v>
          </cell>
          <cell r="N2863">
            <v>3337</v>
          </cell>
          <cell r="O2863">
            <v>3125817</v>
          </cell>
          <cell r="P2863">
            <v>2920</v>
          </cell>
          <cell r="Q2863">
            <v>815192</v>
          </cell>
          <cell r="R2863">
            <v>3847</v>
          </cell>
          <cell r="S2863">
            <v>316577</v>
          </cell>
          <cell r="T2863">
            <v>20680.5</v>
          </cell>
          <cell r="U2863">
            <v>3000</v>
          </cell>
        </row>
        <row r="2864">
          <cell r="A2864">
            <v>830024249</v>
          </cell>
          <cell r="B2864" t="str">
            <v xml:space="preserve">SIGNA GRAIN LTDA                                                      </v>
          </cell>
          <cell r="C2864" t="str">
            <v xml:space="preserve">BOGOTA D.C.               </v>
          </cell>
          <cell r="D2864" t="str">
            <v xml:space="preserve">BOGOTA D.C.               </v>
          </cell>
          <cell r="E2864" t="str">
            <v>INSPECCIÓN</v>
          </cell>
          <cell r="F2864" t="str">
            <v>ACTIVA</v>
          </cell>
          <cell r="G2864" t="str">
            <v xml:space="preserve">PRODUCTOS ALIMENTICIOS                       </v>
          </cell>
          <cell r="H2864">
            <v>2863</v>
          </cell>
          <cell r="I2864">
            <v>5347966</v>
          </cell>
          <cell r="J2864">
            <v>3762.5</v>
          </cell>
          <cell r="K2864">
            <v>1693205</v>
          </cell>
          <cell r="L2864">
            <v>4686</v>
          </cell>
          <cell r="M2864">
            <v>8225535</v>
          </cell>
          <cell r="N2864">
            <v>3155</v>
          </cell>
          <cell r="O2864">
            <v>3356317</v>
          </cell>
          <cell r="P2864">
            <v>3061</v>
          </cell>
          <cell r="Q2864">
            <v>760087</v>
          </cell>
          <cell r="R2864">
            <v>2839</v>
          </cell>
          <cell r="S2864">
            <v>494740</v>
          </cell>
          <cell r="T2864">
            <v>20366.5</v>
          </cell>
          <cell r="U2864">
            <v>2946</v>
          </cell>
        </row>
        <row r="2865">
          <cell r="A2865">
            <v>830014614</v>
          </cell>
          <cell r="B2865" t="str">
            <v xml:space="preserve">LIPO COLOMBIA LTDA                                                    </v>
          </cell>
          <cell r="C2865" t="str">
            <v xml:space="preserve">BOGOTA D.C.               </v>
          </cell>
          <cell r="D2865" t="str">
            <v xml:space="preserve">BOGOTA D.C.               </v>
          </cell>
          <cell r="E2865" t="str">
            <v>INSPECCIÓN</v>
          </cell>
          <cell r="F2865" t="str">
            <v>ACTIVA</v>
          </cell>
          <cell r="G2865" t="str">
            <v xml:space="preserve">COMERCIO AL POR MAYOR                        </v>
          </cell>
          <cell r="H2865">
            <v>2864</v>
          </cell>
          <cell r="I2865">
            <v>5342174</v>
          </cell>
          <cell r="J2865">
            <v>3792.5</v>
          </cell>
          <cell r="K2865">
            <v>1675906</v>
          </cell>
          <cell r="L2865">
            <v>3694</v>
          </cell>
          <cell r="M2865">
            <v>10997833</v>
          </cell>
          <cell r="N2865">
            <v>3666</v>
          </cell>
          <cell r="O2865">
            <v>2805267</v>
          </cell>
          <cell r="P2865">
            <v>2384</v>
          </cell>
          <cell r="Q2865">
            <v>1058055</v>
          </cell>
          <cell r="R2865">
            <v>2707</v>
          </cell>
          <cell r="S2865">
            <v>528798</v>
          </cell>
          <cell r="T2865">
            <v>19107.5</v>
          </cell>
          <cell r="U2865">
            <v>2758</v>
          </cell>
        </row>
        <row r="2866">
          <cell r="A2866">
            <v>890917032</v>
          </cell>
          <cell r="B2866" t="str">
            <v xml:space="preserve">TINTORERIA INDUSTRIAL TE¥IMOS S.A.                                    </v>
          </cell>
          <cell r="C2866" t="str">
            <v xml:space="preserve">MEDELLIN                  </v>
          </cell>
          <cell r="D2866" t="str">
            <v xml:space="preserve">ANTIOQUIA                 </v>
          </cell>
          <cell r="E2866" t="str">
            <v>VIGILANCIA</v>
          </cell>
          <cell r="F2866" t="str">
            <v>ACTIVA</v>
          </cell>
          <cell r="G2866" t="str">
            <v>FABRICACION DE TELAS Y ACTIVIDADES RELACIONAD</v>
          </cell>
          <cell r="H2866">
            <v>2865</v>
          </cell>
          <cell r="I2866">
            <v>5316102</v>
          </cell>
          <cell r="J2866">
            <v>2411</v>
          </cell>
          <cell r="K2866">
            <v>3259601</v>
          </cell>
          <cell r="L2866">
            <v>3142</v>
          </cell>
          <cell r="M2866">
            <v>13350625</v>
          </cell>
          <cell r="N2866">
            <v>4121</v>
          </cell>
          <cell r="O2866">
            <v>2432670</v>
          </cell>
          <cell r="P2866">
            <v>3460</v>
          </cell>
          <cell r="Q2866">
            <v>636944</v>
          </cell>
          <cell r="R2866">
            <v>4318</v>
          </cell>
          <cell r="S2866">
            <v>263993</v>
          </cell>
          <cell r="T2866">
            <v>20317</v>
          </cell>
          <cell r="U2866">
            <v>2942</v>
          </cell>
        </row>
        <row r="2867">
          <cell r="A2867">
            <v>805014974</v>
          </cell>
          <cell r="B2867" t="str">
            <v xml:space="preserve">ESPAÑA ELECTRONIC Y CIA S EN C                                        </v>
          </cell>
          <cell r="C2867" t="str">
            <v xml:space="preserve">CALI                      </v>
          </cell>
          <cell r="D2867" t="str">
            <v xml:space="preserve">VALLE                     </v>
          </cell>
          <cell r="E2867" t="str">
            <v>INSPECCIÓN</v>
          </cell>
          <cell r="F2867" t="str">
            <v>ACTIVA</v>
          </cell>
          <cell r="G2867" t="str">
            <v xml:space="preserve">COMERCIO AL POR MENOR                        </v>
          </cell>
          <cell r="H2867">
            <v>2866</v>
          </cell>
          <cell r="I2867">
            <v>5305428</v>
          </cell>
          <cell r="J2867">
            <v>2949</v>
          </cell>
          <cell r="K2867">
            <v>2497115</v>
          </cell>
          <cell r="L2867">
            <v>5127</v>
          </cell>
          <cell r="M2867">
            <v>7228012</v>
          </cell>
          <cell r="N2867">
            <v>3442</v>
          </cell>
          <cell r="O2867">
            <v>3011139</v>
          </cell>
          <cell r="P2867">
            <v>1634</v>
          </cell>
          <cell r="Q2867">
            <v>1696524</v>
          </cell>
          <cell r="R2867">
            <v>1842</v>
          </cell>
          <cell r="S2867">
            <v>900051</v>
          </cell>
          <cell r="T2867">
            <v>17860</v>
          </cell>
          <cell r="U2867">
            <v>2596</v>
          </cell>
        </row>
        <row r="2868">
          <cell r="A2868">
            <v>811028339</v>
          </cell>
          <cell r="B2868" t="str">
            <v xml:space="preserve">TODO1 COLOMBIA S.A.                                                   </v>
          </cell>
          <cell r="C2868" t="str">
            <v xml:space="preserve">MEDELLIN                  </v>
          </cell>
          <cell r="D2868" t="str">
            <v xml:space="preserve">ANTIOQUIA                 </v>
          </cell>
          <cell r="E2868" t="str">
            <v>INSPECCIÓN</v>
          </cell>
          <cell r="F2868" t="str">
            <v>ACTIVA</v>
          </cell>
          <cell r="G2868" t="str">
            <v xml:space="preserve">OTRAS ACTIVIDADES EMPRESARIALES              </v>
          </cell>
          <cell r="H2868">
            <v>2867</v>
          </cell>
          <cell r="I2868">
            <v>5291474</v>
          </cell>
          <cell r="J2868">
            <v>1837.5</v>
          </cell>
          <cell r="K2868">
            <v>4964231</v>
          </cell>
          <cell r="L2868">
            <v>7284</v>
          </cell>
          <cell r="M2868">
            <v>4100523</v>
          </cell>
          <cell r="N2868">
            <v>2686</v>
          </cell>
          <cell r="O2868">
            <v>4100523</v>
          </cell>
          <cell r="P2868">
            <v>1725</v>
          </cell>
          <cell r="Q2868">
            <v>1589075</v>
          </cell>
          <cell r="R2868">
            <v>1299</v>
          </cell>
          <cell r="S2868">
            <v>1423698</v>
          </cell>
          <cell r="T2868">
            <v>17698.5</v>
          </cell>
          <cell r="U2868">
            <v>2576</v>
          </cell>
        </row>
        <row r="2869">
          <cell r="A2869">
            <v>900029520</v>
          </cell>
          <cell r="B2869" t="str">
            <v xml:space="preserve">TEXSAL S.A.                                                           </v>
          </cell>
          <cell r="C2869" t="str">
            <v xml:space="preserve">SAN ANDRES                </v>
          </cell>
          <cell r="D2869" t="str">
            <v xml:space="preserve">SAN ANDRES Y PROVIDENCIA  </v>
          </cell>
          <cell r="E2869" t="str">
            <v>INSPECCIÓN</v>
          </cell>
          <cell r="F2869" t="str">
            <v>ACTIVA</v>
          </cell>
          <cell r="G2869" t="str">
            <v xml:space="preserve">COMERCIO AL POR MAYOR                        </v>
          </cell>
          <cell r="H2869">
            <v>2868</v>
          </cell>
          <cell r="I2869">
            <v>5283814</v>
          </cell>
          <cell r="J2869">
            <v>3325.5</v>
          </cell>
          <cell r="K2869">
            <v>2078669</v>
          </cell>
          <cell r="L2869">
            <v>4015</v>
          </cell>
          <cell r="M2869">
            <v>9924317</v>
          </cell>
          <cell r="N2869">
            <v>2221</v>
          </cell>
          <cell r="O2869">
            <v>5077792</v>
          </cell>
          <cell r="P2869">
            <v>3155</v>
          </cell>
          <cell r="Q2869">
            <v>724173</v>
          </cell>
          <cell r="R2869">
            <v>3349</v>
          </cell>
          <cell r="S2869">
            <v>387796</v>
          </cell>
          <cell r="T2869">
            <v>18933.5</v>
          </cell>
          <cell r="U2869">
            <v>2742</v>
          </cell>
        </row>
        <row r="2870">
          <cell r="A2870">
            <v>890920879</v>
          </cell>
          <cell r="B2870" t="str">
            <v xml:space="preserve">VITAMAR S.A.                                                          </v>
          </cell>
          <cell r="C2870" t="str">
            <v xml:space="preserve">ITAGUI                    </v>
          </cell>
          <cell r="D2870" t="str">
            <v xml:space="preserve">ANTIOQUIA                 </v>
          </cell>
          <cell r="E2870" t="str">
            <v>VIGILANCIA</v>
          </cell>
          <cell r="F2870" t="str">
            <v>ACTIVA</v>
          </cell>
          <cell r="G2870" t="str">
            <v xml:space="preserve">COMERCIO AL POR MAYOR                        </v>
          </cell>
          <cell r="H2870">
            <v>2869</v>
          </cell>
          <cell r="I2870">
            <v>5276222</v>
          </cell>
          <cell r="J2870">
            <v>2396</v>
          </cell>
          <cell r="K2870">
            <v>3297728</v>
          </cell>
          <cell r="L2870">
            <v>3099</v>
          </cell>
          <cell r="M2870">
            <v>13640172</v>
          </cell>
          <cell r="N2870">
            <v>2471</v>
          </cell>
          <cell r="O2870">
            <v>4533248</v>
          </cell>
          <cell r="P2870">
            <v>1823</v>
          </cell>
          <cell r="Q2870">
            <v>1485800</v>
          </cell>
          <cell r="R2870">
            <v>4273</v>
          </cell>
          <cell r="S2870">
            <v>268611</v>
          </cell>
          <cell r="T2870">
            <v>16931</v>
          </cell>
          <cell r="U2870">
            <v>2481</v>
          </cell>
        </row>
        <row r="2871">
          <cell r="A2871">
            <v>800087202</v>
          </cell>
          <cell r="B2871" t="str">
            <v xml:space="preserve">HOTEL HACIENDA ROYAL LTDA                                             </v>
          </cell>
          <cell r="C2871" t="str">
            <v xml:space="preserve">BOGOTA D.C.               </v>
          </cell>
          <cell r="D2871" t="str">
            <v xml:space="preserve">BOGOTA D.C.               </v>
          </cell>
          <cell r="E2871" t="str">
            <v>INSPECCIÓN</v>
          </cell>
          <cell r="F2871" t="str">
            <v>ACTIVA</v>
          </cell>
          <cell r="G2871" t="str">
            <v xml:space="preserve">ALOJAMIENTO                                  </v>
          </cell>
          <cell r="H2871">
            <v>2870</v>
          </cell>
          <cell r="I2871">
            <v>5275017</v>
          </cell>
          <cell r="J2871">
            <v>2052.5</v>
          </cell>
          <cell r="K2871">
            <v>4157751</v>
          </cell>
          <cell r="L2871">
            <v>5189</v>
          </cell>
          <cell r="M2871">
            <v>7102289</v>
          </cell>
          <cell r="N2871">
            <v>2223</v>
          </cell>
          <cell r="O2871">
            <v>5069173</v>
          </cell>
          <cell r="P2871">
            <v>2910</v>
          </cell>
          <cell r="Q2871">
            <v>816690</v>
          </cell>
          <cell r="R2871">
            <v>3629</v>
          </cell>
          <cell r="S2871">
            <v>344141</v>
          </cell>
          <cell r="T2871">
            <v>18873.5</v>
          </cell>
          <cell r="U2871">
            <v>2735</v>
          </cell>
        </row>
        <row r="2872">
          <cell r="A2872">
            <v>800147578</v>
          </cell>
          <cell r="B2872" t="str">
            <v xml:space="preserve">COMPUFACIL S. A.                                                      </v>
          </cell>
          <cell r="C2872" t="str">
            <v xml:space="preserve">COTA                      </v>
          </cell>
          <cell r="D2872" t="str">
            <v xml:space="preserve">CUNDINAMARCA              </v>
          </cell>
          <cell r="E2872" t="str">
            <v>VIGILANCIA</v>
          </cell>
          <cell r="F2872" t="str">
            <v>ACTIVA</v>
          </cell>
          <cell r="G2872" t="str">
            <v xml:space="preserve">COMERCIO AL POR MENOR                        </v>
          </cell>
          <cell r="H2872">
            <v>2871</v>
          </cell>
          <cell r="I2872">
            <v>5270197</v>
          </cell>
          <cell r="J2872">
            <v>4148.5</v>
          </cell>
          <cell r="K2872">
            <v>1425931</v>
          </cell>
          <cell r="L2872">
            <v>2644</v>
          </cell>
          <cell r="M2872">
            <v>16461111</v>
          </cell>
          <cell r="N2872">
            <v>2730</v>
          </cell>
          <cell r="O2872">
            <v>4002124</v>
          </cell>
          <cell r="P2872">
            <v>2833</v>
          </cell>
          <cell r="Q2872">
            <v>848379</v>
          </cell>
          <cell r="R2872">
            <v>2735</v>
          </cell>
          <cell r="S2872">
            <v>517970</v>
          </cell>
          <cell r="T2872">
            <v>17961.5</v>
          </cell>
          <cell r="U2872">
            <v>2608</v>
          </cell>
        </row>
        <row r="2873">
          <cell r="A2873">
            <v>830012622</v>
          </cell>
          <cell r="B2873" t="str">
            <v xml:space="preserve">C.I. MARESA DE COLOMBIA LTDA                                          </v>
          </cell>
          <cell r="C2873" t="str">
            <v xml:space="preserve">BOGOTA D.C.               </v>
          </cell>
          <cell r="D2873" t="str">
            <v xml:space="preserve">BOGOTA D.C.               </v>
          </cell>
          <cell r="E2873" t="str">
            <v>VIGILANCIA</v>
          </cell>
          <cell r="F2873" t="str">
            <v>ACTIVA</v>
          </cell>
          <cell r="G2873" t="str">
            <v xml:space="preserve">COMERCIO DE VEHICULOS Y ACTIVIDADES CONEXAS  </v>
          </cell>
          <cell r="H2873">
            <v>2872</v>
          </cell>
          <cell r="I2873">
            <v>5265665</v>
          </cell>
          <cell r="J2873">
            <v>4028</v>
          </cell>
          <cell r="K2873">
            <v>1503690</v>
          </cell>
          <cell r="L2873">
            <v>2383</v>
          </cell>
          <cell r="M2873">
            <v>18449953</v>
          </cell>
          <cell r="N2873">
            <v>4637</v>
          </cell>
          <cell r="O2873">
            <v>2098951</v>
          </cell>
          <cell r="P2873">
            <v>1726</v>
          </cell>
          <cell r="Q2873">
            <v>1587983</v>
          </cell>
          <cell r="R2873">
            <v>2055</v>
          </cell>
          <cell r="S2873">
            <v>777364</v>
          </cell>
          <cell r="T2873">
            <v>17701</v>
          </cell>
          <cell r="U2873">
            <v>2578</v>
          </cell>
        </row>
        <row r="2874">
          <cell r="A2874">
            <v>800088519</v>
          </cell>
          <cell r="B2874" t="str">
            <v xml:space="preserve">JORGE MACHADO EQUIPOS MEDICOS LTDA.                                   </v>
          </cell>
          <cell r="C2874" t="str">
            <v xml:space="preserve">BOGOTA D.C.               </v>
          </cell>
          <cell r="D2874" t="str">
            <v xml:space="preserve">BOGOTA D.C.               </v>
          </cell>
          <cell r="E2874" t="str">
            <v>INSPECCIÓN</v>
          </cell>
          <cell r="F2874" t="str">
            <v>ACTIVA</v>
          </cell>
          <cell r="G2874" t="str">
            <v xml:space="preserve">COMERCIO AL POR MAYOR                        </v>
          </cell>
          <cell r="H2874">
            <v>2873</v>
          </cell>
          <cell r="I2874">
            <v>5263416</v>
          </cell>
          <cell r="J2874">
            <v>2658.5</v>
          </cell>
          <cell r="K2874">
            <v>2876786</v>
          </cell>
          <cell r="L2874">
            <v>5345</v>
          </cell>
          <cell r="M2874">
            <v>6804569</v>
          </cell>
          <cell r="N2874">
            <v>3734</v>
          </cell>
          <cell r="O2874">
            <v>2750929</v>
          </cell>
          <cell r="P2874">
            <v>1838</v>
          </cell>
          <cell r="Q2874">
            <v>1479446</v>
          </cell>
          <cell r="R2874">
            <v>1742</v>
          </cell>
          <cell r="S2874">
            <v>969873</v>
          </cell>
          <cell r="T2874">
            <v>18190.5</v>
          </cell>
          <cell r="U2874">
            <v>2645</v>
          </cell>
        </row>
        <row r="2875">
          <cell r="A2875">
            <v>860502032</v>
          </cell>
          <cell r="B2875" t="str">
            <v xml:space="preserve">P.C.A. PROYECTISTAS CIVILES ASOCIADOS LTDA.                           </v>
          </cell>
          <cell r="C2875" t="str">
            <v xml:space="preserve">BOGOTA D.C.               </v>
          </cell>
          <cell r="D2875" t="str">
            <v xml:space="preserve">BOGOTA D.C.               </v>
          </cell>
          <cell r="E2875" t="str">
            <v>INSPECCIÓN</v>
          </cell>
          <cell r="F2875" t="str">
            <v>ACTIVA</v>
          </cell>
          <cell r="G2875" t="str">
            <v xml:space="preserve">OTRAS ACTIVIDADES EMPRESARIALES              </v>
          </cell>
          <cell r="H2875">
            <v>2874</v>
          </cell>
          <cell r="I2875">
            <v>5260186</v>
          </cell>
          <cell r="J2875">
            <v>2484.5</v>
          </cell>
          <cell r="K2875">
            <v>3116923</v>
          </cell>
          <cell r="L2875">
            <v>5734</v>
          </cell>
          <cell r="M2875">
            <v>6139646</v>
          </cell>
          <cell r="N2875">
            <v>1903</v>
          </cell>
          <cell r="O2875">
            <v>6139646</v>
          </cell>
          <cell r="P2875">
            <v>1248</v>
          </cell>
          <cell r="Q2875">
            <v>2304684</v>
          </cell>
          <cell r="R2875">
            <v>1372</v>
          </cell>
          <cell r="S2875">
            <v>1330924</v>
          </cell>
          <cell r="T2875">
            <v>15615.5</v>
          </cell>
          <cell r="U2875">
            <v>2314</v>
          </cell>
        </row>
        <row r="2876">
          <cell r="A2876">
            <v>860526537</v>
          </cell>
          <cell r="B2876" t="str">
            <v xml:space="preserve">BIGEN COLOMBIA S A                                                    </v>
          </cell>
          <cell r="C2876" t="str">
            <v xml:space="preserve">BOGOTA D.C.               </v>
          </cell>
          <cell r="D2876" t="str">
            <v xml:space="preserve">BOGOTA D.C.               </v>
          </cell>
          <cell r="E2876" t="str">
            <v>INSPECCIÓN</v>
          </cell>
          <cell r="F2876" t="str">
            <v>ACTIVA</v>
          </cell>
          <cell r="G2876" t="str">
            <v xml:space="preserve">PRODUCTOS QUIMICOS                           </v>
          </cell>
          <cell r="H2876">
            <v>2875</v>
          </cell>
          <cell r="I2876">
            <v>5244053</v>
          </cell>
          <cell r="J2876">
            <v>2756.5</v>
          </cell>
          <cell r="K2876">
            <v>2744614</v>
          </cell>
          <cell r="L2876">
            <v>6619</v>
          </cell>
          <cell r="M2876">
            <v>4855589</v>
          </cell>
          <cell r="N2876">
            <v>3104</v>
          </cell>
          <cell r="O2876">
            <v>3415833</v>
          </cell>
          <cell r="P2876">
            <v>1992</v>
          </cell>
          <cell r="Q2876">
            <v>1349221</v>
          </cell>
          <cell r="R2876">
            <v>2731</v>
          </cell>
          <cell r="S2876">
            <v>519068</v>
          </cell>
          <cell r="T2876">
            <v>20077.5</v>
          </cell>
          <cell r="U2876">
            <v>2909</v>
          </cell>
        </row>
        <row r="2877">
          <cell r="A2877">
            <v>800012778</v>
          </cell>
          <cell r="B2877" t="str">
            <v xml:space="preserve">DORICOLOR S.A.                                                        </v>
          </cell>
          <cell r="C2877" t="str">
            <v xml:space="preserve">ITAGUI                    </v>
          </cell>
          <cell r="D2877" t="str">
            <v xml:space="preserve">ANTIOQUIA                 </v>
          </cell>
          <cell r="E2877" t="str">
            <v>INSPECCIÓN</v>
          </cell>
          <cell r="F2877" t="str">
            <v>ACTIVA</v>
          </cell>
          <cell r="G2877" t="str">
            <v xml:space="preserve">PRODUCTOS QUIMICOS                           </v>
          </cell>
          <cell r="H2877">
            <v>2876</v>
          </cell>
          <cell r="I2877">
            <v>5232954</v>
          </cell>
          <cell r="J2877">
            <v>2859.5</v>
          </cell>
          <cell r="K2877">
            <v>2609959</v>
          </cell>
          <cell r="L2877">
            <v>4041</v>
          </cell>
          <cell r="M2877">
            <v>9841204</v>
          </cell>
          <cell r="N2877">
            <v>2629</v>
          </cell>
          <cell r="O2877">
            <v>4207477</v>
          </cell>
          <cell r="P2877">
            <v>1852</v>
          </cell>
          <cell r="Q2877">
            <v>1466163</v>
          </cell>
          <cell r="R2877">
            <v>3740</v>
          </cell>
          <cell r="S2877">
            <v>329879</v>
          </cell>
          <cell r="T2877">
            <v>17997.5</v>
          </cell>
          <cell r="U2877">
            <v>2618</v>
          </cell>
        </row>
        <row r="2878">
          <cell r="A2878">
            <v>811007707</v>
          </cell>
          <cell r="B2878" t="str">
            <v xml:space="preserve">C.I.UNICOINTERIOR S.A                                                 </v>
          </cell>
          <cell r="C2878" t="str">
            <v xml:space="preserve">MEDELLIN                  </v>
          </cell>
          <cell r="D2878" t="str">
            <v xml:space="preserve">ANTIOQUIA                 </v>
          </cell>
          <cell r="E2878" t="str">
            <v>INSPECCIÓN</v>
          </cell>
          <cell r="F2878" t="str">
            <v>ACTIVA</v>
          </cell>
          <cell r="G2878" t="str">
            <v xml:space="preserve">FABRICACION DE PRENDAS DE VESTIR             </v>
          </cell>
          <cell r="H2878">
            <v>2877</v>
          </cell>
          <cell r="I2878">
            <v>5224927</v>
          </cell>
          <cell r="J2878">
            <v>2816.5</v>
          </cell>
          <cell r="K2878">
            <v>2669262</v>
          </cell>
          <cell r="L2878">
            <v>4616</v>
          </cell>
          <cell r="M2878">
            <v>8379960</v>
          </cell>
          <cell r="N2878">
            <v>3201</v>
          </cell>
          <cell r="O2878">
            <v>3298501</v>
          </cell>
          <cell r="P2878">
            <v>2836</v>
          </cell>
          <cell r="Q2878">
            <v>847666</v>
          </cell>
          <cell r="R2878">
            <v>3433</v>
          </cell>
          <cell r="S2878">
            <v>373781</v>
          </cell>
          <cell r="T2878">
            <v>19779.5</v>
          </cell>
          <cell r="U2878">
            <v>2870</v>
          </cell>
        </row>
        <row r="2879">
          <cell r="A2879">
            <v>800089872</v>
          </cell>
          <cell r="B2879" t="str">
            <v xml:space="preserve">DISMEL LTDA                                                           </v>
          </cell>
          <cell r="C2879" t="str">
            <v xml:space="preserve">CARTAGENA                 </v>
          </cell>
          <cell r="D2879" t="str">
            <v xml:space="preserve">BOLIVAR                   </v>
          </cell>
          <cell r="E2879" t="str">
            <v>INSPECCIÓN</v>
          </cell>
          <cell r="F2879" t="str">
            <v>ACTIVA</v>
          </cell>
          <cell r="G2879" t="str">
            <v xml:space="preserve">COMERCIO AL POR MAYOR                        </v>
          </cell>
          <cell r="H2879">
            <v>2878</v>
          </cell>
          <cell r="I2879">
            <v>5208621</v>
          </cell>
          <cell r="J2879">
            <v>3189</v>
          </cell>
          <cell r="K2879">
            <v>2222255</v>
          </cell>
          <cell r="L2879">
            <v>3263</v>
          </cell>
          <cell r="M2879">
            <v>12833224</v>
          </cell>
          <cell r="N2879">
            <v>4211</v>
          </cell>
          <cell r="O2879">
            <v>2372301</v>
          </cell>
          <cell r="P2879">
            <v>2717</v>
          </cell>
          <cell r="Q2879">
            <v>893223</v>
          </cell>
          <cell r="R2879">
            <v>3126</v>
          </cell>
          <cell r="S2879">
            <v>432473</v>
          </cell>
          <cell r="T2879">
            <v>19384</v>
          </cell>
          <cell r="U2879">
            <v>2815</v>
          </cell>
        </row>
        <row r="2880">
          <cell r="A2880">
            <v>860600095</v>
          </cell>
          <cell r="B2880" t="str">
            <v xml:space="preserve">FEHRMANN LTDA CORPORACION INDUSTRIAL Y COMERCIAL                      </v>
          </cell>
          <cell r="C2880" t="str">
            <v xml:space="preserve">BOGOTA D.C.               </v>
          </cell>
          <cell r="D2880" t="str">
            <v xml:space="preserve">BOGOTA D.C.               </v>
          </cell>
          <cell r="E2880" t="str">
            <v>INSPECCIÓN</v>
          </cell>
          <cell r="F2880" t="str">
            <v>ACTIVA</v>
          </cell>
          <cell r="G2880" t="str">
            <v xml:space="preserve">COMERCIO AL POR MAYOR                        </v>
          </cell>
          <cell r="H2880">
            <v>2879</v>
          </cell>
          <cell r="I2880">
            <v>5178824</v>
          </cell>
          <cell r="J2880">
            <v>2285.5</v>
          </cell>
          <cell r="K2880">
            <v>3544858</v>
          </cell>
          <cell r="L2880">
            <v>4727</v>
          </cell>
          <cell r="M2880">
            <v>8134730</v>
          </cell>
          <cell r="N2880">
            <v>4404</v>
          </cell>
          <cell r="O2880">
            <v>2246872</v>
          </cell>
          <cell r="P2880">
            <v>2511</v>
          </cell>
          <cell r="Q2880">
            <v>995622</v>
          </cell>
          <cell r="R2880">
            <v>2829</v>
          </cell>
          <cell r="S2880">
            <v>498691</v>
          </cell>
          <cell r="T2880">
            <v>19635.5</v>
          </cell>
          <cell r="U2880">
            <v>2854</v>
          </cell>
        </row>
        <row r="2881">
          <cell r="A2881">
            <v>860078622</v>
          </cell>
          <cell r="B2881" t="str">
            <v xml:space="preserve">FRIGORIFICOS COLOMBIANOS S.A.                                         </v>
          </cell>
          <cell r="C2881" t="str">
            <v xml:space="preserve">BOGOTA D.C.               </v>
          </cell>
          <cell r="D2881" t="str">
            <v xml:space="preserve">BOGOTA D.C.               </v>
          </cell>
          <cell r="E2881" t="str">
            <v>INSPECCIÓN</v>
          </cell>
          <cell r="F2881" t="str">
            <v>ACTIVA</v>
          </cell>
          <cell r="G2881" t="str">
            <v>ALMACENAMIENTO Y OTRAS ACTIVIDADES RELACIONAD</v>
          </cell>
          <cell r="H2881">
            <v>2880</v>
          </cell>
          <cell r="I2881">
            <v>5178728</v>
          </cell>
          <cell r="J2881">
            <v>1905</v>
          </cell>
          <cell r="K2881">
            <v>4645009</v>
          </cell>
          <cell r="L2881">
            <v>5565</v>
          </cell>
          <cell r="M2881">
            <v>6420856</v>
          </cell>
          <cell r="N2881">
            <v>4743</v>
          </cell>
          <cell r="O2881">
            <v>2036369</v>
          </cell>
          <cell r="P2881">
            <v>2543</v>
          </cell>
          <cell r="Q2881">
            <v>977810</v>
          </cell>
          <cell r="R2881">
            <v>2094</v>
          </cell>
          <cell r="S2881">
            <v>758792</v>
          </cell>
          <cell r="T2881">
            <v>19730</v>
          </cell>
          <cell r="U2881">
            <v>2869</v>
          </cell>
        </row>
        <row r="2882">
          <cell r="A2882">
            <v>860070770</v>
          </cell>
          <cell r="B2882" t="str">
            <v xml:space="preserve">GRUAS Y EQUIPOS LTDA                                                  </v>
          </cell>
          <cell r="C2882" t="str">
            <v xml:space="preserve">BOGOTA D.C.               </v>
          </cell>
          <cell r="D2882" t="str">
            <v xml:space="preserve">BOGOTA D.C.               </v>
          </cell>
          <cell r="E2882" t="str">
            <v>INSPECCIÓN</v>
          </cell>
          <cell r="F2882" t="str">
            <v>ACTIVA</v>
          </cell>
          <cell r="G2882" t="str">
            <v xml:space="preserve">COMERCIO AL POR MAYOR                        </v>
          </cell>
          <cell r="H2882">
            <v>2881</v>
          </cell>
          <cell r="I2882">
            <v>5162227</v>
          </cell>
          <cell r="J2882">
            <v>2969.5</v>
          </cell>
          <cell r="K2882">
            <v>2467517</v>
          </cell>
          <cell r="L2882">
            <v>3480</v>
          </cell>
          <cell r="M2882">
            <v>11910024</v>
          </cell>
          <cell r="N2882">
            <v>2344</v>
          </cell>
          <cell r="O2882">
            <v>4791006</v>
          </cell>
          <cell r="P2882">
            <v>2773</v>
          </cell>
          <cell r="Q2882">
            <v>872804</v>
          </cell>
          <cell r="R2882">
            <v>2522</v>
          </cell>
          <cell r="S2882">
            <v>581198</v>
          </cell>
          <cell r="T2882">
            <v>16969.5</v>
          </cell>
          <cell r="U2882">
            <v>2500</v>
          </cell>
        </row>
        <row r="2883">
          <cell r="A2883">
            <v>890311407</v>
          </cell>
          <cell r="B2883" t="str">
            <v xml:space="preserve">PAYAN Y CIA LTDA                                                      </v>
          </cell>
          <cell r="C2883" t="str">
            <v xml:space="preserve">CALI                      </v>
          </cell>
          <cell r="D2883" t="str">
            <v xml:space="preserve">VALLE                     </v>
          </cell>
          <cell r="E2883" t="str">
            <v>INSPECCIÓN</v>
          </cell>
          <cell r="F2883" t="str">
            <v>ACTIVA</v>
          </cell>
          <cell r="G2883" t="str">
            <v xml:space="preserve">INDUSTRIA METALMECANICA DERIVADA             </v>
          </cell>
          <cell r="H2883">
            <v>2882</v>
          </cell>
          <cell r="I2883">
            <v>5155046</v>
          </cell>
          <cell r="J2883">
            <v>2425</v>
          </cell>
          <cell r="K2883">
            <v>3228166</v>
          </cell>
          <cell r="L2883">
            <v>3973</v>
          </cell>
          <cell r="M2883">
            <v>10072004</v>
          </cell>
          <cell r="N2883">
            <v>3279</v>
          </cell>
          <cell r="O2883">
            <v>3190222</v>
          </cell>
          <cell r="P2883">
            <v>2443</v>
          </cell>
          <cell r="Q2883">
            <v>1027788</v>
          </cell>
          <cell r="R2883">
            <v>3051</v>
          </cell>
          <cell r="S2883">
            <v>448578</v>
          </cell>
          <cell r="T2883">
            <v>18053</v>
          </cell>
          <cell r="U2883">
            <v>2639</v>
          </cell>
        </row>
        <row r="2884">
          <cell r="A2884">
            <v>800188578</v>
          </cell>
          <cell r="B2884" t="str">
            <v xml:space="preserve">AMERICAN VETERINARIA LTDA                                             </v>
          </cell>
          <cell r="C2884" t="str">
            <v xml:space="preserve">BOGOTA D.C.               </v>
          </cell>
          <cell r="D2884" t="str">
            <v xml:space="preserve">BOGOTA D.C.               </v>
          </cell>
          <cell r="E2884" t="str">
            <v>INSPECCIÓN</v>
          </cell>
          <cell r="F2884" t="str">
            <v>ACTIVA</v>
          </cell>
          <cell r="G2884" t="str">
            <v xml:space="preserve">COMERCIO AL POR MENOR                        </v>
          </cell>
          <cell r="H2884">
            <v>2883</v>
          </cell>
          <cell r="I2884">
            <v>5153221</v>
          </cell>
          <cell r="J2884">
            <v>2342.5</v>
          </cell>
          <cell r="K2884">
            <v>3411592</v>
          </cell>
          <cell r="L2884">
            <v>3230</v>
          </cell>
          <cell r="M2884">
            <v>12966640</v>
          </cell>
          <cell r="N2884">
            <v>3180</v>
          </cell>
          <cell r="O2884">
            <v>3331515</v>
          </cell>
          <cell r="P2884">
            <v>2847</v>
          </cell>
          <cell r="Q2884">
            <v>842294</v>
          </cell>
          <cell r="R2884">
            <v>3063</v>
          </cell>
          <cell r="S2884">
            <v>445336</v>
          </cell>
          <cell r="T2884">
            <v>17545.5</v>
          </cell>
          <cell r="U2884">
            <v>2568</v>
          </cell>
        </row>
        <row r="2885">
          <cell r="A2885">
            <v>860515204</v>
          </cell>
          <cell r="B2885" t="str">
            <v xml:space="preserve">PESQUERA JARAMILLO LTDA                                               </v>
          </cell>
          <cell r="C2885" t="str">
            <v xml:space="preserve">BOGOTA D.C.               </v>
          </cell>
          <cell r="D2885" t="str">
            <v xml:space="preserve">BOGOTA D.C.               </v>
          </cell>
          <cell r="E2885" t="str">
            <v>INSPECCIÓN</v>
          </cell>
          <cell r="F2885" t="str">
            <v>ACTIVA</v>
          </cell>
          <cell r="G2885" t="str">
            <v xml:space="preserve">EXPENDIO DE ALIMENTOS Y BEBIDAS              </v>
          </cell>
          <cell r="H2885">
            <v>2884</v>
          </cell>
          <cell r="I2885">
            <v>5126434</v>
          </cell>
          <cell r="J2885">
            <v>2600</v>
          </cell>
          <cell r="K2885">
            <v>2948310</v>
          </cell>
          <cell r="L2885">
            <v>3302</v>
          </cell>
          <cell r="M2885">
            <v>12680464</v>
          </cell>
          <cell r="N2885">
            <v>1701</v>
          </cell>
          <cell r="O2885">
            <v>6956578</v>
          </cell>
          <cell r="P2885">
            <v>2656</v>
          </cell>
          <cell r="Q2885">
            <v>922559</v>
          </cell>
          <cell r="R2885">
            <v>2482</v>
          </cell>
          <cell r="S2885">
            <v>598889</v>
          </cell>
          <cell r="T2885">
            <v>15625</v>
          </cell>
          <cell r="U2885">
            <v>2326</v>
          </cell>
        </row>
        <row r="2886">
          <cell r="A2886">
            <v>860065019</v>
          </cell>
          <cell r="B2886" t="str">
            <v xml:space="preserve">INGENIERIAS ASOCIADAS I.A. LTDA                                       </v>
          </cell>
          <cell r="C2886" t="str">
            <v xml:space="preserve">BOGOTA D.C.               </v>
          </cell>
          <cell r="D2886" t="str">
            <v xml:space="preserve">BOGOTA D.C.               </v>
          </cell>
          <cell r="E2886" t="str">
            <v>INSPECCIÓN</v>
          </cell>
          <cell r="F2886" t="str">
            <v>ACTIVA</v>
          </cell>
          <cell r="G2886" t="str">
            <v xml:space="preserve">COMERCIO AL POR MAYOR                        </v>
          </cell>
          <cell r="H2886">
            <v>2885</v>
          </cell>
          <cell r="I2886">
            <v>5072588</v>
          </cell>
          <cell r="J2886">
            <v>2371.5</v>
          </cell>
          <cell r="K2886">
            <v>3345303</v>
          </cell>
          <cell r="L2886">
            <v>4901</v>
          </cell>
          <cell r="M2886">
            <v>7701453</v>
          </cell>
          <cell r="N2886">
            <v>3976</v>
          </cell>
          <cell r="O2886">
            <v>2555775</v>
          </cell>
          <cell r="P2886">
            <v>2816</v>
          </cell>
          <cell r="Q2886">
            <v>855524</v>
          </cell>
          <cell r="R2886">
            <v>3026</v>
          </cell>
          <cell r="S2886">
            <v>453802</v>
          </cell>
          <cell r="T2886">
            <v>19975.5</v>
          </cell>
          <cell r="U2886">
            <v>2920</v>
          </cell>
        </row>
        <row r="2887">
          <cell r="A2887">
            <v>860503565</v>
          </cell>
          <cell r="B2887" t="str">
            <v xml:space="preserve">LA INSTRUMENTADORA LTDA                                               </v>
          </cell>
          <cell r="C2887" t="str">
            <v xml:space="preserve">BOGOTA D.C.               </v>
          </cell>
          <cell r="D2887" t="str">
            <v xml:space="preserve">BOGOTA D.C.               </v>
          </cell>
          <cell r="E2887" t="str">
            <v>INSPECCIÓN</v>
          </cell>
          <cell r="F2887" t="str">
            <v>ACTIVA</v>
          </cell>
          <cell r="G2887" t="str">
            <v xml:space="preserve">COMERCIO AL POR MENOR                        </v>
          </cell>
          <cell r="H2887">
            <v>2886</v>
          </cell>
          <cell r="I2887">
            <v>5067508</v>
          </cell>
          <cell r="J2887">
            <v>3077.5</v>
          </cell>
          <cell r="K2887">
            <v>2343874</v>
          </cell>
          <cell r="L2887">
            <v>3818</v>
          </cell>
          <cell r="M2887">
            <v>10567594</v>
          </cell>
          <cell r="N2887">
            <v>1946</v>
          </cell>
          <cell r="O2887">
            <v>5991976</v>
          </cell>
          <cell r="P2887">
            <v>1091</v>
          </cell>
          <cell r="Q2887">
            <v>2729521</v>
          </cell>
          <cell r="R2887">
            <v>1555</v>
          </cell>
          <cell r="S2887">
            <v>1127380</v>
          </cell>
          <cell r="T2887">
            <v>14373.5</v>
          </cell>
          <cell r="U2887">
            <v>2167</v>
          </cell>
        </row>
        <row r="2888">
          <cell r="A2888">
            <v>830083705</v>
          </cell>
          <cell r="B2888" t="str">
            <v xml:space="preserve">SERVICIOS INTEGRADOS EN SISTEMAS DE COMUNICACION LTDA.                </v>
          </cell>
          <cell r="C2888" t="str">
            <v xml:space="preserve">BOGOTA D.C.               </v>
          </cell>
          <cell r="D2888" t="str">
            <v xml:space="preserve">BOGOTA D.C.               </v>
          </cell>
          <cell r="E2888" t="str">
            <v>INSPECCIÓN</v>
          </cell>
          <cell r="F2888" t="str">
            <v>ACTIVA</v>
          </cell>
          <cell r="G2888" t="str">
            <v xml:space="preserve">OTRAS ACTIVIDADES EMPRESARIALES              </v>
          </cell>
          <cell r="H2888">
            <v>2887</v>
          </cell>
          <cell r="I2888">
            <v>5065670</v>
          </cell>
          <cell r="J2888">
            <v>2728</v>
          </cell>
          <cell r="K2888">
            <v>2781680</v>
          </cell>
          <cell r="L2888">
            <v>3347</v>
          </cell>
          <cell r="M2888">
            <v>12487237</v>
          </cell>
          <cell r="N2888">
            <v>1351</v>
          </cell>
          <cell r="O2888">
            <v>8728494</v>
          </cell>
          <cell r="P2888">
            <v>1160</v>
          </cell>
          <cell r="Q2888">
            <v>2523473</v>
          </cell>
          <cell r="R2888">
            <v>2956</v>
          </cell>
          <cell r="S2888">
            <v>466384</v>
          </cell>
          <cell r="T2888">
            <v>14429</v>
          </cell>
          <cell r="U2888">
            <v>2172</v>
          </cell>
        </row>
        <row r="2889">
          <cell r="A2889">
            <v>800141025</v>
          </cell>
          <cell r="B2889" t="str">
            <v xml:space="preserve">PRODESA PROYECTOS Y DESARROLLOS S.A.                                  </v>
          </cell>
          <cell r="C2889" t="str">
            <v xml:space="preserve">BOGOTA D.C.               </v>
          </cell>
          <cell r="D2889" t="str">
            <v xml:space="preserve">BOGOTA D.C.               </v>
          </cell>
          <cell r="E2889" t="str">
            <v>INSPECCIÓN</v>
          </cell>
          <cell r="F2889" t="str">
            <v>ACTIVA</v>
          </cell>
          <cell r="G2889" t="str">
            <v xml:space="preserve">ACTIVIDADES INMOBILIARIAS                    </v>
          </cell>
          <cell r="H2889">
            <v>2888</v>
          </cell>
          <cell r="I2889">
            <v>5064719</v>
          </cell>
          <cell r="J2889">
            <v>5303</v>
          </cell>
          <cell r="K2889">
            <v>852327</v>
          </cell>
          <cell r="L2889">
            <v>5396</v>
          </cell>
          <cell r="M2889">
            <v>6725415</v>
          </cell>
          <cell r="N2889">
            <v>1766</v>
          </cell>
          <cell r="O2889">
            <v>6725415</v>
          </cell>
          <cell r="P2889">
            <v>1451</v>
          </cell>
          <cell r="Q2889">
            <v>1943022</v>
          </cell>
          <cell r="R2889">
            <v>2251</v>
          </cell>
          <cell r="S2889">
            <v>673869</v>
          </cell>
          <cell r="T2889">
            <v>19055</v>
          </cell>
          <cell r="U2889">
            <v>2785</v>
          </cell>
        </row>
        <row r="2890">
          <cell r="A2890">
            <v>811002480</v>
          </cell>
          <cell r="B2890" t="str">
            <v xml:space="preserve">ADITIVOS Y QUIMICOS S.A.                                              </v>
          </cell>
          <cell r="C2890" t="str">
            <v xml:space="preserve">SABANETA                  </v>
          </cell>
          <cell r="D2890" t="str">
            <v xml:space="preserve">ANTIOQUIA                 </v>
          </cell>
          <cell r="E2890" t="str">
            <v>INSPECCIÓN</v>
          </cell>
          <cell r="F2890" t="str">
            <v>ACTIVA</v>
          </cell>
          <cell r="G2890" t="str">
            <v xml:space="preserve">PRODUCTOS QUIMICOS                           </v>
          </cell>
          <cell r="H2890">
            <v>2889</v>
          </cell>
          <cell r="I2890">
            <v>5047048</v>
          </cell>
          <cell r="J2890">
            <v>2351.5</v>
          </cell>
          <cell r="K2890">
            <v>3387261</v>
          </cell>
          <cell r="L2890">
            <v>5318</v>
          </cell>
          <cell r="M2890">
            <v>6864616</v>
          </cell>
          <cell r="N2890">
            <v>4467</v>
          </cell>
          <cell r="O2890">
            <v>2206828</v>
          </cell>
          <cell r="P2890">
            <v>2423</v>
          </cell>
          <cell r="Q2890">
            <v>1037093</v>
          </cell>
          <cell r="R2890">
            <v>1419</v>
          </cell>
          <cell r="S2890">
            <v>1275802</v>
          </cell>
          <cell r="T2890">
            <v>18867.5</v>
          </cell>
          <cell r="U2890">
            <v>2757</v>
          </cell>
        </row>
        <row r="2891">
          <cell r="A2891">
            <v>860534221</v>
          </cell>
          <cell r="B2891" t="str">
            <v xml:space="preserve">PAN PA YA LTDA                                                        </v>
          </cell>
          <cell r="C2891" t="str">
            <v xml:space="preserve">BOGOTA D.C.               </v>
          </cell>
          <cell r="D2891" t="str">
            <v xml:space="preserve">BOGOTA D.C.               </v>
          </cell>
          <cell r="E2891" t="str">
            <v>VIGILANCIA</v>
          </cell>
          <cell r="F2891" t="str">
            <v>ACTIVA</v>
          </cell>
          <cell r="G2891" t="str">
            <v xml:space="preserve">PRODUCTOS ALIMENTICIOS                       </v>
          </cell>
          <cell r="H2891">
            <v>2890</v>
          </cell>
          <cell r="I2891">
            <v>5025968</v>
          </cell>
          <cell r="J2891">
            <v>4741</v>
          </cell>
          <cell r="K2891">
            <v>1101748</v>
          </cell>
          <cell r="L2891">
            <v>1821</v>
          </cell>
          <cell r="M2891">
            <v>25108421</v>
          </cell>
          <cell r="N2891">
            <v>1286</v>
          </cell>
          <cell r="O2891">
            <v>9128016</v>
          </cell>
          <cell r="P2891">
            <v>4219</v>
          </cell>
          <cell r="Q2891">
            <v>484483</v>
          </cell>
          <cell r="R2891">
            <v>3907</v>
          </cell>
          <cell r="S2891">
            <v>308459</v>
          </cell>
          <cell r="T2891">
            <v>18864</v>
          </cell>
          <cell r="U2891">
            <v>2761</v>
          </cell>
        </row>
        <row r="2892">
          <cell r="A2892">
            <v>800079536</v>
          </cell>
          <cell r="B2892" t="str">
            <v xml:space="preserve">S.I.A DISTRIBUIDORA DE PESCADOS Y MARISCOS DE LA SABANA S.A.          </v>
          </cell>
          <cell r="C2892" t="str">
            <v xml:space="preserve">BOGOTA D.C.               </v>
          </cell>
          <cell r="D2892" t="str">
            <v xml:space="preserve">BOGOTA D.C.               </v>
          </cell>
          <cell r="E2892" t="str">
            <v>VIGILANCIA</v>
          </cell>
          <cell r="F2892" t="str">
            <v>ACTIVA</v>
          </cell>
          <cell r="G2892" t="str">
            <v xml:space="preserve">COMERCIO AL POR MAYOR                        </v>
          </cell>
          <cell r="H2892">
            <v>2891</v>
          </cell>
          <cell r="I2892">
            <v>5025728</v>
          </cell>
          <cell r="J2892">
            <v>3459</v>
          </cell>
          <cell r="K2892">
            <v>1945779</v>
          </cell>
          <cell r="L2892">
            <v>2424</v>
          </cell>
          <cell r="M2892">
            <v>18140100</v>
          </cell>
          <cell r="N2892">
            <v>2972</v>
          </cell>
          <cell r="O2892">
            <v>3606269</v>
          </cell>
          <cell r="P2892">
            <v>2308</v>
          </cell>
          <cell r="Q2892">
            <v>1105528</v>
          </cell>
          <cell r="R2892">
            <v>4113</v>
          </cell>
          <cell r="S2892">
            <v>284815</v>
          </cell>
          <cell r="T2892">
            <v>18167</v>
          </cell>
          <cell r="U2892">
            <v>2662</v>
          </cell>
        </row>
        <row r="2893">
          <cell r="A2893">
            <v>830114920</v>
          </cell>
          <cell r="B2893" t="str">
            <v xml:space="preserve">EDITORA ORITECH INTERNACIONAL S.A.                                    </v>
          </cell>
          <cell r="C2893" t="str">
            <v xml:space="preserve">BOGOTA D.C.               </v>
          </cell>
          <cell r="D2893" t="str">
            <v xml:space="preserve">BOGOTA D.C.               </v>
          </cell>
          <cell r="E2893" t="str">
            <v>INSPECCIÓN</v>
          </cell>
          <cell r="F2893" t="str">
            <v>ACTIVA</v>
          </cell>
          <cell r="G2893" t="str">
            <v>EDITORIAL E IMPRESION (SIN INCLUIR PUBLICACIO</v>
          </cell>
          <cell r="H2893">
            <v>2892</v>
          </cell>
          <cell r="I2893">
            <v>5025100</v>
          </cell>
          <cell r="J2893">
            <v>2053.5</v>
          </cell>
          <cell r="K2893">
            <v>4154367</v>
          </cell>
          <cell r="L2893">
            <v>4243</v>
          </cell>
          <cell r="M2893">
            <v>9271997</v>
          </cell>
          <cell r="N2893">
            <v>1323</v>
          </cell>
          <cell r="O2893">
            <v>8880100</v>
          </cell>
          <cell r="P2893">
            <v>989</v>
          </cell>
          <cell r="Q2893">
            <v>3035275</v>
          </cell>
          <cell r="R2893">
            <v>865</v>
          </cell>
          <cell r="S2893">
            <v>2442173</v>
          </cell>
          <cell r="T2893">
            <v>12365.5</v>
          </cell>
          <cell r="U2893">
            <v>1909</v>
          </cell>
        </row>
        <row r="2894">
          <cell r="A2894">
            <v>860528320</v>
          </cell>
          <cell r="B2894" t="str">
            <v xml:space="preserve">MICROLINK LTDA                                                        </v>
          </cell>
          <cell r="C2894" t="str">
            <v xml:space="preserve">BOGOTA D.C.               </v>
          </cell>
          <cell r="D2894" t="str">
            <v xml:space="preserve">BOGOTA D.C.               </v>
          </cell>
          <cell r="E2894" t="str">
            <v>INSPECCIÓN</v>
          </cell>
          <cell r="F2894" t="str">
            <v>ACTIVA</v>
          </cell>
          <cell r="G2894" t="str">
            <v xml:space="preserve">COMERCIO AL POR MENOR                        </v>
          </cell>
          <cell r="H2894">
            <v>2893</v>
          </cell>
          <cell r="I2894">
            <v>5023004</v>
          </cell>
          <cell r="J2894">
            <v>2591.5</v>
          </cell>
          <cell r="K2894">
            <v>2954688</v>
          </cell>
          <cell r="L2894">
            <v>3587</v>
          </cell>
          <cell r="M2894">
            <v>11423629</v>
          </cell>
          <cell r="N2894">
            <v>3284</v>
          </cell>
          <cell r="O2894">
            <v>3185424</v>
          </cell>
          <cell r="P2894">
            <v>2129</v>
          </cell>
          <cell r="Q2894">
            <v>1245179</v>
          </cell>
          <cell r="R2894">
            <v>2003</v>
          </cell>
          <cell r="S2894">
            <v>803421</v>
          </cell>
          <cell r="T2894">
            <v>16487.5</v>
          </cell>
          <cell r="U2894">
            <v>2448</v>
          </cell>
        </row>
        <row r="2895">
          <cell r="A2895">
            <v>830086688</v>
          </cell>
          <cell r="B2895" t="str">
            <v xml:space="preserve">HABITAT STORE SA                                                      </v>
          </cell>
          <cell r="C2895" t="str">
            <v xml:space="preserve">BOGOTA D.C.               </v>
          </cell>
          <cell r="D2895" t="str">
            <v xml:space="preserve">BOGOTA D.C.               </v>
          </cell>
          <cell r="E2895" t="str">
            <v>INSPECCIÓN</v>
          </cell>
          <cell r="F2895" t="str">
            <v>ACTIVA</v>
          </cell>
          <cell r="G2895" t="str">
            <v xml:space="preserve">COMERCIO AL POR MENOR                        </v>
          </cell>
          <cell r="H2895">
            <v>2894</v>
          </cell>
          <cell r="I2895">
            <v>5017567</v>
          </cell>
          <cell r="J2895">
            <v>3087.5</v>
          </cell>
          <cell r="K2895">
            <v>2332558</v>
          </cell>
          <cell r="L2895">
            <v>3603</v>
          </cell>
          <cell r="M2895">
            <v>11351109</v>
          </cell>
          <cell r="N2895">
            <v>3057</v>
          </cell>
          <cell r="O2895">
            <v>3487221</v>
          </cell>
          <cell r="P2895">
            <v>2190</v>
          </cell>
          <cell r="Q2895">
            <v>1200026</v>
          </cell>
          <cell r="R2895">
            <v>1708</v>
          </cell>
          <cell r="S2895">
            <v>996641</v>
          </cell>
          <cell r="T2895">
            <v>16539.5</v>
          </cell>
          <cell r="U2895">
            <v>2453</v>
          </cell>
        </row>
        <row r="2896">
          <cell r="A2896">
            <v>830026631</v>
          </cell>
          <cell r="B2896" t="str">
            <v xml:space="preserve">QUALITY PARTS S.A.                                                    </v>
          </cell>
          <cell r="C2896" t="str">
            <v xml:space="preserve">BARRANQUILLA              </v>
          </cell>
          <cell r="D2896" t="str">
            <v xml:space="preserve">ATLANTICO                 </v>
          </cell>
          <cell r="E2896" t="str">
            <v>INSPECCIÓN</v>
          </cell>
          <cell r="F2896" t="str">
            <v>ACTIVA</v>
          </cell>
          <cell r="G2896" t="str">
            <v xml:space="preserve">COMERCIO DE VEHICULOS Y ACTIVIDADES CONEXAS  </v>
          </cell>
          <cell r="H2896">
            <v>2895</v>
          </cell>
          <cell r="I2896">
            <v>5010489</v>
          </cell>
          <cell r="J2896">
            <v>3099</v>
          </cell>
          <cell r="K2896">
            <v>2320659</v>
          </cell>
          <cell r="L2896">
            <v>3883</v>
          </cell>
          <cell r="M2896">
            <v>10378872</v>
          </cell>
          <cell r="N2896">
            <v>4006</v>
          </cell>
          <cell r="O2896">
            <v>2522056</v>
          </cell>
          <cell r="P2896">
            <v>2792</v>
          </cell>
          <cell r="Q2896">
            <v>865220</v>
          </cell>
          <cell r="R2896">
            <v>2864</v>
          </cell>
          <cell r="S2896">
            <v>487173</v>
          </cell>
          <cell r="T2896">
            <v>19539</v>
          </cell>
          <cell r="U2896">
            <v>2859</v>
          </cell>
        </row>
        <row r="2897">
          <cell r="A2897">
            <v>806013873</v>
          </cell>
          <cell r="B2897" t="str">
            <v xml:space="preserve">COMPA¥IA ESTIBADORA COLOMBIANA LTDA                                   </v>
          </cell>
          <cell r="C2897" t="str">
            <v xml:space="preserve">CARTAGENA                 </v>
          </cell>
          <cell r="D2897" t="str">
            <v xml:space="preserve">BOLIVAR                   </v>
          </cell>
          <cell r="E2897" t="str">
            <v>INSPECCIÓN</v>
          </cell>
          <cell r="F2897" t="str">
            <v>ACTIVA</v>
          </cell>
          <cell r="G2897" t="str">
            <v>ALMACENAMIENTO Y OTRAS ACTIVIDADES RELACIONAD</v>
          </cell>
          <cell r="H2897">
            <v>2896</v>
          </cell>
          <cell r="I2897">
            <v>4998813</v>
          </cell>
          <cell r="J2897">
            <v>2208</v>
          </cell>
          <cell r="K2897">
            <v>3735378</v>
          </cell>
          <cell r="L2897">
            <v>5157</v>
          </cell>
          <cell r="M2897">
            <v>7162861</v>
          </cell>
          <cell r="N2897">
            <v>2981</v>
          </cell>
          <cell r="O2897">
            <v>3595436</v>
          </cell>
          <cell r="P2897">
            <v>1139</v>
          </cell>
          <cell r="Q2897">
            <v>2579533</v>
          </cell>
          <cell r="R2897">
            <v>1176</v>
          </cell>
          <cell r="S2897">
            <v>1602794</v>
          </cell>
          <cell r="T2897">
            <v>15557</v>
          </cell>
          <cell r="U2897">
            <v>2331</v>
          </cell>
        </row>
        <row r="2898">
          <cell r="A2898">
            <v>860050625</v>
          </cell>
          <cell r="B2898" t="str">
            <v xml:space="preserve">INDUSTRIA SANTA CLARA S.A.                                            </v>
          </cell>
          <cell r="C2898" t="str">
            <v xml:space="preserve">BOGOTA D.C.               </v>
          </cell>
          <cell r="D2898" t="str">
            <v xml:space="preserve">BOGOTA D.C.               </v>
          </cell>
          <cell r="E2898" t="str">
            <v>VIGILANCIA</v>
          </cell>
          <cell r="F2898" t="str">
            <v>ACTIVA</v>
          </cell>
          <cell r="G2898" t="str">
            <v xml:space="preserve">PRODUCTOS ALIMENTICIOS                       </v>
          </cell>
          <cell r="H2898">
            <v>2897</v>
          </cell>
          <cell r="I2898">
            <v>4991230</v>
          </cell>
          <cell r="J2898">
            <v>2479</v>
          </cell>
          <cell r="K2898">
            <v>3128396</v>
          </cell>
          <cell r="L2898">
            <v>1940</v>
          </cell>
          <cell r="M2898">
            <v>23546607</v>
          </cell>
          <cell r="N2898">
            <v>1362</v>
          </cell>
          <cell r="O2898">
            <v>8628616</v>
          </cell>
          <cell r="P2898">
            <v>2995</v>
          </cell>
          <cell r="Q2898">
            <v>785163</v>
          </cell>
          <cell r="R2898">
            <v>2932</v>
          </cell>
          <cell r="S2898">
            <v>472151</v>
          </cell>
          <cell r="T2898">
            <v>14605</v>
          </cell>
          <cell r="U2898">
            <v>2209</v>
          </cell>
        </row>
        <row r="2899">
          <cell r="A2899">
            <v>860531083</v>
          </cell>
          <cell r="B2899" t="str">
            <v xml:space="preserve">EL PALACIO DEL ALUMINIO LTDA.                                         </v>
          </cell>
          <cell r="C2899" t="str">
            <v xml:space="preserve">BOGOTA D.C.               </v>
          </cell>
          <cell r="D2899" t="str">
            <v xml:space="preserve">BOGOTA D.C.               </v>
          </cell>
          <cell r="E2899" t="str">
            <v>VIGILANCIA</v>
          </cell>
          <cell r="F2899" t="str">
            <v>ACTIVA</v>
          </cell>
          <cell r="G2899" t="str">
            <v xml:space="preserve">COMERCIO AL POR MAYOR                        </v>
          </cell>
          <cell r="H2899">
            <v>2898</v>
          </cell>
          <cell r="I2899">
            <v>4974141</v>
          </cell>
          <cell r="J2899">
            <v>3713.5</v>
          </cell>
          <cell r="K2899">
            <v>1729284</v>
          </cell>
          <cell r="L2899">
            <v>2800</v>
          </cell>
          <cell r="M2899">
            <v>15325101</v>
          </cell>
          <cell r="N2899">
            <v>3866</v>
          </cell>
          <cell r="O2899">
            <v>2647261</v>
          </cell>
          <cell r="P2899">
            <v>2318</v>
          </cell>
          <cell r="Q2899">
            <v>1100186</v>
          </cell>
          <cell r="R2899">
            <v>2157</v>
          </cell>
          <cell r="S2899">
            <v>726716</v>
          </cell>
          <cell r="T2899">
            <v>17752.5</v>
          </cell>
          <cell r="U2899">
            <v>2611</v>
          </cell>
        </row>
        <row r="2900">
          <cell r="A2900">
            <v>800113480</v>
          </cell>
          <cell r="B2900" t="str">
            <v xml:space="preserve">ULTRADENTAL S A                                                       </v>
          </cell>
          <cell r="C2900" t="str">
            <v xml:space="preserve">BOGOTA D.C.               </v>
          </cell>
          <cell r="D2900" t="str">
            <v xml:space="preserve">BOGOTA D.C.               </v>
          </cell>
          <cell r="E2900" t="str">
            <v>INSPECCIÓN</v>
          </cell>
          <cell r="F2900" t="str">
            <v>ACTIVA</v>
          </cell>
          <cell r="G2900" t="str">
            <v xml:space="preserve">COMERCIO AL POR MENOR                        </v>
          </cell>
          <cell r="H2900">
            <v>2899</v>
          </cell>
          <cell r="I2900">
            <v>4959660</v>
          </cell>
          <cell r="J2900">
            <v>3437</v>
          </cell>
          <cell r="K2900">
            <v>1965501</v>
          </cell>
          <cell r="L2900">
            <v>4417</v>
          </cell>
          <cell r="M2900">
            <v>8871247</v>
          </cell>
          <cell r="N2900">
            <v>2909</v>
          </cell>
          <cell r="O2900">
            <v>3700185</v>
          </cell>
          <cell r="P2900">
            <v>1822</v>
          </cell>
          <cell r="Q2900">
            <v>1486083</v>
          </cell>
          <cell r="R2900">
            <v>2696</v>
          </cell>
          <cell r="S2900">
            <v>530577</v>
          </cell>
          <cell r="T2900">
            <v>18180</v>
          </cell>
          <cell r="U2900">
            <v>2674</v>
          </cell>
        </row>
        <row r="2901">
          <cell r="A2901">
            <v>830058969</v>
          </cell>
          <cell r="B2901" t="str">
            <v xml:space="preserve">PHARMADERM S.A.                                                       </v>
          </cell>
          <cell r="C2901" t="str">
            <v xml:space="preserve">BOGOTA D.C.               </v>
          </cell>
          <cell r="D2901" t="str">
            <v xml:space="preserve">BOGOTA D.C.               </v>
          </cell>
          <cell r="E2901" t="str">
            <v>INSPECCIÓN</v>
          </cell>
          <cell r="F2901" t="str">
            <v>ACTIVA</v>
          </cell>
          <cell r="G2901" t="str">
            <v xml:space="preserve">PRODUCTOS QUIMICOS                           </v>
          </cell>
          <cell r="H2901">
            <v>2900</v>
          </cell>
          <cell r="I2901">
            <v>4954414</v>
          </cell>
          <cell r="J2901">
            <v>3991.5</v>
          </cell>
          <cell r="K2901">
            <v>1528000</v>
          </cell>
          <cell r="L2901">
            <v>4724</v>
          </cell>
          <cell r="M2901">
            <v>8141208</v>
          </cell>
          <cell r="N2901">
            <v>1885</v>
          </cell>
          <cell r="O2901">
            <v>6197705</v>
          </cell>
          <cell r="P2901">
            <v>1660</v>
          </cell>
          <cell r="Q2901">
            <v>1653326</v>
          </cell>
          <cell r="R2901">
            <v>1916</v>
          </cell>
          <cell r="S2901">
            <v>856039</v>
          </cell>
          <cell r="T2901">
            <v>17076.5</v>
          </cell>
          <cell r="U2901">
            <v>2536</v>
          </cell>
        </row>
        <row r="2902">
          <cell r="A2902">
            <v>800162553</v>
          </cell>
          <cell r="B2902" t="str">
            <v xml:space="preserve">PQUIM LTDA                                                            </v>
          </cell>
          <cell r="C2902" t="str">
            <v xml:space="preserve">MEDELLIN                  </v>
          </cell>
          <cell r="D2902" t="str">
            <v xml:space="preserve">ANTIOQUIA                 </v>
          </cell>
          <cell r="E2902" t="str">
            <v>INSPECCIÓN</v>
          </cell>
          <cell r="F2902" t="str">
            <v>ACTIVA</v>
          </cell>
          <cell r="G2902" t="str">
            <v xml:space="preserve">COMERCIO AL POR MAYOR                        </v>
          </cell>
          <cell r="H2902">
            <v>2901</v>
          </cell>
          <cell r="I2902">
            <v>4948540</v>
          </cell>
          <cell r="J2902">
            <v>2528.5</v>
          </cell>
          <cell r="K2902">
            <v>3027562</v>
          </cell>
          <cell r="L2902">
            <v>3770</v>
          </cell>
          <cell r="M2902">
            <v>10720070</v>
          </cell>
          <cell r="N2902">
            <v>4867</v>
          </cell>
          <cell r="O2902">
            <v>1974165</v>
          </cell>
          <cell r="P2902">
            <v>2680</v>
          </cell>
          <cell r="Q2902">
            <v>908826</v>
          </cell>
          <cell r="R2902">
            <v>2509</v>
          </cell>
          <cell r="S2902">
            <v>586316</v>
          </cell>
          <cell r="T2902">
            <v>19255.5</v>
          </cell>
          <cell r="U2902">
            <v>2829</v>
          </cell>
        </row>
        <row r="2903">
          <cell r="A2903">
            <v>811000872</v>
          </cell>
          <cell r="B2903" t="str">
            <v xml:space="preserve">CECOLOR MEDELLIN LTDA                                                 </v>
          </cell>
          <cell r="C2903" t="str">
            <v xml:space="preserve">SABANETA                  </v>
          </cell>
          <cell r="D2903" t="str">
            <v xml:space="preserve">ANTIOQUIA                 </v>
          </cell>
          <cell r="E2903" t="str">
            <v>INSPECCIÓN</v>
          </cell>
          <cell r="F2903" t="str">
            <v>ACTIVA</v>
          </cell>
          <cell r="G2903" t="str">
            <v xml:space="preserve">COMERCIO AL POR MAYOR                        </v>
          </cell>
          <cell r="H2903">
            <v>2902</v>
          </cell>
          <cell r="I2903">
            <v>4946284</v>
          </cell>
          <cell r="J2903">
            <v>2021.5</v>
          </cell>
          <cell r="K2903">
            <v>4270284</v>
          </cell>
          <cell r="L2903">
            <v>5517</v>
          </cell>
          <cell r="M2903">
            <v>6530261</v>
          </cell>
          <cell r="N2903">
            <v>4253</v>
          </cell>
          <cell r="O2903">
            <v>2342409</v>
          </cell>
          <cell r="P2903">
            <v>2276</v>
          </cell>
          <cell r="Q2903">
            <v>1132013</v>
          </cell>
          <cell r="R2903">
            <v>2283</v>
          </cell>
          <cell r="S2903">
            <v>660557</v>
          </cell>
          <cell r="T2903">
            <v>19252.5</v>
          </cell>
          <cell r="U2903">
            <v>2830</v>
          </cell>
        </row>
        <row r="2904">
          <cell r="A2904">
            <v>800163234</v>
          </cell>
          <cell r="B2904" t="str">
            <v xml:space="preserve">INGENIERIA Y MANTENIMIENTO S.A                                        </v>
          </cell>
          <cell r="C2904" t="str">
            <v xml:space="preserve">BOGOTA D.C.               </v>
          </cell>
          <cell r="D2904" t="str">
            <v xml:space="preserve">BOGOTA D.C.               </v>
          </cell>
          <cell r="E2904" t="str">
            <v>INSPECCIÓN</v>
          </cell>
          <cell r="F2904" t="str">
            <v>ACTIVA</v>
          </cell>
          <cell r="G2904" t="str">
            <v xml:space="preserve">CONSTRUCCION DE OBRAS RESIDENCIALES          </v>
          </cell>
          <cell r="H2904">
            <v>2903</v>
          </cell>
          <cell r="I2904">
            <v>4914816</v>
          </cell>
          <cell r="J2904">
            <v>3971</v>
          </cell>
          <cell r="K2904">
            <v>1543515</v>
          </cell>
          <cell r="L2904">
            <v>3701</v>
          </cell>
          <cell r="M2904">
            <v>10971951</v>
          </cell>
          <cell r="N2904">
            <v>1070</v>
          </cell>
          <cell r="O2904">
            <v>10971951</v>
          </cell>
          <cell r="P2904">
            <v>3503</v>
          </cell>
          <cell r="Q2904">
            <v>626269</v>
          </cell>
          <cell r="R2904">
            <v>3343</v>
          </cell>
          <cell r="S2904">
            <v>389418</v>
          </cell>
          <cell r="T2904">
            <v>18491</v>
          </cell>
          <cell r="U2904">
            <v>2725</v>
          </cell>
        </row>
        <row r="2905">
          <cell r="A2905">
            <v>890319797</v>
          </cell>
          <cell r="B2905" t="str">
            <v xml:space="preserve">COMPAÑIA COLOMBIANA RECICLADORA S.A.                                  </v>
          </cell>
          <cell r="C2905" t="str">
            <v xml:space="preserve">YUMBO                     </v>
          </cell>
          <cell r="D2905" t="str">
            <v xml:space="preserve">VALLE                     </v>
          </cell>
          <cell r="E2905" t="str">
            <v>VIGILANCIA</v>
          </cell>
          <cell r="F2905" t="str">
            <v>ACTIVA</v>
          </cell>
          <cell r="G2905" t="str">
            <v xml:space="preserve">COMERCIO AL POR MAYOR                        </v>
          </cell>
          <cell r="H2905">
            <v>2904</v>
          </cell>
          <cell r="I2905">
            <v>4907993</v>
          </cell>
          <cell r="J2905">
            <v>3736</v>
          </cell>
          <cell r="K2905">
            <v>1715000</v>
          </cell>
          <cell r="L2905">
            <v>1123</v>
          </cell>
          <cell r="M2905">
            <v>42554562</v>
          </cell>
          <cell r="N2905">
            <v>1922</v>
          </cell>
          <cell r="O2905">
            <v>6058850</v>
          </cell>
          <cell r="P2905">
            <v>2330</v>
          </cell>
          <cell r="Q2905">
            <v>1093146</v>
          </cell>
          <cell r="R2905">
            <v>1326</v>
          </cell>
          <cell r="S2905">
            <v>1396183</v>
          </cell>
          <cell r="T2905">
            <v>13341</v>
          </cell>
          <cell r="U2905">
            <v>2057</v>
          </cell>
        </row>
        <row r="2906">
          <cell r="A2906">
            <v>830096048</v>
          </cell>
          <cell r="B2906" t="str">
            <v xml:space="preserve">COLYONG S. A.                                                         </v>
          </cell>
          <cell r="C2906" t="str">
            <v xml:space="preserve">BOGOTA D.C.               </v>
          </cell>
          <cell r="D2906" t="str">
            <v xml:space="preserve">BOGOTA D.C.               </v>
          </cell>
          <cell r="E2906" t="str">
            <v>VIGILANCIA</v>
          </cell>
          <cell r="F2906" t="str">
            <v>ACTIVA</v>
          </cell>
          <cell r="G2906" t="str">
            <v xml:space="preserve">COMERCIO DE VEHICULOS Y ACTIVIDADES CONEXAS  </v>
          </cell>
          <cell r="H2906">
            <v>2905</v>
          </cell>
          <cell r="I2906">
            <v>4898131</v>
          </cell>
          <cell r="J2906">
            <v>3702.5</v>
          </cell>
          <cell r="K2906">
            <v>1740736</v>
          </cell>
          <cell r="L2906">
            <v>1638</v>
          </cell>
          <cell r="M2906">
            <v>28218889</v>
          </cell>
          <cell r="N2906">
            <v>3328</v>
          </cell>
          <cell r="O2906">
            <v>3133761</v>
          </cell>
          <cell r="P2906">
            <v>3295</v>
          </cell>
          <cell r="Q2906">
            <v>683750</v>
          </cell>
          <cell r="R2906">
            <v>3377</v>
          </cell>
          <cell r="S2906">
            <v>381923</v>
          </cell>
          <cell r="T2906">
            <v>18245.5</v>
          </cell>
          <cell r="U2906">
            <v>2694</v>
          </cell>
        </row>
        <row r="2907">
          <cell r="A2907">
            <v>816006362</v>
          </cell>
          <cell r="B2907" t="str">
            <v xml:space="preserve">LOPEZ ALVAREZ Y CIA. S.C.A.                                           </v>
          </cell>
          <cell r="C2907" t="str">
            <v xml:space="preserve">PEREIRA                   </v>
          </cell>
          <cell r="D2907" t="str">
            <v xml:space="preserve">RISARALDA                 </v>
          </cell>
          <cell r="E2907" t="str">
            <v>VIGILANCIA</v>
          </cell>
          <cell r="F2907" t="str">
            <v>ACTIVA</v>
          </cell>
          <cell r="G2907" t="str">
            <v xml:space="preserve">COMERCIO DE VEHICULOS Y ACTIVIDADES CONEXAS  </v>
          </cell>
          <cell r="H2907">
            <v>2906</v>
          </cell>
          <cell r="I2907">
            <v>4884797</v>
          </cell>
          <cell r="J2907">
            <v>2554</v>
          </cell>
          <cell r="K2907">
            <v>2992522</v>
          </cell>
          <cell r="L2907">
            <v>2345</v>
          </cell>
          <cell r="M2907">
            <v>18763139</v>
          </cell>
          <cell r="N2907">
            <v>2995</v>
          </cell>
          <cell r="O2907">
            <v>3572419</v>
          </cell>
          <cell r="P2907">
            <v>2110</v>
          </cell>
          <cell r="Q2907">
            <v>1258786</v>
          </cell>
          <cell r="R2907">
            <v>1830</v>
          </cell>
          <cell r="S2907">
            <v>904779</v>
          </cell>
          <cell r="T2907">
            <v>14740</v>
          </cell>
          <cell r="U2907">
            <v>2241</v>
          </cell>
        </row>
        <row r="2908">
          <cell r="A2908">
            <v>800175087</v>
          </cell>
          <cell r="B2908" t="str">
            <v xml:space="preserve">GOMEZ-PINZON LINARES, SAMPER, SUAREZ, VILLAMIL ABOGADOS S.A.          </v>
          </cell>
          <cell r="C2908" t="str">
            <v xml:space="preserve">BOGOTA D.C.               </v>
          </cell>
          <cell r="D2908" t="str">
            <v xml:space="preserve">BOGOTA D.C.               </v>
          </cell>
          <cell r="E2908" t="str">
            <v>INSPECCIÓN</v>
          </cell>
          <cell r="F2908" t="str">
            <v>ACTIVA</v>
          </cell>
          <cell r="G2908" t="str">
            <v xml:space="preserve">OTRAS ACTIVIDADES EMPRESARIALES              </v>
          </cell>
          <cell r="H2908">
            <v>2907</v>
          </cell>
          <cell r="I2908">
            <v>4877967</v>
          </cell>
          <cell r="J2908">
            <v>2954</v>
          </cell>
          <cell r="K2908">
            <v>2492444</v>
          </cell>
          <cell r="L2908">
            <v>4315</v>
          </cell>
          <cell r="M2908">
            <v>9084418</v>
          </cell>
          <cell r="N2908">
            <v>1292</v>
          </cell>
          <cell r="O2908">
            <v>9084418</v>
          </cell>
          <cell r="P2908">
            <v>1683</v>
          </cell>
          <cell r="Q2908">
            <v>1626520</v>
          </cell>
          <cell r="R2908">
            <v>1741</v>
          </cell>
          <cell r="S2908">
            <v>969939</v>
          </cell>
          <cell r="T2908">
            <v>14892</v>
          </cell>
          <cell r="U2908">
            <v>2258</v>
          </cell>
        </row>
        <row r="2909">
          <cell r="A2909">
            <v>811009393</v>
          </cell>
          <cell r="B2909" t="str">
            <v xml:space="preserve">LABORATORIOS DELTA S.A.                                               </v>
          </cell>
          <cell r="C2909" t="str">
            <v xml:space="preserve">ENVIGADO                  </v>
          </cell>
          <cell r="D2909" t="str">
            <v xml:space="preserve">ANTIOQUIA                 </v>
          </cell>
          <cell r="E2909" t="str">
            <v>INSPECCIÓN</v>
          </cell>
          <cell r="F2909" t="str">
            <v>ACTIVA</v>
          </cell>
          <cell r="G2909" t="str">
            <v xml:space="preserve">COMERCIO AL POR MAYOR                        </v>
          </cell>
          <cell r="H2909">
            <v>2908</v>
          </cell>
          <cell r="I2909">
            <v>4877680</v>
          </cell>
          <cell r="J2909">
            <v>3987</v>
          </cell>
          <cell r="K2909">
            <v>1531060</v>
          </cell>
          <cell r="L2909">
            <v>4546</v>
          </cell>
          <cell r="M2909">
            <v>8559652</v>
          </cell>
          <cell r="N2909">
            <v>3015</v>
          </cell>
          <cell r="O2909">
            <v>3540211</v>
          </cell>
          <cell r="P2909">
            <v>2356</v>
          </cell>
          <cell r="Q2909">
            <v>1076296</v>
          </cell>
          <cell r="R2909">
            <v>2764</v>
          </cell>
          <cell r="S2909">
            <v>512790</v>
          </cell>
          <cell r="T2909">
            <v>19576</v>
          </cell>
          <cell r="U2909">
            <v>2884</v>
          </cell>
        </row>
        <row r="2910">
          <cell r="A2910">
            <v>860508988</v>
          </cell>
          <cell r="B2910" t="str">
            <v xml:space="preserve">J E RUEDA &amp; CIA S.A.                                                  </v>
          </cell>
          <cell r="C2910" t="str">
            <v xml:space="preserve">BOGOTA D.C.               </v>
          </cell>
          <cell r="D2910" t="str">
            <v xml:space="preserve">BOGOTA D.C.               </v>
          </cell>
          <cell r="E2910" t="str">
            <v>INSPECCIÓN</v>
          </cell>
          <cell r="F2910" t="str">
            <v>ACTIVA</v>
          </cell>
          <cell r="G2910" t="str">
            <v xml:space="preserve">COMERCIO AL POR MENOR                        </v>
          </cell>
          <cell r="H2910">
            <v>2909</v>
          </cell>
          <cell r="I2910">
            <v>4872206</v>
          </cell>
          <cell r="J2910">
            <v>3126.5</v>
          </cell>
          <cell r="K2910">
            <v>2289371</v>
          </cell>
          <cell r="L2910">
            <v>5219</v>
          </cell>
          <cell r="M2910">
            <v>7043678</v>
          </cell>
          <cell r="N2910">
            <v>2586</v>
          </cell>
          <cell r="O2910">
            <v>4289600</v>
          </cell>
          <cell r="P2910">
            <v>2643</v>
          </cell>
          <cell r="Q2910">
            <v>928622</v>
          </cell>
          <cell r="R2910">
            <v>3182</v>
          </cell>
          <cell r="S2910">
            <v>421689</v>
          </cell>
          <cell r="T2910">
            <v>19665.5</v>
          </cell>
          <cell r="U2910">
            <v>2894</v>
          </cell>
        </row>
        <row r="2911">
          <cell r="A2911">
            <v>811031137</v>
          </cell>
          <cell r="B2911" t="str">
            <v xml:space="preserve">PRODUCTORA DE CONFECCION                                              </v>
          </cell>
          <cell r="C2911" t="str">
            <v xml:space="preserve">RIONEGRO                  </v>
          </cell>
          <cell r="D2911" t="str">
            <v xml:space="preserve">ANTIOQUIA                 </v>
          </cell>
          <cell r="E2911" t="str">
            <v>VIGILANCIA</v>
          </cell>
          <cell r="F2911" t="str">
            <v>ACTIVA</v>
          </cell>
          <cell r="G2911" t="str">
            <v xml:space="preserve">FABRICACION DE PRENDAS DE VESTIR             </v>
          </cell>
          <cell r="H2911">
            <v>2910</v>
          </cell>
          <cell r="I2911">
            <v>4871002</v>
          </cell>
          <cell r="J2911">
            <v>2261</v>
          </cell>
          <cell r="K2911">
            <v>3600998</v>
          </cell>
          <cell r="L2911">
            <v>4530</v>
          </cell>
          <cell r="M2911">
            <v>8598334</v>
          </cell>
          <cell r="N2911">
            <v>3165</v>
          </cell>
          <cell r="O2911">
            <v>3351411</v>
          </cell>
          <cell r="P2911">
            <v>1038</v>
          </cell>
          <cell r="Q2911">
            <v>2869178</v>
          </cell>
          <cell r="R2911">
            <v>708</v>
          </cell>
          <cell r="S2911">
            <v>3220525</v>
          </cell>
          <cell r="T2911">
            <v>14612</v>
          </cell>
          <cell r="U2911">
            <v>2221</v>
          </cell>
        </row>
        <row r="2912">
          <cell r="A2912">
            <v>830116746</v>
          </cell>
          <cell r="B2912" t="str">
            <v xml:space="preserve">MERQUIMIA COLOMBIA S.A.                                               </v>
          </cell>
          <cell r="C2912" t="str">
            <v xml:space="preserve">BOGOTA D.C.               </v>
          </cell>
          <cell r="D2912" t="str">
            <v xml:space="preserve">BOGOTA D.C.               </v>
          </cell>
          <cell r="E2912" t="str">
            <v>INSPECCIÓN</v>
          </cell>
          <cell r="F2912" t="str">
            <v>ACTIVA</v>
          </cell>
          <cell r="G2912" t="str">
            <v xml:space="preserve">COMERCIO AL POR MAYOR                        </v>
          </cell>
          <cell r="H2912">
            <v>2911</v>
          </cell>
          <cell r="I2912">
            <v>4862306</v>
          </cell>
          <cell r="J2912">
            <v>3233</v>
          </cell>
          <cell r="K2912">
            <v>2172056</v>
          </cell>
          <cell r="L2912">
            <v>3640</v>
          </cell>
          <cell r="M2912">
            <v>11204851</v>
          </cell>
          <cell r="N2912">
            <v>3598</v>
          </cell>
          <cell r="O2912">
            <v>2871691</v>
          </cell>
          <cell r="P2912">
            <v>2344</v>
          </cell>
          <cell r="Q2912">
            <v>1085318</v>
          </cell>
          <cell r="R2912">
            <v>2873</v>
          </cell>
          <cell r="S2912">
            <v>484480</v>
          </cell>
          <cell r="T2912">
            <v>18599</v>
          </cell>
          <cell r="U2912">
            <v>2744</v>
          </cell>
        </row>
        <row r="2913">
          <cell r="A2913">
            <v>800116871</v>
          </cell>
          <cell r="B2913" t="str">
            <v xml:space="preserve">C I IMPORTEX S A                                                      </v>
          </cell>
          <cell r="C2913" t="str">
            <v xml:space="preserve">BOGOTA D.C.               </v>
          </cell>
          <cell r="D2913" t="str">
            <v xml:space="preserve">BOGOTA D.C.               </v>
          </cell>
          <cell r="E2913" t="str">
            <v>VIGILANCIA</v>
          </cell>
          <cell r="F2913" t="str">
            <v>ACTIVA</v>
          </cell>
          <cell r="G2913" t="str">
            <v xml:space="preserve">COMERCIO AL POR MAYOR                        </v>
          </cell>
          <cell r="H2913">
            <v>2912</v>
          </cell>
          <cell r="I2913">
            <v>4860595</v>
          </cell>
          <cell r="J2913">
            <v>3620.5</v>
          </cell>
          <cell r="K2913">
            <v>1804173</v>
          </cell>
          <cell r="L2913">
            <v>1432</v>
          </cell>
          <cell r="M2913">
            <v>33065096</v>
          </cell>
          <cell r="N2913">
            <v>3927</v>
          </cell>
          <cell r="O2913">
            <v>2597101</v>
          </cell>
          <cell r="P2913">
            <v>2007</v>
          </cell>
          <cell r="Q2913">
            <v>1337007</v>
          </cell>
          <cell r="R2913">
            <v>4313</v>
          </cell>
          <cell r="S2913">
            <v>264715</v>
          </cell>
          <cell r="T2913">
            <v>18211.5</v>
          </cell>
          <cell r="U2913">
            <v>2695</v>
          </cell>
        </row>
        <row r="2914">
          <cell r="A2914">
            <v>830051928</v>
          </cell>
          <cell r="B2914" t="str">
            <v xml:space="preserve">DON MAIZ S A                                                          </v>
          </cell>
          <cell r="C2914" t="str">
            <v xml:space="preserve">BOGOTA D.C.               </v>
          </cell>
          <cell r="D2914" t="str">
            <v xml:space="preserve">BOGOTA D.C.               </v>
          </cell>
          <cell r="E2914" t="str">
            <v>VIGILANCIA</v>
          </cell>
          <cell r="F2914" t="str">
            <v>ACTIVA</v>
          </cell>
          <cell r="G2914" t="str">
            <v xml:space="preserve">PRODUCTOS ALIMENTICIOS                       </v>
          </cell>
          <cell r="H2914">
            <v>2913</v>
          </cell>
          <cell r="I2914">
            <v>4841262</v>
          </cell>
          <cell r="J2914">
            <v>2731.5</v>
          </cell>
          <cell r="K2914">
            <v>2777892</v>
          </cell>
          <cell r="L2914">
            <v>3215</v>
          </cell>
          <cell r="M2914">
            <v>13040526</v>
          </cell>
          <cell r="N2914">
            <v>1704</v>
          </cell>
          <cell r="O2914">
            <v>6952573</v>
          </cell>
          <cell r="P2914">
            <v>1090</v>
          </cell>
          <cell r="Q2914">
            <v>2731392</v>
          </cell>
          <cell r="R2914">
            <v>1729</v>
          </cell>
          <cell r="S2914">
            <v>980461</v>
          </cell>
          <cell r="T2914">
            <v>13382.5</v>
          </cell>
          <cell r="U2914">
            <v>2072</v>
          </cell>
        </row>
        <row r="2915">
          <cell r="A2915">
            <v>890913952</v>
          </cell>
          <cell r="B2915" t="str">
            <v xml:space="preserve">FIBRATORE S A                                                         </v>
          </cell>
          <cell r="C2915" t="str">
            <v xml:space="preserve">LA ESTRELLA               </v>
          </cell>
          <cell r="D2915" t="str">
            <v xml:space="preserve">ANTIOQUIA                 </v>
          </cell>
          <cell r="E2915" t="str">
            <v>INSPECCIÓN</v>
          </cell>
          <cell r="F2915" t="str">
            <v>ACTIVA</v>
          </cell>
          <cell r="G2915" t="str">
            <v xml:space="preserve">PRODUCTOS DE PLASTICO                        </v>
          </cell>
          <cell r="H2915">
            <v>2914</v>
          </cell>
          <cell r="I2915">
            <v>4773170</v>
          </cell>
          <cell r="J2915">
            <v>2696</v>
          </cell>
          <cell r="K2915">
            <v>2835920</v>
          </cell>
          <cell r="L2915">
            <v>4313</v>
          </cell>
          <cell r="M2915">
            <v>9098692</v>
          </cell>
          <cell r="N2915">
            <v>3440</v>
          </cell>
          <cell r="O2915">
            <v>3013339</v>
          </cell>
          <cell r="P2915">
            <v>2494</v>
          </cell>
          <cell r="Q2915">
            <v>1001987</v>
          </cell>
          <cell r="R2915">
            <v>2633</v>
          </cell>
          <cell r="S2915">
            <v>546959</v>
          </cell>
          <cell r="T2915">
            <v>18490</v>
          </cell>
          <cell r="U2915">
            <v>2738</v>
          </cell>
        </row>
        <row r="2916">
          <cell r="A2916">
            <v>830061561</v>
          </cell>
          <cell r="B2916" t="str">
            <v xml:space="preserve">C&amp;C ACTION MARKETING LTDA                                             </v>
          </cell>
          <cell r="C2916" t="str">
            <v xml:space="preserve">BOGOTA D.C.               </v>
          </cell>
          <cell r="D2916" t="str">
            <v xml:space="preserve">BOGOTA D.C.               </v>
          </cell>
          <cell r="E2916" t="str">
            <v>VIGILANCIA</v>
          </cell>
          <cell r="F2916" t="str">
            <v>ACTIVA</v>
          </cell>
          <cell r="G2916" t="str">
            <v xml:space="preserve">OTRAS ACTIVIDADES EMPRESARIALES              </v>
          </cell>
          <cell r="H2916">
            <v>2915</v>
          </cell>
          <cell r="I2916">
            <v>4771587</v>
          </cell>
          <cell r="J2916">
            <v>4879</v>
          </cell>
          <cell r="K2916">
            <v>1030041</v>
          </cell>
          <cell r="L2916">
            <v>3153</v>
          </cell>
          <cell r="M2916">
            <v>13298145</v>
          </cell>
          <cell r="N2916">
            <v>2773</v>
          </cell>
          <cell r="O2916">
            <v>3937208</v>
          </cell>
          <cell r="P2916">
            <v>2351</v>
          </cell>
          <cell r="Q2916">
            <v>1080480</v>
          </cell>
          <cell r="R2916">
            <v>2588</v>
          </cell>
          <cell r="S2916">
            <v>560424</v>
          </cell>
          <cell r="T2916">
            <v>18659</v>
          </cell>
          <cell r="U2916">
            <v>2760</v>
          </cell>
        </row>
        <row r="2917">
          <cell r="A2917">
            <v>806001475</v>
          </cell>
          <cell r="B2917" t="str">
            <v xml:space="preserve">C I GREEN LINE S A                                                    </v>
          </cell>
          <cell r="C2917" t="str">
            <v xml:space="preserve">BARRANQUILLA              </v>
          </cell>
          <cell r="D2917" t="str">
            <v xml:space="preserve">ATLANTICO                 </v>
          </cell>
          <cell r="E2917" t="str">
            <v>VIGILANCIA</v>
          </cell>
          <cell r="F2917" t="str">
            <v>ACTIVA</v>
          </cell>
          <cell r="G2917" t="str">
            <v xml:space="preserve">COMERCIO AL POR MAYOR                        </v>
          </cell>
          <cell r="H2917">
            <v>2916</v>
          </cell>
          <cell r="I2917">
            <v>4741976</v>
          </cell>
          <cell r="J2917">
            <v>3780.5</v>
          </cell>
          <cell r="K2917">
            <v>1682125</v>
          </cell>
          <cell r="L2917">
            <v>691</v>
          </cell>
          <cell r="M2917">
            <v>69476998</v>
          </cell>
          <cell r="N2917">
            <v>3371</v>
          </cell>
          <cell r="O2917">
            <v>3097468</v>
          </cell>
          <cell r="P2917">
            <v>2154</v>
          </cell>
          <cell r="Q2917">
            <v>1225350</v>
          </cell>
          <cell r="R2917">
            <v>2915</v>
          </cell>
          <cell r="S2917">
            <v>475021</v>
          </cell>
          <cell r="T2917">
            <v>15827.5</v>
          </cell>
          <cell r="U2917">
            <v>2394</v>
          </cell>
        </row>
        <row r="2918">
          <cell r="A2918">
            <v>860042414</v>
          </cell>
          <cell r="B2918" t="str">
            <v xml:space="preserve">IMPRODEMA LTDA                                                        </v>
          </cell>
          <cell r="C2918" t="str">
            <v xml:space="preserve">BOGOTA D.C.               </v>
          </cell>
          <cell r="D2918" t="str">
            <v xml:space="preserve">BOGOTA D.C.               </v>
          </cell>
          <cell r="E2918" t="str">
            <v>INSPECCIÓN</v>
          </cell>
          <cell r="F2918" t="str">
            <v>ACTIVA</v>
          </cell>
          <cell r="G2918" t="str">
            <v xml:space="preserve">OTRAS INDUSTRIAS MANUFACTURERAS              </v>
          </cell>
          <cell r="H2918">
            <v>2917</v>
          </cell>
          <cell r="I2918">
            <v>4711335</v>
          </cell>
          <cell r="J2918">
            <v>2940</v>
          </cell>
          <cell r="K2918">
            <v>2506238</v>
          </cell>
          <cell r="L2918">
            <v>4969</v>
          </cell>
          <cell r="M2918">
            <v>7551225</v>
          </cell>
          <cell r="N2918">
            <v>4160</v>
          </cell>
          <cell r="O2918">
            <v>2405573</v>
          </cell>
          <cell r="P2918">
            <v>2019</v>
          </cell>
          <cell r="Q2918">
            <v>1329544</v>
          </cell>
          <cell r="R2918">
            <v>2170</v>
          </cell>
          <cell r="S2918">
            <v>720458</v>
          </cell>
          <cell r="T2918">
            <v>19175</v>
          </cell>
          <cell r="U2918">
            <v>2843</v>
          </cell>
        </row>
        <row r="2919">
          <cell r="A2919">
            <v>830011705</v>
          </cell>
          <cell r="B2919" t="str">
            <v xml:space="preserve">CISCO SYSTEMS COLOMBIA LTDA                                           </v>
          </cell>
          <cell r="C2919" t="str">
            <v xml:space="preserve">BOGOTA D.C.               </v>
          </cell>
          <cell r="D2919" t="str">
            <v xml:space="preserve">BOGOTA D.C.               </v>
          </cell>
          <cell r="E2919" t="str">
            <v>VIGILANCIA</v>
          </cell>
          <cell r="F2919" t="str">
            <v>ACTIVA</v>
          </cell>
          <cell r="G2919" t="str">
            <v xml:space="preserve">OTRAS ACTIVIDADES EMPRESARIALES              </v>
          </cell>
          <cell r="H2919">
            <v>2918</v>
          </cell>
          <cell r="I2919">
            <v>4711172</v>
          </cell>
          <cell r="J2919">
            <v>2957.5</v>
          </cell>
          <cell r="K2919">
            <v>2488476</v>
          </cell>
          <cell r="L2919">
            <v>2749</v>
          </cell>
          <cell r="M2919">
            <v>15689358</v>
          </cell>
          <cell r="N2919">
            <v>761</v>
          </cell>
          <cell r="O2919">
            <v>15689358</v>
          </cell>
          <cell r="P2919">
            <v>1766</v>
          </cell>
          <cell r="Q2919">
            <v>1544022</v>
          </cell>
          <cell r="R2919">
            <v>3938</v>
          </cell>
          <cell r="S2919">
            <v>304539</v>
          </cell>
          <cell r="T2919">
            <v>15089.5</v>
          </cell>
          <cell r="U2919">
            <v>2300</v>
          </cell>
        </row>
        <row r="2920">
          <cell r="A2920">
            <v>800237043</v>
          </cell>
          <cell r="B2920" t="str">
            <v xml:space="preserve">TREBOL SOFTWARE S.A.                                                  </v>
          </cell>
          <cell r="C2920" t="str">
            <v xml:space="preserve">MEDELLIN                  </v>
          </cell>
          <cell r="D2920" t="str">
            <v xml:space="preserve">ANTIOQUIA                 </v>
          </cell>
          <cell r="E2920" t="str">
            <v>INSPECCIÓN</v>
          </cell>
          <cell r="F2920" t="str">
            <v>ACTIVA</v>
          </cell>
          <cell r="G2920" t="str">
            <v xml:space="preserve">ACTIVIDADES DE INFORMATICA                   </v>
          </cell>
          <cell r="H2920">
            <v>2919</v>
          </cell>
          <cell r="I2920">
            <v>4695236</v>
          </cell>
          <cell r="J2920">
            <v>2587.5</v>
          </cell>
          <cell r="K2920">
            <v>2962668</v>
          </cell>
          <cell r="L2920">
            <v>3365</v>
          </cell>
          <cell r="M2920">
            <v>12414335</v>
          </cell>
          <cell r="N2920">
            <v>3871</v>
          </cell>
          <cell r="O2920">
            <v>2644892</v>
          </cell>
          <cell r="P2920">
            <v>1851</v>
          </cell>
          <cell r="Q2920">
            <v>1466707</v>
          </cell>
          <cell r="R2920">
            <v>2243</v>
          </cell>
          <cell r="S2920">
            <v>678844</v>
          </cell>
          <cell r="T2920">
            <v>16836.5</v>
          </cell>
          <cell r="U2920">
            <v>2531</v>
          </cell>
        </row>
        <row r="2921">
          <cell r="A2921">
            <v>830127767</v>
          </cell>
          <cell r="B2921" t="str">
            <v xml:space="preserve">COMUNICACIONES VER TV S.A.                                            </v>
          </cell>
          <cell r="C2921" t="str">
            <v xml:space="preserve">BOGOTA D.C.               </v>
          </cell>
          <cell r="D2921" t="str">
            <v xml:space="preserve">BOGOTA D.C.               </v>
          </cell>
          <cell r="E2921" t="str">
            <v>INSPECCIÓN</v>
          </cell>
          <cell r="F2921" t="str">
            <v>ACTIVA</v>
          </cell>
          <cell r="G2921" t="str">
            <v xml:space="preserve">PUBLICACIONES PERIODICAS                     </v>
          </cell>
          <cell r="H2921">
            <v>2920</v>
          </cell>
          <cell r="I2921">
            <v>4691429</v>
          </cell>
          <cell r="J2921">
            <v>2314</v>
          </cell>
          <cell r="K2921">
            <v>3479507</v>
          </cell>
          <cell r="L2921">
            <v>5933</v>
          </cell>
          <cell r="M2921">
            <v>5800392</v>
          </cell>
          <cell r="N2921">
            <v>4079</v>
          </cell>
          <cell r="O2921">
            <v>2463729</v>
          </cell>
          <cell r="P2921">
            <v>2052</v>
          </cell>
          <cell r="Q2921">
            <v>1302858</v>
          </cell>
          <cell r="R2921">
            <v>1572</v>
          </cell>
          <cell r="S2921">
            <v>1112507</v>
          </cell>
          <cell r="T2921">
            <v>18870</v>
          </cell>
          <cell r="U2921">
            <v>2808</v>
          </cell>
        </row>
        <row r="2922">
          <cell r="A2922">
            <v>802012463</v>
          </cell>
          <cell r="B2922" t="str">
            <v xml:space="preserve">RECAUDOS Y TRIBUTOS S A R &amp; T S A                                     </v>
          </cell>
          <cell r="C2922" t="str">
            <v xml:space="preserve">BARRANQUILLA              </v>
          </cell>
          <cell r="D2922" t="str">
            <v xml:space="preserve">ATLANTICO                 </v>
          </cell>
          <cell r="E2922" t="str">
            <v>INSPECCIÓN</v>
          </cell>
          <cell r="F2922" t="str">
            <v>ACTIVA</v>
          </cell>
          <cell r="G2922" t="str">
            <v xml:space="preserve">OTRAS ACTIVIDADES EMPRESARIALES              </v>
          </cell>
          <cell r="H2922">
            <v>2921</v>
          </cell>
          <cell r="I2922">
            <v>4680679</v>
          </cell>
          <cell r="J2922">
            <v>2574</v>
          </cell>
          <cell r="K2922">
            <v>2975242</v>
          </cell>
          <cell r="L2922">
            <v>6222</v>
          </cell>
          <cell r="M2922">
            <v>5356517</v>
          </cell>
          <cell r="N2922">
            <v>2131</v>
          </cell>
          <cell r="O2922">
            <v>5356517</v>
          </cell>
          <cell r="P2922">
            <v>1824</v>
          </cell>
          <cell r="Q2922">
            <v>1485289</v>
          </cell>
          <cell r="R2922">
            <v>2079</v>
          </cell>
          <cell r="S2922">
            <v>766583</v>
          </cell>
          <cell r="T2922">
            <v>17751</v>
          </cell>
          <cell r="U2922">
            <v>2650</v>
          </cell>
        </row>
        <row r="2923">
          <cell r="A2923">
            <v>830137526</v>
          </cell>
          <cell r="B2923" t="str">
            <v xml:space="preserve">POLIEMPAK LTDA                                                        </v>
          </cell>
          <cell r="C2923" t="str">
            <v xml:space="preserve">BOGOTA D.C.               </v>
          </cell>
          <cell r="D2923" t="str">
            <v xml:space="preserve">BOGOTA D.C.               </v>
          </cell>
          <cell r="E2923" t="str">
            <v>INSPECCIÓN</v>
          </cell>
          <cell r="F2923" t="str">
            <v>ACTIVA</v>
          </cell>
          <cell r="G2923" t="str">
            <v xml:space="preserve">PRODUCTOS DE PLASTICO                        </v>
          </cell>
          <cell r="H2923">
            <v>2922</v>
          </cell>
          <cell r="I2923">
            <v>4677770</v>
          </cell>
          <cell r="J2923">
            <v>3329</v>
          </cell>
          <cell r="K2923">
            <v>2072444</v>
          </cell>
          <cell r="L2923">
            <v>4059</v>
          </cell>
          <cell r="M2923">
            <v>9791201</v>
          </cell>
          <cell r="N2923">
            <v>3738</v>
          </cell>
          <cell r="O2923">
            <v>2747815</v>
          </cell>
          <cell r="P2923">
            <v>2235</v>
          </cell>
          <cell r="Q2923">
            <v>1161487</v>
          </cell>
          <cell r="R2923">
            <v>2361</v>
          </cell>
          <cell r="S2923">
            <v>635636</v>
          </cell>
          <cell r="T2923">
            <v>18644</v>
          </cell>
          <cell r="U2923">
            <v>2773</v>
          </cell>
        </row>
        <row r="2924">
          <cell r="A2924">
            <v>891408389</v>
          </cell>
          <cell r="B2924" t="str">
            <v xml:space="preserve">COMUNICADORES DEL RISARALDA S.A                                       </v>
          </cell>
          <cell r="C2924" t="str">
            <v xml:space="preserve">PEREIRA                   </v>
          </cell>
          <cell r="D2924" t="str">
            <v xml:space="preserve">RISARALDA                 </v>
          </cell>
          <cell r="E2924" t="str">
            <v>INSPECCIÓN</v>
          </cell>
          <cell r="F2924" t="str">
            <v>ACTIVA</v>
          </cell>
          <cell r="G2924" t="str">
            <v xml:space="preserve">PUBLICACIONES PERIODICAS                     </v>
          </cell>
          <cell r="H2924">
            <v>2923</v>
          </cell>
          <cell r="I2924">
            <v>4669401</v>
          </cell>
          <cell r="J2924">
            <v>2167</v>
          </cell>
          <cell r="K2924">
            <v>3867248</v>
          </cell>
          <cell r="L2924">
            <v>6105</v>
          </cell>
          <cell r="M2924">
            <v>5517613</v>
          </cell>
          <cell r="N2924">
            <v>3168</v>
          </cell>
          <cell r="O2924">
            <v>3348011</v>
          </cell>
          <cell r="P2924">
            <v>2858</v>
          </cell>
          <cell r="Q2924">
            <v>836527</v>
          </cell>
          <cell r="R2924">
            <v>2263</v>
          </cell>
          <cell r="S2924">
            <v>667847</v>
          </cell>
          <cell r="T2924">
            <v>19484</v>
          </cell>
          <cell r="U2924">
            <v>2893</v>
          </cell>
        </row>
        <row r="2925">
          <cell r="A2925">
            <v>800106621</v>
          </cell>
          <cell r="B2925" t="str">
            <v xml:space="preserve">SITO COMERCIAL LTDA                                                   </v>
          </cell>
          <cell r="C2925" t="str">
            <v xml:space="preserve">BOGOTA D.C.               </v>
          </cell>
          <cell r="D2925" t="str">
            <v xml:space="preserve">BOGOTA D.C.               </v>
          </cell>
          <cell r="E2925" t="str">
            <v>INSPECCIÓN</v>
          </cell>
          <cell r="F2925" t="str">
            <v>ACTIVA</v>
          </cell>
          <cell r="G2925" t="str">
            <v xml:space="preserve">COMERCIO AL POR MENOR                        </v>
          </cell>
          <cell r="H2925">
            <v>2924</v>
          </cell>
          <cell r="I2925">
            <v>4668702</v>
          </cell>
          <cell r="J2925">
            <v>3714</v>
          </cell>
          <cell r="K2925">
            <v>1729199</v>
          </cell>
          <cell r="L2925">
            <v>4466</v>
          </cell>
          <cell r="M2925">
            <v>8760873</v>
          </cell>
          <cell r="N2925">
            <v>2556</v>
          </cell>
          <cell r="O2925">
            <v>4345471</v>
          </cell>
          <cell r="P2925">
            <v>2420</v>
          </cell>
          <cell r="Q2925">
            <v>1037465</v>
          </cell>
          <cell r="R2925">
            <v>2605</v>
          </cell>
          <cell r="S2925">
            <v>556073</v>
          </cell>
          <cell r="T2925">
            <v>18685</v>
          </cell>
          <cell r="U2925">
            <v>2780</v>
          </cell>
        </row>
        <row r="2926">
          <cell r="A2926">
            <v>800045577</v>
          </cell>
          <cell r="B2926" t="str">
            <v xml:space="preserve">AHORA S.A.                                                            </v>
          </cell>
          <cell r="C2926" t="str">
            <v xml:space="preserve">MEDELLIN                  </v>
          </cell>
          <cell r="D2926" t="str">
            <v xml:space="preserve">ANTIOQUIA                 </v>
          </cell>
          <cell r="E2926" t="str">
            <v>VIGILANCIA</v>
          </cell>
          <cell r="F2926" t="str">
            <v>ACTIVA</v>
          </cell>
          <cell r="G2926" t="str">
            <v xml:space="preserve">OTRAS ACTIVIDADES EMPRESARIALES              </v>
          </cell>
          <cell r="H2926">
            <v>2925</v>
          </cell>
          <cell r="I2926">
            <v>4667487</v>
          </cell>
          <cell r="J2926">
            <v>4215</v>
          </cell>
          <cell r="K2926">
            <v>1384716</v>
          </cell>
          <cell r="L2926">
            <v>1286</v>
          </cell>
          <cell r="M2926">
            <v>36567894</v>
          </cell>
          <cell r="N2926">
            <v>340</v>
          </cell>
          <cell r="O2926">
            <v>36567894</v>
          </cell>
          <cell r="P2926">
            <v>2988</v>
          </cell>
          <cell r="Q2926">
            <v>789554</v>
          </cell>
          <cell r="R2926">
            <v>4790</v>
          </cell>
          <cell r="S2926">
            <v>224779</v>
          </cell>
          <cell r="T2926">
            <v>16544</v>
          </cell>
          <cell r="U2926">
            <v>2496</v>
          </cell>
        </row>
        <row r="2927">
          <cell r="A2927">
            <v>830056199</v>
          </cell>
          <cell r="B2927" t="str">
            <v xml:space="preserve">HILTI COLOMBIA S.A.                                                   </v>
          </cell>
          <cell r="C2927" t="str">
            <v xml:space="preserve">BOGOTA D.C.               </v>
          </cell>
          <cell r="D2927" t="str">
            <v xml:space="preserve">BOGOTA D.C.               </v>
          </cell>
          <cell r="E2927" t="str">
            <v>INSPECCIÓN</v>
          </cell>
          <cell r="F2927" t="str">
            <v>ACTIVA</v>
          </cell>
          <cell r="G2927" t="str">
            <v xml:space="preserve">COMERCIO AL POR MAYOR                        </v>
          </cell>
          <cell r="H2927">
            <v>2926</v>
          </cell>
          <cell r="I2927">
            <v>4657539</v>
          </cell>
          <cell r="J2927">
            <v>2533.5</v>
          </cell>
          <cell r="K2927">
            <v>3021865</v>
          </cell>
          <cell r="L2927">
            <v>4809</v>
          </cell>
          <cell r="M2927">
            <v>7922920</v>
          </cell>
          <cell r="N2927">
            <v>3049</v>
          </cell>
          <cell r="O2927">
            <v>3499124</v>
          </cell>
          <cell r="P2927">
            <v>3113</v>
          </cell>
          <cell r="Q2927">
            <v>741785</v>
          </cell>
          <cell r="R2927">
            <v>2027</v>
          </cell>
          <cell r="S2927">
            <v>789025</v>
          </cell>
          <cell r="T2927">
            <v>18457.5</v>
          </cell>
          <cell r="U2927">
            <v>2745</v>
          </cell>
        </row>
        <row r="2928">
          <cell r="A2928">
            <v>860003835</v>
          </cell>
          <cell r="B2928" t="str">
            <v xml:space="preserve">INGENIERIA DE ALMACENAMIENTO INGAL LTDA                               </v>
          </cell>
          <cell r="C2928" t="str">
            <v xml:space="preserve">BOGOTA D.C.               </v>
          </cell>
          <cell r="D2928" t="str">
            <v xml:space="preserve">BOGOTA D.C.               </v>
          </cell>
          <cell r="E2928" t="str">
            <v>INSPECCIÓN</v>
          </cell>
          <cell r="F2928" t="str">
            <v>ACTIVA</v>
          </cell>
          <cell r="G2928" t="str">
            <v xml:space="preserve">INDUSTRIA METALMECANICA DERIVADA             </v>
          </cell>
          <cell r="H2928">
            <v>2927</v>
          </cell>
          <cell r="I2928">
            <v>4636033</v>
          </cell>
          <cell r="J2928">
            <v>3458</v>
          </cell>
          <cell r="K2928">
            <v>1946854</v>
          </cell>
          <cell r="L2928">
            <v>5072</v>
          </cell>
          <cell r="M2928">
            <v>7315021</v>
          </cell>
          <cell r="N2928">
            <v>4522</v>
          </cell>
          <cell r="O2928">
            <v>2165418</v>
          </cell>
          <cell r="P2928">
            <v>2080</v>
          </cell>
          <cell r="Q2928">
            <v>1278709</v>
          </cell>
          <cell r="R2928">
            <v>1804</v>
          </cell>
          <cell r="S2928">
            <v>920631</v>
          </cell>
          <cell r="T2928">
            <v>19863</v>
          </cell>
          <cell r="U2928">
            <v>2959</v>
          </cell>
        </row>
        <row r="2929">
          <cell r="A2929">
            <v>890001208</v>
          </cell>
          <cell r="B2929" t="str">
            <v xml:space="preserve">CENTRO AUTOMOTOR LIMITADA                                             </v>
          </cell>
          <cell r="C2929" t="str">
            <v xml:space="preserve">ARMENIA                   </v>
          </cell>
          <cell r="D2929" t="str">
            <v xml:space="preserve">QUINDIO                   </v>
          </cell>
          <cell r="E2929" t="str">
            <v>VIGILANCIA</v>
          </cell>
          <cell r="F2929" t="str">
            <v>ACTIVA</v>
          </cell>
          <cell r="G2929" t="str">
            <v xml:space="preserve">COMERCIO DE VEHICULOS Y ACTIVIDADES CONEXAS  </v>
          </cell>
          <cell r="H2929">
            <v>2928</v>
          </cell>
          <cell r="I2929">
            <v>4613377</v>
          </cell>
          <cell r="J2929">
            <v>2195</v>
          </cell>
          <cell r="K2929">
            <v>3775036</v>
          </cell>
          <cell r="L2929">
            <v>2784</v>
          </cell>
          <cell r="M2929">
            <v>15434069</v>
          </cell>
          <cell r="N2929">
            <v>4216</v>
          </cell>
          <cell r="O2929">
            <v>2364100</v>
          </cell>
          <cell r="P2929">
            <v>3940</v>
          </cell>
          <cell r="Q2929">
            <v>535394</v>
          </cell>
          <cell r="R2929">
            <v>2614</v>
          </cell>
          <cell r="S2929">
            <v>554046</v>
          </cell>
          <cell r="T2929">
            <v>18677</v>
          </cell>
          <cell r="U2929">
            <v>2786</v>
          </cell>
        </row>
        <row r="2930">
          <cell r="A2930">
            <v>890802377</v>
          </cell>
          <cell r="B2930" t="str">
            <v xml:space="preserve">AUTOMOTRIZ CALDAS MOTOR S.A.                                          </v>
          </cell>
          <cell r="C2930" t="str">
            <v xml:space="preserve">MANIZALES                 </v>
          </cell>
          <cell r="D2930" t="str">
            <v xml:space="preserve">CALDAS                    </v>
          </cell>
          <cell r="E2930" t="str">
            <v>VIGILANCIA</v>
          </cell>
          <cell r="F2930" t="str">
            <v>ACTIVA</v>
          </cell>
          <cell r="G2930" t="str">
            <v xml:space="preserve">COMERCIO DE VEHICULOS Y ACTIVIDADES CONEXAS  </v>
          </cell>
          <cell r="H2930">
            <v>2929</v>
          </cell>
          <cell r="I2930">
            <v>4611378</v>
          </cell>
          <cell r="J2930">
            <v>2319.5</v>
          </cell>
          <cell r="K2930">
            <v>3468102</v>
          </cell>
          <cell r="L2930">
            <v>2050</v>
          </cell>
          <cell r="M2930">
            <v>21972003</v>
          </cell>
          <cell r="N2930">
            <v>3241</v>
          </cell>
          <cell r="O2930">
            <v>3240004</v>
          </cell>
          <cell r="P2930">
            <v>3419</v>
          </cell>
          <cell r="Q2930">
            <v>651349</v>
          </cell>
          <cell r="R2930">
            <v>3612</v>
          </cell>
          <cell r="S2930">
            <v>346323</v>
          </cell>
          <cell r="T2930">
            <v>17570.5</v>
          </cell>
          <cell r="U2930">
            <v>2634</v>
          </cell>
        </row>
        <row r="2931">
          <cell r="A2931">
            <v>830023946</v>
          </cell>
          <cell r="B2931" t="str">
            <v xml:space="preserve">ALIMENTOS SPRESS LTDA                                                 </v>
          </cell>
          <cell r="C2931" t="str">
            <v xml:space="preserve">BOGOTA D.C.               </v>
          </cell>
          <cell r="D2931" t="str">
            <v xml:space="preserve">BOGOTA D.C.               </v>
          </cell>
          <cell r="E2931" t="str">
            <v>VIGILANCIA</v>
          </cell>
          <cell r="F2931" t="str">
            <v>ACTIVA</v>
          </cell>
          <cell r="G2931" t="str">
            <v xml:space="preserve">EXPENDIO DE ALIMENTOS Y BEBIDAS              </v>
          </cell>
          <cell r="H2931">
            <v>2930</v>
          </cell>
          <cell r="I2931">
            <v>4608300</v>
          </cell>
          <cell r="J2931">
            <v>2380.5</v>
          </cell>
          <cell r="K2931">
            <v>3329561</v>
          </cell>
          <cell r="L2931">
            <v>2687</v>
          </cell>
          <cell r="M2931">
            <v>16152385</v>
          </cell>
          <cell r="N2931">
            <v>2605</v>
          </cell>
          <cell r="O2931">
            <v>4249482</v>
          </cell>
          <cell r="P2931">
            <v>1909</v>
          </cell>
          <cell r="Q2931">
            <v>1407397</v>
          </cell>
          <cell r="R2931">
            <v>1689</v>
          </cell>
          <cell r="S2931">
            <v>1010074</v>
          </cell>
          <cell r="T2931">
            <v>14200.5</v>
          </cell>
          <cell r="U2931">
            <v>2195</v>
          </cell>
        </row>
        <row r="2932">
          <cell r="A2932">
            <v>860526787</v>
          </cell>
          <cell r="B2932" t="str">
            <v xml:space="preserve">T.G.T. GAMAS LTDA.                                                    </v>
          </cell>
          <cell r="C2932" t="str">
            <v xml:space="preserve">BOGOTA D.C.               </v>
          </cell>
          <cell r="D2932" t="str">
            <v xml:space="preserve">BOGOTA D.C.               </v>
          </cell>
          <cell r="E2932" t="str">
            <v>INSPECCIÓN</v>
          </cell>
          <cell r="F2932" t="str">
            <v>ACTIVA</v>
          </cell>
          <cell r="G2932" t="str">
            <v xml:space="preserve">DERIVADOS DEL PETROLEO Y GAS                 </v>
          </cell>
          <cell r="H2932">
            <v>2931</v>
          </cell>
          <cell r="I2932">
            <v>4599078</v>
          </cell>
          <cell r="J2932">
            <v>3073.5</v>
          </cell>
          <cell r="K2932">
            <v>2348531</v>
          </cell>
          <cell r="L2932">
            <v>4572</v>
          </cell>
          <cell r="M2932">
            <v>8483281</v>
          </cell>
          <cell r="N2932">
            <v>4730</v>
          </cell>
          <cell r="O2932">
            <v>2041995</v>
          </cell>
          <cell r="P2932">
            <v>1834</v>
          </cell>
          <cell r="Q2932">
            <v>1481353</v>
          </cell>
          <cell r="R2932">
            <v>1669</v>
          </cell>
          <cell r="S2932">
            <v>1024718</v>
          </cell>
          <cell r="T2932">
            <v>18809.5</v>
          </cell>
          <cell r="U2932">
            <v>2812</v>
          </cell>
        </row>
        <row r="2933">
          <cell r="A2933">
            <v>830124312</v>
          </cell>
          <cell r="B2933" t="str">
            <v xml:space="preserve">NESITELCO LTDA                                                        </v>
          </cell>
          <cell r="C2933" t="str">
            <v xml:space="preserve">BOGOTA D.C.               </v>
          </cell>
          <cell r="D2933" t="str">
            <v xml:space="preserve">BOGOTA D.C.               </v>
          </cell>
          <cell r="E2933" t="str">
            <v>INSPECCIÓN</v>
          </cell>
          <cell r="F2933" t="str">
            <v>ACTIVA</v>
          </cell>
          <cell r="G2933" t="str">
            <v xml:space="preserve">TELEFONIA Y REDES                            </v>
          </cell>
          <cell r="H2933">
            <v>2932</v>
          </cell>
          <cell r="I2933">
            <v>4595950</v>
          </cell>
          <cell r="J2933">
            <v>4705</v>
          </cell>
          <cell r="K2933">
            <v>1118237</v>
          </cell>
          <cell r="L2933">
            <v>3422</v>
          </cell>
          <cell r="M2933">
            <v>12164308</v>
          </cell>
          <cell r="N2933">
            <v>3893</v>
          </cell>
          <cell r="O2933">
            <v>2633012</v>
          </cell>
          <cell r="P2933">
            <v>1943</v>
          </cell>
          <cell r="Q2933">
            <v>1382447</v>
          </cell>
          <cell r="R2933">
            <v>2218</v>
          </cell>
          <cell r="S2933">
            <v>693106</v>
          </cell>
          <cell r="T2933">
            <v>19113</v>
          </cell>
          <cell r="U2933">
            <v>2850</v>
          </cell>
        </row>
        <row r="2934">
          <cell r="A2934">
            <v>800120851</v>
          </cell>
          <cell r="B2934" t="str">
            <v xml:space="preserve">LABORATORIOS METLEN PHARMA S.A.                                       </v>
          </cell>
          <cell r="C2934" t="str">
            <v xml:space="preserve">BOGOTA D.C.               </v>
          </cell>
          <cell r="D2934" t="str">
            <v xml:space="preserve">BOGOTA D.C.               </v>
          </cell>
          <cell r="E2934" t="str">
            <v>INSPECCIÓN</v>
          </cell>
          <cell r="F2934" t="str">
            <v>ACTIVA</v>
          </cell>
          <cell r="G2934" t="str">
            <v xml:space="preserve">COMERCIO AL POR MAYOR                        </v>
          </cell>
          <cell r="H2934">
            <v>2933</v>
          </cell>
          <cell r="I2934">
            <v>4595783</v>
          </cell>
          <cell r="J2934">
            <v>2523</v>
          </cell>
          <cell r="K2934">
            <v>3043991</v>
          </cell>
          <cell r="L2934">
            <v>5203</v>
          </cell>
          <cell r="M2934">
            <v>7079013</v>
          </cell>
          <cell r="N2934">
            <v>2396</v>
          </cell>
          <cell r="O2934">
            <v>4681177</v>
          </cell>
          <cell r="P2934">
            <v>2152</v>
          </cell>
          <cell r="Q2934">
            <v>1226265</v>
          </cell>
          <cell r="R2934">
            <v>2555</v>
          </cell>
          <cell r="S2934">
            <v>572053</v>
          </cell>
          <cell r="T2934">
            <v>17762</v>
          </cell>
          <cell r="U2934">
            <v>2657</v>
          </cell>
        </row>
        <row r="2935">
          <cell r="A2935">
            <v>890304607</v>
          </cell>
          <cell r="B2935" t="str">
            <v xml:space="preserve">IMPADOC S A                                                           </v>
          </cell>
          <cell r="C2935" t="str">
            <v xml:space="preserve">CALI                      </v>
          </cell>
          <cell r="D2935" t="str">
            <v xml:space="preserve">VALLE                     </v>
          </cell>
          <cell r="E2935" t="str">
            <v>INSPECCIÓN</v>
          </cell>
          <cell r="F2935" t="str">
            <v>ACTIVA</v>
          </cell>
          <cell r="G2935" t="str">
            <v>FABRICACION DE PRODUCTOS DE CEMENTO, HORMIGON</v>
          </cell>
          <cell r="H2935">
            <v>2934</v>
          </cell>
          <cell r="I2935">
            <v>4589806</v>
          </cell>
          <cell r="J2935">
            <v>2621.5</v>
          </cell>
          <cell r="K2935">
            <v>2922189</v>
          </cell>
          <cell r="L2935">
            <v>4188</v>
          </cell>
          <cell r="M2935">
            <v>9469768</v>
          </cell>
          <cell r="N2935">
            <v>3503</v>
          </cell>
          <cell r="O2935">
            <v>2956635</v>
          </cell>
          <cell r="P2935">
            <v>3050</v>
          </cell>
          <cell r="Q2935">
            <v>765990</v>
          </cell>
          <cell r="R2935">
            <v>2318</v>
          </cell>
          <cell r="S2935">
            <v>646628</v>
          </cell>
          <cell r="T2935">
            <v>18614.5</v>
          </cell>
          <cell r="U2935">
            <v>2782</v>
          </cell>
        </row>
        <row r="2936">
          <cell r="A2936">
            <v>800220028</v>
          </cell>
          <cell r="B2936" t="str">
            <v xml:space="preserve">MTBASE S.A.                                                           </v>
          </cell>
          <cell r="C2936" t="str">
            <v xml:space="preserve">BOGOTA D.C.               </v>
          </cell>
          <cell r="D2936" t="str">
            <v xml:space="preserve">BOGOTA D.C.               </v>
          </cell>
          <cell r="E2936" t="str">
            <v>VIGILANCIA</v>
          </cell>
          <cell r="F2936" t="str">
            <v>ACTIVA</v>
          </cell>
          <cell r="G2936" t="str">
            <v xml:space="preserve">ACTIVIDADES DE INFORMATICA                   </v>
          </cell>
          <cell r="H2936">
            <v>2935</v>
          </cell>
          <cell r="I2936">
            <v>4585507</v>
          </cell>
          <cell r="J2936">
            <v>2870</v>
          </cell>
          <cell r="K2936">
            <v>2597025</v>
          </cell>
          <cell r="L2936">
            <v>3156</v>
          </cell>
          <cell r="M2936">
            <v>13284835</v>
          </cell>
          <cell r="N2936">
            <v>1783</v>
          </cell>
          <cell r="O2936">
            <v>6630873</v>
          </cell>
          <cell r="P2936">
            <v>1042</v>
          </cell>
          <cell r="Q2936">
            <v>2841667</v>
          </cell>
          <cell r="R2936">
            <v>1108</v>
          </cell>
          <cell r="S2936">
            <v>1721906</v>
          </cell>
          <cell r="T2936">
            <v>12894</v>
          </cell>
          <cell r="U2936">
            <v>2037</v>
          </cell>
        </row>
        <row r="2937">
          <cell r="A2937">
            <v>900024602</v>
          </cell>
          <cell r="B2937" t="str">
            <v xml:space="preserve">GEOPAK SUCURSAL COLOMBIA                                              </v>
          </cell>
          <cell r="C2937" t="str">
            <v xml:space="preserve">BOGOTA D.C.               </v>
          </cell>
          <cell r="D2937" t="str">
            <v xml:space="preserve">BOGOTA D.C.               </v>
          </cell>
          <cell r="E2937" t="str">
            <v>VIGILANCIA</v>
          </cell>
          <cell r="F2937" t="str">
            <v>ACTIVA</v>
          </cell>
          <cell r="G2937" t="str">
            <v xml:space="preserve">PRODUCTOS DE PLASTICO                        </v>
          </cell>
          <cell r="H2937">
            <v>2936</v>
          </cell>
          <cell r="I2937">
            <v>4576691</v>
          </cell>
          <cell r="J2937">
            <v>2488.5</v>
          </cell>
          <cell r="K2937">
            <v>3106659</v>
          </cell>
          <cell r="L2937">
            <v>6664</v>
          </cell>
          <cell r="M2937">
            <v>4799431</v>
          </cell>
          <cell r="N2937">
            <v>3842</v>
          </cell>
          <cell r="O2937">
            <v>2671853</v>
          </cell>
          <cell r="P2937">
            <v>1215</v>
          </cell>
          <cell r="Q2937">
            <v>2365778</v>
          </cell>
          <cell r="R2937">
            <v>853</v>
          </cell>
          <cell r="S2937">
            <v>2471223</v>
          </cell>
          <cell r="T2937">
            <v>17998.5</v>
          </cell>
          <cell r="U2937">
            <v>2700</v>
          </cell>
        </row>
        <row r="2938">
          <cell r="A2938">
            <v>830021756</v>
          </cell>
          <cell r="B2938" t="str">
            <v xml:space="preserve">CHAMPION TECHNOLOGIES, INC. SUCURSAL EN COLOMBIA                      </v>
          </cell>
          <cell r="C2938" t="str">
            <v xml:space="preserve">BOGOTA D.C.               </v>
          </cell>
          <cell r="D2938" t="str">
            <v xml:space="preserve">BOGOTA D.C.               </v>
          </cell>
          <cell r="E2938" t="str">
            <v>VIGILANCIA</v>
          </cell>
          <cell r="F2938" t="str">
            <v>ACTIVA</v>
          </cell>
          <cell r="G2938" t="str">
            <v xml:space="preserve">DERIVADOS DEL PETROLEO Y GAS                 </v>
          </cell>
          <cell r="H2938">
            <v>2937</v>
          </cell>
          <cell r="I2938">
            <v>4541861</v>
          </cell>
          <cell r="J2938">
            <v>2026.5</v>
          </cell>
          <cell r="K2938">
            <v>4244162</v>
          </cell>
          <cell r="L2938">
            <v>4197</v>
          </cell>
          <cell r="M2938">
            <v>9435457</v>
          </cell>
          <cell r="N2938">
            <v>2518</v>
          </cell>
          <cell r="O2938">
            <v>4444997</v>
          </cell>
          <cell r="P2938">
            <v>2731</v>
          </cell>
          <cell r="Q2938">
            <v>889370</v>
          </cell>
          <cell r="R2938">
            <v>3326</v>
          </cell>
          <cell r="S2938">
            <v>392044</v>
          </cell>
          <cell r="T2938">
            <v>17735.5</v>
          </cell>
          <cell r="U2938">
            <v>2659</v>
          </cell>
        </row>
        <row r="2939">
          <cell r="A2939">
            <v>830007942</v>
          </cell>
          <cell r="B2939" t="str">
            <v xml:space="preserve">GOMA EVENTOS Y PUBLICIDAD LIMITADA                                    </v>
          </cell>
          <cell r="C2939" t="str">
            <v xml:space="preserve">BOGOTA D.C.               </v>
          </cell>
          <cell r="D2939" t="str">
            <v xml:space="preserve">BOGOTA D.C.               </v>
          </cell>
          <cell r="E2939" t="str">
            <v>INSPECCIÓN</v>
          </cell>
          <cell r="F2939" t="str">
            <v>ACTIVA</v>
          </cell>
          <cell r="G2939" t="str">
            <v xml:space="preserve">OTRAS ACTIVIDADES EMPRESARIALES              </v>
          </cell>
          <cell r="H2939">
            <v>2938</v>
          </cell>
          <cell r="I2939">
            <v>4538439</v>
          </cell>
          <cell r="J2939">
            <v>3535.5</v>
          </cell>
          <cell r="K2939">
            <v>1879754</v>
          </cell>
          <cell r="L2939">
            <v>4848</v>
          </cell>
          <cell r="M2939">
            <v>7826938</v>
          </cell>
          <cell r="N2939">
            <v>3445</v>
          </cell>
          <cell r="O2939">
            <v>3008816</v>
          </cell>
          <cell r="P2939">
            <v>1587</v>
          </cell>
          <cell r="Q2939">
            <v>1756112</v>
          </cell>
          <cell r="R2939">
            <v>1327</v>
          </cell>
          <cell r="S2939">
            <v>1395895</v>
          </cell>
          <cell r="T2939">
            <v>17680.5</v>
          </cell>
          <cell r="U2939">
            <v>2655</v>
          </cell>
        </row>
        <row r="2940">
          <cell r="A2940">
            <v>800045517</v>
          </cell>
          <cell r="B2940" t="str">
            <v xml:space="preserve">ENCOFRADOS FEJAM LIMITADA                                             </v>
          </cell>
          <cell r="C2940" t="str">
            <v xml:space="preserve">BOGOTA D.C.               </v>
          </cell>
          <cell r="D2940" t="str">
            <v xml:space="preserve">BOGOTA D.C.               </v>
          </cell>
          <cell r="E2940" t="str">
            <v>INSPECCIÓN</v>
          </cell>
          <cell r="F2940" t="str">
            <v>ACTIVA</v>
          </cell>
          <cell r="G2940" t="str">
            <v xml:space="preserve">ACTIVIDADES INMOBILIARIAS                    </v>
          </cell>
          <cell r="H2940">
            <v>2939</v>
          </cell>
          <cell r="I2940">
            <v>4525338</v>
          </cell>
          <cell r="J2940">
            <v>3059.5</v>
          </cell>
          <cell r="K2940">
            <v>2367904</v>
          </cell>
          <cell r="L2940">
            <v>6834</v>
          </cell>
          <cell r="M2940">
            <v>4588881</v>
          </cell>
          <cell r="N2940">
            <v>2450</v>
          </cell>
          <cell r="O2940">
            <v>4588881</v>
          </cell>
          <cell r="P2940">
            <v>1733</v>
          </cell>
          <cell r="Q2940">
            <v>1579410</v>
          </cell>
          <cell r="R2940">
            <v>1471</v>
          </cell>
          <cell r="S2940">
            <v>1210144</v>
          </cell>
          <cell r="T2940">
            <v>18486.5</v>
          </cell>
          <cell r="U2940">
            <v>2771</v>
          </cell>
        </row>
        <row r="2941">
          <cell r="A2941">
            <v>800014875</v>
          </cell>
          <cell r="B2941" t="str">
            <v xml:space="preserve">TELESENTINEL LTDA.                                                    </v>
          </cell>
          <cell r="C2941" t="str">
            <v xml:space="preserve">BOGOTA D.C.               </v>
          </cell>
          <cell r="D2941" t="str">
            <v xml:space="preserve">BOGOTA D.C.               </v>
          </cell>
          <cell r="E2941" t="str">
            <v>VIGILANCIA</v>
          </cell>
          <cell r="F2941" t="str">
            <v>ACTIVA</v>
          </cell>
          <cell r="G2941" t="str">
            <v xml:space="preserve">OTRAS ACTIVIDADES EMPRESARIALES              </v>
          </cell>
          <cell r="H2941">
            <v>2940</v>
          </cell>
          <cell r="I2941">
            <v>4519146</v>
          </cell>
          <cell r="J2941">
            <v>3306.5</v>
          </cell>
          <cell r="K2941">
            <v>2098505</v>
          </cell>
          <cell r="L2941">
            <v>2917</v>
          </cell>
          <cell r="M2941">
            <v>14637086</v>
          </cell>
          <cell r="N2941">
            <v>1155</v>
          </cell>
          <cell r="O2941">
            <v>10124933</v>
          </cell>
          <cell r="P2941">
            <v>1958</v>
          </cell>
          <cell r="Q2941">
            <v>1368570</v>
          </cell>
          <cell r="R2941">
            <v>3082</v>
          </cell>
          <cell r="S2941">
            <v>441379</v>
          </cell>
          <cell r="T2941">
            <v>15358.5</v>
          </cell>
          <cell r="U2941">
            <v>2357</v>
          </cell>
        </row>
        <row r="2942">
          <cell r="A2942">
            <v>830040343</v>
          </cell>
          <cell r="B2942" t="str">
            <v xml:space="preserve">COMPANIA DE AUTOENSAMBLE NISSAN LTDA                                  </v>
          </cell>
          <cell r="C2942" t="str">
            <v xml:space="preserve">BOGOTA D.C.               </v>
          </cell>
          <cell r="D2942" t="str">
            <v xml:space="preserve">BOGOTA D.C.               </v>
          </cell>
          <cell r="E2942" t="str">
            <v>VIGILANCIA</v>
          </cell>
          <cell r="F2942" t="str">
            <v>ACTIVA</v>
          </cell>
          <cell r="G2942" t="str">
            <v xml:space="preserve">COMERCIO DE VEHICULOS Y ACTIVIDADES CONEXAS  </v>
          </cell>
          <cell r="H2942">
            <v>2941</v>
          </cell>
          <cell r="I2942">
            <v>4509620</v>
          </cell>
          <cell r="J2942">
            <v>2525.5</v>
          </cell>
          <cell r="K2942">
            <v>3039146</v>
          </cell>
          <cell r="L2942">
            <v>2045</v>
          </cell>
          <cell r="M2942">
            <v>22012270</v>
          </cell>
          <cell r="N2942">
            <v>4123</v>
          </cell>
          <cell r="O2942">
            <v>2432117</v>
          </cell>
          <cell r="P2942">
            <v>1609</v>
          </cell>
          <cell r="Q2942">
            <v>1729221</v>
          </cell>
          <cell r="R2942">
            <v>1731</v>
          </cell>
          <cell r="S2942">
            <v>977188</v>
          </cell>
          <cell r="T2942">
            <v>14974.5</v>
          </cell>
          <cell r="U2942">
            <v>2313</v>
          </cell>
        </row>
        <row r="2943">
          <cell r="A2943">
            <v>830112851</v>
          </cell>
          <cell r="B2943" t="str">
            <v xml:space="preserve">ZULETA SUAREZ ARAQUE &amp; JARAMILLO ABOGADOS S.A.                        </v>
          </cell>
          <cell r="C2943" t="str">
            <v xml:space="preserve">BOGOTA D.C.               </v>
          </cell>
          <cell r="D2943" t="str">
            <v xml:space="preserve">BOGOTA D.C.               </v>
          </cell>
          <cell r="E2943" t="str">
            <v>INSPECCIÓN</v>
          </cell>
          <cell r="F2943" t="str">
            <v>ACTIVA</v>
          </cell>
          <cell r="G2943" t="str">
            <v xml:space="preserve">OTRAS ACTIVIDADES EMPRESARIALES              </v>
          </cell>
          <cell r="H2943">
            <v>2942</v>
          </cell>
          <cell r="I2943">
            <v>4508980</v>
          </cell>
          <cell r="J2943">
            <v>3167</v>
          </cell>
          <cell r="K2943">
            <v>2245224</v>
          </cell>
          <cell r="L2943">
            <v>3455</v>
          </cell>
          <cell r="M2943">
            <v>12040354</v>
          </cell>
          <cell r="N2943">
            <v>982</v>
          </cell>
          <cell r="O2943">
            <v>12040354</v>
          </cell>
          <cell r="P2943">
            <v>1265</v>
          </cell>
          <cell r="Q2943">
            <v>2276124</v>
          </cell>
          <cell r="R2943">
            <v>944</v>
          </cell>
          <cell r="S2943">
            <v>2127404</v>
          </cell>
          <cell r="T2943">
            <v>12755</v>
          </cell>
          <cell r="U2943">
            <v>2028</v>
          </cell>
        </row>
        <row r="2944">
          <cell r="A2944">
            <v>800228878</v>
          </cell>
          <cell r="B2944" t="str">
            <v xml:space="preserve">ILKO COLOMBIA S A                                                     </v>
          </cell>
          <cell r="C2944" t="str">
            <v xml:space="preserve">YUMBO                     </v>
          </cell>
          <cell r="D2944" t="str">
            <v xml:space="preserve">VALLE                     </v>
          </cell>
          <cell r="E2944" t="str">
            <v>INSPECCIÓN</v>
          </cell>
          <cell r="F2944" t="str">
            <v>ACTIVA</v>
          </cell>
          <cell r="G2944" t="str">
            <v xml:space="preserve">COMERCIO AL POR MAYOR                        </v>
          </cell>
          <cell r="H2944">
            <v>2943</v>
          </cell>
          <cell r="I2944">
            <v>4503278</v>
          </cell>
          <cell r="J2944">
            <v>2793.5</v>
          </cell>
          <cell r="K2944">
            <v>2694657</v>
          </cell>
          <cell r="L2944">
            <v>4576</v>
          </cell>
          <cell r="M2944">
            <v>8481979</v>
          </cell>
          <cell r="N2944">
            <v>2483</v>
          </cell>
          <cell r="O2944">
            <v>4515344</v>
          </cell>
          <cell r="P2944">
            <v>1449</v>
          </cell>
          <cell r="Q2944">
            <v>1945257</v>
          </cell>
          <cell r="R2944">
            <v>2146</v>
          </cell>
          <cell r="S2944">
            <v>733552</v>
          </cell>
          <cell r="T2944">
            <v>16390.5</v>
          </cell>
          <cell r="U2944">
            <v>2497</v>
          </cell>
        </row>
        <row r="2945">
          <cell r="A2945">
            <v>830093986</v>
          </cell>
          <cell r="B2945" t="str">
            <v xml:space="preserve">JOHN CRANE COLOMBIA S A                                               </v>
          </cell>
          <cell r="C2945" t="str">
            <v xml:space="preserve">BOGOTA D.C.               </v>
          </cell>
          <cell r="D2945" t="str">
            <v xml:space="preserve">BOGOTA D.C.               </v>
          </cell>
          <cell r="E2945" t="str">
            <v>INSPECCIÓN</v>
          </cell>
          <cell r="F2945" t="str">
            <v>ACTIVA</v>
          </cell>
          <cell r="G2945" t="str">
            <v xml:space="preserve">COMERCIO AL POR MAYOR                        </v>
          </cell>
          <cell r="H2945">
            <v>2944</v>
          </cell>
          <cell r="I2945">
            <v>4474263</v>
          </cell>
          <cell r="J2945">
            <v>2520</v>
          </cell>
          <cell r="K2945">
            <v>3052554</v>
          </cell>
          <cell r="L2945">
            <v>4379</v>
          </cell>
          <cell r="M2945">
            <v>8963051</v>
          </cell>
          <cell r="N2945">
            <v>2080</v>
          </cell>
          <cell r="O2945">
            <v>5518459</v>
          </cell>
          <cell r="P2945">
            <v>1364</v>
          </cell>
          <cell r="Q2945">
            <v>2071304</v>
          </cell>
          <cell r="R2945">
            <v>1543</v>
          </cell>
          <cell r="S2945">
            <v>1137084</v>
          </cell>
          <cell r="T2945">
            <v>14830</v>
          </cell>
          <cell r="U2945">
            <v>2298</v>
          </cell>
        </row>
        <row r="2946">
          <cell r="A2946">
            <v>800026483</v>
          </cell>
          <cell r="B2946" t="str">
            <v xml:space="preserve">INVERSIONES FASULAC LTDA                                              </v>
          </cell>
          <cell r="C2946" t="str">
            <v xml:space="preserve">BOGOTA D.C.               </v>
          </cell>
          <cell r="D2946" t="str">
            <v xml:space="preserve">BOGOTA D.C.               </v>
          </cell>
          <cell r="E2946" t="str">
            <v>INSPECCIÓN</v>
          </cell>
          <cell r="F2946" t="str">
            <v>ACTIVA</v>
          </cell>
          <cell r="G2946" t="str">
            <v xml:space="preserve">PRODUCTOS ALIMENTICIOS                       </v>
          </cell>
          <cell r="H2946">
            <v>2945</v>
          </cell>
          <cell r="I2946">
            <v>4465293</v>
          </cell>
          <cell r="J2946">
            <v>2654.5</v>
          </cell>
          <cell r="K2946">
            <v>2882521</v>
          </cell>
          <cell r="L2946">
            <v>3378</v>
          </cell>
          <cell r="M2946">
            <v>12355966</v>
          </cell>
          <cell r="N2946">
            <v>3278</v>
          </cell>
          <cell r="O2946">
            <v>3190257</v>
          </cell>
          <cell r="P2946">
            <v>3244</v>
          </cell>
          <cell r="Q2946">
            <v>699661</v>
          </cell>
          <cell r="R2946">
            <v>3134</v>
          </cell>
          <cell r="S2946">
            <v>431166</v>
          </cell>
          <cell r="T2946">
            <v>18633.5</v>
          </cell>
          <cell r="U2946">
            <v>2806</v>
          </cell>
        </row>
        <row r="2947">
          <cell r="A2947">
            <v>860066264</v>
          </cell>
          <cell r="B2947" t="str">
            <v xml:space="preserve">THYSSENKRUPP COMERCIAL COLOMBIA S.A.                                  </v>
          </cell>
          <cell r="C2947" t="str">
            <v xml:space="preserve">BOGOTA D.C.               </v>
          </cell>
          <cell r="D2947" t="str">
            <v xml:space="preserve">BOGOTA D.C.               </v>
          </cell>
          <cell r="E2947" t="str">
            <v>INSPECCIÓN</v>
          </cell>
          <cell r="F2947" t="str">
            <v>ACTIVA</v>
          </cell>
          <cell r="G2947" t="str">
            <v xml:space="preserve">COMERCIO AL POR MENOR                        </v>
          </cell>
          <cell r="H2947">
            <v>2946</v>
          </cell>
          <cell r="I2947">
            <v>4461053</v>
          </cell>
          <cell r="J2947">
            <v>2590</v>
          </cell>
          <cell r="K2947">
            <v>2957620</v>
          </cell>
          <cell r="L2947">
            <v>6391</v>
          </cell>
          <cell r="M2947">
            <v>5131484</v>
          </cell>
          <cell r="N2947">
            <v>3436</v>
          </cell>
          <cell r="O2947">
            <v>3019048</v>
          </cell>
          <cell r="P2947">
            <v>1681</v>
          </cell>
          <cell r="Q2947">
            <v>1630235</v>
          </cell>
          <cell r="R2947">
            <v>1987</v>
          </cell>
          <cell r="S2947">
            <v>813643</v>
          </cell>
          <cell r="T2947">
            <v>19031</v>
          </cell>
          <cell r="U2947">
            <v>2857</v>
          </cell>
        </row>
        <row r="2948">
          <cell r="A2948">
            <v>800166199</v>
          </cell>
          <cell r="B2948" t="str">
            <v xml:space="preserve">DELTEC S.A.                                                           </v>
          </cell>
          <cell r="C2948" t="str">
            <v xml:space="preserve">CALI                      </v>
          </cell>
          <cell r="D2948" t="str">
            <v xml:space="preserve">VALLE                     </v>
          </cell>
          <cell r="E2948" t="str">
            <v>VIGILANCIA</v>
          </cell>
          <cell r="F2948" t="str">
            <v>ACTIVA</v>
          </cell>
          <cell r="G2948" t="str">
            <v xml:space="preserve">ADECUACION DE OBRAS DE CONSTRUCCION          </v>
          </cell>
          <cell r="H2948">
            <v>2947</v>
          </cell>
          <cell r="I2948">
            <v>4398770</v>
          </cell>
          <cell r="J2948">
            <v>2760.5</v>
          </cell>
          <cell r="K2948">
            <v>2737067</v>
          </cell>
          <cell r="L2948">
            <v>2632</v>
          </cell>
          <cell r="M2948">
            <v>16576428</v>
          </cell>
          <cell r="N2948">
            <v>3144</v>
          </cell>
          <cell r="O2948">
            <v>3366039</v>
          </cell>
          <cell r="P2948">
            <v>1221</v>
          </cell>
          <cell r="Q2948">
            <v>2359181</v>
          </cell>
          <cell r="R2948">
            <v>1510</v>
          </cell>
          <cell r="S2948">
            <v>1175621</v>
          </cell>
          <cell r="T2948">
            <v>14214.5</v>
          </cell>
          <cell r="U2948">
            <v>2234</v>
          </cell>
        </row>
        <row r="2949">
          <cell r="A2949">
            <v>830076778</v>
          </cell>
          <cell r="B2949" t="str">
            <v xml:space="preserve">SIA DHL EXPRESS COLOMBIA LTDA                                         </v>
          </cell>
          <cell r="C2949" t="str">
            <v xml:space="preserve">BOGOTA D.C.               </v>
          </cell>
          <cell r="D2949" t="str">
            <v xml:space="preserve">BOGOTA D.C.               </v>
          </cell>
          <cell r="E2949" t="str">
            <v>INSPECCIÓN</v>
          </cell>
          <cell r="F2949" t="str">
            <v>ACTIVA</v>
          </cell>
          <cell r="G2949" t="str">
            <v xml:space="preserve">OTRAS ACTIVIDADES DE SERVISIOS COMUNITARIOS, </v>
          </cell>
          <cell r="H2949">
            <v>2948</v>
          </cell>
          <cell r="I2949">
            <v>4392549</v>
          </cell>
          <cell r="J2949">
            <v>2237</v>
          </cell>
          <cell r="K2949">
            <v>3655071</v>
          </cell>
          <cell r="L2949">
            <v>8091</v>
          </cell>
          <cell r="M2949">
            <v>3439284</v>
          </cell>
          <cell r="N2949">
            <v>3784</v>
          </cell>
          <cell r="O2949">
            <v>2712161</v>
          </cell>
          <cell r="P2949">
            <v>1304</v>
          </cell>
          <cell r="Q2949">
            <v>2193327</v>
          </cell>
          <cell r="R2949">
            <v>1454</v>
          </cell>
          <cell r="S2949">
            <v>1234450</v>
          </cell>
          <cell r="T2949">
            <v>19818</v>
          </cell>
          <cell r="U2949">
            <v>2996</v>
          </cell>
        </row>
        <row r="2950">
          <cell r="A2950">
            <v>860065795</v>
          </cell>
          <cell r="B2950" t="str">
            <v xml:space="preserve">BIOCIENTIFICA LTDA                                                    </v>
          </cell>
          <cell r="C2950" t="str">
            <v xml:space="preserve">BOGOTA D.C.               </v>
          </cell>
          <cell r="D2950" t="str">
            <v xml:space="preserve">BOGOTA D.C.               </v>
          </cell>
          <cell r="E2950" t="str">
            <v>INSPECCIÓN</v>
          </cell>
          <cell r="F2950" t="str">
            <v>ACTIVA</v>
          </cell>
          <cell r="G2950" t="str">
            <v xml:space="preserve">COMERCIO AL POR MAYOR                        </v>
          </cell>
          <cell r="H2950">
            <v>2949</v>
          </cell>
          <cell r="I2950">
            <v>4387230</v>
          </cell>
          <cell r="J2950">
            <v>2894.5</v>
          </cell>
          <cell r="K2950">
            <v>2558020</v>
          </cell>
          <cell r="L2950">
            <v>6227</v>
          </cell>
          <cell r="M2950">
            <v>5353677</v>
          </cell>
          <cell r="N2950">
            <v>3423</v>
          </cell>
          <cell r="O2950">
            <v>3039354</v>
          </cell>
          <cell r="P2950">
            <v>1789</v>
          </cell>
          <cell r="Q2950">
            <v>1517616</v>
          </cell>
          <cell r="R2950">
            <v>1872</v>
          </cell>
          <cell r="S2950">
            <v>880058</v>
          </cell>
          <cell r="T2950">
            <v>19154.5</v>
          </cell>
          <cell r="U2950">
            <v>2891</v>
          </cell>
        </row>
        <row r="2951">
          <cell r="A2951">
            <v>800097402</v>
          </cell>
          <cell r="B2951" t="str">
            <v xml:space="preserve">LABORATORIOS PAULY PHARMACEUTICAL S.A                                 </v>
          </cell>
          <cell r="C2951" t="str">
            <v xml:space="preserve">CALI                      </v>
          </cell>
          <cell r="D2951" t="str">
            <v xml:space="preserve">VALLE                     </v>
          </cell>
          <cell r="E2951" t="str">
            <v>INSPECCIÓN</v>
          </cell>
          <cell r="F2951" t="str">
            <v>ACTIVA</v>
          </cell>
          <cell r="G2951" t="str">
            <v xml:space="preserve">COMERCIO AL POR MAYOR                        </v>
          </cell>
          <cell r="H2951">
            <v>2950</v>
          </cell>
          <cell r="I2951">
            <v>4370249</v>
          </cell>
          <cell r="J2951">
            <v>2646.5</v>
          </cell>
          <cell r="K2951">
            <v>2894865</v>
          </cell>
          <cell r="L2951">
            <v>4247</v>
          </cell>
          <cell r="M2951">
            <v>9259011</v>
          </cell>
          <cell r="N2951">
            <v>4641</v>
          </cell>
          <cell r="O2951">
            <v>2095813</v>
          </cell>
          <cell r="P2951">
            <v>1591</v>
          </cell>
          <cell r="Q2951">
            <v>1751816</v>
          </cell>
          <cell r="R2951">
            <v>2299</v>
          </cell>
          <cell r="S2951">
            <v>652393</v>
          </cell>
          <cell r="T2951">
            <v>18374.5</v>
          </cell>
          <cell r="U2951">
            <v>2781</v>
          </cell>
        </row>
        <row r="2952">
          <cell r="A2952">
            <v>811012427</v>
          </cell>
          <cell r="B2952" t="str">
            <v xml:space="preserve">FERRETERIA LOS FIERROS S.A.                                           </v>
          </cell>
          <cell r="C2952" t="str">
            <v xml:space="preserve">MEDELLIN                  </v>
          </cell>
          <cell r="D2952" t="str">
            <v xml:space="preserve">ANTIOQUIA                 </v>
          </cell>
          <cell r="E2952" t="str">
            <v>VIGILANCIA</v>
          </cell>
          <cell r="F2952" t="str">
            <v>ACTIVA</v>
          </cell>
          <cell r="G2952" t="str">
            <v xml:space="preserve">COMERCIO AL POR MAYOR                        </v>
          </cell>
          <cell r="H2952">
            <v>2951</v>
          </cell>
          <cell r="I2952">
            <v>4357104</v>
          </cell>
          <cell r="J2952">
            <v>3346.5</v>
          </cell>
          <cell r="K2952">
            <v>2056506</v>
          </cell>
          <cell r="L2952">
            <v>2075</v>
          </cell>
          <cell r="M2952">
            <v>21713542</v>
          </cell>
          <cell r="N2952">
            <v>2926</v>
          </cell>
          <cell r="O2952">
            <v>3671097</v>
          </cell>
          <cell r="P2952">
            <v>3020</v>
          </cell>
          <cell r="Q2952">
            <v>775556</v>
          </cell>
          <cell r="R2952">
            <v>3001</v>
          </cell>
          <cell r="S2952">
            <v>458246</v>
          </cell>
          <cell r="T2952">
            <v>17319.5</v>
          </cell>
          <cell r="U2952">
            <v>2637</v>
          </cell>
        </row>
        <row r="2953">
          <cell r="A2953">
            <v>800043457</v>
          </cell>
          <cell r="B2953" t="str">
            <v xml:space="preserve">C.I. INDUSTRIAS TAUFIK S.A.                                           </v>
          </cell>
          <cell r="C2953" t="str">
            <v xml:space="preserve">PEREIRA                   </v>
          </cell>
          <cell r="D2953" t="str">
            <v xml:space="preserve">RISARALDA                 </v>
          </cell>
          <cell r="E2953" t="str">
            <v>INSPECCIÓN</v>
          </cell>
          <cell r="F2953" t="str">
            <v>ACTIVA</v>
          </cell>
          <cell r="G2953" t="str">
            <v xml:space="preserve">FABRICACION DE PRENDAS DE VESTIR             </v>
          </cell>
          <cell r="H2953">
            <v>2952</v>
          </cell>
          <cell r="I2953">
            <v>4313692</v>
          </cell>
          <cell r="J2953">
            <v>2595.5</v>
          </cell>
          <cell r="K2953">
            <v>2952311</v>
          </cell>
          <cell r="L2953">
            <v>4017</v>
          </cell>
          <cell r="M2953">
            <v>9917247</v>
          </cell>
          <cell r="N2953">
            <v>4077</v>
          </cell>
          <cell r="O2953">
            <v>2464520</v>
          </cell>
          <cell r="P2953">
            <v>1512</v>
          </cell>
          <cell r="Q2953">
            <v>1850304</v>
          </cell>
          <cell r="R2953">
            <v>2025</v>
          </cell>
          <cell r="S2953">
            <v>789148</v>
          </cell>
          <cell r="T2953">
            <v>17178.5</v>
          </cell>
          <cell r="U2953">
            <v>2624</v>
          </cell>
        </row>
        <row r="2954">
          <cell r="A2954">
            <v>860031462</v>
          </cell>
          <cell r="B2954" t="str">
            <v xml:space="preserve">NARDIPLAST LTDA                                                       </v>
          </cell>
          <cell r="C2954" t="str">
            <v xml:space="preserve">BOGOTA D.C.               </v>
          </cell>
          <cell r="D2954" t="str">
            <v xml:space="preserve">BOGOTA D.C.               </v>
          </cell>
          <cell r="E2954" t="str">
            <v>INSPECCIÓN</v>
          </cell>
          <cell r="F2954" t="str">
            <v>ACTIVA</v>
          </cell>
          <cell r="G2954" t="str">
            <v xml:space="preserve">PRODUCTOS DE PLASTICO                        </v>
          </cell>
          <cell r="H2954">
            <v>2953</v>
          </cell>
          <cell r="I2954">
            <v>4308599</v>
          </cell>
          <cell r="J2954">
            <v>3891.5</v>
          </cell>
          <cell r="K2954">
            <v>1603122</v>
          </cell>
          <cell r="L2954">
            <v>4330</v>
          </cell>
          <cell r="M2954">
            <v>9057291</v>
          </cell>
          <cell r="N2954">
            <v>3160</v>
          </cell>
          <cell r="O2954">
            <v>3354294</v>
          </cell>
          <cell r="P2954">
            <v>2468</v>
          </cell>
          <cell r="Q2954">
            <v>1014855</v>
          </cell>
          <cell r="R2954">
            <v>2741</v>
          </cell>
          <cell r="S2954">
            <v>516639</v>
          </cell>
          <cell r="T2954">
            <v>19543.5</v>
          </cell>
          <cell r="U2954">
            <v>2964</v>
          </cell>
        </row>
        <row r="2955">
          <cell r="A2955">
            <v>890928929</v>
          </cell>
          <cell r="B2955" t="str">
            <v xml:space="preserve">POLIKEM S.A.                                                          </v>
          </cell>
          <cell r="C2955" t="str">
            <v xml:space="preserve">MEDELLIN                  </v>
          </cell>
          <cell r="D2955" t="str">
            <v xml:space="preserve">ANTIOQUIA                 </v>
          </cell>
          <cell r="E2955" t="str">
            <v>INSPECCIÓN</v>
          </cell>
          <cell r="F2955" t="str">
            <v>ACTIVA</v>
          </cell>
          <cell r="G2955" t="str">
            <v xml:space="preserve">COMERCIO AL POR MAYOR                        </v>
          </cell>
          <cell r="H2955">
            <v>2954</v>
          </cell>
          <cell r="I2955">
            <v>4294636</v>
          </cell>
          <cell r="J2955">
            <v>3322.5</v>
          </cell>
          <cell r="K2955">
            <v>2082549</v>
          </cell>
          <cell r="L2955">
            <v>3735</v>
          </cell>
          <cell r="M2955">
            <v>10842093</v>
          </cell>
          <cell r="N2955">
            <v>2796</v>
          </cell>
          <cell r="O2955">
            <v>3888345</v>
          </cell>
          <cell r="P2955">
            <v>1694</v>
          </cell>
          <cell r="Q2955">
            <v>1615810</v>
          </cell>
          <cell r="R2955">
            <v>1392</v>
          </cell>
          <cell r="S2955">
            <v>1304094</v>
          </cell>
          <cell r="T2955">
            <v>15893.5</v>
          </cell>
          <cell r="U2955">
            <v>2461</v>
          </cell>
        </row>
        <row r="2956">
          <cell r="A2956">
            <v>830041711</v>
          </cell>
          <cell r="B2956" t="str">
            <v xml:space="preserve">COLORCON SUCURSAL DE COLOMBIA                                         </v>
          </cell>
          <cell r="C2956" t="str">
            <v xml:space="preserve">BOGOTA D.C.               </v>
          </cell>
          <cell r="D2956" t="str">
            <v xml:space="preserve">BOGOTA D.C.               </v>
          </cell>
          <cell r="E2956" t="str">
            <v>VIGILANCIA</v>
          </cell>
          <cell r="F2956" t="str">
            <v>ACTIVA</v>
          </cell>
          <cell r="G2956" t="str">
            <v xml:space="preserve">COMERCIO AL POR MAYOR                        </v>
          </cell>
          <cell r="H2956">
            <v>2955</v>
          </cell>
          <cell r="I2956">
            <v>4291633</v>
          </cell>
          <cell r="J2956">
            <v>2506.5</v>
          </cell>
          <cell r="K2956">
            <v>3079702</v>
          </cell>
          <cell r="L2956">
            <v>5112</v>
          </cell>
          <cell r="M2956">
            <v>7249168</v>
          </cell>
          <cell r="N2956">
            <v>2998</v>
          </cell>
          <cell r="O2956">
            <v>3570038</v>
          </cell>
          <cell r="P2956">
            <v>1377</v>
          </cell>
          <cell r="Q2956">
            <v>2056674</v>
          </cell>
          <cell r="R2956">
            <v>1501</v>
          </cell>
          <cell r="S2956">
            <v>1181080</v>
          </cell>
          <cell r="T2956">
            <v>16449.5</v>
          </cell>
          <cell r="U2956">
            <v>2537</v>
          </cell>
        </row>
        <row r="2957">
          <cell r="A2957">
            <v>860050420</v>
          </cell>
          <cell r="B2957" t="str">
            <v xml:space="preserve">VENTAS Y SERVICIOS  S.A.                                              </v>
          </cell>
          <cell r="C2957" t="str">
            <v xml:space="preserve">BOGOTA D.C.               </v>
          </cell>
          <cell r="D2957" t="str">
            <v xml:space="preserve">BOGOTA D.C.               </v>
          </cell>
          <cell r="E2957" t="str">
            <v>VIGILANCIA</v>
          </cell>
          <cell r="F2957" t="str">
            <v>ACTIVA</v>
          </cell>
          <cell r="G2957" t="str">
            <v xml:space="preserve">OTRAS ACTIVIDADES EMPRESARIALES              </v>
          </cell>
          <cell r="H2957">
            <v>2956</v>
          </cell>
          <cell r="I2957">
            <v>4269441</v>
          </cell>
          <cell r="J2957">
            <v>3492.5</v>
          </cell>
          <cell r="K2957">
            <v>1915496</v>
          </cell>
          <cell r="L2957">
            <v>2550</v>
          </cell>
          <cell r="M2957">
            <v>17176419</v>
          </cell>
          <cell r="N2957">
            <v>707</v>
          </cell>
          <cell r="O2957">
            <v>17176419</v>
          </cell>
          <cell r="P2957">
            <v>3678</v>
          </cell>
          <cell r="Q2957">
            <v>589199</v>
          </cell>
          <cell r="R2957">
            <v>3169</v>
          </cell>
          <cell r="S2957">
            <v>424069</v>
          </cell>
          <cell r="T2957">
            <v>16552.5</v>
          </cell>
          <cell r="U2957">
            <v>2548</v>
          </cell>
        </row>
        <row r="2958">
          <cell r="A2958">
            <v>804015212</v>
          </cell>
          <cell r="B2958" t="str">
            <v xml:space="preserve">C.I. MINEROS EXPORTADORES S.A.                                        </v>
          </cell>
          <cell r="C2958" t="str">
            <v xml:space="preserve">BUCARAMANGA               </v>
          </cell>
          <cell r="D2958" t="str">
            <v xml:space="preserve">SANTANDER                 </v>
          </cell>
          <cell r="E2958" t="str">
            <v>VIGILANCIA</v>
          </cell>
          <cell r="F2958" t="str">
            <v>ACTIVA</v>
          </cell>
          <cell r="G2958" t="str">
            <v xml:space="preserve">COMERCIO AL POR MAYOR                        </v>
          </cell>
          <cell r="H2958">
            <v>2957</v>
          </cell>
          <cell r="I2958">
            <v>4269238</v>
          </cell>
          <cell r="J2958">
            <v>6497</v>
          </cell>
          <cell r="K2958">
            <v>513340</v>
          </cell>
          <cell r="L2958">
            <v>161</v>
          </cell>
          <cell r="M2958">
            <v>247245440</v>
          </cell>
          <cell r="N2958">
            <v>2828</v>
          </cell>
          <cell r="O2958">
            <v>3831672</v>
          </cell>
          <cell r="P2958">
            <v>1302</v>
          </cell>
          <cell r="Q2958">
            <v>2194946</v>
          </cell>
          <cell r="R2958">
            <v>5278</v>
          </cell>
          <cell r="S2958">
            <v>193049</v>
          </cell>
          <cell r="T2958">
            <v>19023</v>
          </cell>
          <cell r="U2958">
            <v>2890</v>
          </cell>
        </row>
        <row r="2959">
          <cell r="A2959">
            <v>800132442</v>
          </cell>
          <cell r="B2959" t="str">
            <v xml:space="preserve">TE¥IDOS Y ACABADOS ASOCIADOS LTDA.                                    </v>
          </cell>
          <cell r="C2959" t="str">
            <v xml:space="preserve">ITAGUI                    </v>
          </cell>
          <cell r="D2959" t="str">
            <v xml:space="preserve">ANTIOQUIA                 </v>
          </cell>
          <cell r="E2959" t="str">
            <v>INSPECCIÓN</v>
          </cell>
          <cell r="F2959" t="str">
            <v>ACTIVA</v>
          </cell>
          <cell r="G2959" t="str">
            <v xml:space="preserve">OTRAS ACTIVIDADES DE SERVISIOS COMUNITARIOS, </v>
          </cell>
          <cell r="H2959">
            <v>2958</v>
          </cell>
          <cell r="I2959">
            <v>4258270</v>
          </cell>
          <cell r="J2959">
            <v>2891</v>
          </cell>
          <cell r="K2959">
            <v>2559625</v>
          </cell>
          <cell r="L2959">
            <v>4804</v>
          </cell>
          <cell r="M2959">
            <v>7939684</v>
          </cell>
          <cell r="N2959">
            <v>4315</v>
          </cell>
          <cell r="O2959">
            <v>2301095</v>
          </cell>
          <cell r="P2959">
            <v>2026</v>
          </cell>
          <cell r="Q2959">
            <v>1321045</v>
          </cell>
          <cell r="R2959">
            <v>2321</v>
          </cell>
          <cell r="S2959">
            <v>646344</v>
          </cell>
          <cell r="T2959">
            <v>19315</v>
          </cell>
          <cell r="U2959">
            <v>2935</v>
          </cell>
        </row>
        <row r="2960">
          <cell r="A2960">
            <v>830089147</v>
          </cell>
          <cell r="B2960" t="str">
            <v xml:space="preserve">COMERCIALIZADORA DUARQUINT LTDA.                                      </v>
          </cell>
          <cell r="C2960" t="str">
            <v xml:space="preserve">BOGOTA D.C.               </v>
          </cell>
          <cell r="D2960" t="str">
            <v xml:space="preserve">BOGOTA D.C.               </v>
          </cell>
          <cell r="E2960" t="str">
            <v>VIGILANCIA</v>
          </cell>
          <cell r="F2960" t="str">
            <v>ACTIVA</v>
          </cell>
          <cell r="G2960" t="str">
            <v xml:space="preserve">COMERCIO AL POR MAYOR                        </v>
          </cell>
          <cell r="H2960">
            <v>2959</v>
          </cell>
          <cell r="I2960">
            <v>4248620</v>
          </cell>
          <cell r="J2960">
            <v>2563</v>
          </cell>
          <cell r="K2960">
            <v>2986541</v>
          </cell>
          <cell r="L2960">
            <v>2746</v>
          </cell>
          <cell r="M2960">
            <v>15698948</v>
          </cell>
          <cell r="N2960">
            <v>5457</v>
          </cell>
          <cell r="O2960">
            <v>1685894</v>
          </cell>
          <cell r="P2960">
            <v>2104</v>
          </cell>
          <cell r="Q2960">
            <v>1262390</v>
          </cell>
          <cell r="R2960">
            <v>2587</v>
          </cell>
          <cell r="S2960">
            <v>560790</v>
          </cell>
          <cell r="T2960">
            <v>18416</v>
          </cell>
          <cell r="U2960">
            <v>2811</v>
          </cell>
        </row>
        <row r="2961">
          <cell r="A2961">
            <v>800234784</v>
          </cell>
          <cell r="B2961" t="str">
            <v xml:space="preserve">STAR OILFIELD SERVICES LTDA                                           </v>
          </cell>
          <cell r="C2961" t="str">
            <v xml:space="preserve">BOGOTA D.C.               </v>
          </cell>
          <cell r="D2961" t="str">
            <v xml:space="preserve">BOGOTA D.C.               </v>
          </cell>
          <cell r="E2961" t="str">
            <v>INSPECCIÓN</v>
          </cell>
          <cell r="F2961" t="str">
            <v>ACTIVA</v>
          </cell>
          <cell r="G2961" t="str">
            <v xml:space="preserve">DERIVADOS DEL PETROLEO Y GAS                 </v>
          </cell>
          <cell r="H2961">
            <v>2960</v>
          </cell>
          <cell r="I2961">
            <v>4218048</v>
          </cell>
          <cell r="J2961">
            <v>3355.5</v>
          </cell>
          <cell r="K2961">
            <v>2044642</v>
          </cell>
          <cell r="L2961">
            <v>6325</v>
          </cell>
          <cell r="M2961">
            <v>5213336</v>
          </cell>
          <cell r="N2961">
            <v>2633</v>
          </cell>
          <cell r="O2961">
            <v>4199005</v>
          </cell>
          <cell r="P2961">
            <v>1693</v>
          </cell>
          <cell r="Q2961">
            <v>1616471</v>
          </cell>
          <cell r="R2961">
            <v>1480</v>
          </cell>
          <cell r="S2961">
            <v>1195563</v>
          </cell>
          <cell r="T2961">
            <v>18446.5</v>
          </cell>
          <cell r="U2961">
            <v>2814</v>
          </cell>
        </row>
        <row r="2962">
          <cell r="A2962">
            <v>800026825</v>
          </cell>
          <cell r="B2962" t="str">
            <v xml:space="preserve">VERGEL INGENIEROS ASOCIADOS LIMITADA                                  </v>
          </cell>
          <cell r="C2962" t="str">
            <v xml:space="preserve">BOGOTA D.C.               </v>
          </cell>
          <cell r="D2962" t="str">
            <v xml:space="preserve">BOGOTA D.C.               </v>
          </cell>
          <cell r="E2962" t="str">
            <v>VIGILANCIA</v>
          </cell>
          <cell r="F2962" t="str">
            <v>ACTIVA</v>
          </cell>
          <cell r="G2962" t="str">
            <v xml:space="preserve">INDUSTRIA METALMECANICA DERIVADA             </v>
          </cell>
          <cell r="H2962">
            <v>2961</v>
          </cell>
          <cell r="I2962">
            <v>4210633</v>
          </cell>
          <cell r="J2962">
            <v>3544</v>
          </cell>
          <cell r="K2962">
            <v>1867612</v>
          </cell>
          <cell r="L2962">
            <v>1539</v>
          </cell>
          <cell r="M2962">
            <v>30676780</v>
          </cell>
          <cell r="N2962">
            <v>2988</v>
          </cell>
          <cell r="O2962">
            <v>3579476</v>
          </cell>
          <cell r="P2962">
            <v>1542</v>
          </cell>
          <cell r="Q2962">
            <v>1808477</v>
          </cell>
          <cell r="R2962">
            <v>1833</v>
          </cell>
          <cell r="S2962">
            <v>904584</v>
          </cell>
          <cell r="T2962">
            <v>14407</v>
          </cell>
          <cell r="U2962">
            <v>2279</v>
          </cell>
        </row>
        <row r="2963">
          <cell r="A2963">
            <v>830094425</v>
          </cell>
          <cell r="B2963" t="str">
            <v xml:space="preserve">FISERV COLOMBIA LTDA.                                                 </v>
          </cell>
          <cell r="C2963" t="str">
            <v xml:space="preserve">BOGOTA D.C.               </v>
          </cell>
          <cell r="D2963" t="str">
            <v xml:space="preserve">BOGOTA D.C.               </v>
          </cell>
          <cell r="E2963" t="str">
            <v>INSPECCIÓN</v>
          </cell>
          <cell r="F2963" t="str">
            <v>ACTIVA</v>
          </cell>
          <cell r="G2963" t="str">
            <v xml:space="preserve">ACTIVIDADES DE INFORMATICA                   </v>
          </cell>
          <cell r="H2963">
            <v>2962</v>
          </cell>
          <cell r="I2963">
            <v>4171716</v>
          </cell>
          <cell r="J2963">
            <v>2579</v>
          </cell>
          <cell r="K2963">
            <v>2969920</v>
          </cell>
          <cell r="L2963">
            <v>5439</v>
          </cell>
          <cell r="M2963">
            <v>6661695</v>
          </cell>
          <cell r="N2963">
            <v>1778</v>
          </cell>
          <cell r="O2963">
            <v>6661695</v>
          </cell>
          <cell r="P2963">
            <v>1809</v>
          </cell>
          <cell r="Q2963">
            <v>1498814</v>
          </cell>
          <cell r="R2963">
            <v>1602</v>
          </cell>
          <cell r="S2963">
            <v>1079805</v>
          </cell>
          <cell r="T2963">
            <v>16169</v>
          </cell>
          <cell r="U2963">
            <v>2515</v>
          </cell>
        </row>
        <row r="2964">
          <cell r="A2964">
            <v>860515402</v>
          </cell>
          <cell r="B2964" t="str">
            <v xml:space="preserve">LEXCO S A                                                             </v>
          </cell>
          <cell r="C2964" t="str">
            <v xml:space="preserve">BOGOTA D.C.               </v>
          </cell>
          <cell r="D2964" t="str">
            <v xml:space="preserve">BOGOTA D.C.               </v>
          </cell>
          <cell r="E2964" t="str">
            <v>INSPECCIÓN</v>
          </cell>
          <cell r="F2964" t="str">
            <v>ACTIVA</v>
          </cell>
          <cell r="G2964" t="str">
            <v xml:space="preserve">COMERCIO AL POR MENOR                        </v>
          </cell>
          <cell r="H2964">
            <v>2963</v>
          </cell>
          <cell r="I2964">
            <v>4077971</v>
          </cell>
          <cell r="J2964">
            <v>3427</v>
          </cell>
          <cell r="K2964">
            <v>1977210</v>
          </cell>
          <cell r="L2964">
            <v>4077</v>
          </cell>
          <cell r="M2964">
            <v>9760311</v>
          </cell>
          <cell r="N2964">
            <v>2748</v>
          </cell>
          <cell r="O2964">
            <v>3977526</v>
          </cell>
          <cell r="P2964">
            <v>2694</v>
          </cell>
          <cell r="Q2964">
            <v>902804</v>
          </cell>
          <cell r="R2964">
            <v>2728</v>
          </cell>
          <cell r="S2964">
            <v>520476</v>
          </cell>
          <cell r="T2964">
            <v>18637</v>
          </cell>
          <cell r="U2964">
            <v>2863</v>
          </cell>
        </row>
        <row r="2965">
          <cell r="A2965">
            <v>830019961</v>
          </cell>
          <cell r="B2965" t="str">
            <v xml:space="preserve">EMPRESA COMERCIAL DE SERVICIOS INTEGRALES SOCIEDAD ANONIMA ECOSEIN S. </v>
          </cell>
          <cell r="C2965" t="str">
            <v xml:space="preserve">BOGOTA D.C.               </v>
          </cell>
          <cell r="D2965" t="str">
            <v xml:space="preserve">BOGOTA D.C.               </v>
          </cell>
          <cell r="E2965" t="str">
            <v>INSPECCIÓN</v>
          </cell>
          <cell r="F2965" t="str">
            <v>ACTIVA</v>
          </cell>
          <cell r="G2965" t="str">
            <v xml:space="preserve">OTRAS ACTIVIDADES EMPRESARIALES              </v>
          </cell>
          <cell r="H2965">
            <v>2964</v>
          </cell>
          <cell r="I2965">
            <v>4028916</v>
          </cell>
          <cell r="J2965">
            <v>3232.5</v>
          </cell>
          <cell r="K2965">
            <v>2172261</v>
          </cell>
          <cell r="L2965">
            <v>3386</v>
          </cell>
          <cell r="M2965">
            <v>12325465</v>
          </cell>
          <cell r="N2965">
            <v>3232</v>
          </cell>
          <cell r="O2965">
            <v>3255537</v>
          </cell>
          <cell r="P2965">
            <v>1616</v>
          </cell>
          <cell r="Q2965">
            <v>1715789</v>
          </cell>
          <cell r="R2965">
            <v>2007</v>
          </cell>
          <cell r="S2965">
            <v>800294</v>
          </cell>
          <cell r="T2965">
            <v>16437.5</v>
          </cell>
          <cell r="U2965">
            <v>2569</v>
          </cell>
        </row>
        <row r="2966">
          <cell r="A2966">
            <v>830135581</v>
          </cell>
          <cell r="B2966" t="str">
            <v xml:space="preserve">EDITORIAL AMERICAN SYSTEM SERVICE LTDA                                </v>
          </cell>
          <cell r="C2966" t="str">
            <v xml:space="preserve">BOGOTA D.C.               </v>
          </cell>
          <cell r="D2966" t="str">
            <v xml:space="preserve">BOGOTA D.C.               </v>
          </cell>
          <cell r="E2966" t="str">
            <v>INSPECCIÓN</v>
          </cell>
          <cell r="F2966" t="str">
            <v>ACTIVA</v>
          </cell>
          <cell r="G2966" t="str">
            <v>EDITORIAL E IMPRESION (SIN INCLUIR PUBLICACIO</v>
          </cell>
          <cell r="H2966">
            <v>2965</v>
          </cell>
          <cell r="I2966">
            <v>4014315</v>
          </cell>
          <cell r="J2966">
            <v>2226.5</v>
          </cell>
          <cell r="K2966">
            <v>3680875</v>
          </cell>
          <cell r="L2966">
            <v>5967</v>
          </cell>
          <cell r="M2966">
            <v>5745272</v>
          </cell>
          <cell r="N2966">
            <v>2622</v>
          </cell>
          <cell r="O2966">
            <v>4220109</v>
          </cell>
          <cell r="P2966">
            <v>1155</v>
          </cell>
          <cell r="Q2966">
            <v>2540649</v>
          </cell>
          <cell r="R2966">
            <v>872</v>
          </cell>
          <cell r="S2966">
            <v>2399344</v>
          </cell>
          <cell r="T2966">
            <v>15807.5</v>
          </cell>
          <cell r="U2966">
            <v>2495</v>
          </cell>
        </row>
        <row r="2967">
          <cell r="A2967">
            <v>800244283</v>
          </cell>
          <cell r="B2967" t="str">
            <v xml:space="preserve">COMBUSTIBLES Y SERVICIOS TIMIZA LTDA                                  </v>
          </cell>
          <cell r="C2967" t="str">
            <v xml:space="preserve">BOGOTA D.C.               </v>
          </cell>
          <cell r="D2967" t="str">
            <v xml:space="preserve">BOGOTA D.C.               </v>
          </cell>
          <cell r="E2967" t="str">
            <v>VIGILANCIA</v>
          </cell>
          <cell r="F2967" t="str">
            <v>ACTIVA</v>
          </cell>
          <cell r="G2967" t="str">
            <v xml:space="preserve">COMERCIO DE COMBUSTIBLES Y LUBRICANTES       </v>
          </cell>
          <cell r="H2967">
            <v>2966</v>
          </cell>
          <cell r="I2967">
            <v>3981217</v>
          </cell>
          <cell r="J2967">
            <v>3071.5</v>
          </cell>
          <cell r="K2967">
            <v>2349551</v>
          </cell>
          <cell r="L2967">
            <v>2012</v>
          </cell>
          <cell r="M2967">
            <v>22464376</v>
          </cell>
          <cell r="N2967">
            <v>4890</v>
          </cell>
          <cell r="O2967">
            <v>1966022</v>
          </cell>
          <cell r="P2967">
            <v>3285</v>
          </cell>
          <cell r="Q2967">
            <v>686675</v>
          </cell>
          <cell r="R2967">
            <v>2665</v>
          </cell>
          <cell r="S2967">
            <v>539707</v>
          </cell>
          <cell r="T2967">
            <v>18889.5</v>
          </cell>
          <cell r="U2967">
            <v>2925</v>
          </cell>
        </row>
        <row r="2968">
          <cell r="A2968">
            <v>811005800</v>
          </cell>
          <cell r="B2968" t="str">
            <v xml:space="preserve">PVM S.A.                                                              </v>
          </cell>
          <cell r="C2968" t="str">
            <v xml:space="preserve">MEDELLIN                  </v>
          </cell>
          <cell r="D2968" t="str">
            <v xml:space="preserve">ANTIOQUIA                 </v>
          </cell>
          <cell r="E2968" t="str">
            <v>VIGILANCIA</v>
          </cell>
          <cell r="F2968" t="str">
            <v>ACTIVA</v>
          </cell>
          <cell r="G2968" t="str">
            <v xml:space="preserve">COMERCIO AL POR MAYOR                        </v>
          </cell>
          <cell r="H2968">
            <v>2967</v>
          </cell>
          <cell r="I2968">
            <v>3980219</v>
          </cell>
          <cell r="J2968">
            <v>2976.5</v>
          </cell>
          <cell r="K2968">
            <v>2455872</v>
          </cell>
          <cell r="L2968">
            <v>1786</v>
          </cell>
          <cell r="M2968">
            <v>25628442</v>
          </cell>
          <cell r="N2968">
            <v>2771</v>
          </cell>
          <cell r="O2968">
            <v>3938465</v>
          </cell>
          <cell r="P2968">
            <v>1986</v>
          </cell>
          <cell r="Q2968">
            <v>1352386</v>
          </cell>
          <cell r="R2968">
            <v>2899</v>
          </cell>
          <cell r="S2968">
            <v>478622</v>
          </cell>
          <cell r="T2968">
            <v>15385.5</v>
          </cell>
          <cell r="U2968">
            <v>2443</v>
          </cell>
        </row>
        <row r="2969">
          <cell r="A2969">
            <v>860524772</v>
          </cell>
          <cell r="B2969" t="str">
            <v xml:space="preserve">KASSANI DISE€O S.A.                                                   </v>
          </cell>
          <cell r="C2969" t="str">
            <v xml:space="preserve">BOGOTA D.C.               </v>
          </cell>
          <cell r="D2969" t="str">
            <v xml:space="preserve">BOGOTA D.C.               </v>
          </cell>
          <cell r="E2969" t="str">
            <v>INSPECCIÓN</v>
          </cell>
          <cell r="F2969" t="str">
            <v>ACTIVA</v>
          </cell>
          <cell r="G2969" t="str">
            <v xml:space="preserve">OTRAS INDUSTRIAS MANUFACTURERAS              </v>
          </cell>
          <cell r="H2969">
            <v>2968</v>
          </cell>
          <cell r="I2969">
            <v>3978033</v>
          </cell>
          <cell r="J2969">
            <v>3088</v>
          </cell>
          <cell r="K2969">
            <v>2332325</v>
          </cell>
          <cell r="L2969">
            <v>4037</v>
          </cell>
          <cell r="M2969">
            <v>9849920</v>
          </cell>
          <cell r="N2969">
            <v>2620</v>
          </cell>
          <cell r="O2969">
            <v>4221547</v>
          </cell>
          <cell r="P2969">
            <v>2629</v>
          </cell>
          <cell r="Q2969">
            <v>936669</v>
          </cell>
          <cell r="R2969">
            <v>2626</v>
          </cell>
          <cell r="S2969">
            <v>550420</v>
          </cell>
          <cell r="T2969">
            <v>17968</v>
          </cell>
          <cell r="U2969">
            <v>2788</v>
          </cell>
        </row>
        <row r="2970">
          <cell r="A2970">
            <v>830077515</v>
          </cell>
          <cell r="B2970" t="str">
            <v xml:space="preserve">GLOBAL MOTOR LTDA                                                     </v>
          </cell>
          <cell r="C2970" t="str">
            <v xml:space="preserve">BOGOTA D.C.               </v>
          </cell>
          <cell r="D2970" t="str">
            <v xml:space="preserve">BOGOTA D.C.               </v>
          </cell>
          <cell r="E2970" t="str">
            <v>INSPECCIÓN</v>
          </cell>
          <cell r="F2970" t="str">
            <v>ACTIVA</v>
          </cell>
          <cell r="G2970" t="str">
            <v xml:space="preserve">COMERCIO AL POR MAYOR                        </v>
          </cell>
          <cell r="H2970">
            <v>2969</v>
          </cell>
          <cell r="I2970">
            <v>3945077</v>
          </cell>
          <cell r="J2970">
            <v>3321</v>
          </cell>
          <cell r="K2970">
            <v>2084512</v>
          </cell>
          <cell r="L2970">
            <v>5051</v>
          </cell>
          <cell r="M2970">
            <v>7369040</v>
          </cell>
          <cell r="N2970">
            <v>3200</v>
          </cell>
          <cell r="O2970">
            <v>3300781</v>
          </cell>
          <cell r="P2970">
            <v>1786</v>
          </cell>
          <cell r="Q2970">
            <v>1520511</v>
          </cell>
          <cell r="R2970">
            <v>2002</v>
          </cell>
          <cell r="S2970">
            <v>804551</v>
          </cell>
          <cell r="T2970">
            <v>18329</v>
          </cell>
          <cell r="U2970">
            <v>2844</v>
          </cell>
        </row>
        <row r="2971">
          <cell r="A2971">
            <v>830023818</v>
          </cell>
          <cell r="B2971" t="str">
            <v xml:space="preserve">IMAGEN &amp; MARCA LTDA                                                   </v>
          </cell>
          <cell r="C2971" t="str">
            <v xml:space="preserve">BOGOTA D.C.               </v>
          </cell>
          <cell r="D2971" t="str">
            <v xml:space="preserve">BOGOTA D.C.               </v>
          </cell>
          <cell r="E2971" t="str">
            <v>INSPECCIÓN</v>
          </cell>
          <cell r="F2971" t="str">
            <v>ACTIVA</v>
          </cell>
          <cell r="G2971" t="str">
            <v xml:space="preserve">OTRAS ACTIVIDADES EMPRESARIALES              </v>
          </cell>
          <cell r="H2971">
            <v>2970</v>
          </cell>
          <cell r="I2971">
            <v>3938207</v>
          </cell>
          <cell r="J2971">
            <v>4459</v>
          </cell>
          <cell r="K2971">
            <v>1240348</v>
          </cell>
          <cell r="L2971">
            <v>3750</v>
          </cell>
          <cell r="M2971">
            <v>10802211</v>
          </cell>
          <cell r="N2971">
            <v>2875</v>
          </cell>
          <cell r="O2971">
            <v>3753205</v>
          </cell>
          <cell r="P2971">
            <v>1980</v>
          </cell>
          <cell r="Q2971">
            <v>1355695</v>
          </cell>
          <cell r="R2971">
            <v>2389</v>
          </cell>
          <cell r="S2971">
            <v>628140</v>
          </cell>
          <cell r="T2971">
            <v>18423</v>
          </cell>
          <cell r="U2971">
            <v>2858</v>
          </cell>
        </row>
        <row r="2972">
          <cell r="A2972">
            <v>800216130</v>
          </cell>
          <cell r="B2972" t="str">
            <v xml:space="preserve">COMPA¥IA VINICOLA NACIONAL LIMITADA ïCOVINAL LTDAï                    </v>
          </cell>
          <cell r="C2972" t="str">
            <v xml:space="preserve">CALI                      </v>
          </cell>
          <cell r="D2972" t="str">
            <v xml:space="preserve">VALLE                     </v>
          </cell>
          <cell r="E2972" t="str">
            <v>INSPECCIÓN</v>
          </cell>
          <cell r="F2972" t="str">
            <v>ACTIVA</v>
          </cell>
          <cell r="G2972" t="str">
            <v xml:space="preserve">BEBIDAS                                      </v>
          </cell>
          <cell r="H2972">
            <v>2971</v>
          </cell>
          <cell r="I2972">
            <v>3904834</v>
          </cell>
          <cell r="J2972">
            <v>2641.5</v>
          </cell>
          <cell r="K2972">
            <v>2900794</v>
          </cell>
          <cell r="L2972">
            <v>5628</v>
          </cell>
          <cell r="M2972">
            <v>6327128</v>
          </cell>
          <cell r="N2972">
            <v>3644</v>
          </cell>
          <cell r="O2972">
            <v>2830768</v>
          </cell>
          <cell r="P2972">
            <v>1622</v>
          </cell>
          <cell r="Q2972">
            <v>1706298</v>
          </cell>
          <cell r="R2972">
            <v>1759</v>
          </cell>
          <cell r="S2972">
            <v>956652</v>
          </cell>
          <cell r="T2972">
            <v>18265.5</v>
          </cell>
          <cell r="U2972">
            <v>2842</v>
          </cell>
        </row>
        <row r="2973">
          <cell r="A2973">
            <v>830062040</v>
          </cell>
          <cell r="B2973" t="str">
            <v xml:space="preserve">SERVICONFORT COLOMBIA S.A.                                            </v>
          </cell>
          <cell r="C2973" t="str">
            <v xml:space="preserve">BOGOTA D.C.               </v>
          </cell>
          <cell r="D2973" t="str">
            <v xml:space="preserve">BOGOTA D.C.               </v>
          </cell>
          <cell r="E2973" t="str">
            <v>INSPECCIÓN</v>
          </cell>
          <cell r="F2973" t="str">
            <v>ACTIVA</v>
          </cell>
          <cell r="G2973" t="str">
            <v xml:space="preserve">OTRAS ACTIVIDADES DE SERVISIOS COMUNITARIOS, </v>
          </cell>
          <cell r="H2973">
            <v>2972</v>
          </cell>
          <cell r="I2973">
            <v>3893539</v>
          </cell>
          <cell r="J2973">
            <v>2966.5</v>
          </cell>
          <cell r="K2973">
            <v>2476512</v>
          </cell>
          <cell r="L2973">
            <v>5317</v>
          </cell>
          <cell r="M2973">
            <v>6865525</v>
          </cell>
          <cell r="N2973">
            <v>2920</v>
          </cell>
          <cell r="O2973">
            <v>3677711</v>
          </cell>
          <cell r="P2973">
            <v>1185</v>
          </cell>
          <cell r="Q2973">
            <v>2452242</v>
          </cell>
          <cell r="R2973">
            <v>1285</v>
          </cell>
          <cell r="S2973">
            <v>1454597</v>
          </cell>
          <cell r="T2973">
            <v>16645.5</v>
          </cell>
          <cell r="U2973">
            <v>2617</v>
          </cell>
        </row>
        <row r="2974">
          <cell r="A2974">
            <v>830131226</v>
          </cell>
          <cell r="B2974" t="str">
            <v xml:space="preserve">IBEROAMERICANA DE ALIMENTOS Y SERVICIOS S.A.                          </v>
          </cell>
          <cell r="C2974" t="str">
            <v xml:space="preserve">BOGOTA D.C.               </v>
          </cell>
          <cell r="D2974" t="str">
            <v xml:space="preserve">BOGOTA D.C.               </v>
          </cell>
          <cell r="E2974" t="str">
            <v>VIGILANCIA</v>
          </cell>
          <cell r="F2974" t="str">
            <v>ACTIVA</v>
          </cell>
          <cell r="G2974" t="str">
            <v xml:space="preserve">PRODUCTOS ALIMENTICIOS                       </v>
          </cell>
          <cell r="H2974">
            <v>2973</v>
          </cell>
          <cell r="I2974">
            <v>3876386</v>
          </cell>
          <cell r="J2974">
            <v>2927.5</v>
          </cell>
          <cell r="K2974">
            <v>2519035</v>
          </cell>
          <cell r="L2974">
            <v>2965</v>
          </cell>
          <cell r="M2974">
            <v>14357233</v>
          </cell>
          <cell r="N2974">
            <v>4772</v>
          </cell>
          <cell r="O2974">
            <v>2022897</v>
          </cell>
          <cell r="P2974">
            <v>2504</v>
          </cell>
          <cell r="Q2974">
            <v>997925</v>
          </cell>
          <cell r="R2974">
            <v>2760</v>
          </cell>
          <cell r="S2974">
            <v>513249</v>
          </cell>
          <cell r="T2974">
            <v>18901.5</v>
          </cell>
          <cell r="U2974">
            <v>2949</v>
          </cell>
        </row>
        <row r="2975">
          <cell r="A2975">
            <v>890319535</v>
          </cell>
          <cell r="B2975" t="str">
            <v xml:space="preserve">EL GRAN TORNILLO CATERPILLAR S.A.                                     </v>
          </cell>
          <cell r="C2975" t="str">
            <v xml:space="preserve">CALI                      </v>
          </cell>
          <cell r="D2975" t="str">
            <v xml:space="preserve">VALLE                     </v>
          </cell>
          <cell r="E2975" t="str">
            <v>INSPECCIÓN</v>
          </cell>
          <cell r="F2975" t="str">
            <v>ACTIVA</v>
          </cell>
          <cell r="G2975" t="str">
            <v xml:space="preserve">COMERCIO DE VEHICULOS Y ACTIVIDADES CONEXAS  </v>
          </cell>
          <cell r="H2975">
            <v>2974</v>
          </cell>
          <cell r="I2975">
            <v>3841652</v>
          </cell>
          <cell r="J2975">
            <v>2727</v>
          </cell>
          <cell r="K2975">
            <v>2783250</v>
          </cell>
          <cell r="L2975">
            <v>4615</v>
          </cell>
          <cell r="M2975">
            <v>8380499</v>
          </cell>
          <cell r="N2975">
            <v>3488</v>
          </cell>
          <cell r="O2975">
            <v>2974850</v>
          </cell>
          <cell r="P2975">
            <v>1661</v>
          </cell>
          <cell r="Q2975">
            <v>1651887</v>
          </cell>
          <cell r="R2975">
            <v>1687</v>
          </cell>
          <cell r="S2975">
            <v>1012282</v>
          </cell>
          <cell r="T2975">
            <v>17152</v>
          </cell>
          <cell r="U2975">
            <v>2702</v>
          </cell>
        </row>
        <row r="2976">
          <cell r="A2976">
            <v>830030037</v>
          </cell>
          <cell r="B2976" t="str">
            <v xml:space="preserve">LABORATORIOS FINLAY DE COLOMBIA ESCANDON Y CIA S.C.S.                 </v>
          </cell>
          <cell r="C2976" t="str">
            <v xml:space="preserve">BOGOTA D.C.               </v>
          </cell>
          <cell r="D2976" t="str">
            <v xml:space="preserve">BOGOTA D.C.               </v>
          </cell>
          <cell r="E2976" t="str">
            <v>INSPECCIÓN</v>
          </cell>
          <cell r="F2976" t="str">
            <v>ACTIVA</v>
          </cell>
          <cell r="G2976" t="str">
            <v xml:space="preserve">PRODUCTOS QUIMICOS                           </v>
          </cell>
          <cell r="H2976">
            <v>2975</v>
          </cell>
          <cell r="I2976">
            <v>3836554</v>
          </cell>
          <cell r="J2976">
            <v>2568.5</v>
          </cell>
          <cell r="K2976">
            <v>2979686</v>
          </cell>
          <cell r="L2976">
            <v>6339</v>
          </cell>
          <cell r="M2976">
            <v>5201273</v>
          </cell>
          <cell r="N2976">
            <v>2650</v>
          </cell>
          <cell r="O2976">
            <v>4147856</v>
          </cell>
          <cell r="P2976">
            <v>1583</v>
          </cell>
          <cell r="Q2976">
            <v>1763890</v>
          </cell>
          <cell r="R2976">
            <v>2004</v>
          </cell>
          <cell r="S2976">
            <v>803403</v>
          </cell>
          <cell r="T2976">
            <v>18119.5</v>
          </cell>
          <cell r="U2976">
            <v>2839</v>
          </cell>
        </row>
        <row r="2977">
          <cell r="A2977">
            <v>830066201</v>
          </cell>
          <cell r="B2977" t="str">
            <v xml:space="preserve">IPSOS ASI ANDINA S.A.                                                 </v>
          </cell>
          <cell r="C2977" t="str">
            <v xml:space="preserve">BOGOTA D.C.               </v>
          </cell>
          <cell r="D2977" t="str">
            <v xml:space="preserve">BOGOTA D.C.               </v>
          </cell>
          <cell r="E2977" t="str">
            <v>INSPECCIÓN</v>
          </cell>
          <cell r="F2977" t="str">
            <v>ACTIVA</v>
          </cell>
          <cell r="G2977" t="str">
            <v xml:space="preserve">OTRAS ACTIVIDADES EMPRESARIALES              </v>
          </cell>
          <cell r="H2977">
            <v>2976</v>
          </cell>
          <cell r="I2977">
            <v>3830813</v>
          </cell>
          <cell r="J2977">
            <v>2782.5</v>
          </cell>
          <cell r="K2977">
            <v>2710766</v>
          </cell>
          <cell r="L2977">
            <v>5801</v>
          </cell>
          <cell r="M2977">
            <v>6019788</v>
          </cell>
          <cell r="N2977">
            <v>1936</v>
          </cell>
          <cell r="O2977">
            <v>6019788</v>
          </cell>
          <cell r="P2977">
            <v>1966</v>
          </cell>
          <cell r="Q2977">
            <v>1361607</v>
          </cell>
          <cell r="R2977">
            <v>2134</v>
          </cell>
          <cell r="S2977">
            <v>739192</v>
          </cell>
          <cell r="T2977">
            <v>17595.5</v>
          </cell>
          <cell r="U2977">
            <v>2762</v>
          </cell>
        </row>
        <row r="2978">
          <cell r="A2978">
            <v>800183270</v>
          </cell>
          <cell r="B2978" t="str">
            <v xml:space="preserve">CPL AROMAS COLOMBIA LTDA                                              </v>
          </cell>
          <cell r="C2978" t="str">
            <v xml:space="preserve">BOGOTA D.C.               </v>
          </cell>
          <cell r="D2978" t="str">
            <v xml:space="preserve">BOGOTA D.C.               </v>
          </cell>
          <cell r="E2978" t="str">
            <v>INSPECCIÓN</v>
          </cell>
          <cell r="F2978" t="str">
            <v>ACTIVA</v>
          </cell>
          <cell r="G2978" t="str">
            <v xml:space="preserve">COMERCIO AL POR MAYOR                        </v>
          </cell>
          <cell r="H2978">
            <v>2977</v>
          </cell>
          <cell r="I2978">
            <v>3817716</v>
          </cell>
          <cell r="J2978">
            <v>2901</v>
          </cell>
          <cell r="K2978">
            <v>2550763</v>
          </cell>
          <cell r="L2978">
            <v>5367</v>
          </cell>
          <cell r="M2978">
            <v>6760460</v>
          </cell>
          <cell r="N2978">
            <v>2794</v>
          </cell>
          <cell r="O2978">
            <v>3890556</v>
          </cell>
          <cell r="P2978">
            <v>1918</v>
          </cell>
          <cell r="Q2978">
            <v>1400388</v>
          </cell>
          <cell r="R2978">
            <v>2053</v>
          </cell>
          <cell r="S2978">
            <v>777923</v>
          </cell>
          <cell r="T2978">
            <v>18010</v>
          </cell>
          <cell r="U2978">
            <v>2826</v>
          </cell>
        </row>
        <row r="2979">
          <cell r="A2979">
            <v>830036518</v>
          </cell>
          <cell r="B2979" t="str">
            <v xml:space="preserve">INTERMARKETING EXPRESS S.A.                                           </v>
          </cell>
          <cell r="C2979" t="str">
            <v xml:space="preserve">BOGOTA D.C.               </v>
          </cell>
          <cell r="D2979" t="str">
            <v xml:space="preserve">BOGOTA D.C.               </v>
          </cell>
          <cell r="E2979" t="str">
            <v>INSPECCIÓN</v>
          </cell>
          <cell r="F2979" t="str">
            <v>ACTIVA</v>
          </cell>
          <cell r="G2979" t="str">
            <v xml:space="preserve">COMERCIO AL POR MENOR                        </v>
          </cell>
          <cell r="H2979">
            <v>2978</v>
          </cell>
          <cell r="I2979">
            <v>3803858</v>
          </cell>
          <cell r="J2979">
            <v>4219.5</v>
          </cell>
          <cell r="K2979">
            <v>1381818</v>
          </cell>
          <cell r="L2979">
            <v>3509</v>
          </cell>
          <cell r="M2979">
            <v>11798367</v>
          </cell>
          <cell r="N2979">
            <v>1431</v>
          </cell>
          <cell r="O2979">
            <v>8163378</v>
          </cell>
          <cell r="P2979">
            <v>2914</v>
          </cell>
          <cell r="Q2979">
            <v>815820</v>
          </cell>
          <cell r="R2979">
            <v>2718</v>
          </cell>
          <cell r="S2979">
            <v>522753</v>
          </cell>
          <cell r="T2979">
            <v>17769.5</v>
          </cell>
          <cell r="U2979">
            <v>2795</v>
          </cell>
        </row>
        <row r="2980">
          <cell r="A2980">
            <v>860400538</v>
          </cell>
          <cell r="B2980" t="str">
            <v xml:space="preserve">RAYCO LTDA. RODRIGO ARISTIZABAL Y CIA LTDA.                           </v>
          </cell>
          <cell r="C2980" t="str">
            <v xml:space="preserve">BOGOTA D.C.               </v>
          </cell>
          <cell r="D2980" t="str">
            <v xml:space="preserve">BOGOTA D.C.               </v>
          </cell>
          <cell r="E2980" t="str">
            <v>INSPECCIÓN</v>
          </cell>
          <cell r="F2980" t="str">
            <v>ACTIVA</v>
          </cell>
          <cell r="G2980" t="str">
            <v xml:space="preserve">COMERCIO AL POR MAYOR                        </v>
          </cell>
          <cell r="H2980">
            <v>2979</v>
          </cell>
          <cell r="I2980">
            <v>3771054</v>
          </cell>
          <cell r="J2980">
            <v>3813</v>
          </cell>
          <cell r="K2980">
            <v>1662062</v>
          </cell>
          <cell r="L2980">
            <v>3696</v>
          </cell>
          <cell r="M2980">
            <v>10990540</v>
          </cell>
          <cell r="N2980">
            <v>2514</v>
          </cell>
          <cell r="O2980">
            <v>4452801</v>
          </cell>
          <cell r="P2980">
            <v>2328</v>
          </cell>
          <cell r="Q2980">
            <v>1093280</v>
          </cell>
          <cell r="R2980">
            <v>2970</v>
          </cell>
          <cell r="S2980">
            <v>465260</v>
          </cell>
          <cell r="T2980">
            <v>18300</v>
          </cell>
          <cell r="U2980">
            <v>2877</v>
          </cell>
        </row>
        <row r="2981">
          <cell r="A2981">
            <v>860522381</v>
          </cell>
          <cell r="B2981" t="str">
            <v xml:space="preserve">ADVISORY SERVICES LTDA.                                               </v>
          </cell>
          <cell r="C2981" t="str">
            <v xml:space="preserve">BOGOTA D.C.               </v>
          </cell>
          <cell r="D2981" t="str">
            <v xml:space="preserve">BOGOTA D.C.               </v>
          </cell>
          <cell r="E2981" t="str">
            <v>VIGILANCIA</v>
          </cell>
          <cell r="F2981" t="str">
            <v>ACTIVA</v>
          </cell>
          <cell r="G2981" t="str">
            <v xml:space="preserve">OTRAS ACTIVIDADES EMPRESARIALES              </v>
          </cell>
          <cell r="H2981">
            <v>2980</v>
          </cell>
          <cell r="I2981">
            <v>3763490</v>
          </cell>
          <cell r="J2981">
            <v>3853.5</v>
          </cell>
          <cell r="K2981">
            <v>1632501</v>
          </cell>
          <cell r="L2981">
            <v>3126</v>
          </cell>
          <cell r="M2981">
            <v>13435173</v>
          </cell>
          <cell r="N2981">
            <v>884</v>
          </cell>
          <cell r="O2981">
            <v>13435173</v>
          </cell>
          <cell r="P2981">
            <v>1847</v>
          </cell>
          <cell r="Q2981">
            <v>1469836</v>
          </cell>
          <cell r="R2981">
            <v>1564</v>
          </cell>
          <cell r="S2981">
            <v>1118972</v>
          </cell>
          <cell r="T2981">
            <v>14254.5</v>
          </cell>
          <cell r="U2981">
            <v>2340</v>
          </cell>
        </row>
        <row r="2982">
          <cell r="A2982">
            <v>830121259</v>
          </cell>
          <cell r="B2982" t="str">
            <v xml:space="preserve">VIDRIO EQUIPOS Y ACCESORIOS VEA &amp; CIA LTDA                            </v>
          </cell>
          <cell r="C2982" t="str">
            <v xml:space="preserve">BOGOTA D.C.               </v>
          </cell>
          <cell r="D2982" t="str">
            <v xml:space="preserve">BOGOTA D.C.               </v>
          </cell>
          <cell r="E2982" t="str">
            <v>INSPECCIÓN</v>
          </cell>
          <cell r="F2982" t="str">
            <v>ACTIVA</v>
          </cell>
          <cell r="G2982" t="str">
            <v xml:space="preserve">INDUSTRIA METALMECANICA DERIVADA             </v>
          </cell>
          <cell r="H2982">
            <v>2981</v>
          </cell>
          <cell r="I2982">
            <v>3730762</v>
          </cell>
          <cell r="J2982">
            <v>3867</v>
          </cell>
          <cell r="K2982">
            <v>1622383</v>
          </cell>
          <cell r="L2982">
            <v>4518</v>
          </cell>
          <cell r="M2982">
            <v>8639098</v>
          </cell>
          <cell r="N2982">
            <v>3888</v>
          </cell>
          <cell r="O2982">
            <v>2635547</v>
          </cell>
          <cell r="P2982">
            <v>1481</v>
          </cell>
          <cell r="Q2982">
            <v>1899638</v>
          </cell>
          <cell r="R2982">
            <v>1473</v>
          </cell>
          <cell r="S2982">
            <v>1207364</v>
          </cell>
          <cell r="T2982">
            <v>18208</v>
          </cell>
          <cell r="U2982">
            <v>2871</v>
          </cell>
        </row>
        <row r="2983">
          <cell r="A2983">
            <v>811003486</v>
          </cell>
          <cell r="B2983" t="str">
            <v xml:space="preserve">QUIPUX S.A.                                                           </v>
          </cell>
          <cell r="C2983" t="str">
            <v xml:space="preserve">MEDELLIN                  </v>
          </cell>
          <cell r="D2983" t="str">
            <v xml:space="preserve">ANTIOQUIA                 </v>
          </cell>
          <cell r="E2983" t="str">
            <v>INSPECCIÓN</v>
          </cell>
          <cell r="F2983" t="str">
            <v>ACTIVA</v>
          </cell>
          <cell r="G2983" t="str">
            <v xml:space="preserve">ACTIVIDADES DE INFORMATICA                   </v>
          </cell>
          <cell r="H2983">
            <v>2982</v>
          </cell>
          <cell r="I2983">
            <v>3702808</v>
          </cell>
          <cell r="J2983">
            <v>3409</v>
          </cell>
          <cell r="K2983">
            <v>1991684</v>
          </cell>
          <cell r="L2983">
            <v>4276</v>
          </cell>
          <cell r="M2983">
            <v>9191128</v>
          </cell>
          <cell r="N2983">
            <v>1279</v>
          </cell>
          <cell r="O2983">
            <v>9191128</v>
          </cell>
          <cell r="P2983">
            <v>2334</v>
          </cell>
          <cell r="Q2983">
            <v>1091834</v>
          </cell>
          <cell r="R2983">
            <v>2366</v>
          </cell>
          <cell r="S2983">
            <v>634521</v>
          </cell>
          <cell r="T2983">
            <v>16646</v>
          </cell>
          <cell r="U2983">
            <v>2656</v>
          </cell>
        </row>
        <row r="2984">
          <cell r="A2984">
            <v>800079603</v>
          </cell>
          <cell r="B2984" t="str">
            <v xml:space="preserve">RESTAURANTE LA VIANDA LIMITADA                                        </v>
          </cell>
          <cell r="C2984" t="str">
            <v xml:space="preserve">BARRANQUILLA              </v>
          </cell>
          <cell r="D2984" t="str">
            <v xml:space="preserve">ATLANTICO                 </v>
          </cell>
          <cell r="E2984" t="str">
            <v>INSPECCIÓN</v>
          </cell>
          <cell r="F2984" t="str">
            <v>ACTIVA</v>
          </cell>
          <cell r="G2984" t="str">
            <v xml:space="preserve">EXPENDIO DE ALIMENTOS Y BEBIDAS              </v>
          </cell>
          <cell r="H2984">
            <v>2983</v>
          </cell>
          <cell r="I2984">
            <v>3682376</v>
          </cell>
          <cell r="J2984">
            <v>4222</v>
          </cell>
          <cell r="K2984">
            <v>1380112</v>
          </cell>
          <cell r="L2984">
            <v>3474</v>
          </cell>
          <cell r="M2984">
            <v>11940352</v>
          </cell>
          <cell r="N2984">
            <v>1807</v>
          </cell>
          <cell r="O2984">
            <v>6484348</v>
          </cell>
          <cell r="P2984">
            <v>2764</v>
          </cell>
          <cell r="Q2984">
            <v>874992</v>
          </cell>
          <cell r="R2984">
            <v>3626</v>
          </cell>
          <cell r="S2984">
            <v>344432</v>
          </cell>
          <cell r="T2984">
            <v>18876</v>
          </cell>
          <cell r="U2984">
            <v>2990</v>
          </cell>
        </row>
        <row r="2985">
          <cell r="A2985">
            <v>800006854</v>
          </cell>
          <cell r="B2985" t="str">
            <v xml:space="preserve">MARCA ZETA LTDA                                                       </v>
          </cell>
          <cell r="C2985" t="str">
            <v xml:space="preserve">MEDELLIN                  </v>
          </cell>
          <cell r="D2985" t="str">
            <v xml:space="preserve">ANTIOQUIA                 </v>
          </cell>
          <cell r="E2985" t="str">
            <v>INSPECCIÓN</v>
          </cell>
          <cell r="F2985" t="str">
            <v>ACTIVA</v>
          </cell>
          <cell r="G2985" t="str">
            <v>EDITORIAL E IMPRESION (SIN INCLUIR PUBLICACIO</v>
          </cell>
          <cell r="H2985">
            <v>2984</v>
          </cell>
          <cell r="I2985">
            <v>3651054</v>
          </cell>
          <cell r="J2985">
            <v>2951.5</v>
          </cell>
          <cell r="K2985">
            <v>2495454</v>
          </cell>
          <cell r="L2985">
            <v>4538</v>
          </cell>
          <cell r="M2985">
            <v>8582161</v>
          </cell>
          <cell r="N2985">
            <v>2342</v>
          </cell>
          <cell r="O2985">
            <v>4794037</v>
          </cell>
          <cell r="P2985">
            <v>1791</v>
          </cell>
          <cell r="Q2985">
            <v>1517264</v>
          </cell>
          <cell r="R2985">
            <v>2038</v>
          </cell>
          <cell r="S2985">
            <v>785834</v>
          </cell>
          <cell r="T2985">
            <v>16644.5</v>
          </cell>
          <cell r="U2985">
            <v>2663</v>
          </cell>
        </row>
        <row r="2986">
          <cell r="A2986">
            <v>830077417</v>
          </cell>
          <cell r="B2986" t="str">
            <v xml:space="preserve">MERCADEO RELACIONAL S.A.                                              </v>
          </cell>
          <cell r="C2986" t="str">
            <v xml:space="preserve">BOGOTA D.C.               </v>
          </cell>
          <cell r="D2986" t="str">
            <v xml:space="preserve">BOGOTA D.C.               </v>
          </cell>
          <cell r="E2986" t="str">
            <v>INSPECCIÓN</v>
          </cell>
          <cell r="F2986" t="str">
            <v>ACTIVA</v>
          </cell>
          <cell r="G2986" t="str">
            <v xml:space="preserve">OTRAS ACTIVIDADES EMPRESARIALES              </v>
          </cell>
          <cell r="H2986">
            <v>2985</v>
          </cell>
          <cell r="I2986">
            <v>3606995</v>
          </cell>
          <cell r="J2986">
            <v>4092.5</v>
          </cell>
          <cell r="K2986">
            <v>1462659</v>
          </cell>
          <cell r="L2986">
            <v>3344</v>
          </cell>
          <cell r="M2986">
            <v>12496648</v>
          </cell>
          <cell r="N2986">
            <v>1027</v>
          </cell>
          <cell r="O2986">
            <v>11543407</v>
          </cell>
          <cell r="P2986">
            <v>2090</v>
          </cell>
          <cell r="Q2986">
            <v>1271133</v>
          </cell>
          <cell r="R2986">
            <v>1627</v>
          </cell>
          <cell r="S2986">
            <v>1057641</v>
          </cell>
          <cell r="T2986">
            <v>15165.5</v>
          </cell>
          <cell r="U2986">
            <v>2485</v>
          </cell>
        </row>
        <row r="2987">
          <cell r="A2987">
            <v>830004408</v>
          </cell>
          <cell r="B2987" t="str">
            <v xml:space="preserve">INDUSTRIAS PLASTICAS HERBEPLAST LTDA                                  </v>
          </cell>
          <cell r="C2987" t="str">
            <v xml:space="preserve">BOGOTA D.C.               </v>
          </cell>
          <cell r="D2987" t="str">
            <v xml:space="preserve">BOGOTA D.C.               </v>
          </cell>
          <cell r="E2987" t="str">
            <v>INSPECCIÓN</v>
          </cell>
          <cell r="F2987" t="str">
            <v>ACTIVA</v>
          </cell>
          <cell r="G2987" t="str">
            <v xml:space="preserve">PRODUCTOS DE PLASTICO                        </v>
          </cell>
          <cell r="H2987">
            <v>2986</v>
          </cell>
          <cell r="I2987">
            <v>3604031</v>
          </cell>
          <cell r="J2987">
            <v>2754.5</v>
          </cell>
          <cell r="K2987">
            <v>2746375</v>
          </cell>
          <cell r="L2987">
            <v>4913</v>
          </cell>
          <cell r="M2987">
            <v>7679046</v>
          </cell>
          <cell r="N2987">
            <v>4763</v>
          </cell>
          <cell r="O2987">
            <v>2026291</v>
          </cell>
          <cell r="P2987">
            <v>1831</v>
          </cell>
          <cell r="Q2987">
            <v>1482555</v>
          </cell>
          <cell r="R2987">
            <v>1509</v>
          </cell>
          <cell r="S2987">
            <v>1175645</v>
          </cell>
          <cell r="T2987">
            <v>18756.5</v>
          </cell>
          <cell r="U2987">
            <v>2987</v>
          </cell>
        </row>
        <row r="2988">
          <cell r="A2988">
            <v>830000889</v>
          </cell>
          <cell r="B2988" t="str">
            <v xml:space="preserve">YANHAAS S.A,                                                          </v>
          </cell>
          <cell r="C2988" t="str">
            <v xml:space="preserve">BOGOTA D.C.               </v>
          </cell>
          <cell r="D2988" t="str">
            <v xml:space="preserve">BOGOTA D.C.               </v>
          </cell>
          <cell r="E2988" t="str">
            <v>INSPECCIÓN</v>
          </cell>
          <cell r="F2988" t="str">
            <v>ACTIVA</v>
          </cell>
          <cell r="G2988" t="str">
            <v xml:space="preserve">OTRAS ACTIVIDADES EMPRESARIALES              </v>
          </cell>
          <cell r="H2988">
            <v>2987</v>
          </cell>
          <cell r="I2988">
            <v>3569273</v>
          </cell>
          <cell r="J2988">
            <v>3645.5</v>
          </cell>
          <cell r="K2988">
            <v>1780729</v>
          </cell>
          <cell r="L2988">
            <v>5148</v>
          </cell>
          <cell r="M2988">
            <v>7175451</v>
          </cell>
          <cell r="N2988">
            <v>1651</v>
          </cell>
          <cell r="O2988">
            <v>7175451</v>
          </cell>
          <cell r="P2988">
            <v>2307</v>
          </cell>
          <cell r="Q2988">
            <v>1105759</v>
          </cell>
          <cell r="R2988">
            <v>2485</v>
          </cell>
          <cell r="S2988">
            <v>597484</v>
          </cell>
          <cell r="T2988">
            <v>18223.5</v>
          </cell>
          <cell r="U2988">
            <v>2907</v>
          </cell>
        </row>
        <row r="2989">
          <cell r="A2989">
            <v>800187762</v>
          </cell>
          <cell r="B2989" t="str">
            <v xml:space="preserve">JUGAR S.A.                                                            </v>
          </cell>
          <cell r="C2989" t="str">
            <v xml:space="preserve">CARTAGO                   </v>
          </cell>
          <cell r="D2989" t="str">
            <v xml:space="preserve">VALLE                     </v>
          </cell>
          <cell r="E2989" t="str">
            <v>VIGILANCIA</v>
          </cell>
          <cell r="F2989" t="str">
            <v>ACTIVA</v>
          </cell>
          <cell r="G2989" t="str">
            <v xml:space="preserve">OTRAS ACTIVIDADES DE SERVISIOS COMUNITARIOS, </v>
          </cell>
          <cell r="H2989">
            <v>2988</v>
          </cell>
          <cell r="I2989">
            <v>3544479</v>
          </cell>
          <cell r="J2989">
            <v>3284</v>
          </cell>
          <cell r="K2989">
            <v>2123602</v>
          </cell>
          <cell r="L2989">
            <v>2985</v>
          </cell>
          <cell r="M2989">
            <v>14251434</v>
          </cell>
          <cell r="N2989">
            <v>3009</v>
          </cell>
          <cell r="O2989">
            <v>3545503</v>
          </cell>
          <cell r="P2989">
            <v>2551</v>
          </cell>
          <cell r="Q2989">
            <v>974344</v>
          </cell>
          <cell r="R2989">
            <v>2948</v>
          </cell>
          <cell r="S2989">
            <v>469303</v>
          </cell>
          <cell r="T2989">
            <v>17765</v>
          </cell>
          <cell r="U2989">
            <v>2845</v>
          </cell>
        </row>
        <row r="2990">
          <cell r="A2990">
            <v>860056203</v>
          </cell>
          <cell r="B2990" t="str">
            <v xml:space="preserve">FALCO LTDA                                                            </v>
          </cell>
          <cell r="C2990" t="str">
            <v xml:space="preserve">MOSQUERA                  </v>
          </cell>
          <cell r="D2990" t="str">
            <v xml:space="preserve">CUNDINAMARCA              </v>
          </cell>
          <cell r="E2990" t="str">
            <v>INSPECCIÓN</v>
          </cell>
          <cell r="F2990" t="str">
            <v>ACTIVA</v>
          </cell>
          <cell r="G2990" t="str">
            <v xml:space="preserve">OTRAS INDUSTRIAS MANUFACTURERAS              </v>
          </cell>
          <cell r="H2990">
            <v>2989</v>
          </cell>
          <cell r="I2990">
            <v>3504862</v>
          </cell>
          <cell r="J2990">
            <v>2884</v>
          </cell>
          <cell r="K2990">
            <v>2574615</v>
          </cell>
          <cell r="L2990">
            <v>4867</v>
          </cell>
          <cell r="M2990">
            <v>7781570</v>
          </cell>
          <cell r="N2990">
            <v>3281</v>
          </cell>
          <cell r="O2990">
            <v>3187422</v>
          </cell>
          <cell r="P2990">
            <v>1271</v>
          </cell>
          <cell r="Q2990">
            <v>2252150</v>
          </cell>
          <cell r="R2990">
            <v>1146</v>
          </cell>
          <cell r="S2990">
            <v>1642522</v>
          </cell>
          <cell r="T2990">
            <v>16438</v>
          </cell>
          <cell r="U2990">
            <v>2665</v>
          </cell>
        </row>
        <row r="2991">
          <cell r="A2991">
            <v>830070685</v>
          </cell>
          <cell r="B2991" t="str">
            <v xml:space="preserve">D CONTADORES LTDA                                                     </v>
          </cell>
          <cell r="C2991" t="str">
            <v xml:space="preserve">BOGOTA D.C.               </v>
          </cell>
          <cell r="D2991" t="str">
            <v xml:space="preserve">BOGOTA D.C.               </v>
          </cell>
          <cell r="E2991" t="str">
            <v>INSPECCIÓN</v>
          </cell>
          <cell r="F2991" t="str">
            <v>ACTIVA</v>
          </cell>
          <cell r="G2991" t="str">
            <v xml:space="preserve">OTRAS ACTIVIDADES EMPRESARIALES              </v>
          </cell>
          <cell r="H2991">
            <v>2990</v>
          </cell>
          <cell r="I2991">
            <v>3459511</v>
          </cell>
          <cell r="J2991">
            <v>4206.5</v>
          </cell>
          <cell r="K2991">
            <v>1390009</v>
          </cell>
          <cell r="L2991">
            <v>4643</v>
          </cell>
          <cell r="M2991">
            <v>8328719</v>
          </cell>
          <cell r="N2991">
            <v>1405</v>
          </cell>
          <cell r="O2991">
            <v>8328719</v>
          </cell>
          <cell r="P2991">
            <v>1579</v>
          </cell>
          <cell r="Q2991">
            <v>1767942</v>
          </cell>
          <cell r="R2991">
            <v>1692</v>
          </cell>
          <cell r="S2991">
            <v>1009146</v>
          </cell>
          <cell r="T2991">
            <v>16515.5</v>
          </cell>
          <cell r="U2991">
            <v>2692</v>
          </cell>
        </row>
        <row r="2992">
          <cell r="A2992">
            <v>811021848</v>
          </cell>
          <cell r="B2992" t="str">
            <v xml:space="preserve">DAES S.A.                                                             </v>
          </cell>
          <cell r="C2992" t="str">
            <v xml:space="preserve">CAUCASIA                  </v>
          </cell>
          <cell r="D2992" t="str">
            <v xml:space="preserve">ANTIOQUIA                 </v>
          </cell>
          <cell r="E2992" t="str">
            <v>VIGILANCIA</v>
          </cell>
          <cell r="F2992" t="str">
            <v>ACTIVA</v>
          </cell>
          <cell r="G2992" t="str">
            <v xml:space="preserve">COMERCIO AL POR MAYOR                        </v>
          </cell>
          <cell r="H2992">
            <v>2991</v>
          </cell>
          <cell r="I2992">
            <v>3459347</v>
          </cell>
          <cell r="J2992">
            <v>3110.5</v>
          </cell>
          <cell r="K2992">
            <v>2309465</v>
          </cell>
          <cell r="L2992">
            <v>2888</v>
          </cell>
          <cell r="M2992">
            <v>14799993</v>
          </cell>
          <cell r="N2992">
            <v>4662</v>
          </cell>
          <cell r="O2992">
            <v>2080873</v>
          </cell>
          <cell r="P2992">
            <v>2140</v>
          </cell>
          <cell r="Q2992">
            <v>1234926</v>
          </cell>
          <cell r="R2992">
            <v>1933</v>
          </cell>
          <cell r="S2992">
            <v>844717</v>
          </cell>
          <cell r="T2992">
            <v>17724.5</v>
          </cell>
          <cell r="U2992">
            <v>2856</v>
          </cell>
        </row>
        <row r="2993">
          <cell r="A2993">
            <v>800015993</v>
          </cell>
          <cell r="B2993" t="str">
            <v xml:space="preserve">FOTO SANTA BARBARA  LTDA                                              </v>
          </cell>
          <cell r="C2993" t="str">
            <v xml:space="preserve">BOGOTA D.C.               </v>
          </cell>
          <cell r="D2993" t="str">
            <v xml:space="preserve">BOGOTA D.C.               </v>
          </cell>
          <cell r="E2993" t="str">
            <v>INSPECCIÓN</v>
          </cell>
          <cell r="F2993" t="str">
            <v>ACTIVA</v>
          </cell>
          <cell r="G2993" t="str">
            <v xml:space="preserve">OTRAS ACTIVIDADES EMPRESARIALES              </v>
          </cell>
          <cell r="H2993">
            <v>2992</v>
          </cell>
          <cell r="I2993">
            <v>3432843</v>
          </cell>
          <cell r="J2993">
            <v>3623</v>
          </cell>
          <cell r="K2993">
            <v>1801215</v>
          </cell>
          <cell r="L2993">
            <v>3560</v>
          </cell>
          <cell r="M2993">
            <v>11538754</v>
          </cell>
          <cell r="N2993">
            <v>2751</v>
          </cell>
          <cell r="O2993">
            <v>3971605</v>
          </cell>
          <cell r="P2993">
            <v>2470</v>
          </cell>
          <cell r="Q2993">
            <v>1012861</v>
          </cell>
          <cell r="R2993">
            <v>3084</v>
          </cell>
          <cell r="S2993">
            <v>441091</v>
          </cell>
          <cell r="T2993">
            <v>18480</v>
          </cell>
          <cell r="U2993">
            <v>2980</v>
          </cell>
        </row>
        <row r="2994">
          <cell r="A2994">
            <v>830083759</v>
          </cell>
          <cell r="B2994" t="str">
            <v xml:space="preserve">WESTERNGECO INTERNATIONAL LIMITED SUCURSAL COLOMBIA                   </v>
          </cell>
          <cell r="C2994" t="str">
            <v xml:space="preserve">BOGOTA D.C.               </v>
          </cell>
          <cell r="D2994" t="str">
            <v xml:space="preserve">BOGOTA D.C.               </v>
          </cell>
          <cell r="E2994" t="str">
            <v>VIGILANCIA</v>
          </cell>
          <cell r="F2994" t="str">
            <v>ACTIVA</v>
          </cell>
          <cell r="G2994" t="str">
            <v xml:space="preserve">DERIVADOS DEL PETROLEO Y GAS                 </v>
          </cell>
          <cell r="H2994">
            <v>2993</v>
          </cell>
          <cell r="I2994">
            <v>3421442</v>
          </cell>
          <cell r="J2994">
            <v>11375</v>
          </cell>
          <cell r="K2994">
            <v>-1675532</v>
          </cell>
          <cell r="L2994">
            <v>576</v>
          </cell>
          <cell r="M2994">
            <v>83039396</v>
          </cell>
          <cell r="N2994">
            <v>146</v>
          </cell>
          <cell r="O2994">
            <v>83039396</v>
          </cell>
          <cell r="P2994">
            <v>66</v>
          </cell>
          <cell r="Q2994">
            <v>59824055</v>
          </cell>
          <cell r="R2994">
            <v>57</v>
          </cell>
          <cell r="S2994">
            <v>54001598</v>
          </cell>
          <cell r="T2994">
            <v>15213</v>
          </cell>
          <cell r="U2994">
            <v>2528</v>
          </cell>
        </row>
        <row r="2995">
          <cell r="A2995">
            <v>900041741</v>
          </cell>
          <cell r="B2995" t="str">
            <v xml:space="preserve">BENQ COLOMBIA S.A. EN LIQUIDACIÓN                                     </v>
          </cell>
          <cell r="C2995" t="str">
            <v xml:space="preserve">BOGOTA D.C.               </v>
          </cell>
          <cell r="D2995" t="str">
            <v xml:space="preserve">BOGOTA D.C.               </v>
          </cell>
          <cell r="E2995" t="str">
            <v>VIGILANCIA</v>
          </cell>
          <cell r="F2995" t="str">
            <v>LIQUIDACIÓN VOLUNTARIA</v>
          </cell>
          <cell r="G2995" t="str">
            <v xml:space="preserve">OTRAS ACTIVIDADES EMPRESARIALES              </v>
          </cell>
          <cell r="H2995">
            <v>2994</v>
          </cell>
          <cell r="I2995">
            <v>3410800</v>
          </cell>
          <cell r="J2995">
            <v>3677</v>
          </cell>
          <cell r="K2995">
            <v>1761273</v>
          </cell>
          <cell r="L2995">
            <v>2742</v>
          </cell>
          <cell r="M2995">
            <v>15729195</v>
          </cell>
          <cell r="N2995">
            <v>916</v>
          </cell>
          <cell r="O2995">
            <v>12979016</v>
          </cell>
          <cell r="P2995">
            <v>1501</v>
          </cell>
          <cell r="Q2995">
            <v>1865871</v>
          </cell>
          <cell r="R2995">
            <v>1676</v>
          </cell>
          <cell r="S2995">
            <v>1021781</v>
          </cell>
          <cell r="T2995">
            <v>13506</v>
          </cell>
          <cell r="U2995">
            <v>2305</v>
          </cell>
        </row>
        <row r="2996">
          <cell r="A2996">
            <v>830055049</v>
          </cell>
          <cell r="B2996" t="str">
            <v xml:space="preserve">B V Q COLOMBIA LTDA                                                   </v>
          </cell>
          <cell r="C2996" t="str">
            <v xml:space="preserve">BOGOTA D.C.               </v>
          </cell>
          <cell r="D2996" t="str">
            <v xml:space="preserve">BOGOTA D.C.               </v>
          </cell>
          <cell r="E2996" t="str">
            <v>INSPECCIÓN</v>
          </cell>
          <cell r="F2996" t="str">
            <v>ACTIVA</v>
          </cell>
          <cell r="G2996" t="str">
            <v xml:space="preserve">OTRAS ACTIVIDADES EMPRESARIALES              </v>
          </cell>
          <cell r="H2996">
            <v>2995</v>
          </cell>
          <cell r="I2996">
            <v>3217008</v>
          </cell>
          <cell r="J2996">
            <v>3686.5</v>
          </cell>
          <cell r="K2996">
            <v>1756388</v>
          </cell>
          <cell r="L2996">
            <v>4420</v>
          </cell>
          <cell r="M2996">
            <v>8855921</v>
          </cell>
          <cell r="N2996">
            <v>2155</v>
          </cell>
          <cell r="O2996">
            <v>5255598</v>
          </cell>
          <cell r="P2996">
            <v>1115</v>
          </cell>
          <cell r="Q2996">
            <v>2660205</v>
          </cell>
          <cell r="R2996">
            <v>1276</v>
          </cell>
          <cell r="S2996">
            <v>1469197</v>
          </cell>
          <cell r="T2996">
            <v>15647.5</v>
          </cell>
          <cell r="U2996">
            <v>2625</v>
          </cell>
        </row>
        <row r="2997">
          <cell r="A2997">
            <v>800164767</v>
          </cell>
          <cell r="B2997" t="str">
            <v xml:space="preserve">GABRICA S.A.                                                          </v>
          </cell>
          <cell r="C2997" t="str">
            <v xml:space="preserve">BOGOTA D.C.               </v>
          </cell>
          <cell r="D2997" t="str">
            <v xml:space="preserve">BOGOTA D.C.               </v>
          </cell>
          <cell r="E2997" t="str">
            <v>INSPECCIÓN</v>
          </cell>
          <cell r="F2997" t="str">
            <v>ACTIVA</v>
          </cell>
          <cell r="G2997" t="str">
            <v xml:space="preserve">COMERCIO AL POR MENOR                        </v>
          </cell>
          <cell r="H2997">
            <v>2996</v>
          </cell>
          <cell r="I2997">
            <v>3159316</v>
          </cell>
          <cell r="J2997">
            <v>2959</v>
          </cell>
          <cell r="K2997">
            <v>2485453</v>
          </cell>
          <cell r="L2997">
            <v>4069</v>
          </cell>
          <cell r="M2997">
            <v>9768803</v>
          </cell>
          <cell r="N2997">
            <v>2256</v>
          </cell>
          <cell r="O2997">
            <v>4998302</v>
          </cell>
          <cell r="P2997">
            <v>1953</v>
          </cell>
          <cell r="Q2997">
            <v>1371950</v>
          </cell>
          <cell r="R2997">
            <v>2395</v>
          </cell>
          <cell r="S2997">
            <v>627282</v>
          </cell>
          <cell r="T2997">
            <v>16628</v>
          </cell>
          <cell r="U2997">
            <v>2777</v>
          </cell>
        </row>
        <row r="2998">
          <cell r="A2998">
            <v>800022001</v>
          </cell>
          <cell r="B2998" t="str">
            <v xml:space="preserve">FOTO MOTO LIMITADA                                                    </v>
          </cell>
          <cell r="C2998" t="str">
            <v xml:space="preserve">BOGOTA D.C.               </v>
          </cell>
          <cell r="D2998" t="str">
            <v xml:space="preserve">BOGOTA D.C.               </v>
          </cell>
          <cell r="E2998" t="str">
            <v>VIGILANCIA</v>
          </cell>
          <cell r="F2998" t="str">
            <v>ACTIVA</v>
          </cell>
          <cell r="G2998" t="str">
            <v xml:space="preserve">OTRAS ACTIVIDADES EMPRESARIALES              </v>
          </cell>
          <cell r="H2998">
            <v>2997</v>
          </cell>
          <cell r="I2998">
            <v>3117732</v>
          </cell>
          <cell r="J2998">
            <v>3614</v>
          </cell>
          <cell r="K2998">
            <v>1809533</v>
          </cell>
          <cell r="L2998">
            <v>2929</v>
          </cell>
          <cell r="M2998">
            <v>14577387</v>
          </cell>
          <cell r="N2998">
            <v>2510</v>
          </cell>
          <cell r="O2998">
            <v>4456463</v>
          </cell>
          <cell r="P2998">
            <v>1977</v>
          </cell>
          <cell r="Q2998">
            <v>1356154</v>
          </cell>
          <cell r="R2998">
            <v>2355</v>
          </cell>
          <cell r="S2998">
            <v>637142</v>
          </cell>
          <cell r="T2998">
            <v>16382</v>
          </cell>
          <cell r="U2998">
            <v>2746</v>
          </cell>
        </row>
        <row r="2999">
          <cell r="A2999">
            <v>800010668</v>
          </cell>
          <cell r="B2999" t="str">
            <v xml:space="preserve">AUTOSERVICIO EL PERDOMO LTDA.                                         </v>
          </cell>
          <cell r="C2999" t="str">
            <v xml:space="preserve">BOGOTA D.C.               </v>
          </cell>
          <cell r="D2999" t="str">
            <v xml:space="preserve">BOGOTA D.C.               </v>
          </cell>
          <cell r="E2999" t="str">
            <v>VIGILANCIA</v>
          </cell>
          <cell r="F2999" t="str">
            <v>ACTIVA</v>
          </cell>
          <cell r="G2999" t="str">
            <v xml:space="preserve">COMERCIO AL POR MENOR                        </v>
          </cell>
          <cell r="H2999">
            <v>2998</v>
          </cell>
          <cell r="I2999">
            <v>3007120</v>
          </cell>
          <cell r="J2999">
            <v>3479.5</v>
          </cell>
          <cell r="K2999">
            <v>1925209</v>
          </cell>
          <cell r="L2999">
            <v>1956</v>
          </cell>
          <cell r="M2999">
            <v>23360546</v>
          </cell>
          <cell r="N2999">
            <v>3038</v>
          </cell>
          <cell r="O2999">
            <v>3511424</v>
          </cell>
          <cell r="P2999">
            <v>3349</v>
          </cell>
          <cell r="Q2999">
            <v>670983</v>
          </cell>
          <cell r="R2999">
            <v>2543</v>
          </cell>
          <cell r="S2999">
            <v>575885</v>
          </cell>
          <cell r="T2999">
            <v>17363.5</v>
          </cell>
          <cell r="U2999">
            <v>2927</v>
          </cell>
        </row>
        <row r="3000">
          <cell r="A3000">
            <v>811022382</v>
          </cell>
          <cell r="B3000" t="str">
            <v xml:space="preserve">PERSONALSOFT E.U                                                      </v>
          </cell>
          <cell r="C3000" t="str">
            <v xml:space="preserve">MEDELLIN                  </v>
          </cell>
          <cell r="D3000" t="str">
            <v xml:space="preserve">ANTIOQUIA                 </v>
          </cell>
          <cell r="E3000" t="str">
            <v>INSPECCIÓN</v>
          </cell>
          <cell r="F3000" t="str">
            <v>ACTIVA</v>
          </cell>
          <cell r="G3000" t="str">
            <v xml:space="preserve">ACTIVIDADES DE INFORMATICA                   </v>
          </cell>
          <cell r="H3000">
            <v>2999</v>
          </cell>
          <cell r="I3000">
            <v>2936592</v>
          </cell>
          <cell r="J3000">
            <v>3692</v>
          </cell>
          <cell r="K3000">
            <v>1749237</v>
          </cell>
          <cell r="L3000">
            <v>4778</v>
          </cell>
          <cell r="M3000">
            <v>8012990</v>
          </cell>
          <cell r="N3000">
            <v>1461</v>
          </cell>
          <cell r="O3000">
            <v>8012990</v>
          </cell>
          <cell r="P3000">
            <v>1285</v>
          </cell>
          <cell r="Q3000">
            <v>2238012</v>
          </cell>
          <cell r="R3000">
            <v>1300</v>
          </cell>
          <cell r="S3000">
            <v>1420148</v>
          </cell>
          <cell r="T3000">
            <v>15515</v>
          </cell>
          <cell r="U3000">
            <v>2678</v>
          </cell>
        </row>
        <row r="3001">
          <cell r="A3001">
            <v>830042244</v>
          </cell>
          <cell r="B3001" t="str">
            <v xml:space="preserve">DIGITAL WARE LIMITADA                                                 </v>
          </cell>
          <cell r="C3001" t="str">
            <v xml:space="preserve">BOGOTA D.C.               </v>
          </cell>
          <cell r="D3001" t="str">
            <v xml:space="preserve">BOGOTA D.C.               </v>
          </cell>
          <cell r="E3001" t="str">
            <v>INSPECCIÓN</v>
          </cell>
          <cell r="F3001" t="str">
            <v>ACTIVA</v>
          </cell>
          <cell r="G3001" t="str">
            <v xml:space="preserve">ACTIVIDADES DE INFORMATICA                   </v>
          </cell>
          <cell r="H3001">
            <v>3000</v>
          </cell>
          <cell r="I3001">
            <v>2860169</v>
          </cell>
          <cell r="J3001">
            <v>3442.5</v>
          </cell>
          <cell r="K3001">
            <v>1959638</v>
          </cell>
          <cell r="L3001">
            <v>5031</v>
          </cell>
          <cell r="M3001">
            <v>7403393</v>
          </cell>
          <cell r="N3001">
            <v>2848</v>
          </cell>
          <cell r="O3001">
            <v>3794026</v>
          </cell>
          <cell r="P3001">
            <v>1315</v>
          </cell>
          <cell r="Q3001">
            <v>2174756</v>
          </cell>
          <cell r="R3001">
            <v>1398</v>
          </cell>
          <cell r="S3001">
            <v>1301055</v>
          </cell>
          <cell r="T3001">
            <v>17034.5</v>
          </cell>
          <cell r="U3001">
            <v>2914</v>
          </cell>
        </row>
        <row r="3002">
          <cell r="B3002" t="str">
            <v>TOTALES</v>
          </cell>
          <cell r="I3002">
            <v>284068109858</v>
          </cell>
          <cell r="K3002">
            <v>192430433107</v>
          </cell>
          <cell r="M3002">
            <v>216618756747</v>
          </cell>
          <cell r="O3002">
            <v>65446840872</v>
          </cell>
          <cell r="Q3002">
            <v>27915317365</v>
          </cell>
          <cell r="S3002">
            <v>19079182749</v>
          </cell>
        </row>
        <row r="3003">
          <cell r="A3003" t="str">
            <v xml:space="preserve">Fuente: Balance General y Estado de Resultados año 2006 </v>
          </cell>
        </row>
      </sheetData>
      <sheetData sheetId="1" refreshError="1"/>
      <sheetData sheetId="2" refreshError="1"/>
      <sheetData sheetId="3" refreshError="1"/>
      <sheetData sheetId="4" refreshError="1"/>
      <sheetData sheetId="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 displayName="Tabla1" ref="A1:U3003" totalsRowShown="0" headerRowDxfId="6" headerRowBorderDxfId="5" tableBorderDxfId="4">
  <autoFilter ref="A1:U3003" xr:uid="{00000000-0009-0000-0100-000001000000}"/>
  <tableColumns count="21">
    <tableColumn id="1" xr3:uid="{00000000-0010-0000-0000-000001000000}" name="NIT" dataDxfId="3"/>
    <tableColumn id="2" xr3:uid="{00000000-0010-0000-0000-000002000000}" name="RAZÓN SOCIAL" dataDxfId="2"/>
    <tableColumn id="3" xr3:uid="{00000000-0010-0000-0000-000003000000}" name="DOMICILIO"/>
    <tableColumn id="4" xr3:uid="{00000000-0010-0000-0000-000004000000}" name="DEPARTAMENTO"/>
    <tableColumn id="5" xr3:uid="{00000000-0010-0000-0000-000005000000}" name="ESTADO" dataDxfId="1"/>
    <tableColumn id="6" xr3:uid="{00000000-0010-0000-0000-000006000000}" name="SITUACIÓN" dataDxfId="0"/>
    <tableColumn id="7" xr3:uid="{00000000-0010-0000-0000-000007000000}" name="SECTOR ECONOMICO"/>
    <tableColumn id="8" xr3:uid="{00000000-0010-0000-0000-000008000000}" name="PUESTO POR ACTIVOS"/>
    <tableColumn id="9" xr3:uid="{00000000-0010-0000-0000-000009000000}" name="ACTIVOS      Miles $                                   "/>
    <tableColumn id="10" xr3:uid="{00000000-0010-0000-0000-00000A000000}" name="PUESTO POR PATRIMONIO"/>
    <tableColumn id="11" xr3:uid="{00000000-0010-0000-0000-00000B000000}" name="PATRIMONIO    Miles $"/>
    <tableColumn id="12" xr3:uid="{00000000-0010-0000-0000-00000C000000}" name="PUESTO POR INGRESOS OPERACIONALES"/>
    <tableColumn id="13" xr3:uid="{00000000-0010-0000-0000-00000D000000}" name="INGRESOS OPERACIONALES   Miles $                      "/>
    <tableColumn id="14" xr3:uid="{00000000-0010-0000-0000-00000E000000}" name="PUESTO POR UTILIDAD BRUTA"/>
    <tableColumn id="15" xr3:uid="{00000000-0010-0000-0000-00000F000000}" name="UTILIDAD BRUTA        Miles $                               "/>
    <tableColumn id="16" xr3:uid="{00000000-0010-0000-0000-000010000000}" name="PUESTO POR UTILIDAD OPERACIONAL"/>
    <tableColumn id="17" xr3:uid="{00000000-0010-0000-0000-000011000000}" name="UTILIDAD OPERACIONAL     Miles $                         "/>
    <tableColumn id="18" xr3:uid="{00000000-0010-0000-0000-000012000000}" name="PUESTO POR UTILIDAD NETA"/>
    <tableColumn id="19" xr3:uid="{00000000-0010-0000-0000-000013000000}" name="UTILIDAD NETA      Miles $                          "/>
    <tableColumn id="20" xr3:uid="{00000000-0010-0000-0000-000014000000}" name="TOTAL PUESTOS"/>
    <tableColumn id="21" xr3:uid="{00000000-0010-0000-0000-000015000000}" name="PUESTO EN LIDERAGO"/>
  </tableColumns>
  <tableStyleInfo name="TableStyleLight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3" Type="http://schemas.openxmlformats.org/officeDocument/2006/relationships/hyperlink" Target="mailto:luis_bernechea@hotmail.com" TargetMode="External"/><Relationship Id="rId18" Type="http://schemas.openxmlformats.org/officeDocument/2006/relationships/hyperlink" Target="mailto:lunamaga0302@gmail.com" TargetMode="External"/><Relationship Id="rId26" Type="http://schemas.openxmlformats.org/officeDocument/2006/relationships/hyperlink" Target="mailto:ivanperezm@hotmail.com" TargetMode="External"/><Relationship Id="rId39" Type="http://schemas.openxmlformats.org/officeDocument/2006/relationships/hyperlink" Target="mailto:prisc_adiaz@hotmail.com" TargetMode="External"/><Relationship Id="rId3" Type="http://schemas.openxmlformats.org/officeDocument/2006/relationships/hyperlink" Target="mailto:yazmin.nava@live.com.mx" TargetMode="External"/><Relationship Id="rId21" Type="http://schemas.openxmlformats.org/officeDocument/2006/relationships/hyperlink" Target="mailto:victor_1_06_92@hotmail.com" TargetMode="External"/><Relationship Id="rId34" Type="http://schemas.openxmlformats.org/officeDocument/2006/relationships/hyperlink" Target="mailto:rivera.monserrat.295@gmail.com" TargetMode="External"/><Relationship Id="rId42" Type="http://schemas.openxmlformats.org/officeDocument/2006/relationships/hyperlink" Target="tel:2281019289" TargetMode="External"/><Relationship Id="rId47" Type="http://schemas.openxmlformats.org/officeDocument/2006/relationships/hyperlink" Target="mailto:sunnyylcm8@hotmail.com" TargetMode="External"/><Relationship Id="rId50" Type="http://schemas.openxmlformats.org/officeDocument/2006/relationships/hyperlink" Target="mailto:jesita_87@hotmail.com" TargetMode="External"/><Relationship Id="rId7" Type="http://schemas.openxmlformats.org/officeDocument/2006/relationships/hyperlink" Target="mailto:langeljijon@hotmail.com" TargetMode="External"/><Relationship Id="rId12" Type="http://schemas.openxmlformats.org/officeDocument/2006/relationships/hyperlink" Target="mailto:jahernandez@ahkimpech.com" TargetMode="External"/><Relationship Id="rId17" Type="http://schemas.openxmlformats.org/officeDocument/2006/relationships/hyperlink" Target="mailto:carlosv2106@hotmail.com" TargetMode="External"/><Relationship Id="rId25" Type="http://schemas.openxmlformats.org/officeDocument/2006/relationships/hyperlink" Target="mailto:nataelgmz@gmail.com" TargetMode="External"/><Relationship Id="rId33" Type="http://schemas.openxmlformats.org/officeDocument/2006/relationships/hyperlink" Target="mailto:rivera.monserrat.295@gmail.com" TargetMode="External"/><Relationship Id="rId38" Type="http://schemas.openxmlformats.org/officeDocument/2006/relationships/hyperlink" Target="mailto:eduardo.callejas.r@gmail.com" TargetMode="External"/><Relationship Id="rId46" Type="http://schemas.openxmlformats.org/officeDocument/2006/relationships/hyperlink" Target="mailto:angeles1983mx@hotmail.com" TargetMode="External"/><Relationship Id="rId2" Type="http://schemas.openxmlformats.org/officeDocument/2006/relationships/hyperlink" Target="mailto:mar_delgadillo91@hotmail.com" TargetMode="External"/><Relationship Id="rId16" Type="http://schemas.openxmlformats.org/officeDocument/2006/relationships/hyperlink" Target="mailto:crismm13@hotmail.com" TargetMode="External"/><Relationship Id="rId20" Type="http://schemas.openxmlformats.org/officeDocument/2006/relationships/hyperlink" Target="mailto:diajo_24@hotmail.com" TargetMode="External"/><Relationship Id="rId29" Type="http://schemas.openxmlformats.org/officeDocument/2006/relationships/hyperlink" Target="mailto:ivan.icarvajal@gmail.com" TargetMode="External"/><Relationship Id="rId41" Type="http://schemas.openxmlformats.org/officeDocument/2006/relationships/hyperlink" Target="tel:7731209791" TargetMode="External"/><Relationship Id="rId1" Type="http://schemas.openxmlformats.org/officeDocument/2006/relationships/hyperlink" Target="mailto:magallanfabian@gmail.com" TargetMode="External"/><Relationship Id="rId6" Type="http://schemas.openxmlformats.org/officeDocument/2006/relationships/hyperlink" Target="mailto:badoroteo@outlook.com" TargetMode="External"/><Relationship Id="rId11" Type="http://schemas.openxmlformats.org/officeDocument/2006/relationships/hyperlink" Target="mailto:luisabermejo@icloud.com" TargetMode="External"/><Relationship Id="rId24" Type="http://schemas.openxmlformats.org/officeDocument/2006/relationships/hyperlink" Target="mailto:losorio@marzam.com.mx" TargetMode="External"/><Relationship Id="rId32" Type="http://schemas.openxmlformats.org/officeDocument/2006/relationships/hyperlink" Target="mailto:pimmaro90@gmail.com" TargetMode="External"/><Relationship Id="rId37" Type="http://schemas.openxmlformats.org/officeDocument/2006/relationships/hyperlink" Target="mailto:eduardo.rivero.castro@outlook.com" TargetMode="External"/><Relationship Id="rId40" Type="http://schemas.openxmlformats.org/officeDocument/2006/relationships/hyperlink" Target="tel:3322551411" TargetMode="External"/><Relationship Id="rId45" Type="http://schemas.openxmlformats.org/officeDocument/2006/relationships/hyperlink" Target="tel:5591972041" TargetMode="External"/><Relationship Id="rId5" Type="http://schemas.openxmlformats.org/officeDocument/2006/relationships/hyperlink" Target="mailto:20_victor.hugo@gmail.com" TargetMode="External"/><Relationship Id="rId15" Type="http://schemas.openxmlformats.org/officeDocument/2006/relationships/hyperlink" Target="mailto:canohillman@gmail.com" TargetMode="External"/><Relationship Id="rId23" Type="http://schemas.openxmlformats.org/officeDocument/2006/relationships/hyperlink" Target="mailto:kaelicf@gmail.com" TargetMode="External"/><Relationship Id="rId28" Type="http://schemas.openxmlformats.org/officeDocument/2006/relationships/hyperlink" Target="mailto:giibga_18@hotmail.com" TargetMode="External"/><Relationship Id="rId36" Type="http://schemas.openxmlformats.org/officeDocument/2006/relationships/hyperlink" Target="mailto:r.barrera01@yahoo.com.mx" TargetMode="External"/><Relationship Id="rId49" Type="http://schemas.openxmlformats.org/officeDocument/2006/relationships/hyperlink" Target="mailto:gabi_fani_vale@hotmail.com" TargetMode="External"/><Relationship Id="rId10" Type="http://schemas.openxmlformats.org/officeDocument/2006/relationships/hyperlink" Target="mailto:jafet.olvera@live.com.mx" TargetMode="External"/><Relationship Id="rId19" Type="http://schemas.openxmlformats.org/officeDocument/2006/relationships/hyperlink" Target="mailto:carlos.belloc.velazquez@hotmail.com" TargetMode="External"/><Relationship Id="rId31" Type="http://schemas.openxmlformats.org/officeDocument/2006/relationships/hyperlink" Target="mailto:juancaf76@gmail.com" TargetMode="External"/><Relationship Id="rId44" Type="http://schemas.openxmlformats.org/officeDocument/2006/relationships/hyperlink" Target="tel:4888851551" TargetMode="External"/><Relationship Id="rId52" Type="http://schemas.openxmlformats.org/officeDocument/2006/relationships/hyperlink" Target="mailto:fernandoreyesreynoso@gmail.com" TargetMode="External"/><Relationship Id="rId4" Type="http://schemas.openxmlformats.org/officeDocument/2006/relationships/hyperlink" Target="mailto:lilianagarciabautista@gmail.com" TargetMode="External"/><Relationship Id="rId9" Type="http://schemas.openxmlformats.org/officeDocument/2006/relationships/hyperlink" Target="mailto:paloma_gonz@hotmail.com" TargetMode="External"/><Relationship Id="rId14" Type="http://schemas.openxmlformats.org/officeDocument/2006/relationships/hyperlink" Target="mailto:scorpio271090@hotmail.com" TargetMode="External"/><Relationship Id="rId22" Type="http://schemas.openxmlformats.org/officeDocument/2006/relationships/hyperlink" Target="mailto:smariselamc@hotmail.com" TargetMode="External"/><Relationship Id="rId27" Type="http://schemas.openxmlformats.org/officeDocument/2006/relationships/hyperlink" Target="mailto:viridiana.arzate@suramexico.com" TargetMode="External"/><Relationship Id="rId30" Type="http://schemas.openxmlformats.org/officeDocument/2006/relationships/hyperlink" Target="mailto:hay_estos_amigos@hotmail.com" TargetMode="External"/><Relationship Id="rId35" Type="http://schemas.openxmlformats.org/officeDocument/2006/relationships/hyperlink" Target="mailto:ma.lopez.reyes@outlook.com" TargetMode="External"/><Relationship Id="rId43" Type="http://schemas.openxmlformats.org/officeDocument/2006/relationships/hyperlink" Target="tel:4424322750" TargetMode="External"/><Relationship Id="rId48" Type="http://schemas.openxmlformats.org/officeDocument/2006/relationships/hyperlink" Target="mailto:viurques28@gmail.com" TargetMode="External"/><Relationship Id="rId8" Type="http://schemas.openxmlformats.org/officeDocument/2006/relationships/hyperlink" Target="mailto:ricardocarbs9@gmail.com" TargetMode="External"/><Relationship Id="rId51" Type="http://schemas.openxmlformats.org/officeDocument/2006/relationships/hyperlink" Target="mailto:fernandoreyesleon@yahoo.com"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2.vml"/><Relationship Id="rId1" Type="http://schemas.openxmlformats.org/officeDocument/2006/relationships/drawing" Target="../drawings/drawing4.xml"/><Relationship Id="rId5" Type="http://schemas.openxmlformats.org/officeDocument/2006/relationships/comments" Target="../comments2.xml"/><Relationship Id="rId4" Type="http://schemas.openxmlformats.org/officeDocument/2006/relationships/image" Target="../media/image2.emf"/></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31"/>
  <sheetViews>
    <sheetView topLeftCell="A14" workbookViewId="0">
      <selection activeCell="B17" sqref="B17"/>
    </sheetView>
  </sheetViews>
  <sheetFormatPr baseColWidth="10" defaultRowHeight="15" x14ac:dyDescent="0.25"/>
  <cols>
    <col min="1" max="1" width="16" customWidth="1"/>
    <col min="2" max="2" width="12.28515625" style="7" bestFit="1" customWidth="1"/>
    <col min="3" max="3" width="12.5703125" customWidth="1"/>
    <col min="257" max="257" width="16" customWidth="1"/>
    <col min="258" max="258" width="12.28515625" bestFit="1" customWidth="1"/>
    <col min="259" max="259" width="12.5703125" customWidth="1"/>
    <col min="513" max="513" width="16" customWidth="1"/>
    <col min="514" max="514" width="12.28515625" bestFit="1" customWidth="1"/>
    <col min="515" max="515" width="12.5703125" customWidth="1"/>
    <col min="769" max="769" width="16" customWidth="1"/>
    <col min="770" max="770" width="12.28515625" bestFit="1" customWidth="1"/>
    <col min="771" max="771" width="12.5703125" customWidth="1"/>
    <col min="1025" max="1025" width="16" customWidth="1"/>
    <col min="1026" max="1026" width="12.28515625" bestFit="1" customWidth="1"/>
    <col min="1027" max="1027" width="12.5703125" customWidth="1"/>
    <col min="1281" max="1281" width="16" customWidth="1"/>
    <col min="1282" max="1282" width="12.28515625" bestFit="1" customWidth="1"/>
    <col min="1283" max="1283" width="12.5703125" customWidth="1"/>
    <col min="1537" max="1537" width="16" customWidth="1"/>
    <col min="1538" max="1538" width="12.28515625" bestFit="1" customWidth="1"/>
    <col min="1539" max="1539" width="12.5703125" customWidth="1"/>
    <col min="1793" max="1793" width="16" customWidth="1"/>
    <col min="1794" max="1794" width="12.28515625" bestFit="1" customWidth="1"/>
    <col min="1795" max="1795" width="12.5703125" customWidth="1"/>
    <col min="2049" max="2049" width="16" customWidth="1"/>
    <col min="2050" max="2050" width="12.28515625" bestFit="1" customWidth="1"/>
    <col min="2051" max="2051" width="12.5703125" customWidth="1"/>
    <col min="2305" max="2305" width="16" customWidth="1"/>
    <col min="2306" max="2306" width="12.28515625" bestFit="1" customWidth="1"/>
    <col min="2307" max="2307" width="12.5703125" customWidth="1"/>
    <col min="2561" max="2561" width="16" customWidth="1"/>
    <col min="2562" max="2562" width="12.28515625" bestFit="1" customWidth="1"/>
    <col min="2563" max="2563" width="12.5703125" customWidth="1"/>
    <col min="2817" max="2817" width="16" customWidth="1"/>
    <col min="2818" max="2818" width="12.28515625" bestFit="1" customWidth="1"/>
    <col min="2819" max="2819" width="12.5703125" customWidth="1"/>
    <col min="3073" max="3073" width="16" customWidth="1"/>
    <col min="3074" max="3074" width="12.28515625" bestFit="1" customWidth="1"/>
    <col min="3075" max="3075" width="12.5703125" customWidth="1"/>
    <col min="3329" max="3329" width="16" customWidth="1"/>
    <col min="3330" max="3330" width="12.28515625" bestFit="1" customWidth="1"/>
    <col min="3331" max="3331" width="12.5703125" customWidth="1"/>
    <col min="3585" max="3585" width="16" customWidth="1"/>
    <col min="3586" max="3586" width="12.28515625" bestFit="1" customWidth="1"/>
    <col min="3587" max="3587" width="12.5703125" customWidth="1"/>
    <col min="3841" max="3841" width="16" customWidth="1"/>
    <col min="3842" max="3842" width="12.28515625" bestFit="1" customWidth="1"/>
    <col min="3843" max="3843" width="12.5703125" customWidth="1"/>
    <col min="4097" max="4097" width="16" customWidth="1"/>
    <col min="4098" max="4098" width="12.28515625" bestFit="1" customWidth="1"/>
    <col min="4099" max="4099" width="12.5703125" customWidth="1"/>
    <col min="4353" max="4353" width="16" customWidth="1"/>
    <col min="4354" max="4354" width="12.28515625" bestFit="1" customWidth="1"/>
    <col min="4355" max="4355" width="12.5703125" customWidth="1"/>
    <col min="4609" max="4609" width="16" customWidth="1"/>
    <col min="4610" max="4610" width="12.28515625" bestFit="1" customWidth="1"/>
    <col min="4611" max="4611" width="12.5703125" customWidth="1"/>
    <col min="4865" max="4865" width="16" customWidth="1"/>
    <col min="4866" max="4866" width="12.28515625" bestFit="1" customWidth="1"/>
    <col min="4867" max="4867" width="12.5703125" customWidth="1"/>
    <col min="5121" max="5121" width="16" customWidth="1"/>
    <col min="5122" max="5122" width="12.28515625" bestFit="1" customWidth="1"/>
    <col min="5123" max="5123" width="12.5703125" customWidth="1"/>
    <col min="5377" max="5377" width="16" customWidth="1"/>
    <col min="5378" max="5378" width="12.28515625" bestFit="1" customWidth="1"/>
    <col min="5379" max="5379" width="12.5703125" customWidth="1"/>
    <col min="5633" max="5633" width="16" customWidth="1"/>
    <col min="5634" max="5634" width="12.28515625" bestFit="1" customWidth="1"/>
    <col min="5635" max="5635" width="12.5703125" customWidth="1"/>
    <col min="5889" max="5889" width="16" customWidth="1"/>
    <col min="5890" max="5890" width="12.28515625" bestFit="1" customWidth="1"/>
    <col min="5891" max="5891" width="12.5703125" customWidth="1"/>
    <col min="6145" max="6145" width="16" customWidth="1"/>
    <col min="6146" max="6146" width="12.28515625" bestFit="1" customWidth="1"/>
    <col min="6147" max="6147" width="12.5703125" customWidth="1"/>
    <col min="6401" max="6401" width="16" customWidth="1"/>
    <col min="6402" max="6402" width="12.28515625" bestFit="1" customWidth="1"/>
    <col min="6403" max="6403" width="12.5703125" customWidth="1"/>
    <col min="6657" max="6657" width="16" customWidth="1"/>
    <col min="6658" max="6658" width="12.28515625" bestFit="1" customWidth="1"/>
    <col min="6659" max="6659" width="12.5703125" customWidth="1"/>
    <col min="6913" max="6913" width="16" customWidth="1"/>
    <col min="6914" max="6914" width="12.28515625" bestFit="1" customWidth="1"/>
    <col min="6915" max="6915" width="12.5703125" customWidth="1"/>
    <col min="7169" max="7169" width="16" customWidth="1"/>
    <col min="7170" max="7170" width="12.28515625" bestFit="1" customWidth="1"/>
    <col min="7171" max="7171" width="12.5703125" customWidth="1"/>
    <col min="7425" max="7425" width="16" customWidth="1"/>
    <col min="7426" max="7426" width="12.28515625" bestFit="1" customWidth="1"/>
    <col min="7427" max="7427" width="12.5703125" customWidth="1"/>
    <col min="7681" max="7681" width="16" customWidth="1"/>
    <col min="7682" max="7682" width="12.28515625" bestFit="1" customWidth="1"/>
    <col min="7683" max="7683" width="12.5703125" customWidth="1"/>
    <col min="7937" max="7937" width="16" customWidth="1"/>
    <col min="7938" max="7938" width="12.28515625" bestFit="1" customWidth="1"/>
    <col min="7939" max="7939" width="12.5703125" customWidth="1"/>
    <col min="8193" max="8193" width="16" customWidth="1"/>
    <col min="8194" max="8194" width="12.28515625" bestFit="1" customWidth="1"/>
    <col min="8195" max="8195" width="12.5703125" customWidth="1"/>
    <col min="8449" max="8449" width="16" customWidth="1"/>
    <col min="8450" max="8450" width="12.28515625" bestFit="1" customWidth="1"/>
    <col min="8451" max="8451" width="12.5703125" customWidth="1"/>
    <col min="8705" max="8705" width="16" customWidth="1"/>
    <col min="8706" max="8706" width="12.28515625" bestFit="1" customWidth="1"/>
    <col min="8707" max="8707" width="12.5703125" customWidth="1"/>
    <col min="8961" max="8961" width="16" customWidth="1"/>
    <col min="8962" max="8962" width="12.28515625" bestFit="1" customWidth="1"/>
    <col min="8963" max="8963" width="12.5703125" customWidth="1"/>
    <col min="9217" max="9217" width="16" customWidth="1"/>
    <col min="9218" max="9218" width="12.28515625" bestFit="1" customWidth="1"/>
    <col min="9219" max="9219" width="12.5703125" customWidth="1"/>
    <col min="9473" max="9473" width="16" customWidth="1"/>
    <col min="9474" max="9474" width="12.28515625" bestFit="1" customWidth="1"/>
    <col min="9475" max="9475" width="12.5703125" customWidth="1"/>
    <col min="9729" max="9729" width="16" customWidth="1"/>
    <col min="9730" max="9730" width="12.28515625" bestFit="1" customWidth="1"/>
    <col min="9731" max="9731" width="12.5703125" customWidth="1"/>
    <col min="9985" max="9985" width="16" customWidth="1"/>
    <col min="9986" max="9986" width="12.28515625" bestFit="1" customWidth="1"/>
    <col min="9987" max="9987" width="12.5703125" customWidth="1"/>
    <col min="10241" max="10241" width="16" customWidth="1"/>
    <col min="10242" max="10242" width="12.28515625" bestFit="1" customWidth="1"/>
    <col min="10243" max="10243" width="12.5703125" customWidth="1"/>
    <col min="10497" max="10497" width="16" customWidth="1"/>
    <col min="10498" max="10498" width="12.28515625" bestFit="1" customWidth="1"/>
    <col min="10499" max="10499" width="12.5703125" customWidth="1"/>
    <col min="10753" max="10753" width="16" customWidth="1"/>
    <col min="10754" max="10754" width="12.28515625" bestFit="1" customWidth="1"/>
    <col min="10755" max="10755" width="12.5703125" customWidth="1"/>
    <col min="11009" max="11009" width="16" customWidth="1"/>
    <col min="11010" max="11010" width="12.28515625" bestFit="1" customWidth="1"/>
    <col min="11011" max="11011" width="12.5703125" customWidth="1"/>
    <col min="11265" max="11265" width="16" customWidth="1"/>
    <col min="11266" max="11266" width="12.28515625" bestFit="1" customWidth="1"/>
    <col min="11267" max="11267" width="12.5703125" customWidth="1"/>
    <col min="11521" max="11521" width="16" customWidth="1"/>
    <col min="11522" max="11522" width="12.28515625" bestFit="1" customWidth="1"/>
    <col min="11523" max="11523" width="12.5703125" customWidth="1"/>
    <col min="11777" max="11777" width="16" customWidth="1"/>
    <col min="11778" max="11778" width="12.28515625" bestFit="1" customWidth="1"/>
    <col min="11779" max="11779" width="12.5703125" customWidth="1"/>
    <col min="12033" max="12033" width="16" customWidth="1"/>
    <col min="12034" max="12034" width="12.28515625" bestFit="1" customWidth="1"/>
    <col min="12035" max="12035" width="12.5703125" customWidth="1"/>
    <col min="12289" max="12289" width="16" customWidth="1"/>
    <col min="12290" max="12290" width="12.28515625" bestFit="1" customWidth="1"/>
    <col min="12291" max="12291" width="12.5703125" customWidth="1"/>
    <col min="12545" max="12545" width="16" customWidth="1"/>
    <col min="12546" max="12546" width="12.28515625" bestFit="1" customWidth="1"/>
    <col min="12547" max="12547" width="12.5703125" customWidth="1"/>
    <col min="12801" max="12801" width="16" customWidth="1"/>
    <col min="12802" max="12802" width="12.28515625" bestFit="1" customWidth="1"/>
    <col min="12803" max="12803" width="12.5703125" customWidth="1"/>
    <col min="13057" max="13057" width="16" customWidth="1"/>
    <col min="13058" max="13058" width="12.28515625" bestFit="1" customWidth="1"/>
    <col min="13059" max="13059" width="12.5703125" customWidth="1"/>
    <col min="13313" max="13313" width="16" customWidth="1"/>
    <col min="13314" max="13314" width="12.28515625" bestFit="1" customWidth="1"/>
    <col min="13315" max="13315" width="12.5703125" customWidth="1"/>
    <col min="13569" max="13569" width="16" customWidth="1"/>
    <col min="13570" max="13570" width="12.28515625" bestFit="1" customWidth="1"/>
    <col min="13571" max="13571" width="12.5703125" customWidth="1"/>
    <col min="13825" max="13825" width="16" customWidth="1"/>
    <col min="13826" max="13826" width="12.28515625" bestFit="1" customWidth="1"/>
    <col min="13827" max="13827" width="12.5703125" customWidth="1"/>
    <col min="14081" max="14081" width="16" customWidth="1"/>
    <col min="14082" max="14082" width="12.28515625" bestFit="1" customWidth="1"/>
    <col min="14083" max="14083" width="12.5703125" customWidth="1"/>
    <col min="14337" max="14337" width="16" customWidth="1"/>
    <col min="14338" max="14338" width="12.28515625" bestFit="1" customWidth="1"/>
    <col min="14339" max="14339" width="12.5703125" customWidth="1"/>
    <col min="14593" max="14593" width="16" customWidth="1"/>
    <col min="14594" max="14594" width="12.28515625" bestFit="1" customWidth="1"/>
    <col min="14595" max="14595" width="12.5703125" customWidth="1"/>
    <col min="14849" max="14849" width="16" customWidth="1"/>
    <col min="14850" max="14850" width="12.28515625" bestFit="1" customWidth="1"/>
    <col min="14851" max="14851" width="12.5703125" customWidth="1"/>
    <col min="15105" max="15105" width="16" customWidth="1"/>
    <col min="15106" max="15106" width="12.28515625" bestFit="1" customWidth="1"/>
    <col min="15107" max="15107" width="12.5703125" customWidth="1"/>
    <col min="15361" max="15361" width="16" customWidth="1"/>
    <col min="15362" max="15362" width="12.28515625" bestFit="1" customWidth="1"/>
    <col min="15363" max="15363" width="12.5703125" customWidth="1"/>
    <col min="15617" max="15617" width="16" customWidth="1"/>
    <col min="15618" max="15618" width="12.28515625" bestFit="1" customWidth="1"/>
    <col min="15619" max="15619" width="12.5703125" customWidth="1"/>
    <col min="15873" max="15873" width="16" customWidth="1"/>
    <col min="15874" max="15874" width="12.28515625" bestFit="1" customWidth="1"/>
    <col min="15875" max="15875" width="12.5703125" customWidth="1"/>
    <col min="16129" max="16129" width="16" customWidth="1"/>
    <col min="16130" max="16130" width="12.28515625" bestFit="1" customWidth="1"/>
    <col min="16131" max="16131" width="12.5703125" customWidth="1"/>
  </cols>
  <sheetData>
    <row r="1" spans="1:6" s="77" customFormat="1" ht="20.25" x14ac:dyDescent="0.3">
      <c r="A1" s="77" t="s">
        <v>147</v>
      </c>
      <c r="B1" s="78"/>
    </row>
    <row r="3" spans="1:6" x14ac:dyDescent="0.25">
      <c r="A3" s="79" t="s">
        <v>148</v>
      </c>
      <c r="C3" s="79" t="s">
        <v>149</v>
      </c>
    </row>
    <row r="5" spans="1:6" ht="30" x14ac:dyDescent="0.25">
      <c r="A5" s="80" t="s">
        <v>150</v>
      </c>
      <c r="B5" s="81">
        <v>1</v>
      </c>
      <c r="C5" s="81">
        <v>2</v>
      </c>
      <c r="D5" s="82">
        <v>3</v>
      </c>
    </row>
    <row r="6" spans="1:6" x14ac:dyDescent="0.25">
      <c r="A6" s="81">
        <v>1</v>
      </c>
      <c r="B6" s="326" t="s">
        <v>151</v>
      </c>
      <c r="C6" s="83" t="s">
        <v>152</v>
      </c>
      <c r="D6" s="84" t="s">
        <v>153</v>
      </c>
    </row>
    <row r="7" spans="1:6" x14ac:dyDescent="0.25">
      <c r="A7" s="81">
        <v>2</v>
      </c>
      <c r="B7" s="83" t="s">
        <v>154</v>
      </c>
      <c r="C7" s="83" t="s">
        <v>155</v>
      </c>
      <c r="D7" s="84" t="s">
        <v>156</v>
      </c>
    </row>
    <row r="8" spans="1:6" x14ac:dyDescent="0.25">
      <c r="A8" s="81">
        <v>3</v>
      </c>
      <c r="B8" s="83" t="s">
        <v>157</v>
      </c>
      <c r="C8" s="83" t="s">
        <v>158</v>
      </c>
      <c r="D8" s="84" t="s">
        <v>159</v>
      </c>
    </row>
    <row r="9" spans="1:6" x14ac:dyDescent="0.25">
      <c r="A9" s="81">
        <v>4</v>
      </c>
      <c r="B9" s="83" t="s">
        <v>160</v>
      </c>
      <c r="C9" s="83" t="s">
        <v>161</v>
      </c>
      <c r="D9" s="84" t="s">
        <v>162</v>
      </c>
    </row>
    <row r="10" spans="1:6" x14ac:dyDescent="0.25">
      <c r="A10" s="81">
        <v>5</v>
      </c>
      <c r="B10" s="83" t="s">
        <v>163</v>
      </c>
      <c r="C10" s="83" t="s">
        <v>164</v>
      </c>
      <c r="D10" s="84" t="s">
        <v>165</v>
      </c>
    </row>
    <row r="12" spans="1:6" x14ac:dyDescent="0.25">
      <c r="A12" s="85" t="s">
        <v>166</v>
      </c>
      <c r="B12" s="86"/>
      <c r="C12" s="87" t="s">
        <v>167</v>
      </c>
      <c r="D12" s="85"/>
      <c r="E12" s="85" t="s">
        <v>168</v>
      </c>
      <c r="F12" s="85"/>
    </row>
    <row r="14" spans="1:6" x14ac:dyDescent="0.25">
      <c r="A14" s="79" t="s">
        <v>169</v>
      </c>
      <c r="D14" s="88">
        <v>5</v>
      </c>
    </row>
    <row r="15" spans="1:6" x14ac:dyDescent="0.25">
      <c r="A15" s="79"/>
    </row>
    <row r="16" spans="1:6" x14ac:dyDescent="0.25">
      <c r="A16" s="79" t="s">
        <v>170</v>
      </c>
    </row>
    <row r="17" spans="1:3" x14ac:dyDescent="0.25">
      <c r="A17" s="79" t="s">
        <v>171</v>
      </c>
      <c r="B17" s="327" t="str">
        <f>VLOOKUP(valor,Tabla,columna,0)</f>
        <v>c5</v>
      </c>
    </row>
    <row r="18" spans="1:3" x14ac:dyDescent="0.25">
      <c r="A18" s="79"/>
    </row>
    <row r="19" spans="1:3" x14ac:dyDescent="0.25">
      <c r="A19" s="79" t="s">
        <v>172</v>
      </c>
    </row>
    <row r="20" spans="1:3" x14ac:dyDescent="0.25">
      <c r="A20" s="79" t="s">
        <v>171</v>
      </c>
    </row>
    <row r="21" spans="1:3" x14ac:dyDescent="0.25">
      <c r="A21" s="79"/>
    </row>
    <row r="22" spans="1:3" x14ac:dyDescent="0.25">
      <c r="A22" s="79" t="s">
        <v>173</v>
      </c>
    </row>
    <row r="23" spans="1:3" x14ac:dyDescent="0.25">
      <c r="A23" s="79" t="s">
        <v>171</v>
      </c>
    </row>
    <row r="24" spans="1:3" x14ac:dyDescent="0.25">
      <c r="A24" s="79"/>
    </row>
    <row r="25" spans="1:3" x14ac:dyDescent="0.25">
      <c r="A25" s="79" t="s">
        <v>174</v>
      </c>
      <c r="B25" s="89">
        <v>4</v>
      </c>
    </row>
    <row r="26" spans="1:3" x14ac:dyDescent="0.25">
      <c r="A26" s="79" t="s">
        <v>171</v>
      </c>
    </row>
    <row r="29" spans="1:3" ht="20.25" x14ac:dyDescent="0.3">
      <c r="A29" s="77"/>
    </row>
    <row r="31" spans="1:3" x14ac:dyDescent="0.25">
      <c r="C31" s="79"/>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M29"/>
  <sheetViews>
    <sheetView topLeftCell="A5" workbookViewId="0">
      <selection activeCell="C20" sqref="C20:C24"/>
    </sheetView>
  </sheetViews>
  <sheetFormatPr baseColWidth="10" defaultColWidth="11.42578125" defaultRowHeight="15" x14ac:dyDescent="0.25"/>
  <cols>
    <col min="1" max="2" width="3.85546875" style="123" customWidth="1"/>
    <col min="3" max="7" width="19.7109375" style="123" customWidth="1"/>
    <col min="8" max="8" width="20" style="123" customWidth="1"/>
    <col min="9" max="9" width="3.85546875" style="123" customWidth="1"/>
    <col min="10" max="16384" width="11.42578125" style="123"/>
  </cols>
  <sheetData>
    <row r="1" spans="2:13" ht="15.75" thickBot="1" x14ac:dyDescent="0.3"/>
    <row r="2" spans="2:13" ht="15.75" thickTop="1" x14ac:dyDescent="0.25">
      <c r="B2" s="134"/>
      <c r="C2" s="135"/>
      <c r="D2" s="135"/>
      <c r="E2" s="135"/>
      <c r="F2" s="135"/>
      <c r="G2" s="135"/>
      <c r="H2" s="135"/>
      <c r="I2" s="136"/>
      <c r="M2"/>
    </row>
    <row r="3" spans="2:13" ht="23.25" x14ac:dyDescent="0.35">
      <c r="B3" s="137"/>
      <c r="C3" s="244" t="s">
        <v>343</v>
      </c>
      <c r="D3" s="139"/>
      <c r="E3" s="139"/>
      <c r="F3" s="139"/>
      <c r="G3" s="139"/>
      <c r="H3" s="139"/>
      <c r="I3" s="130"/>
      <c r="M3"/>
    </row>
    <row r="4" spans="2:13" x14ac:dyDescent="0.25">
      <c r="B4" s="137"/>
      <c r="C4" s="139"/>
      <c r="D4" s="139"/>
      <c r="E4" s="139"/>
      <c r="F4" s="139"/>
      <c r="G4" s="139"/>
      <c r="H4" s="139"/>
      <c r="I4" s="130"/>
      <c r="M4"/>
    </row>
    <row r="5" spans="2:13" ht="26.25" x14ac:dyDescent="0.4">
      <c r="B5" s="137"/>
      <c r="C5" s="412" t="s">
        <v>360</v>
      </c>
      <c r="D5" s="412"/>
      <c r="E5" s="412"/>
      <c r="F5" s="412"/>
      <c r="G5" s="412"/>
      <c r="H5" s="412"/>
      <c r="I5" s="130"/>
      <c r="M5"/>
    </row>
    <row r="6" spans="2:13" x14ac:dyDescent="0.25">
      <c r="B6" s="137"/>
      <c r="C6" s="256" t="s">
        <v>345</v>
      </c>
      <c r="D6" s="256" t="s">
        <v>346</v>
      </c>
      <c r="E6" s="256" t="s">
        <v>354</v>
      </c>
      <c r="F6" s="256" t="s">
        <v>361</v>
      </c>
      <c r="G6" s="256" t="s">
        <v>362</v>
      </c>
      <c r="H6" s="256" t="s">
        <v>347</v>
      </c>
      <c r="I6" s="130"/>
      <c r="M6"/>
    </row>
    <row r="7" spans="2:13" x14ac:dyDescent="0.25">
      <c r="B7" s="137"/>
      <c r="C7" s="257">
        <v>1201</v>
      </c>
      <c r="D7" s="258" t="s">
        <v>363</v>
      </c>
      <c r="E7" s="259">
        <v>6500000</v>
      </c>
      <c r="F7" s="260" t="s">
        <v>364</v>
      </c>
      <c r="G7" s="261">
        <v>40923</v>
      </c>
      <c r="H7" s="258" t="s">
        <v>365</v>
      </c>
      <c r="I7" s="130"/>
      <c r="M7"/>
    </row>
    <row r="8" spans="2:13" x14ac:dyDescent="0.25">
      <c r="B8" s="137"/>
      <c r="C8" s="257">
        <v>1202</v>
      </c>
      <c r="D8" s="258" t="s">
        <v>366</v>
      </c>
      <c r="E8" s="259">
        <v>5800000</v>
      </c>
      <c r="F8" s="260" t="s">
        <v>367</v>
      </c>
      <c r="G8" s="261">
        <v>40918</v>
      </c>
      <c r="H8" s="258" t="s">
        <v>368</v>
      </c>
      <c r="I8" s="130"/>
    </row>
    <row r="9" spans="2:13" x14ac:dyDescent="0.25">
      <c r="B9" s="137"/>
      <c r="C9" s="257">
        <v>1203</v>
      </c>
      <c r="D9" s="258" t="s">
        <v>369</v>
      </c>
      <c r="E9" s="259">
        <v>5700000</v>
      </c>
      <c r="F9" s="260" t="s">
        <v>364</v>
      </c>
      <c r="G9" s="261">
        <v>40920</v>
      </c>
      <c r="H9" s="258" t="s">
        <v>368</v>
      </c>
      <c r="I9" s="130"/>
    </row>
    <row r="10" spans="2:13" x14ac:dyDescent="0.25">
      <c r="B10" s="137"/>
      <c r="C10" s="257">
        <v>1204</v>
      </c>
      <c r="D10" s="258" t="s">
        <v>370</v>
      </c>
      <c r="E10" s="259">
        <v>6500000</v>
      </c>
      <c r="F10" s="260" t="s">
        <v>364</v>
      </c>
      <c r="G10" s="261">
        <v>40878</v>
      </c>
      <c r="H10" s="258" t="s">
        <v>365</v>
      </c>
      <c r="I10" s="130"/>
    </row>
    <row r="11" spans="2:13" x14ac:dyDescent="0.25">
      <c r="B11" s="137"/>
      <c r="C11" s="257">
        <v>1205</v>
      </c>
      <c r="D11" s="258" t="s">
        <v>371</v>
      </c>
      <c r="E11" s="259">
        <v>6500000</v>
      </c>
      <c r="F11" s="260" t="s">
        <v>364</v>
      </c>
      <c r="G11" s="261">
        <v>40907</v>
      </c>
      <c r="H11" s="258" t="s">
        <v>368</v>
      </c>
      <c r="I11" s="130"/>
    </row>
    <row r="12" spans="2:13" x14ac:dyDescent="0.25">
      <c r="B12" s="137"/>
      <c r="C12" s="257">
        <v>1206</v>
      </c>
      <c r="D12" s="258" t="s">
        <v>372</v>
      </c>
      <c r="E12" s="259">
        <v>6600000</v>
      </c>
      <c r="F12" s="260" t="s">
        <v>364</v>
      </c>
      <c r="G12" s="261">
        <v>40912</v>
      </c>
      <c r="H12" s="258" t="s">
        <v>365</v>
      </c>
      <c r="I12" s="130"/>
    </row>
    <row r="13" spans="2:13" x14ac:dyDescent="0.25">
      <c r="B13" s="137"/>
      <c r="C13" s="257">
        <v>1207</v>
      </c>
      <c r="D13" s="258" t="s">
        <v>373</v>
      </c>
      <c r="E13" s="259">
        <v>1200000</v>
      </c>
      <c r="F13" s="260" t="s">
        <v>367</v>
      </c>
      <c r="G13" s="261">
        <v>40892</v>
      </c>
      <c r="H13" s="258" t="s">
        <v>365</v>
      </c>
      <c r="I13" s="130"/>
      <c r="M13"/>
    </row>
    <row r="14" spans="2:13" x14ac:dyDescent="0.25">
      <c r="B14" s="137"/>
      <c r="C14" s="257">
        <v>1208</v>
      </c>
      <c r="D14" s="258" t="s">
        <v>374</v>
      </c>
      <c r="E14" s="259">
        <v>650000</v>
      </c>
      <c r="F14" s="260" t="s">
        <v>364</v>
      </c>
      <c r="G14" s="261">
        <v>40910</v>
      </c>
      <c r="H14" s="258" t="s">
        <v>368</v>
      </c>
      <c r="I14" s="130"/>
    </row>
    <row r="15" spans="2:13" x14ac:dyDescent="0.25">
      <c r="B15" s="137"/>
      <c r="C15" s="257">
        <v>1209</v>
      </c>
      <c r="D15" s="258" t="s">
        <v>375</v>
      </c>
      <c r="E15" s="259">
        <v>6500000</v>
      </c>
      <c r="F15" s="260" t="s">
        <v>364</v>
      </c>
      <c r="G15" s="261">
        <v>40871</v>
      </c>
      <c r="H15" s="258" t="s">
        <v>368</v>
      </c>
      <c r="I15" s="130"/>
      <c r="L15" s="156"/>
    </row>
    <row r="16" spans="2:13" x14ac:dyDescent="0.25">
      <c r="B16" s="137"/>
      <c r="C16" s="257">
        <v>1210</v>
      </c>
      <c r="D16" s="258" t="s">
        <v>376</v>
      </c>
      <c r="E16" s="259">
        <v>6500000</v>
      </c>
      <c r="F16" s="260" t="s">
        <v>367</v>
      </c>
      <c r="G16" s="261">
        <v>40869</v>
      </c>
      <c r="H16" s="258" t="s">
        <v>365</v>
      </c>
      <c r="I16" s="130"/>
    </row>
    <row r="17" spans="2:11" x14ac:dyDescent="0.25">
      <c r="B17" s="137"/>
      <c r="C17" s="97"/>
      <c r="D17" s="97"/>
      <c r="E17" s="97"/>
      <c r="F17" s="97"/>
      <c r="G17" s="97"/>
      <c r="H17" s="97"/>
      <c r="I17" s="130"/>
    </row>
    <row r="18" spans="2:11" x14ac:dyDescent="0.25">
      <c r="B18" s="137"/>
      <c r="C18" s="97"/>
      <c r="D18" s="97"/>
      <c r="E18" s="97"/>
      <c r="F18" s="97"/>
      <c r="G18" s="97"/>
      <c r="H18" s="97"/>
      <c r="I18" s="130"/>
    </row>
    <row r="19" spans="2:11" ht="26.25" x14ac:dyDescent="0.4">
      <c r="B19" s="137"/>
      <c r="C19" s="412" t="s">
        <v>377</v>
      </c>
      <c r="D19" s="412"/>
      <c r="E19" s="412"/>
      <c r="F19" s="97"/>
      <c r="G19" s="97"/>
      <c r="H19" s="97"/>
      <c r="I19" s="130"/>
    </row>
    <row r="20" spans="2:11" ht="25.5" x14ac:dyDescent="0.25">
      <c r="B20" s="137"/>
      <c r="C20" s="256" t="s">
        <v>378</v>
      </c>
      <c r="D20" s="256" t="s">
        <v>379</v>
      </c>
      <c r="E20" s="256" t="s">
        <v>355</v>
      </c>
      <c r="F20" s="97"/>
      <c r="G20" s="97"/>
      <c r="H20" s="97"/>
      <c r="I20" s="130"/>
    </row>
    <row r="21" spans="2:11" s="267" customFormat="1" x14ac:dyDescent="0.25">
      <c r="B21" s="262"/>
      <c r="C21" s="263" t="s">
        <v>365</v>
      </c>
      <c r="D21" s="264">
        <v>14</v>
      </c>
      <c r="E21" s="265">
        <v>6500000</v>
      </c>
      <c r="F21" s="97"/>
      <c r="G21" s="97"/>
      <c r="H21" s="97"/>
      <c r="I21" s="266"/>
    </row>
    <row r="22" spans="2:11" s="267" customFormat="1" x14ac:dyDescent="0.25">
      <c r="B22" s="262"/>
      <c r="C22" s="268" t="s">
        <v>368</v>
      </c>
      <c r="D22" s="257">
        <v>11</v>
      </c>
      <c r="E22" s="259">
        <v>5800000</v>
      </c>
      <c r="F22" s="97"/>
      <c r="G22" s="97"/>
      <c r="H22" s="97"/>
      <c r="I22" s="266"/>
    </row>
    <row r="23" spans="2:11" s="267" customFormat="1" x14ac:dyDescent="0.25">
      <c r="B23" s="262"/>
      <c r="C23" s="97"/>
      <c r="D23" s="97"/>
      <c r="E23" s="97"/>
      <c r="F23" s="97"/>
      <c r="G23" s="97"/>
      <c r="H23" s="97"/>
      <c r="I23" s="266"/>
    </row>
    <row r="24" spans="2:11" s="267" customFormat="1" x14ac:dyDescent="0.25">
      <c r="B24" s="262"/>
      <c r="C24" s="97"/>
      <c r="D24" s="97"/>
      <c r="E24" s="97"/>
      <c r="F24" s="97"/>
      <c r="G24" s="97"/>
      <c r="H24" s="97"/>
      <c r="I24" s="266"/>
    </row>
    <row r="25" spans="2:11" s="267" customFormat="1" ht="26.25" x14ac:dyDescent="0.4">
      <c r="B25" s="262"/>
      <c r="C25" s="412" t="s">
        <v>380</v>
      </c>
      <c r="D25" s="412"/>
      <c r="E25" s="412"/>
      <c r="F25" s="97"/>
      <c r="G25" s="97"/>
      <c r="H25" s="97"/>
      <c r="I25" s="266"/>
    </row>
    <row r="26" spans="2:11" s="267" customFormat="1" x14ac:dyDescent="0.25">
      <c r="B26" s="262"/>
      <c r="C26" s="261">
        <v>40878</v>
      </c>
      <c r="D26" s="261">
        <v>40892</v>
      </c>
      <c r="E26" s="261">
        <v>40907</v>
      </c>
      <c r="F26" s="97"/>
      <c r="G26" s="97"/>
      <c r="H26" s="97"/>
      <c r="I26" s="266"/>
    </row>
    <row r="27" spans="2:11" s="267" customFormat="1" x14ac:dyDescent="0.25">
      <c r="B27" s="262"/>
      <c r="C27" s="269"/>
      <c r="D27" s="269"/>
      <c r="E27" s="270"/>
      <c r="F27" s="270"/>
      <c r="G27" s="270"/>
      <c r="H27" s="270"/>
      <c r="I27" s="266"/>
    </row>
    <row r="28" spans="2:11" ht="15.75" thickBot="1" x14ac:dyDescent="0.3">
      <c r="B28" s="159"/>
      <c r="C28" s="160"/>
      <c r="D28" s="160"/>
      <c r="E28" s="160"/>
      <c r="F28" s="160"/>
      <c r="G28" s="160"/>
      <c r="H28" s="160"/>
      <c r="I28" s="161"/>
      <c r="K28" s="156"/>
    </row>
    <row r="29" spans="2:11" ht="15.75" thickTop="1" x14ac:dyDescent="0.25"/>
  </sheetData>
  <mergeCells count="3">
    <mergeCell ref="C5:H5"/>
    <mergeCell ref="C19:E19"/>
    <mergeCell ref="C25:E25"/>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32"/>
  <sheetViews>
    <sheetView topLeftCell="A13" zoomScale="130" zoomScaleNormal="130" workbookViewId="0">
      <selection activeCell="K24" sqref="K24"/>
    </sheetView>
  </sheetViews>
  <sheetFormatPr baseColWidth="10" defaultColWidth="11.42578125" defaultRowHeight="12.75" x14ac:dyDescent="0.2"/>
  <cols>
    <col min="1" max="2" width="3.85546875" style="238" customWidth="1"/>
    <col min="3" max="3" width="4.42578125" style="238" customWidth="1"/>
    <col min="4" max="4" width="3.85546875" style="238" customWidth="1"/>
    <col min="5" max="5" width="22.5703125" style="238" customWidth="1"/>
    <col min="6" max="6" width="3.7109375" style="238" customWidth="1"/>
    <col min="7" max="7" width="22.5703125" style="238" customWidth="1"/>
    <col min="8" max="8" width="3.7109375" style="238" customWidth="1"/>
    <col min="9" max="9" width="22.5703125" style="238" customWidth="1"/>
    <col min="10" max="10" width="3.7109375" style="238" customWidth="1"/>
    <col min="11" max="11" width="22.5703125" style="238" customWidth="1"/>
    <col min="12" max="12" width="4.140625" style="238" customWidth="1"/>
    <col min="13" max="13" width="4" style="238" customWidth="1"/>
    <col min="14" max="14" width="4.42578125" style="238" customWidth="1"/>
    <col min="15" max="16384" width="11.42578125" style="238"/>
  </cols>
  <sheetData>
    <row r="1" spans="1:18" s="123" customFormat="1" ht="15.75" thickBot="1" x14ac:dyDescent="0.3"/>
    <row r="2" spans="1:18" s="128" customFormat="1" ht="15.75" thickTop="1" x14ac:dyDescent="0.25">
      <c r="A2" s="124"/>
      <c r="B2" s="125"/>
      <c r="C2" s="126"/>
      <c r="D2" s="126"/>
      <c r="E2" s="126"/>
      <c r="F2" s="126"/>
      <c r="G2" s="135"/>
      <c r="H2" s="135"/>
      <c r="I2" s="135"/>
      <c r="J2" s="135"/>
      <c r="K2" s="135"/>
      <c r="L2" s="126"/>
      <c r="M2" s="126"/>
      <c r="N2" s="127"/>
    </row>
    <row r="3" spans="1:18" s="128" customFormat="1" ht="18.75" x14ac:dyDescent="0.3">
      <c r="A3" s="124"/>
      <c r="B3" s="129"/>
      <c r="C3" s="413" t="s">
        <v>381</v>
      </c>
      <c r="D3" s="414"/>
      <c r="E3" s="414"/>
      <c r="F3" s="414"/>
      <c r="G3" s="414"/>
      <c r="H3" s="414"/>
      <c r="I3" s="414"/>
      <c r="J3" s="414"/>
      <c r="K3" s="414"/>
      <c r="L3" s="414"/>
      <c r="M3" s="414"/>
      <c r="N3" s="271"/>
    </row>
    <row r="4" spans="1:18" s="128" customFormat="1" ht="15.75" thickBot="1" x14ac:dyDescent="0.3">
      <c r="A4" s="124"/>
      <c r="B4" s="131"/>
      <c r="C4" s="132"/>
      <c r="D4" s="132"/>
      <c r="E4" s="132"/>
      <c r="F4" s="132"/>
      <c r="G4" s="160"/>
      <c r="H4" s="160"/>
      <c r="I4" s="160"/>
      <c r="J4" s="160"/>
      <c r="K4" s="160"/>
      <c r="L4" s="132"/>
      <c r="M4" s="132"/>
      <c r="N4" s="133"/>
    </row>
    <row r="5" spans="1:18" s="123" customFormat="1" ht="16.5" thickTop="1" thickBot="1" x14ac:dyDescent="0.3"/>
    <row r="6" spans="1:18" ht="13.5" thickTop="1" x14ac:dyDescent="0.2">
      <c r="B6" s="239"/>
      <c r="C6" s="240"/>
      <c r="D6" s="240"/>
      <c r="E6" s="240"/>
      <c r="F6" s="240"/>
      <c r="G6" s="240"/>
      <c r="H6" s="240"/>
      <c r="I6" s="240"/>
      <c r="J6" s="240"/>
      <c r="K6" s="240"/>
      <c r="L6" s="240"/>
      <c r="M6" s="240"/>
      <c r="N6" s="241"/>
      <c r="R6" s="242"/>
    </row>
    <row r="7" spans="1:18" ht="23.25" x14ac:dyDescent="0.35">
      <c r="B7" s="243"/>
      <c r="C7" s="245"/>
      <c r="D7" s="245"/>
      <c r="E7" s="415" t="s">
        <v>382</v>
      </c>
      <c r="F7" s="415"/>
      <c r="G7" s="415"/>
      <c r="H7" s="415"/>
      <c r="I7" s="244"/>
      <c r="J7" s="245"/>
      <c r="K7" s="244"/>
      <c r="L7" s="245"/>
      <c r="M7" s="245"/>
      <c r="N7" s="246"/>
      <c r="R7" s="242"/>
    </row>
    <row r="8" spans="1:18" x14ac:dyDescent="0.2">
      <c r="B8" s="243"/>
      <c r="C8" s="245"/>
      <c r="D8" s="245"/>
      <c r="E8" s="415"/>
      <c r="F8" s="415"/>
      <c r="G8" s="415"/>
      <c r="H8" s="415"/>
      <c r="I8" s="245"/>
      <c r="J8" s="245"/>
      <c r="K8" s="245"/>
      <c r="L8" s="245"/>
      <c r="M8" s="245"/>
      <c r="N8" s="246"/>
      <c r="R8" s="242"/>
    </row>
    <row r="9" spans="1:18" x14ac:dyDescent="0.2">
      <c r="B9" s="243"/>
      <c r="C9" s="245"/>
      <c r="D9" s="245"/>
      <c r="E9" s="415"/>
      <c r="F9" s="415"/>
      <c r="G9" s="415"/>
      <c r="H9" s="415"/>
      <c r="I9" s="245"/>
      <c r="J9" s="245"/>
      <c r="K9" s="245"/>
      <c r="L9" s="245"/>
      <c r="M9" s="245"/>
      <c r="N9" s="246"/>
      <c r="R9" s="242"/>
    </row>
    <row r="10" spans="1:18" x14ac:dyDescent="0.2">
      <c r="B10" s="243"/>
      <c r="C10" s="245"/>
      <c r="D10" s="245"/>
      <c r="E10" s="415"/>
      <c r="F10" s="415"/>
      <c r="G10" s="415"/>
      <c r="H10" s="415"/>
      <c r="I10" s="245"/>
      <c r="J10" s="245"/>
      <c r="K10" s="245"/>
      <c r="L10" s="245"/>
      <c r="M10" s="245"/>
      <c r="N10" s="246"/>
      <c r="R10" s="242"/>
    </row>
    <row r="11" spans="1:18" x14ac:dyDescent="0.2">
      <c r="B11" s="243"/>
      <c r="C11" s="245"/>
      <c r="D11" s="245"/>
      <c r="E11" s="245"/>
      <c r="F11" s="245"/>
      <c r="G11" s="245"/>
      <c r="H11" s="245"/>
      <c r="I11" s="245"/>
      <c r="J11" s="245"/>
      <c r="K11" s="245"/>
      <c r="L11" s="245"/>
      <c r="M11" s="245"/>
      <c r="N11" s="246"/>
      <c r="R11" s="242"/>
    </row>
    <row r="12" spans="1:18" x14ac:dyDescent="0.2">
      <c r="B12" s="243"/>
      <c r="C12" s="272"/>
      <c r="D12" s="272"/>
      <c r="E12" s="272"/>
      <c r="F12" s="272"/>
      <c r="G12" s="272"/>
      <c r="H12" s="272"/>
      <c r="I12" s="272"/>
      <c r="J12" s="272"/>
      <c r="K12" s="272"/>
      <c r="L12" s="272"/>
      <c r="M12" s="272"/>
      <c r="N12" s="246"/>
    </row>
    <row r="13" spans="1:18" x14ac:dyDescent="0.2">
      <c r="B13" s="243"/>
      <c r="C13" s="272"/>
      <c r="D13" s="272"/>
      <c r="E13" s="272"/>
      <c r="F13" s="272"/>
      <c r="G13" s="272"/>
      <c r="H13" s="272"/>
      <c r="I13" s="272"/>
      <c r="J13" s="272"/>
      <c r="K13" s="272"/>
      <c r="L13" s="272"/>
      <c r="M13" s="272"/>
      <c r="N13" s="246"/>
    </row>
    <row r="14" spans="1:18" ht="33.75" x14ac:dyDescent="0.2">
      <c r="B14" s="243"/>
      <c r="C14" s="272"/>
      <c r="D14" s="416" t="s">
        <v>383</v>
      </c>
      <c r="E14" s="416"/>
      <c r="F14" s="416"/>
      <c r="G14" s="416"/>
      <c r="H14" s="416"/>
      <c r="I14" s="416"/>
      <c r="J14" s="416"/>
      <c r="K14" s="416"/>
      <c r="L14" s="416"/>
      <c r="M14" s="272"/>
      <c r="N14" s="246"/>
    </row>
    <row r="15" spans="1:18" x14ac:dyDescent="0.2">
      <c r="B15" s="243"/>
      <c r="C15" s="272"/>
      <c r="D15" s="272"/>
      <c r="E15" s="272"/>
      <c r="F15" s="272"/>
      <c r="G15" s="272"/>
      <c r="H15" s="272"/>
      <c r="I15" s="272"/>
      <c r="J15" s="272"/>
      <c r="K15" s="272"/>
      <c r="L15" s="272"/>
      <c r="M15" s="272"/>
      <c r="N15" s="246"/>
    </row>
    <row r="16" spans="1:18" ht="13.5" thickBot="1" x14ac:dyDescent="0.25">
      <c r="B16" s="243"/>
      <c r="C16" s="272"/>
      <c r="D16" s="273"/>
      <c r="E16" s="273"/>
      <c r="F16" s="273"/>
      <c r="G16" s="273"/>
      <c r="H16" s="273"/>
      <c r="I16" s="273"/>
      <c r="J16" s="273"/>
      <c r="K16" s="273"/>
      <c r="L16" s="273"/>
      <c r="M16" s="272"/>
      <c r="N16" s="246"/>
      <c r="R16" s="242"/>
    </row>
    <row r="17" spans="2:17" ht="13.5" thickBot="1" x14ac:dyDescent="0.25">
      <c r="B17" s="243"/>
      <c r="C17" s="272"/>
      <c r="D17" s="273"/>
      <c r="E17" s="417" t="s">
        <v>116</v>
      </c>
      <c r="F17" s="418"/>
      <c r="G17" s="274" t="s">
        <v>388</v>
      </c>
      <c r="H17" s="273"/>
      <c r="I17" s="273"/>
      <c r="J17" s="273"/>
      <c r="K17" s="273"/>
      <c r="L17" s="273"/>
      <c r="M17" s="272"/>
      <c r="N17" s="246"/>
    </row>
    <row r="18" spans="2:17" x14ac:dyDescent="0.2">
      <c r="B18" s="243"/>
      <c r="C18" s="272"/>
      <c r="D18" s="273"/>
      <c r="E18" s="273"/>
      <c r="F18" s="273"/>
      <c r="G18" s="273"/>
      <c r="H18" s="273"/>
      <c r="I18" s="273"/>
      <c r="J18" s="273"/>
      <c r="K18" s="273"/>
      <c r="L18" s="273"/>
      <c r="M18" s="272"/>
      <c r="N18" s="246"/>
      <c r="Q18" s="247"/>
    </row>
    <row r="19" spans="2:17" ht="13.5" thickBot="1" x14ac:dyDescent="0.25">
      <c r="B19" s="243"/>
      <c r="C19" s="272"/>
      <c r="D19" s="273"/>
      <c r="E19" s="275" t="s">
        <v>177</v>
      </c>
      <c r="F19" s="276"/>
      <c r="G19" s="275" t="s">
        <v>384</v>
      </c>
      <c r="H19" s="276"/>
      <c r="I19" s="275" t="s">
        <v>243</v>
      </c>
      <c r="J19" s="276"/>
      <c r="K19" s="275" t="s">
        <v>240</v>
      </c>
      <c r="L19" s="276"/>
      <c r="M19" s="272"/>
      <c r="N19" s="246"/>
    </row>
    <row r="20" spans="2:17" ht="13.5" thickBot="1" x14ac:dyDescent="0.25">
      <c r="B20" s="243"/>
      <c r="C20" s="272"/>
      <c r="D20" s="276"/>
      <c r="E20" s="274" t="str">
        <f>HLOOKUP(G17,'Base Datos P2'!C4:S13,2,0)</f>
        <v>Hanna</v>
      </c>
      <c r="F20" s="276"/>
      <c r="G20" s="274" t="str">
        <f>HLOOKUP(G17,'Base Datos P2'!C4:S13,3,0)</f>
        <v>Moos</v>
      </c>
      <c r="H20" s="276"/>
      <c r="I20" s="274" t="str">
        <f>HLOOKUP(G17,'Base Datos P2'!C4:S13,10,0)</f>
        <v>31/12/1998</v>
      </c>
      <c r="J20" s="276"/>
      <c r="K20" s="277">
        <f>HLOOKUP(G17,'Base Datos P2'!C4:S13,7,0)</f>
        <v>3621404</v>
      </c>
      <c r="L20" s="276"/>
      <c r="M20" s="272"/>
      <c r="N20" s="246"/>
    </row>
    <row r="21" spans="2:17" ht="15" x14ac:dyDescent="0.25">
      <c r="B21" s="243"/>
      <c r="C21" s="272"/>
      <c r="D21" s="276"/>
      <c r="E21" s="273"/>
      <c r="F21" s="273"/>
      <c r="G21" s="273"/>
      <c r="H21" s="273"/>
      <c r="I21" s="273"/>
      <c r="J21" s="273"/>
      <c r="K21" s="273"/>
      <c r="L21" s="276"/>
      <c r="M21" s="272"/>
      <c r="N21" s="246"/>
      <c r="Q21"/>
    </row>
    <row r="22" spans="2:17" ht="13.5" thickBot="1" x14ac:dyDescent="0.25">
      <c r="B22" s="243"/>
      <c r="C22" s="272"/>
      <c r="D22" s="276"/>
      <c r="E22" s="275" t="s">
        <v>385</v>
      </c>
      <c r="F22" s="276"/>
      <c r="G22" s="275" t="s">
        <v>32</v>
      </c>
      <c r="H22" s="276"/>
      <c r="I22" s="275" t="s">
        <v>62</v>
      </c>
      <c r="J22" s="276"/>
      <c r="K22" s="275" t="s">
        <v>178</v>
      </c>
      <c r="L22" s="276"/>
      <c r="M22" s="272"/>
      <c r="N22" s="246"/>
    </row>
    <row r="23" spans="2:17" ht="13.5" thickBot="1" x14ac:dyDescent="0.25">
      <c r="B23" s="243"/>
      <c r="C23" s="272"/>
      <c r="D23" s="276"/>
      <c r="E23" s="274" t="str">
        <f>HLOOKUP(G17,'Base Datos P2'!C4:S13,8,0)</f>
        <v>Alemania</v>
      </c>
      <c r="F23" s="276"/>
      <c r="G23" s="274" t="str">
        <f>HLOOKUP(G17,'Base Datos P2'!C4:S13,6,0)</f>
        <v>Claro</v>
      </c>
      <c r="H23" s="276"/>
      <c r="I23" s="274" t="str">
        <f>HLOOKUP(G17,'Base Datos P2'!C4:S13,9,0)</f>
        <v>Gerencia</v>
      </c>
      <c r="J23" s="276"/>
      <c r="K23" s="274">
        <f>HLOOKUP(G17,'Base Datos P2'!C4:S13,5,0)</f>
        <v>5552282</v>
      </c>
      <c r="L23" s="276"/>
      <c r="M23" s="272"/>
      <c r="N23" s="246"/>
    </row>
    <row r="24" spans="2:17" x14ac:dyDescent="0.2">
      <c r="B24" s="243"/>
      <c r="C24" s="272"/>
      <c r="D24" s="276"/>
      <c r="E24" s="273"/>
      <c r="F24" s="273"/>
      <c r="G24" s="273"/>
      <c r="H24" s="273"/>
      <c r="I24" s="273"/>
      <c r="J24" s="273"/>
      <c r="K24" s="273"/>
      <c r="L24" s="276"/>
      <c r="M24" s="272"/>
      <c r="N24" s="246"/>
    </row>
    <row r="25" spans="2:17" x14ac:dyDescent="0.2">
      <c r="B25" s="243"/>
      <c r="C25" s="272"/>
      <c r="D25" s="272"/>
      <c r="E25" s="272"/>
      <c r="F25" s="272"/>
      <c r="G25" s="272"/>
      <c r="H25" s="272"/>
      <c r="I25" s="272"/>
      <c r="J25" s="272"/>
      <c r="K25" s="272"/>
      <c r="L25" s="272"/>
      <c r="M25" s="272"/>
      <c r="N25" s="246"/>
    </row>
    <row r="26" spans="2:17" x14ac:dyDescent="0.2">
      <c r="B26" s="243"/>
      <c r="C26" s="272"/>
      <c r="D26" s="272"/>
      <c r="E26" s="272"/>
      <c r="F26" s="272"/>
      <c r="G26" s="272"/>
      <c r="H26" s="272"/>
      <c r="I26" s="272"/>
      <c r="J26" s="272"/>
      <c r="K26" s="272"/>
      <c r="L26" s="272"/>
      <c r="M26" s="272"/>
      <c r="N26" s="246"/>
    </row>
    <row r="27" spans="2:17" x14ac:dyDescent="0.2">
      <c r="B27" s="243"/>
      <c r="C27" s="225"/>
      <c r="D27" s="225"/>
      <c r="E27" s="225"/>
      <c r="F27" s="225"/>
      <c r="G27" s="225"/>
      <c r="H27" s="225"/>
      <c r="I27" s="225"/>
      <c r="J27" s="225"/>
      <c r="K27" s="225"/>
      <c r="L27" s="225"/>
      <c r="M27" s="225"/>
      <c r="N27" s="246"/>
    </row>
    <row r="28" spans="2:17" x14ac:dyDescent="0.2">
      <c r="B28" s="243"/>
      <c r="C28" s="225"/>
      <c r="D28" s="225"/>
      <c r="E28" s="225"/>
      <c r="F28" s="225"/>
      <c r="G28" s="225"/>
      <c r="H28" s="225"/>
      <c r="I28" s="225"/>
      <c r="J28" s="225"/>
      <c r="K28" s="225"/>
      <c r="L28" s="225"/>
      <c r="M28" s="225"/>
      <c r="N28" s="246"/>
    </row>
    <row r="29" spans="2:17" x14ac:dyDescent="0.2">
      <c r="B29" s="243"/>
      <c r="C29" s="409" t="s">
        <v>358</v>
      </c>
      <c r="D29" s="410"/>
      <c r="E29" s="410"/>
      <c r="F29" s="410"/>
      <c r="G29" s="410"/>
      <c r="H29" s="410"/>
      <c r="I29" s="410"/>
      <c r="J29" s="410"/>
      <c r="K29" s="410"/>
      <c r="L29" s="410"/>
      <c r="M29" s="411"/>
      <c r="N29" s="246"/>
    </row>
    <row r="30" spans="2:17" x14ac:dyDescent="0.2">
      <c r="B30" s="243"/>
      <c r="C30" s="401" t="s">
        <v>386</v>
      </c>
      <c r="D30" s="402"/>
      <c r="E30" s="402"/>
      <c r="F30" s="402"/>
      <c r="G30" s="402"/>
      <c r="H30" s="402"/>
      <c r="I30" s="402"/>
      <c r="J30" s="402"/>
      <c r="K30" s="402"/>
      <c r="L30" s="402"/>
      <c r="M30" s="403"/>
      <c r="N30" s="246"/>
    </row>
    <row r="31" spans="2:17" ht="13.5" thickBot="1" x14ac:dyDescent="0.25">
      <c r="B31" s="253"/>
      <c r="C31" s="254"/>
      <c r="D31" s="254"/>
      <c r="E31" s="254"/>
      <c r="F31" s="254"/>
      <c r="G31" s="254"/>
      <c r="H31" s="254"/>
      <c r="I31" s="254"/>
      <c r="J31" s="254"/>
      <c r="K31" s="254"/>
      <c r="L31" s="254"/>
      <c r="M31" s="254"/>
      <c r="N31" s="255"/>
      <c r="P31" s="247"/>
    </row>
    <row r="32" spans="2:17" ht="13.5" thickTop="1" x14ac:dyDescent="0.2"/>
  </sheetData>
  <mergeCells count="6">
    <mergeCell ref="C30:M30"/>
    <mergeCell ref="C3:M3"/>
    <mergeCell ref="E7:H10"/>
    <mergeCell ref="D14:L14"/>
    <mergeCell ref="E17:F17"/>
    <mergeCell ref="C29:M29"/>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7E611DFA-D788-4F6E-BE8D-1F7758E69DC1}">
          <x14:formula1>
            <xm:f>'Base Datos P2'!$D$4:$S$4</xm:f>
          </x14:formula1>
          <xm:sqref>G17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T17"/>
  <sheetViews>
    <sheetView topLeftCell="H1" workbookViewId="0">
      <selection activeCell="F5" sqref="F5"/>
    </sheetView>
  </sheetViews>
  <sheetFormatPr baseColWidth="10" defaultColWidth="11.42578125" defaultRowHeight="15" x14ac:dyDescent="0.25"/>
  <cols>
    <col min="1" max="2" width="3.85546875" style="123" customWidth="1"/>
    <col min="3" max="3" width="15.85546875" style="123" bestFit="1" customWidth="1"/>
    <col min="4" max="4" width="11.7109375" style="123" bestFit="1" customWidth="1"/>
    <col min="5" max="5" width="12.140625" style="123" bestFit="1" customWidth="1"/>
    <col min="6" max="6" width="12.28515625" style="123" bestFit="1" customWidth="1"/>
    <col min="7" max="7" width="15.5703125" style="123" bestFit="1" customWidth="1"/>
    <col min="8" max="8" width="15" style="123" bestFit="1" customWidth="1"/>
    <col min="9" max="9" width="17.140625" style="123" bestFit="1" customWidth="1"/>
    <col min="10" max="10" width="17.85546875" style="123" bestFit="1" customWidth="1"/>
    <col min="11" max="11" width="11.42578125" style="123" bestFit="1" customWidth="1"/>
    <col min="12" max="12" width="12.42578125" style="123" bestFit="1" customWidth="1"/>
    <col min="13" max="13" width="13.85546875" style="123" bestFit="1" customWidth="1"/>
    <col min="14" max="14" width="14" style="123" bestFit="1" customWidth="1"/>
    <col min="15" max="15" width="15.85546875" style="123" bestFit="1" customWidth="1"/>
    <col min="16" max="16" width="13.42578125" style="123" bestFit="1" customWidth="1"/>
    <col min="17" max="17" width="18.7109375" style="123" bestFit="1" customWidth="1"/>
    <col min="18" max="18" width="15.85546875" style="123" bestFit="1" customWidth="1"/>
    <col min="19" max="19" width="14.140625" style="123" bestFit="1" customWidth="1"/>
    <col min="20" max="20" width="3.85546875" style="123" customWidth="1"/>
    <col min="21" max="16384" width="11.42578125" style="123"/>
  </cols>
  <sheetData>
    <row r="1" spans="2:20" ht="15.75" thickBot="1" x14ac:dyDescent="0.3"/>
    <row r="2" spans="2:20" ht="15.75" thickTop="1" x14ac:dyDescent="0.25">
      <c r="B2" s="134"/>
      <c r="C2" s="135"/>
      <c r="D2" s="135"/>
      <c r="E2" s="135"/>
      <c r="F2" s="135"/>
      <c r="G2" s="135"/>
      <c r="H2" s="135"/>
      <c r="I2" s="135"/>
      <c r="J2" s="135"/>
      <c r="K2" s="135"/>
      <c r="L2" s="135"/>
      <c r="M2" s="135"/>
      <c r="N2" s="135"/>
      <c r="O2" s="135"/>
      <c r="P2" s="135"/>
      <c r="Q2" s="135"/>
      <c r="R2" s="135"/>
      <c r="S2" s="135"/>
      <c r="T2" s="136"/>
    </row>
    <row r="3" spans="2:20" ht="27" thickBot="1" x14ac:dyDescent="0.45">
      <c r="B3" s="137"/>
      <c r="C3" s="419" t="s">
        <v>387</v>
      </c>
      <c r="D3" s="419"/>
      <c r="E3" s="419"/>
      <c r="F3" s="419"/>
      <c r="G3" s="419"/>
      <c r="H3" s="419"/>
      <c r="I3" s="419"/>
      <c r="J3" s="419"/>
      <c r="K3" s="419"/>
      <c r="L3" s="419"/>
      <c r="M3" s="419"/>
      <c r="N3" s="419"/>
      <c r="O3" s="419"/>
      <c r="P3" s="419"/>
      <c r="Q3" s="419"/>
      <c r="R3" s="419"/>
      <c r="S3" s="419"/>
      <c r="T3" s="130"/>
    </row>
    <row r="4" spans="2:20" s="281" customFormat="1" x14ac:dyDescent="0.25">
      <c r="B4" s="278"/>
      <c r="C4" s="231" t="s">
        <v>116</v>
      </c>
      <c r="D4" s="279" t="s">
        <v>274</v>
      </c>
      <c r="E4" s="279" t="s">
        <v>292</v>
      </c>
      <c r="F4" s="279" t="s">
        <v>388</v>
      </c>
      <c r="G4" s="279" t="s">
        <v>389</v>
      </c>
      <c r="H4" s="279" t="s">
        <v>390</v>
      </c>
      <c r="I4" s="279" t="s">
        <v>391</v>
      </c>
      <c r="J4" s="279" t="s">
        <v>392</v>
      </c>
      <c r="K4" s="279" t="s">
        <v>393</v>
      </c>
      <c r="L4" s="279" t="s">
        <v>394</v>
      </c>
      <c r="M4" s="279" t="s">
        <v>262</v>
      </c>
      <c r="N4" s="279" t="s">
        <v>395</v>
      </c>
      <c r="O4" s="279" t="s">
        <v>396</v>
      </c>
      <c r="P4" s="279" t="s">
        <v>280</v>
      </c>
      <c r="Q4" s="279" t="s">
        <v>397</v>
      </c>
      <c r="R4" s="279" t="s">
        <v>398</v>
      </c>
      <c r="S4" s="279" t="s">
        <v>259</v>
      </c>
      <c r="T4" s="280"/>
    </row>
    <row r="5" spans="2:20" x14ac:dyDescent="0.25">
      <c r="B5" s="137"/>
      <c r="C5" s="233" t="s">
        <v>177</v>
      </c>
      <c r="D5" s="195" t="s">
        <v>399</v>
      </c>
      <c r="E5" s="195" t="s">
        <v>400</v>
      </c>
      <c r="F5" s="195" t="s">
        <v>401</v>
      </c>
      <c r="G5" s="195" t="s">
        <v>402</v>
      </c>
      <c r="H5" s="195" t="s">
        <v>403</v>
      </c>
      <c r="I5" s="195" t="s">
        <v>404</v>
      </c>
      <c r="J5" s="195" t="s">
        <v>405</v>
      </c>
      <c r="K5" s="195" t="s">
        <v>406</v>
      </c>
      <c r="L5" s="195" t="s">
        <v>407</v>
      </c>
      <c r="M5" s="195" t="s">
        <v>408</v>
      </c>
      <c r="N5" s="195" t="s">
        <v>409</v>
      </c>
      <c r="O5" s="195" t="s">
        <v>410</v>
      </c>
      <c r="P5" s="195" t="s">
        <v>411</v>
      </c>
      <c r="Q5" s="195" t="s">
        <v>412</v>
      </c>
      <c r="R5" s="195" t="s">
        <v>413</v>
      </c>
      <c r="S5" s="195" t="s">
        <v>414</v>
      </c>
      <c r="T5" s="282"/>
    </row>
    <row r="6" spans="2:20" x14ac:dyDescent="0.25">
      <c r="B6" s="137"/>
      <c r="C6" s="233" t="s">
        <v>384</v>
      </c>
      <c r="D6" s="195" t="s">
        <v>415</v>
      </c>
      <c r="E6" s="195" t="s">
        <v>416</v>
      </c>
      <c r="F6" s="195" t="s">
        <v>417</v>
      </c>
      <c r="G6" s="195" t="s">
        <v>418</v>
      </c>
      <c r="H6" s="195" t="s">
        <v>419</v>
      </c>
      <c r="I6" s="195" t="s">
        <v>420</v>
      </c>
      <c r="J6" s="195" t="s">
        <v>421</v>
      </c>
      <c r="K6" s="195" t="s">
        <v>422</v>
      </c>
      <c r="L6" s="195" t="s">
        <v>423</v>
      </c>
      <c r="M6" s="195" t="s">
        <v>424</v>
      </c>
      <c r="N6" s="195" t="s">
        <v>425</v>
      </c>
      <c r="O6" s="195" t="s">
        <v>426</v>
      </c>
      <c r="P6" s="195" t="s">
        <v>427</v>
      </c>
      <c r="Q6" s="195" t="s">
        <v>428</v>
      </c>
      <c r="R6" s="195" t="s">
        <v>429</v>
      </c>
      <c r="S6" s="195" t="s">
        <v>430</v>
      </c>
      <c r="T6" s="282"/>
    </row>
    <row r="7" spans="2:20" x14ac:dyDescent="0.25">
      <c r="B7" s="137"/>
      <c r="C7" s="233" t="s">
        <v>239</v>
      </c>
      <c r="D7" s="195" t="s">
        <v>431</v>
      </c>
      <c r="E7" s="195" t="s">
        <v>294</v>
      </c>
      <c r="F7" s="195" t="s">
        <v>432</v>
      </c>
      <c r="G7" s="195" t="s">
        <v>433</v>
      </c>
      <c r="H7" s="195" t="s">
        <v>434</v>
      </c>
      <c r="I7" s="195" t="s">
        <v>435</v>
      </c>
      <c r="J7" s="195" t="s">
        <v>436</v>
      </c>
      <c r="K7" s="195" t="s">
        <v>437</v>
      </c>
      <c r="L7" s="195" t="s">
        <v>438</v>
      </c>
      <c r="M7" s="195" t="s">
        <v>264</v>
      </c>
      <c r="N7" s="195" t="s">
        <v>439</v>
      </c>
      <c r="O7" s="195" t="s">
        <v>440</v>
      </c>
      <c r="P7" s="195" t="s">
        <v>282</v>
      </c>
      <c r="Q7" s="195" t="s">
        <v>441</v>
      </c>
      <c r="R7" s="195" t="s">
        <v>442</v>
      </c>
      <c r="S7" s="195" t="s">
        <v>261</v>
      </c>
      <c r="T7" s="282"/>
    </row>
    <row r="8" spans="2:20" s="285" customFormat="1" x14ac:dyDescent="0.25">
      <c r="B8" s="283"/>
      <c r="C8" s="233" t="s">
        <v>178</v>
      </c>
      <c r="D8" s="195">
        <v>5333268</v>
      </c>
      <c r="E8" s="195">
        <v>8574321</v>
      </c>
      <c r="F8" s="195">
        <v>5552282</v>
      </c>
      <c r="G8" s="195">
        <v>5551212</v>
      </c>
      <c r="H8" s="195">
        <v>2806000</v>
      </c>
      <c r="I8" s="195">
        <v>6335243</v>
      </c>
      <c r="J8" s="195">
        <v>2334292</v>
      </c>
      <c r="K8" s="195">
        <v>5987654</v>
      </c>
      <c r="L8" s="195">
        <v>2953010</v>
      </c>
      <c r="M8" s="195">
        <v>2186758</v>
      </c>
      <c r="N8" s="195">
        <v>5552222</v>
      </c>
      <c r="O8" s="195">
        <v>2345678</v>
      </c>
      <c r="P8" s="195">
        <v>2215487</v>
      </c>
      <c r="Q8" s="195">
        <v>4442343</v>
      </c>
      <c r="R8" s="195">
        <v>6974095</v>
      </c>
      <c r="S8" s="195">
        <v>2219090</v>
      </c>
      <c r="T8" s="284"/>
    </row>
    <row r="9" spans="2:20" x14ac:dyDescent="0.25">
      <c r="B9" s="137"/>
      <c r="C9" s="233" t="s">
        <v>32</v>
      </c>
      <c r="D9" s="195" t="s">
        <v>443</v>
      </c>
      <c r="E9" s="195" t="s">
        <v>444</v>
      </c>
      <c r="F9" s="195" t="s">
        <v>445</v>
      </c>
      <c r="G9" s="195" t="s">
        <v>446</v>
      </c>
      <c r="H9" s="195" t="s">
        <v>447</v>
      </c>
      <c r="I9" s="195" t="s">
        <v>448</v>
      </c>
      <c r="J9" s="195" t="s">
        <v>449</v>
      </c>
      <c r="K9" s="195" t="s">
        <v>450</v>
      </c>
      <c r="L9" s="195" t="s">
        <v>451</v>
      </c>
      <c r="M9" s="195" t="s">
        <v>452</v>
      </c>
      <c r="N9" s="195" t="s">
        <v>453</v>
      </c>
      <c r="O9" s="195" t="s">
        <v>454</v>
      </c>
      <c r="P9" s="195" t="s">
        <v>455</v>
      </c>
      <c r="Q9" s="195" t="s">
        <v>456</v>
      </c>
      <c r="R9" s="195" t="s">
        <v>457</v>
      </c>
      <c r="S9" s="195" t="s">
        <v>458</v>
      </c>
      <c r="T9" s="282"/>
    </row>
    <row r="10" spans="2:20" x14ac:dyDescent="0.25">
      <c r="B10" s="137"/>
      <c r="C10" s="233" t="s">
        <v>240</v>
      </c>
      <c r="D10" s="286">
        <v>2072600</v>
      </c>
      <c r="E10" s="286">
        <v>2756108</v>
      </c>
      <c r="F10" s="286">
        <v>3621404</v>
      </c>
      <c r="G10" s="286">
        <v>3992244</v>
      </c>
      <c r="H10" s="286">
        <v>3003336</v>
      </c>
      <c r="I10" s="286">
        <v>3621404</v>
      </c>
      <c r="J10" s="286">
        <v>4634928</v>
      </c>
      <c r="K10" s="286">
        <v>5140264</v>
      </c>
      <c r="L10" s="286">
        <v>6024596</v>
      </c>
      <c r="M10" s="286">
        <v>1338000</v>
      </c>
      <c r="N10" s="286">
        <v>4887596</v>
      </c>
      <c r="O10" s="286">
        <v>6150932</v>
      </c>
      <c r="P10" s="286">
        <v>2276200</v>
      </c>
      <c r="Q10" s="286">
        <v>5519264</v>
      </c>
      <c r="R10" s="286">
        <v>4382260</v>
      </c>
      <c r="S10" s="286">
        <v>3040000</v>
      </c>
      <c r="T10" s="282"/>
    </row>
    <row r="11" spans="2:20" x14ac:dyDescent="0.25">
      <c r="B11" s="137"/>
      <c r="C11" s="233" t="s">
        <v>385</v>
      </c>
      <c r="D11" s="195" t="s">
        <v>459</v>
      </c>
      <c r="E11" s="195" t="s">
        <v>459</v>
      </c>
      <c r="F11" s="195" t="s">
        <v>459</v>
      </c>
      <c r="G11" s="195" t="s">
        <v>459</v>
      </c>
      <c r="H11" s="195" t="s">
        <v>459</v>
      </c>
      <c r="I11" s="195" t="s">
        <v>459</v>
      </c>
      <c r="J11" s="195" t="s">
        <v>459</v>
      </c>
      <c r="K11" s="195" t="s">
        <v>459</v>
      </c>
      <c r="L11" s="195" t="s">
        <v>459</v>
      </c>
      <c r="M11" s="195" t="s">
        <v>460</v>
      </c>
      <c r="N11" s="195" t="s">
        <v>460</v>
      </c>
      <c r="O11" s="195" t="s">
        <v>460</v>
      </c>
      <c r="P11" s="195" t="s">
        <v>461</v>
      </c>
      <c r="Q11" s="195" t="s">
        <v>461</v>
      </c>
      <c r="R11" s="195" t="s">
        <v>462</v>
      </c>
      <c r="S11" s="195" t="s">
        <v>463</v>
      </c>
      <c r="T11" s="282"/>
    </row>
    <row r="12" spans="2:20" x14ac:dyDescent="0.25">
      <c r="B12" s="137"/>
      <c r="C12" s="233" t="s">
        <v>62</v>
      </c>
      <c r="D12" s="195" t="s">
        <v>464</v>
      </c>
      <c r="E12" s="195" t="s">
        <v>465</v>
      </c>
      <c r="F12" s="195" t="s">
        <v>466</v>
      </c>
      <c r="G12" s="195" t="s">
        <v>467</v>
      </c>
      <c r="H12" s="195" t="s">
        <v>467</v>
      </c>
      <c r="I12" s="195" t="s">
        <v>464</v>
      </c>
      <c r="J12" s="195" t="s">
        <v>467</v>
      </c>
      <c r="K12" s="195" t="s">
        <v>464</v>
      </c>
      <c r="L12" s="195" t="s">
        <v>467</v>
      </c>
      <c r="M12" s="195" t="s">
        <v>467</v>
      </c>
      <c r="N12" s="195" t="s">
        <v>468</v>
      </c>
      <c r="O12" s="195" t="s">
        <v>465</v>
      </c>
      <c r="P12" s="195" t="s">
        <v>464</v>
      </c>
      <c r="Q12" s="195" t="s">
        <v>464</v>
      </c>
      <c r="R12" s="195" t="s">
        <v>464</v>
      </c>
      <c r="S12" s="195" t="s">
        <v>468</v>
      </c>
      <c r="T12" s="282"/>
    </row>
    <row r="13" spans="2:20" ht="15.75" thickBot="1" x14ac:dyDescent="0.3">
      <c r="B13" s="137"/>
      <c r="C13" s="235" t="s">
        <v>243</v>
      </c>
      <c r="D13" s="287" t="s">
        <v>469</v>
      </c>
      <c r="E13" s="287" t="s">
        <v>470</v>
      </c>
      <c r="F13" s="287" t="s">
        <v>471</v>
      </c>
      <c r="G13" s="287" t="s">
        <v>472</v>
      </c>
      <c r="H13" s="287" t="s">
        <v>473</v>
      </c>
      <c r="I13" s="287" t="s">
        <v>474</v>
      </c>
      <c r="J13" s="287" t="s">
        <v>475</v>
      </c>
      <c r="K13" s="287" t="s">
        <v>476</v>
      </c>
      <c r="L13" s="287" t="s">
        <v>477</v>
      </c>
      <c r="M13" s="287" t="s">
        <v>478</v>
      </c>
      <c r="N13" s="287" t="s">
        <v>471</v>
      </c>
      <c r="O13" s="287" t="s">
        <v>479</v>
      </c>
      <c r="P13" s="287" t="s">
        <v>480</v>
      </c>
      <c r="Q13" s="287" t="s">
        <v>471</v>
      </c>
      <c r="R13" s="287" t="s">
        <v>481</v>
      </c>
      <c r="S13" s="288" t="s">
        <v>482</v>
      </c>
      <c r="T13" s="282"/>
    </row>
    <row r="14" spans="2:20" ht="15.75" thickBot="1" x14ac:dyDescent="0.3">
      <c r="B14" s="159"/>
      <c r="C14" s="160"/>
      <c r="D14" s="160"/>
      <c r="E14" s="160"/>
      <c r="F14" s="160"/>
      <c r="G14" s="160"/>
      <c r="H14" s="160"/>
      <c r="I14" s="160"/>
      <c r="J14" s="160"/>
      <c r="K14" s="289"/>
      <c r="L14" s="160"/>
      <c r="M14" s="160"/>
      <c r="N14" s="160"/>
      <c r="O14" s="160"/>
      <c r="P14" s="160"/>
      <c r="Q14" s="160"/>
      <c r="R14" s="160"/>
      <c r="S14" s="160"/>
      <c r="T14" s="161"/>
    </row>
    <row r="15" spans="2:20" ht="15.75" thickTop="1" x14ac:dyDescent="0.25"/>
    <row r="17" spans="4:19" x14ac:dyDescent="0.25">
      <c r="D17" s="290"/>
      <c r="E17" s="290"/>
      <c r="F17" s="290"/>
      <c r="G17" s="290"/>
      <c r="H17" s="290"/>
      <c r="I17" s="290"/>
      <c r="J17" s="290"/>
      <c r="K17" s="290"/>
      <c r="L17" s="290"/>
      <c r="M17" s="290"/>
      <c r="N17" s="290"/>
      <c r="O17" s="290"/>
      <c r="P17" s="290"/>
      <c r="Q17" s="290"/>
      <c r="R17" s="290"/>
      <c r="S17" s="290"/>
    </row>
  </sheetData>
  <mergeCells count="1">
    <mergeCell ref="C3:S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U3003"/>
  <sheetViews>
    <sheetView topLeftCell="F2982" workbookViewId="0">
      <selection activeCell="I2983" sqref="I2983"/>
    </sheetView>
  </sheetViews>
  <sheetFormatPr baseColWidth="10" defaultRowHeight="15" x14ac:dyDescent="0.25"/>
  <cols>
    <col min="2" max="2" width="71.5703125" customWidth="1"/>
    <col min="3" max="3" width="15.140625" customWidth="1"/>
    <col min="4" max="5" width="19.85546875" customWidth="1"/>
    <col min="6" max="6" width="56" customWidth="1"/>
    <col min="7" max="7" width="53.42578125" customWidth="1"/>
    <col min="8" max="8" width="24.140625" customWidth="1"/>
    <col min="9" max="9" width="41.140625" customWidth="1"/>
    <col min="10" max="10" width="27.7109375" customWidth="1"/>
    <col min="11" max="11" width="23.5703125" customWidth="1"/>
    <col min="12" max="12" width="42" customWidth="1"/>
    <col min="13" max="13" width="49.85546875" customWidth="1"/>
    <col min="14" max="14" width="31.28515625" customWidth="1"/>
    <col min="15" max="15" width="47.140625" customWidth="1"/>
    <col min="16" max="16" width="38.42578125" customWidth="1"/>
    <col min="17" max="17" width="49.140625" customWidth="1"/>
    <col min="18" max="18" width="29.85546875" customWidth="1"/>
    <col min="19" max="19" width="41.7109375" customWidth="1"/>
    <col min="20" max="20" width="18.7109375" customWidth="1"/>
    <col min="21" max="21" width="23.85546875" customWidth="1"/>
    <col min="258" max="258" width="71.5703125" customWidth="1"/>
    <col min="259" max="259" width="15.140625" customWidth="1"/>
    <col min="260" max="261" width="19.85546875" customWidth="1"/>
    <col min="262" max="262" width="56" customWidth="1"/>
    <col min="263" max="263" width="53.42578125" customWidth="1"/>
    <col min="264" max="264" width="24.140625" customWidth="1"/>
    <col min="265" max="265" width="41.140625" customWidth="1"/>
    <col min="266" max="266" width="27.7109375" customWidth="1"/>
    <col min="267" max="267" width="23.5703125" customWidth="1"/>
    <col min="268" max="268" width="42" customWidth="1"/>
    <col min="269" max="269" width="49.85546875" customWidth="1"/>
    <col min="270" max="270" width="31.28515625" customWidth="1"/>
    <col min="271" max="271" width="47.140625" customWidth="1"/>
    <col min="272" max="272" width="38.42578125" customWidth="1"/>
    <col min="273" max="273" width="49.140625" customWidth="1"/>
    <col min="274" max="274" width="29.85546875" customWidth="1"/>
    <col min="275" max="275" width="41.7109375" customWidth="1"/>
    <col min="276" max="276" width="18.7109375" customWidth="1"/>
    <col min="277" max="277" width="23.85546875" customWidth="1"/>
    <col min="514" max="514" width="71.5703125" customWidth="1"/>
    <col min="515" max="515" width="15.140625" customWidth="1"/>
    <col min="516" max="517" width="19.85546875" customWidth="1"/>
    <col min="518" max="518" width="56" customWidth="1"/>
    <col min="519" max="519" width="53.42578125" customWidth="1"/>
    <col min="520" max="520" width="24.140625" customWidth="1"/>
    <col min="521" max="521" width="41.140625" customWidth="1"/>
    <col min="522" max="522" width="27.7109375" customWidth="1"/>
    <col min="523" max="523" width="23.5703125" customWidth="1"/>
    <col min="524" max="524" width="42" customWidth="1"/>
    <col min="525" max="525" width="49.85546875" customWidth="1"/>
    <col min="526" max="526" width="31.28515625" customWidth="1"/>
    <col min="527" max="527" width="47.140625" customWidth="1"/>
    <col min="528" max="528" width="38.42578125" customWidth="1"/>
    <col min="529" max="529" width="49.140625" customWidth="1"/>
    <col min="530" max="530" width="29.85546875" customWidth="1"/>
    <col min="531" max="531" width="41.7109375" customWidth="1"/>
    <col min="532" max="532" width="18.7109375" customWidth="1"/>
    <col min="533" max="533" width="23.85546875" customWidth="1"/>
    <col min="770" max="770" width="71.5703125" customWidth="1"/>
    <col min="771" max="771" width="15.140625" customWidth="1"/>
    <col min="772" max="773" width="19.85546875" customWidth="1"/>
    <col min="774" max="774" width="56" customWidth="1"/>
    <col min="775" max="775" width="53.42578125" customWidth="1"/>
    <col min="776" max="776" width="24.140625" customWidth="1"/>
    <col min="777" max="777" width="41.140625" customWidth="1"/>
    <col min="778" max="778" width="27.7109375" customWidth="1"/>
    <col min="779" max="779" width="23.5703125" customWidth="1"/>
    <col min="780" max="780" width="42" customWidth="1"/>
    <col min="781" max="781" width="49.85546875" customWidth="1"/>
    <col min="782" max="782" width="31.28515625" customWidth="1"/>
    <col min="783" max="783" width="47.140625" customWidth="1"/>
    <col min="784" max="784" width="38.42578125" customWidth="1"/>
    <col min="785" max="785" width="49.140625" customWidth="1"/>
    <col min="786" max="786" width="29.85546875" customWidth="1"/>
    <col min="787" max="787" width="41.7109375" customWidth="1"/>
    <col min="788" max="788" width="18.7109375" customWidth="1"/>
    <col min="789" max="789" width="23.85546875" customWidth="1"/>
    <col min="1026" max="1026" width="71.5703125" customWidth="1"/>
    <col min="1027" max="1027" width="15.140625" customWidth="1"/>
    <col min="1028" max="1029" width="19.85546875" customWidth="1"/>
    <col min="1030" max="1030" width="56" customWidth="1"/>
    <col min="1031" max="1031" width="53.42578125" customWidth="1"/>
    <col min="1032" max="1032" width="24.140625" customWidth="1"/>
    <col min="1033" max="1033" width="41.140625" customWidth="1"/>
    <col min="1034" max="1034" width="27.7109375" customWidth="1"/>
    <col min="1035" max="1035" width="23.5703125" customWidth="1"/>
    <col min="1036" max="1036" width="42" customWidth="1"/>
    <col min="1037" max="1037" width="49.85546875" customWidth="1"/>
    <col min="1038" max="1038" width="31.28515625" customWidth="1"/>
    <col min="1039" max="1039" width="47.140625" customWidth="1"/>
    <col min="1040" max="1040" width="38.42578125" customWidth="1"/>
    <col min="1041" max="1041" width="49.140625" customWidth="1"/>
    <col min="1042" max="1042" width="29.85546875" customWidth="1"/>
    <col min="1043" max="1043" width="41.7109375" customWidth="1"/>
    <col min="1044" max="1044" width="18.7109375" customWidth="1"/>
    <col min="1045" max="1045" width="23.85546875" customWidth="1"/>
    <col min="1282" max="1282" width="71.5703125" customWidth="1"/>
    <col min="1283" max="1283" width="15.140625" customWidth="1"/>
    <col min="1284" max="1285" width="19.85546875" customWidth="1"/>
    <col min="1286" max="1286" width="56" customWidth="1"/>
    <col min="1287" max="1287" width="53.42578125" customWidth="1"/>
    <col min="1288" max="1288" width="24.140625" customWidth="1"/>
    <col min="1289" max="1289" width="41.140625" customWidth="1"/>
    <col min="1290" max="1290" width="27.7109375" customWidth="1"/>
    <col min="1291" max="1291" width="23.5703125" customWidth="1"/>
    <col min="1292" max="1292" width="42" customWidth="1"/>
    <col min="1293" max="1293" width="49.85546875" customWidth="1"/>
    <col min="1294" max="1294" width="31.28515625" customWidth="1"/>
    <col min="1295" max="1295" width="47.140625" customWidth="1"/>
    <col min="1296" max="1296" width="38.42578125" customWidth="1"/>
    <col min="1297" max="1297" width="49.140625" customWidth="1"/>
    <col min="1298" max="1298" width="29.85546875" customWidth="1"/>
    <col min="1299" max="1299" width="41.7109375" customWidth="1"/>
    <col min="1300" max="1300" width="18.7109375" customWidth="1"/>
    <col min="1301" max="1301" width="23.85546875" customWidth="1"/>
    <col min="1538" max="1538" width="71.5703125" customWidth="1"/>
    <col min="1539" max="1539" width="15.140625" customWidth="1"/>
    <col min="1540" max="1541" width="19.85546875" customWidth="1"/>
    <col min="1542" max="1542" width="56" customWidth="1"/>
    <col min="1543" max="1543" width="53.42578125" customWidth="1"/>
    <col min="1544" max="1544" width="24.140625" customWidth="1"/>
    <col min="1545" max="1545" width="41.140625" customWidth="1"/>
    <col min="1546" max="1546" width="27.7109375" customWidth="1"/>
    <col min="1547" max="1547" width="23.5703125" customWidth="1"/>
    <col min="1548" max="1548" width="42" customWidth="1"/>
    <col min="1549" max="1549" width="49.85546875" customWidth="1"/>
    <col min="1550" max="1550" width="31.28515625" customWidth="1"/>
    <col min="1551" max="1551" width="47.140625" customWidth="1"/>
    <col min="1552" max="1552" width="38.42578125" customWidth="1"/>
    <col min="1553" max="1553" width="49.140625" customWidth="1"/>
    <col min="1554" max="1554" width="29.85546875" customWidth="1"/>
    <col min="1555" max="1555" width="41.7109375" customWidth="1"/>
    <col min="1556" max="1556" width="18.7109375" customWidth="1"/>
    <col min="1557" max="1557" width="23.85546875" customWidth="1"/>
    <col min="1794" max="1794" width="71.5703125" customWidth="1"/>
    <col min="1795" max="1795" width="15.140625" customWidth="1"/>
    <col min="1796" max="1797" width="19.85546875" customWidth="1"/>
    <col min="1798" max="1798" width="56" customWidth="1"/>
    <col min="1799" max="1799" width="53.42578125" customWidth="1"/>
    <col min="1800" max="1800" width="24.140625" customWidth="1"/>
    <col min="1801" max="1801" width="41.140625" customWidth="1"/>
    <col min="1802" max="1802" width="27.7109375" customWidth="1"/>
    <col min="1803" max="1803" width="23.5703125" customWidth="1"/>
    <col min="1804" max="1804" width="42" customWidth="1"/>
    <col min="1805" max="1805" width="49.85546875" customWidth="1"/>
    <col min="1806" max="1806" width="31.28515625" customWidth="1"/>
    <col min="1807" max="1807" width="47.140625" customWidth="1"/>
    <col min="1808" max="1808" width="38.42578125" customWidth="1"/>
    <col min="1809" max="1809" width="49.140625" customWidth="1"/>
    <col min="1810" max="1810" width="29.85546875" customWidth="1"/>
    <col min="1811" max="1811" width="41.7109375" customWidth="1"/>
    <col min="1812" max="1812" width="18.7109375" customWidth="1"/>
    <col min="1813" max="1813" width="23.85546875" customWidth="1"/>
    <col min="2050" max="2050" width="71.5703125" customWidth="1"/>
    <col min="2051" max="2051" width="15.140625" customWidth="1"/>
    <col min="2052" max="2053" width="19.85546875" customWidth="1"/>
    <col min="2054" max="2054" width="56" customWidth="1"/>
    <col min="2055" max="2055" width="53.42578125" customWidth="1"/>
    <col min="2056" max="2056" width="24.140625" customWidth="1"/>
    <col min="2057" max="2057" width="41.140625" customWidth="1"/>
    <col min="2058" max="2058" width="27.7109375" customWidth="1"/>
    <col min="2059" max="2059" width="23.5703125" customWidth="1"/>
    <col min="2060" max="2060" width="42" customWidth="1"/>
    <col min="2061" max="2061" width="49.85546875" customWidth="1"/>
    <col min="2062" max="2062" width="31.28515625" customWidth="1"/>
    <col min="2063" max="2063" width="47.140625" customWidth="1"/>
    <col min="2064" max="2064" width="38.42578125" customWidth="1"/>
    <col min="2065" max="2065" width="49.140625" customWidth="1"/>
    <col min="2066" max="2066" width="29.85546875" customWidth="1"/>
    <col min="2067" max="2067" width="41.7109375" customWidth="1"/>
    <col min="2068" max="2068" width="18.7109375" customWidth="1"/>
    <col min="2069" max="2069" width="23.85546875" customWidth="1"/>
    <col min="2306" max="2306" width="71.5703125" customWidth="1"/>
    <col min="2307" max="2307" width="15.140625" customWidth="1"/>
    <col min="2308" max="2309" width="19.85546875" customWidth="1"/>
    <col min="2310" max="2310" width="56" customWidth="1"/>
    <col min="2311" max="2311" width="53.42578125" customWidth="1"/>
    <col min="2312" max="2312" width="24.140625" customWidth="1"/>
    <col min="2313" max="2313" width="41.140625" customWidth="1"/>
    <col min="2314" max="2314" width="27.7109375" customWidth="1"/>
    <col min="2315" max="2315" width="23.5703125" customWidth="1"/>
    <col min="2316" max="2316" width="42" customWidth="1"/>
    <col min="2317" max="2317" width="49.85546875" customWidth="1"/>
    <col min="2318" max="2318" width="31.28515625" customWidth="1"/>
    <col min="2319" max="2319" width="47.140625" customWidth="1"/>
    <col min="2320" max="2320" width="38.42578125" customWidth="1"/>
    <col min="2321" max="2321" width="49.140625" customWidth="1"/>
    <col min="2322" max="2322" width="29.85546875" customWidth="1"/>
    <col min="2323" max="2323" width="41.7109375" customWidth="1"/>
    <col min="2324" max="2324" width="18.7109375" customWidth="1"/>
    <col min="2325" max="2325" width="23.85546875" customWidth="1"/>
    <col min="2562" max="2562" width="71.5703125" customWidth="1"/>
    <col min="2563" max="2563" width="15.140625" customWidth="1"/>
    <col min="2564" max="2565" width="19.85546875" customWidth="1"/>
    <col min="2566" max="2566" width="56" customWidth="1"/>
    <col min="2567" max="2567" width="53.42578125" customWidth="1"/>
    <col min="2568" max="2568" width="24.140625" customWidth="1"/>
    <col min="2569" max="2569" width="41.140625" customWidth="1"/>
    <col min="2570" max="2570" width="27.7109375" customWidth="1"/>
    <col min="2571" max="2571" width="23.5703125" customWidth="1"/>
    <col min="2572" max="2572" width="42" customWidth="1"/>
    <col min="2573" max="2573" width="49.85546875" customWidth="1"/>
    <col min="2574" max="2574" width="31.28515625" customWidth="1"/>
    <col min="2575" max="2575" width="47.140625" customWidth="1"/>
    <col min="2576" max="2576" width="38.42578125" customWidth="1"/>
    <col min="2577" max="2577" width="49.140625" customWidth="1"/>
    <col min="2578" max="2578" width="29.85546875" customWidth="1"/>
    <col min="2579" max="2579" width="41.7109375" customWidth="1"/>
    <col min="2580" max="2580" width="18.7109375" customWidth="1"/>
    <col min="2581" max="2581" width="23.85546875" customWidth="1"/>
    <col min="2818" max="2818" width="71.5703125" customWidth="1"/>
    <col min="2819" max="2819" width="15.140625" customWidth="1"/>
    <col min="2820" max="2821" width="19.85546875" customWidth="1"/>
    <col min="2822" max="2822" width="56" customWidth="1"/>
    <col min="2823" max="2823" width="53.42578125" customWidth="1"/>
    <col min="2824" max="2824" width="24.140625" customWidth="1"/>
    <col min="2825" max="2825" width="41.140625" customWidth="1"/>
    <col min="2826" max="2826" width="27.7109375" customWidth="1"/>
    <col min="2827" max="2827" width="23.5703125" customWidth="1"/>
    <col min="2828" max="2828" width="42" customWidth="1"/>
    <col min="2829" max="2829" width="49.85546875" customWidth="1"/>
    <col min="2830" max="2830" width="31.28515625" customWidth="1"/>
    <col min="2831" max="2831" width="47.140625" customWidth="1"/>
    <col min="2832" max="2832" width="38.42578125" customWidth="1"/>
    <col min="2833" max="2833" width="49.140625" customWidth="1"/>
    <col min="2834" max="2834" width="29.85546875" customWidth="1"/>
    <col min="2835" max="2835" width="41.7109375" customWidth="1"/>
    <col min="2836" max="2836" width="18.7109375" customWidth="1"/>
    <col min="2837" max="2837" width="23.85546875" customWidth="1"/>
    <col min="3074" max="3074" width="71.5703125" customWidth="1"/>
    <col min="3075" max="3075" width="15.140625" customWidth="1"/>
    <col min="3076" max="3077" width="19.85546875" customWidth="1"/>
    <col min="3078" max="3078" width="56" customWidth="1"/>
    <col min="3079" max="3079" width="53.42578125" customWidth="1"/>
    <col min="3080" max="3080" width="24.140625" customWidth="1"/>
    <col min="3081" max="3081" width="41.140625" customWidth="1"/>
    <col min="3082" max="3082" width="27.7109375" customWidth="1"/>
    <col min="3083" max="3083" width="23.5703125" customWidth="1"/>
    <col min="3084" max="3084" width="42" customWidth="1"/>
    <col min="3085" max="3085" width="49.85546875" customWidth="1"/>
    <col min="3086" max="3086" width="31.28515625" customWidth="1"/>
    <col min="3087" max="3087" width="47.140625" customWidth="1"/>
    <col min="3088" max="3088" width="38.42578125" customWidth="1"/>
    <col min="3089" max="3089" width="49.140625" customWidth="1"/>
    <col min="3090" max="3090" width="29.85546875" customWidth="1"/>
    <col min="3091" max="3091" width="41.7109375" customWidth="1"/>
    <col min="3092" max="3092" width="18.7109375" customWidth="1"/>
    <col min="3093" max="3093" width="23.85546875" customWidth="1"/>
    <col min="3330" max="3330" width="71.5703125" customWidth="1"/>
    <col min="3331" max="3331" width="15.140625" customWidth="1"/>
    <col min="3332" max="3333" width="19.85546875" customWidth="1"/>
    <col min="3334" max="3334" width="56" customWidth="1"/>
    <col min="3335" max="3335" width="53.42578125" customWidth="1"/>
    <col min="3336" max="3336" width="24.140625" customWidth="1"/>
    <col min="3337" max="3337" width="41.140625" customWidth="1"/>
    <col min="3338" max="3338" width="27.7109375" customWidth="1"/>
    <col min="3339" max="3339" width="23.5703125" customWidth="1"/>
    <col min="3340" max="3340" width="42" customWidth="1"/>
    <col min="3341" max="3341" width="49.85546875" customWidth="1"/>
    <col min="3342" max="3342" width="31.28515625" customWidth="1"/>
    <col min="3343" max="3343" width="47.140625" customWidth="1"/>
    <col min="3344" max="3344" width="38.42578125" customWidth="1"/>
    <col min="3345" max="3345" width="49.140625" customWidth="1"/>
    <col min="3346" max="3346" width="29.85546875" customWidth="1"/>
    <col min="3347" max="3347" width="41.7109375" customWidth="1"/>
    <col min="3348" max="3348" width="18.7109375" customWidth="1"/>
    <col min="3349" max="3349" width="23.85546875" customWidth="1"/>
    <col min="3586" max="3586" width="71.5703125" customWidth="1"/>
    <col min="3587" max="3587" width="15.140625" customWidth="1"/>
    <col min="3588" max="3589" width="19.85546875" customWidth="1"/>
    <col min="3590" max="3590" width="56" customWidth="1"/>
    <col min="3591" max="3591" width="53.42578125" customWidth="1"/>
    <col min="3592" max="3592" width="24.140625" customWidth="1"/>
    <col min="3593" max="3593" width="41.140625" customWidth="1"/>
    <col min="3594" max="3594" width="27.7109375" customWidth="1"/>
    <col min="3595" max="3595" width="23.5703125" customWidth="1"/>
    <col min="3596" max="3596" width="42" customWidth="1"/>
    <col min="3597" max="3597" width="49.85546875" customWidth="1"/>
    <col min="3598" max="3598" width="31.28515625" customWidth="1"/>
    <col min="3599" max="3599" width="47.140625" customWidth="1"/>
    <col min="3600" max="3600" width="38.42578125" customWidth="1"/>
    <col min="3601" max="3601" width="49.140625" customWidth="1"/>
    <col min="3602" max="3602" width="29.85546875" customWidth="1"/>
    <col min="3603" max="3603" width="41.7109375" customWidth="1"/>
    <col min="3604" max="3604" width="18.7109375" customWidth="1"/>
    <col min="3605" max="3605" width="23.85546875" customWidth="1"/>
    <col min="3842" max="3842" width="71.5703125" customWidth="1"/>
    <col min="3843" max="3843" width="15.140625" customWidth="1"/>
    <col min="3844" max="3845" width="19.85546875" customWidth="1"/>
    <col min="3846" max="3846" width="56" customWidth="1"/>
    <col min="3847" max="3847" width="53.42578125" customWidth="1"/>
    <col min="3848" max="3848" width="24.140625" customWidth="1"/>
    <col min="3849" max="3849" width="41.140625" customWidth="1"/>
    <col min="3850" max="3850" width="27.7109375" customWidth="1"/>
    <col min="3851" max="3851" width="23.5703125" customWidth="1"/>
    <col min="3852" max="3852" width="42" customWidth="1"/>
    <col min="3853" max="3853" width="49.85546875" customWidth="1"/>
    <col min="3854" max="3854" width="31.28515625" customWidth="1"/>
    <col min="3855" max="3855" width="47.140625" customWidth="1"/>
    <col min="3856" max="3856" width="38.42578125" customWidth="1"/>
    <col min="3857" max="3857" width="49.140625" customWidth="1"/>
    <col min="3858" max="3858" width="29.85546875" customWidth="1"/>
    <col min="3859" max="3859" width="41.7109375" customWidth="1"/>
    <col min="3860" max="3860" width="18.7109375" customWidth="1"/>
    <col min="3861" max="3861" width="23.85546875" customWidth="1"/>
    <col min="4098" max="4098" width="71.5703125" customWidth="1"/>
    <col min="4099" max="4099" width="15.140625" customWidth="1"/>
    <col min="4100" max="4101" width="19.85546875" customWidth="1"/>
    <col min="4102" max="4102" width="56" customWidth="1"/>
    <col min="4103" max="4103" width="53.42578125" customWidth="1"/>
    <col min="4104" max="4104" width="24.140625" customWidth="1"/>
    <col min="4105" max="4105" width="41.140625" customWidth="1"/>
    <col min="4106" max="4106" width="27.7109375" customWidth="1"/>
    <col min="4107" max="4107" width="23.5703125" customWidth="1"/>
    <col min="4108" max="4108" width="42" customWidth="1"/>
    <col min="4109" max="4109" width="49.85546875" customWidth="1"/>
    <col min="4110" max="4110" width="31.28515625" customWidth="1"/>
    <col min="4111" max="4111" width="47.140625" customWidth="1"/>
    <col min="4112" max="4112" width="38.42578125" customWidth="1"/>
    <col min="4113" max="4113" width="49.140625" customWidth="1"/>
    <col min="4114" max="4114" width="29.85546875" customWidth="1"/>
    <col min="4115" max="4115" width="41.7109375" customWidth="1"/>
    <col min="4116" max="4116" width="18.7109375" customWidth="1"/>
    <col min="4117" max="4117" width="23.85546875" customWidth="1"/>
    <col min="4354" max="4354" width="71.5703125" customWidth="1"/>
    <col min="4355" max="4355" width="15.140625" customWidth="1"/>
    <col min="4356" max="4357" width="19.85546875" customWidth="1"/>
    <col min="4358" max="4358" width="56" customWidth="1"/>
    <col min="4359" max="4359" width="53.42578125" customWidth="1"/>
    <col min="4360" max="4360" width="24.140625" customWidth="1"/>
    <col min="4361" max="4361" width="41.140625" customWidth="1"/>
    <col min="4362" max="4362" width="27.7109375" customWidth="1"/>
    <col min="4363" max="4363" width="23.5703125" customWidth="1"/>
    <col min="4364" max="4364" width="42" customWidth="1"/>
    <col min="4365" max="4365" width="49.85546875" customWidth="1"/>
    <col min="4366" max="4366" width="31.28515625" customWidth="1"/>
    <col min="4367" max="4367" width="47.140625" customWidth="1"/>
    <col min="4368" max="4368" width="38.42578125" customWidth="1"/>
    <col min="4369" max="4369" width="49.140625" customWidth="1"/>
    <col min="4370" max="4370" width="29.85546875" customWidth="1"/>
    <col min="4371" max="4371" width="41.7109375" customWidth="1"/>
    <col min="4372" max="4372" width="18.7109375" customWidth="1"/>
    <col min="4373" max="4373" width="23.85546875" customWidth="1"/>
    <col min="4610" max="4610" width="71.5703125" customWidth="1"/>
    <col min="4611" max="4611" width="15.140625" customWidth="1"/>
    <col min="4612" max="4613" width="19.85546875" customWidth="1"/>
    <col min="4614" max="4614" width="56" customWidth="1"/>
    <col min="4615" max="4615" width="53.42578125" customWidth="1"/>
    <col min="4616" max="4616" width="24.140625" customWidth="1"/>
    <col min="4617" max="4617" width="41.140625" customWidth="1"/>
    <col min="4618" max="4618" width="27.7109375" customWidth="1"/>
    <col min="4619" max="4619" width="23.5703125" customWidth="1"/>
    <col min="4620" max="4620" width="42" customWidth="1"/>
    <col min="4621" max="4621" width="49.85546875" customWidth="1"/>
    <col min="4622" max="4622" width="31.28515625" customWidth="1"/>
    <col min="4623" max="4623" width="47.140625" customWidth="1"/>
    <col min="4624" max="4624" width="38.42578125" customWidth="1"/>
    <col min="4625" max="4625" width="49.140625" customWidth="1"/>
    <col min="4626" max="4626" width="29.85546875" customWidth="1"/>
    <col min="4627" max="4627" width="41.7109375" customWidth="1"/>
    <col min="4628" max="4628" width="18.7109375" customWidth="1"/>
    <col min="4629" max="4629" width="23.85546875" customWidth="1"/>
    <col min="4866" max="4866" width="71.5703125" customWidth="1"/>
    <col min="4867" max="4867" width="15.140625" customWidth="1"/>
    <col min="4868" max="4869" width="19.85546875" customWidth="1"/>
    <col min="4870" max="4870" width="56" customWidth="1"/>
    <col min="4871" max="4871" width="53.42578125" customWidth="1"/>
    <col min="4872" max="4872" width="24.140625" customWidth="1"/>
    <col min="4873" max="4873" width="41.140625" customWidth="1"/>
    <col min="4874" max="4874" width="27.7109375" customWidth="1"/>
    <col min="4875" max="4875" width="23.5703125" customWidth="1"/>
    <col min="4876" max="4876" width="42" customWidth="1"/>
    <col min="4877" max="4877" width="49.85546875" customWidth="1"/>
    <col min="4878" max="4878" width="31.28515625" customWidth="1"/>
    <col min="4879" max="4879" width="47.140625" customWidth="1"/>
    <col min="4880" max="4880" width="38.42578125" customWidth="1"/>
    <col min="4881" max="4881" width="49.140625" customWidth="1"/>
    <col min="4882" max="4882" width="29.85546875" customWidth="1"/>
    <col min="4883" max="4883" width="41.7109375" customWidth="1"/>
    <col min="4884" max="4884" width="18.7109375" customWidth="1"/>
    <col min="4885" max="4885" width="23.85546875" customWidth="1"/>
    <col min="5122" max="5122" width="71.5703125" customWidth="1"/>
    <col min="5123" max="5123" width="15.140625" customWidth="1"/>
    <col min="5124" max="5125" width="19.85546875" customWidth="1"/>
    <col min="5126" max="5126" width="56" customWidth="1"/>
    <col min="5127" max="5127" width="53.42578125" customWidth="1"/>
    <col min="5128" max="5128" width="24.140625" customWidth="1"/>
    <col min="5129" max="5129" width="41.140625" customWidth="1"/>
    <col min="5130" max="5130" width="27.7109375" customWidth="1"/>
    <col min="5131" max="5131" width="23.5703125" customWidth="1"/>
    <col min="5132" max="5132" width="42" customWidth="1"/>
    <col min="5133" max="5133" width="49.85546875" customWidth="1"/>
    <col min="5134" max="5134" width="31.28515625" customWidth="1"/>
    <col min="5135" max="5135" width="47.140625" customWidth="1"/>
    <col min="5136" max="5136" width="38.42578125" customWidth="1"/>
    <col min="5137" max="5137" width="49.140625" customWidth="1"/>
    <col min="5138" max="5138" width="29.85546875" customWidth="1"/>
    <col min="5139" max="5139" width="41.7109375" customWidth="1"/>
    <col min="5140" max="5140" width="18.7109375" customWidth="1"/>
    <col min="5141" max="5141" width="23.85546875" customWidth="1"/>
    <col min="5378" max="5378" width="71.5703125" customWidth="1"/>
    <col min="5379" max="5379" width="15.140625" customWidth="1"/>
    <col min="5380" max="5381" width="19.85546875" customWidth="1"/>
    <col min="5382" max="5382" width="56" customWidth="1"/>
    <col min="5383" max="5383" width="53.42578125" customWidth="1"/>
    <col min="5384" max="5384" width="24.140625" customWidth="1"/>
    <col min="5385" max="5385" width="41.140625" customWidth="1"/>
    <col min="5386" max="5386" width="27.7109375" customWidth="1"/>
    <col min="5387" max="5387" width="23.5703125" customWidth="1"/>
    <col min="5388" max="5388" width="42" customWidth="1"/>
    <col min="5389" max="5389" width="49.85546875" customWidth="1"/>
    <col min="5390" max="5390" width="31.28515625" customWidth="1"/>
    <col min="5391" max="5391" width="47.140625" customWidth="1"/>
    <col min="5392" max="5392" width="38.42578125" customWidth="1"/>
    <col min="5393" max="5393" width="49.140625" customWidth="1"/>
    <col min="5394" max="5394" width="29.85546875" customWidth="1"/>
    <col min="5395" max="5395" width="41.7109375" customWidth="1"/>
    <col min="5396" max="5396" width="18.7109375" customWidth="1"/>
    <col min="5397" max="5397" width="23.85546875" customWidth="1"/>
    <col min="5634" max="5634" width="71.5703125" customWidth="1"/>
    <col min="5635" max="5635" width="15.140625" customWidth="1"/>
    <col min="5636" max="5637" width="19.85546875" customWidth="1"/>
    <col min="5638" max="5638" width="56" customWidth="1"/>
    <col min="5639" max="5639" width="53.42578125" customWidth="1"/>
    <col min="5640" max="5640" width="24.140625" customWidth="1"/>
    <col min="5641" max="5641" width="41.140625" customWidth="1"/>
    <col min="5642" max="5642" width="27.7109375" customWidth="1"/>
    <col min="5643" max="5643" width="23.5703125" customWidth="1"/>
    <col min="5644" max="5644" width="42" customWidth="1"/>
    <col min="5645" max="5645" width="49.85546875" customWidth="1"/>
    <col min="5646" max="5646" width="31.28515625" customWidth="1"/>
    <col min="5647" max="5647" width="47.140625" customWidth="1"/>
    <col min="5648" max="5648" width="38.42578125" customWidth="1"/>
    <col min="5649" max="5649" width="49.140625" customWidth="1"/>
    <col min="5650" max="5650" width="29.85546875" customWidth="1"/>
    <col min="5651" max="5651" width="41.7109375" customWidth="1"/>
    <col min="5652" max="5652" width="18.7109375" customWidth="1"/>
    <col min="5653" max="5653" width="23.85546875" customWidth="1"/>
    <col min="5890" max="5890" width="71.5703125" customWidth="1"/>
    <col min="5891" max="5891" width="15.140625" customWidth="1"/>
    <col min="5892" max="5893" width="19.85546875" customWidth="1"/>
    <col min="5894" max="5894" width="56" customWidth="1"/>
    <col min="5895" max="5895" width="53.42578125" customWidth="1"/>
    <col min="5896" max="5896" width="24.140625" customWidth="1"/>
    <col min="5897" max="5897" width="41.140625" customWidth="1"/>
    <col min="5898" max="5898" width="27.7109375" customWidth="1"/>
    <col min="5899" max="5899" width="23.5703125" customWidth="1"/>
    <col min="5900" max="5900" width="42" customWidth="1"/>
    <col min="5901" max="5901" width="49.85546875" customWidth="1"/>
    <col min="5902" max="5902" width="31.28515625" customWidth="1"/>
    <col min="5903" max="5903" width="47.140625" customWidth="1"/>
    <col min="5904" max="5904" width="38.42578125" customWidth="1"/>
    <col min="5905" max="5905" width="49.140625" customWidth="1"/>
    <col min="5906" max="5906" width="29.85546875" customWidth="1"/>
    <col min="5907" max="5907" width="41.7109375" customWidth="1"/>
    <col min="5908" max="5908" width="18.7109375" customWidth="1"/>
    <col min="5909" max="5909" width="23.85546875" customWidth="1"/>
    <col min="6146" max="6146" width="71.5703125" customWidth="1"/>
    <col min="6147" max="6147" width="15.140625" customWidth="1"/>
    <col min="6148" max="6149" width="19.85546875" customWidth="1"/>
    <col min="6150" max="6150" width="56" customWidth="1"/>
    <col min="6151" max="6151" width="53.42578125" customWidth="1"/>
    <col min="6152" max="6152" width="24.140625" customWidth="1"/>
    <col min="6153" max="6153" width="41.140625" customWidth="1"/>
    <col min="6154" max="6154" width="27.7109375" customWidth="1"/>
    <col min="6155" max="6155" width="23.5703125" customWidth="1"/>
    <col min="6156" max="6156" width="42" customWidth="1"/>
    <col min="6157" max="6157" width="49.85546875" customWidth="1"/>
    <col min="6158" max="6158" width="31.28515625" customWidth="1"/>
    <col min="6159" max="6159" width="47.140625" customWidth="1"/>
    <col min="6160" max="6160" width="38.42578125" customWidth="1"/>
    <col min="6161" max="6161" width="49.140625" customWidth="1"/>
    <col min="6162" max="6162" width="29.85546875" customWidth="1"/>
    <col min="6163" max="6163" width="41.7109375" customWidth="1"/>
    <col min="6164" max="6164" width="18.7109375" customWidth="1"/>
    <col min="6165" max="6165" width="23.85546875" customWidth="1"/>
    <col min="6402" max="6402" width="71.5703125" customWidth="1"/>
    <col min="6403" max="6403" width="15.140625" customWidth="1"/>
    <col min="6404" max="6405" width="19.85546875" customWidth="1"/>
    <col min="6406" max="6406" width="56" customWidth="1"/>
    <col min="6407" max="6407" width="53.42578125" customWidth="1"/>
    <col min="6408" max="6408" width="24.140625" customWidth="1"/>
    <col min="6409" max="6409" width="41.140625" customWidth="1"/>
    <col min="6410" max="6410" width="27.7109375" customWidth="1"/>
    <col min="6411" max="6411" width="23.5703125" customWidth="1"/>
    <col min="6412" max="6412" width="42" customWidth="1"/>
    <col min="6413" max="6413" width="49.85546875" customWidth="1"/>
    <col min="6414" max="6414" width="31.28515625" customWidth="1"/>
    <col min="6415" max="6415" width="47.140625" customWidth="1"/>
    <col min="6416" max="6416" width="38.42578125" customWidth="1"/>
    <col min="6417" max="6417" width="49.140625" customWidth="1"/>
    <col min="6418" max="6418" width="29.85546875" customWidth="1"/>
    <col min="6419" max="6419" width="41.7109375" customWidth="1"/>
    <col min="6420" max="6420" width="18.7109375" customWidth="1"/>
    <col min="6421" max="6421" width="23.85546875" customWidth="1"/>
    <col min="6658" max="6658" width="71.5703125" customWidth="1"/>
    <col min="6659" max="6659" width="15.140625" customWidth="1"/>
    <col min="6660" max="6661" width="19.85546875" customWidth="1"/>
    <col min="6662" max="6662" width="56" customWidth="1"/>
    <col min="6663" max="6663" width="53.42578125" customWidth="1"/>
    <col min="6664" max="6664" width="24.140625" customWidth="1"/>
    <col min="6665" max="6665" width="41.140625" customWidth="1"/>
    <col min="6666" max="6666" width="27.7109375" customWidth="1"/>
    <col min="6667" max="6667" width="23.5703125" customWidth="1"/>
    <col min="6668" max="6668" width="42" customWidth="1"/>
    <col min="6669" max="6669" width="49.85546875" customWidth="1"/>
    <col min="6670" max="6670" width="31.28515625" customWidth="1"/>
    <col min="6671" max="6671" width="47.140625" customWidth="1"/>
    <col min="6672" max="6672" width="38.42578125" customWidth="1"/>
    <col min="6673" max="6673" width="49.140625" customWidth="1"/>
    <col min="6674" max="6674" width="29.85546875" customWidth="1"/>
    <col min="6675" max="6675" width="41.7109375" customWidth="1"/>
    <col min="6676" max="6676" width="18.7109375" customWidth="1"/>
    <col min="6677" max="6677" width="23.85546875" customWidth="1"/>
    <col min="6914" max="6914" width="71.5703125" customWidth="1"/>
    <col min="6915" max="6915" width="15.140625" customWidth="1"/>
    <col min="6916" max="6917" width="19.85546875" customWidth="1"/>
    <col min="6918" max="6918" width="56" customWidth="1"/>
    <col min="6919" max="6919" width="53.42578125" customWidth="1"/>
    <col min="6920" max="6920" width="24.140625" customWidth="1"/>
    <col min="6921" max="6921" width="41.140625" customWidth="1"/>
    <col min="6922" max="6922" width="27.7109375" customWidth="1"/>
    <col min="6923" max="6923" width="23.5703125" customWidth="1"/>
    <col min="6924" max="6924" width="42" customWidth="1"/>
    <col min="6925" max="6925" width="49.85546875" customWidth="1"/>
    <col min="6926" max="6926" width="31.28515625" customWidth="1"/>
    <col min="6927" max="6927" width="47.140625" customWidth="1"/>
    <col min="6928" max="6928" width="38.42578125" customWidth="1"/>
    <col min="6929" max="6929" width="49.140625" customWidth="1"/>
    <col min="6930" max="6930" width="29.85546875" customWidth="1"/>
    <col min="6931" max="6931" width="41.7109375" customWidth="1"/>
    <col min="6932" max="6932" width="18.7109375" customWidth="1"/>
    <col min="6933" max="6933" width="23.85546875" customWidth="1"/>
    <col min="7170" max="7170" width="71.5703125" customWidth="1"/>
    <col min="7171" max="7171" width="15.140625" customWidth="1"/>
    <col min="7172" max="7173" width="19.85546875" customWidth="1"/>
    <col min="7174" max="7174" width="56" customWidth="1"/>
    <col min="7175" max="7175" width="53.42578125" customWidth="1"/>
    <col min="7176" max="7176" width="24.140625" customWidth="1"/>
    <col min="7177" max="7177" width="41.140625" customWidth="1"/>
    <col min="7178" max="7178" width="27.7109375" customWidth="1"/>
    <col min="7179" max="7179" width="23.5703125" customWidth="1"/>
    <col min="7180" max="7180" width="42" customWidth="1"/>
    <col min="7181" max="7181" width="49.85546875" customWidth="1"/>
    <col min="7182" max="7182" width="31.28515625" customWidth="1"/>
    <col min="7183" max="7183" width="47.140625" customWidth="1"/>
    <col min="7184" max="7184" width="38.42578125" customWidth="1"/>
    <col min="7185" max="7185" width="49.140625" customWidth="1"/>
    <col min="7186" max="7186" width="29.85546875" customWidth="1"/>
    <col min="7187" max="7187" width="41.7109375" customWidth="1"/>
    <col min="7188" max="7188" width="18.7109375" customWidth="1"/>
    <col min="7189" max="7189" width="23.85546875" customWidth="1"/>
    <col min="7426" max="7426" width="71.5703125" customWidth="1"/>
    <col min="7427" max="7427" width="15.140625" customWidth="1"/>
    <col min="7428" max="7429" width="19.85546875" customWidth="1"/>
    <col min="7430" max="7430" width="56" customWidth="1"/>
    <col min="7431" max="7431" width="53.42578125" customWidth="1"/>
    <col min="7432" max="7432" width="24.140625" customWidth="1"/>
    <col min="7433" max="7433" width="41.140625" customWidth="1"/>
    <col min="7434" max="7434" width="27.7109375" customWidth="1"/>
    <col min="7435" max="7435" width="23.5703125" customWidth="1"/>
    <col min="7436" max="7436" width="42" customWidth="1"/>
    <col min="7437" max="7437" width="49.85546875" customWidth="1"/>
    <col min="7438" max="7438" width="31.28515625" customWidth="1"/>
    <col min="7439" max="7439" width="47.140625" customWidth="1"/>
    <col min="7440" max="7440" width="38.42578125" customWidth="1"/>
    <col min="7441" max="7441" width="49.140625" customWidth="1"/>
    <col min="7442" max="7442" width="29.85546875" customWidth="1"/>
    <col min="7443" max="7443" width="41.7109375" customWidth="1"/>
    <col min="7444" max="7444" width="18.7109375" customWidth="1"/>
    <col min="7445" max="7445" width="23.85546875" customWidth="1"/>
    <col min="7682" max="7682" width="71.5703125" customWidth="1"/>
    <col min="7683" max="7683" width="15.140625" customWidth="1"/>
    <col min="7684" max="7685" width="19.85546875" customWidth="1"/>
    <col min="7686" max="7686" width="56" customWidth="1"/>
    <col min="7687" max="7687" width="53.42578125" customWidth="1"/>
    <col min="7688" max="7688" width="24.140625" customWidth="1"/>
    <col min="7689" max="7689" width="41.140625" customWidth="1"/>
    <col min="7690" max="7690" width="27.7109375" customWidth="1"/>
    <col min="7691" max="7691" width="23.5703125" customWidth="1"/>
    <col min="7692" max="7692" width="42" customWidth="1"/>
    <col min="7693" max="7693" width="49.85546875" customWidth="1"/>
    <col min="7694" max="7694" width="31.28515625" customWidth="1"/>
    <col min="7695" max="7695" width="47.140625" customWidth="1"/>
    <col min="7696" max="7696" width="38.42578125" customWidth="1"/>
    <col min="7697" max="7697" width="49.140625" customWidth="1"/>
    <col min="7698" max="7698" width="29.85546875" customWidth="1"/>
    <col min="7699" max="7699" width="41.7109375" customWidth="1"/>
    <col min="7700" max="7700" width="18.7109375" customWidth="1"/>
    <col min="7701" max="7701" width="23.85546875" customWidth="1"/>
    <col min="7938" max="7938" width="71.5703125" customWidth="1"/>
    <col min="7939" max="7939" width="15.140625" customWidth="1"/>
    <col min="7940" max="7941" width="19.85546875" customWidth="1"/>
    <col min="7942" max="7942" width="56" customWidth="1"/>
    <col min="7943" max="7943" width="53.42578125" customWidth="1"/>
    <col min="7944" max="7944" width="24.140625" customWidth="1"/>
    <col min="7945" max="7945" width="41.140625" customWidth="1"/>
    <col min="7946" max="7946" width="27.7109375" customWidth="1"/>
    <col min="7947" max="7947" width="23.5703125" customWidth="1"/>
    <col min="7948" max="7948" width="42" customWidth="1"/>
    <col min="7949" max="7949" width="49.85546875" customWidth="1"/>
    <col min="7950" max="7950" width="31.28515625" customWidth="1"/>
    <col min="7951" max="7951" width="47.140625" customWidth="1"/>
    <col min="7952" max="7952" width="38.42578125" customWidth="1"/>
    <col min="7953" max="7953" width="49.140625" customWidth="1"/>
    <col min="7954" max="7954" width="29.85546875" customWidth="1"/>
    <col min="7955" max="7955" width="41.7109375" customWidth="1"/>
    <col min="7956" max="7956" width="18.7109375" customWidth="1"/>
    <col min="7957" max="7957" width="23.85546875" customWidth="1"/>
    <col min="8194" max="8194" width="71.5703125" customWidth="1"/>
    <col min="8195" max="8195" width="15.140625" customWidth="1"/>
    <col min="8196" max="8197" width="19.85546875" customWidth="1"/>
    <col min="8198" max="8198" width="56" customWidth="1"/>
    <col min="8199" max="8199" width="53.42578125" customWidth="1"/>
    <col min="8200" max="8200" width="24.140625" customWidth="1"/>
    <col min="8201" max="8201" width="41.140625" customWidth="1"/>
    <col min="8202" max="8202" width="27.7109375" customWidth="1"/>
    <col min="8203" max="8203" width="23.5703125" customWidth="1"/>
    <col min="8204" max="8204" width="42" customWidth="1"/>
    <col min="8205" max="8205" width="49.85546875" customWidth="1"/>
    <col min="8206" max="8206" width="31.28515625" customWidth="1"/>
    <col min="8207" max="8207" width="47.140625" customWidth="1"/>
    <col min="8208" max="8208" width="38.42578125" customWidth="1"/>
    <col min="8209" max="8209" width="49.140625" customWidth="1"/>
    <col min="8210" max="8210" width="29.85546875" customWidth="1"/>
    <col min="8211" max="8211" width="41.7109375" customWidth="1"/>
    <col min="8212" max="8212" width="18.7109375" customWidth="1"/>
    <col min="8213" max="8213" width="23.85546875" customWidth="1"/>
    <col min="8450" max="8450" width="71.5703125" customWidth="1"/>
    <col min="8451" max="8451" width="15.140625" customWidth="1"/>
    <col min="8452" max="8453" width="19.85546875" customWidth="1"/>
    <col min="8454" max="8454" width="56" customWidth="1"/>
    <col min="8455" max="8455" width="53.42578125" customWidth="1"/>
    <col min="8456" max="8456" width="24.140625" customWidth="1"/>
    <col min="8457" max="8457" width="41.140625" customWidth="1"/>
    <col min="8458" max="8458" width="27.7109375" customWidth="1"/>
    <col min="8459" max="8459" width="23.5703125" customWidth="1"/>
    <col min="8460" max="8460" width="42" customWidth="1"/>
    <col min="8461" max="8461" width="49.85546875" customWidth="1"/>
    <col min="8462" max="8462" width="31.28515625" customWidth="1"/>
    <col min="8463" max="8463" width="47.140625" customWidth="1"/>
    <col min="8464" max="8464" width="38.42578125" customWidth="1"/>
    <col min="8465" max="8465" width="49.140625" customWidth="1"/>
    <col min="8466" max="8466" width="29.85546875" customWidth="1"/>
    <col min="8467" max="8467" width="41.7109375" customWidth="1"/>
    <col min="8468" max="8468" width="18.7109375" customWidth="1"/>
    <col min="8469" max="8469" width="23.85546875" customWidth="1"/>
    <col min="8706" max="8706" width="71.5703125" customWidth="1"/>
    <col min="8707" max="8707" width="15.140625" customWidth="1"/>
    <col min="8708" max="8709" width="19.85546875" customWidth="1"/>
    <col min="8710" max="8710" width="56" customWidth="1"/>
    <col min="8711" max="8711" width="53.42578125" customWidth="1"/>
    <col min="8712" max="8712" width="24.140625" customWidth="1"/>
    <col min="8713" max="8713" width="41.140625" customWidth="1"/>
    <col min="8714" max="8714" width="27.7109375" customWidth="1"/>
    <col min="8715" max="8715" width="23.5703125" customWidth="1"/>
    <col min="8716" max="8716" width="42" customWidth="1"/>
    <col min="8717" max="8717" width="49.85546875" customWidth="1"/>
    <col min="8718" max="8718" width="31.28515625" customWidth="1"/>
    <col min="8719" max="8719" width="47.140625" customWidth="1"/>
    <col min="8720" max="8720" width="38.42578125" customWidth="1"/>
    <col min="8721" max="8721" width="49.140625" customWidth="1"/>
    <col min="8722" max="8722" width="29.85546875" customWidth="1"/>
    <col min="8723" max="8723" width="41.7109375" customWidth="1"/>
    <col min="8724" max="8724" width="18.7109375" customWidth="1"/>
    <col min="8725" max="8725" width="23.85546875" customWidth="1"/>
    <col min="8962" max="8962" width="71.5703125" customWidth="1"/>
    <col min="8963" max="8963" width="15.140625" customWidth="1"/>
    <col min="8964" max="8965" width="19.85546875" customWidth="1"/>
    <col min="8966" max="8966" width="56" customWidth="1"/>
    <col min="8967" max="8967" width="53.42578125" customWidth="1"/>
    <col min="8968" max="8968" width="24.140625" customWidth="1"/>
    <col min="8969" max="8969" width="41.140625" customWidth="1"/>
    <col min="8970" max="8970" width="27.7109375" customWidth="1"/>
    <col min="8971" max="8971" width="23.5703125" customWidth="1"/>
    <col min="8972" max="8972" width="42" customWidth="1"/>
    <col min="8973" max="8973" width="49.85546875" customWidth="1"/>
    <col min="8974" max="8974" width="31.28515625" customWidth="1"/>
    <col min="8975" max="8975" width="47.140625" customWidth="1"/>
    <col min="8976" max="8976" width="38.42578125" customWidth="1"/>
    <col min="8977" max="8977" width="49.140625" customWidth="1"/>
    <col min="8978" max="8978" width="29.85546875" customWidth="1"/>
    <col min="8979" max="8979" width="41.7109375" customWidth="1"/>
    <col min="8980" max="8980" width="18.7109375" customWidth="1"/>
    <col min="8981" max="8981" width="23.85546875" customWidth="1"/>
    <col min="9218" max="9218" width="71.5703125" customWidth="1"/>
    <col min="9219" max="9219" width="15.140625" customWidth="1"/>
    <col min="9220" max="9221" width="19.85546875" customWidth="1"/>
    <col min="9222" max="9222" width="56" customWidth="1"/>
    <col min="9223" max="9223" width="53.42578125" customWidth="1"/>
    <col min="9224" max="9224" width="24.140625" customWidth="1"/>
    <col min="9225" max="9225" width="41.140625" customWidth="1"/>
    <col min="9226" max="9226" width="27.7109375" customWidth="1"/>
    <col min="9227" max="9227" width="23.5703125" customWidth="1"/>
    <col min="9228" max="9228" width="42" customWidth="1"/>
    <col min="9229" max="9229" width="49.85546875" customWidth="1"/>
    <col min="9230" max="9230" width="31.28515625" customWidth="1"/>
    <col min="9231" max="9231" width="47.140625" customWidth="1"/>
    <col min="9232" max="9232" width="38.42578125" customWidth="1"/>
    <col min="9233" max="9233" width="49.140625" customWidth="1"/>
    <col min="9234" max="9234" width="29.85546875" customWidth="1"/>
    <col min="9235" max="9235" width="41.7109375" customWidth="1"/>
    <col min="9236" max="9236" width="18.7109375" customWidth="1"/>
    <col min="9237" max="9237" width="23.85546875" customWidth="1"/>
    <col min="9474" max="9474" width="71.5703125" customWidth="1"/>
    <col min="9475" max="9475" width="15.140625" customWidth="1"/>
    <col min="9476" max="9477" width="19.85546875" customWidth="1"/>
    <col min="9478" max="9478" width="56" customWidth="1"/>
    <col min="9479" max="9479" width="53.42578125" customWidth="1"/>
    <col min="9480" max="9480" width="24.140625" customWidth="1"/>
    <col min="9481" max="9481" width="41.140625" customWidth="1"/>
    <col min="9482" max="9482" width="27.7109375" customWidth="1"/>
    <col min="9483" max="9483" width="23.5703125" customWidth="1"/>
    <col min="9484" max="9484" width="42" customWidth="1"/>
    <col min="9485" max="9485" width="49.85546875" customWidth="1"/>
    <col min="9486" max="9486" width="31.28515625" customWidth="1"/>
    <col min="9487" max="9487" width="47.140625" customWidth="1"/>
    <col min="9488" max="9488" width="38.42578125" customWidth="1"/>
    <col min="9489" max="9489" width="49.140625" customWidth="1"/>
    <col min="9490" max="9490" width="29.85546875" customWidth="1"/>
    <col min="9491" max="9491" width="41.7109375" customWidth="1"/>
    <col min="9492" max="9492" width="18.7109375" customWidth="1"/>
    <col min="9493" max="9493" width="23.85546875" customWidth="1"/>
    <col min="9730" max="9730" width="71.5703125" customWidth="1"/>
    <col min="9731" max="9731" width="15.140625" customWidth="1"/>
    <col min="9732" max="9733" width="19.85546875" customWidth="1"/>
    <col min="9734" max="9734" width="56" customWidth="1"/>
    <col min="9735" max="9735" width="53.42578125" customWidth="1"/>
    <col min="9736" max="9736" width="24.140625" customWidth="1"/>
    <col min="9737" max="9737" width="41.140625" customWidth="1"/>
    <col min="9738" max="9738" width="27.7109375" customWidth="1"/>
    <col min="9739" max="9739" width="23.5703125" customWidth="1"/>
    <col min="9740" max="9740" width="42" customWidth="1"/>
    <col min="9741" max="9741" width="49.85546875" customWidth="1"/>
    <col min="9742" max="9742" width="31.28515625" customWidth="1"/>
    <col min="9743" max="9743" width="47.140625" customWidth="1"/>
    <col min="9744" max="9744" width="38.42578125" customWidth="1"/>
    <col min="9745" max="9745" width="49.140625" customWidth="1"/>
    <col min="9746" max="9746" width="29.85546875" customWidth="1"/>
    <col min="9747" max="9747" width="41.7109375" customWidth="1"/>
    <col min="9748" max="9748" width="18.7109375" customWidth="1"/>
    <col min="9749" max="9749" width="23.85546875" customWidth="1"/>
    <col min="9986" max="9986" width="71.5703125" customWidth="1"/>
    <col min="9987" max="9987" width="15.140625" customWidth="1"/>
    <col min="9988" max="9989" width="19.85546875" customWidth="1"/>
    <col min="9990" max="9990" width="56" customWidth="1"/>
    <col min="9991" max="9991" width="53.42578125" customWidth="1"/>
    <col min="9992" max="9992" width="24.140625" customWidth="1"/>
    <col min="9993" max="9993" width="41.140625" customWidth="1"/>
    <col min="9994" max="9994" width="27.7109375" customWidth="1"/>
    <col min="9995" max="9995" width="23.5703125" customWidth="1"/>
    <col min="9996" max="9996" width="42" customWidth="1"/>
    <col min="9997" max="9997" width="49.85546875" customWidth="1"/>
    <col min="9998" max="9998" width="31.28515625" customWidth="1"/>
    <col min="9999" max="9999" width="47.140625" customWidth="1"/>
    <col min="10000" max="10000" width="38.42578125" customWidth="1"/>
    <col min="10001" max="10001" width="49.140625" customWidth="1"/>
    <col min="10002" max="10002" width="29.85546875" customWidth="1"/>
    <col min="10003" max="10003" width="41.7109375" customWidth="1"/>
    <col min="10004" max="10004" width="18.7109375" customWidth="1"/>
    <col min="10005" max="10005" width="23.85546875" customWidth="1"/>
    <col min="10242" max="10242" width="71.5703125" customWidth="1"/>
    <col min="10243" max="10243" width="15.140625" customWidth="1"/>
    <col min="10244" max="10245" width="19.85546875" customWidth="1"/>
    <col min="10246" max="10246" width="56" customWidth="1"/>
    <col min="10247" max="10247" width="53.42578125" customWidth="1"/>
    <col min="10248" max="10248" width="24.140625" customWidth="1"/>
    <col min="10249" max="10249" width="41.140625" customWidth="1"/>
    <col min="10250" max="10250" width="27.7109375" customWidth="1"/>
    <col min="10251" max="10251" width="23.5703125" customWidth="1"/>
    <col min="10252" max="10252" width="42" customWidth="1"/>
    <col min="10253" max="10253" width="49.85546875" customWidth="1"/>
    <col min="10254" max="10254" width="31.28515625" customWidth="1"/>
    <col min="10255" max="10255" width="47.140625" customWidth="1"/>
    <col min="10256" max="10256" width="38.42578125" customWidth="1"/>
    <col min="10257" max="10257" width="49.140625" customWidth="1"/>
    <col min="10258" max="10258" width="29.85546875" customWidth="1"/>
    <col min="10259" max="10259" width="41.7109375" customWidth="1"/>
    <col min="10260" max="10260" width="18.7109375" customWidth="1"/>
    <col min="10261" max="10261" width="23.85546875" customWidth="1"/>
    <col min="10498" max="10498" width="71.5703125" customWidth="1"/>
    <col min="10499" max="10499" width="15.140625" customWidth="1"/>
    <col min="10500" max="10501" width="19.85546875" customWidth="1"/>
    <col min="10502" max="10502" width="56" customWidth="1"/>
    <col min="10503" max="10503" width="53.42578125" customWidth="1"/>
    <col min="10504" max="10504" width="24.140625" customWidth="1"/>
    <col min="10505" max="10505" width="41.140625" customWidth="1"/>
    <col min="10506" max="10506" width="27.7109375" customWidth="1"/>
    <col min="10507" max="10507" width="23.5703125" customWidth="1"/>
    <col min="10508" max="10508" width="42" customWidth="1"/>
    <col min="10509" max="10509" width="49.85546875" customWidth="1"/>
    <col min="10510" max="10510" width="31.28515625" customWidth="1"/>
    <col min="10511" max="10511" width="47.140625" customWidth="1"/>
    <col min="10512" max="10512" width="38.42578125" customWidth="1"/>
    <col min="10513" max="10513" width="49.140625" customWidth="1"/>
    <col min="10514" max="10514" width="29.85546875" customWidth="1"/>
    <col min="10515" max="10515" width="41.7109375" customWidth="1"/>
    <col min="10516" max="10516" width="18.7109375" customWidth="1"/>
    <col min="10517" max="10517" width="23.85546875" customWidth="1"/>
    <col min="10754" max="10754" width="71.5703125" customWidth="1"/>
    <col min="10755" max="10755" width="15.140625" customWidth="1"/>
    <col min="10756" max="10757" width="19.85546875" customWidth="1"/>
    <col min="10758" max="10758" width="56" customWidth="1"/>
    <col min="10759" max="10759" width="53.42578125" customWidth="1"/>
    <col min="10760" max="10760" width="24.140625" customWidth="1"/>
    <col min="10761" max="10761" width="41.140625" customWidth="1"/>
    <col min="10762" max="10762" width="27.7109375" customWidth="1"/>
    <col min="10763" max="10763" width="23.5703125" customWidth="1"/>
    <col min="10764" max="10764" width="42" customWidth="1"/>
    <col min="10765" max="10765" width="49.85546875" customWidth="1"/>
    <col min="10766" max="10766" width="31.28515625" customWidth="1"/>
    <col min="10767" max="10767" width="47.140625" customWidth="1"/>
    <col min="10768" max="10768" width="38.42578125" customWidth="1"/>
    <col min="10769" max="10769" width="49.140625" customWidth="1"/>
    <col min="10770" max="10770" width="29.85546875" customWidth="1"/>
    <col min="10771" max="10771" width="41.7109375" customWidth="1"/>
    <col min="10772" max="10772" width="18.7109375" customWidth="1"/>
    <col min="10773" max="10773" width="23.85546875" customWidth="1"/>
    <col min="11010" max="11010" width="71.5703125" customWidth="1"/>
    <col min="11011" max="11011" width="15.140625" customWidth="1"/>
    <col min="11012" max="11013" width="19.85546875" customWidth="1"/>
    <col min="11014" max="11014" width="56" customWidth="1"/>
    <col min="11015" max="11015" width="53.42578125" customWidth="1"/>
    <col min="11016" max="11016" width="24.140625" customWidth="1"/>
    <col min="11017" max="11017" width="41.140625" customWidth="1"/>
    <col min="11018" max="11018" width="27.7109375" customWidth="1"/>
    <col min="11019" max="11019" width="23.5703125" customWidth="1"/>
    <col min="11020" max="11020" width="42" customWidth="1"/>
    <col min="11021" max="11021" width="49.85546875" customWidth="1"/>
    <col min="11022" max="11022" width="31.28515625" customWidth="1"/>
    <col min="11023" max="11023" width="47.140625" customWidth="1"/>
    <col min="11024" max="11024" width="38.42578125" customWidth="1"/>
    <col min="11025" max="11025" width="49.140625" customWidth="1"/>
    <col min="11026" max="11026" width="29.85546875" customWidth="1"/>
    <col min="11027" max="11027" width="41.7109375" customWidth="1"/>
    <col min="11028" max="11028" width="18.7109375" customWidth="1"/>
    <col min="11029" max="11029" width="23.85546875" customWidth="1"/>
    <col min="11266" max="11266" width="71.5703125" customWidth="1"/>
    <col min="11267" max="11267" width="15.140625" customWidth="1"/>
    <col min="11268" max="11269" width="19.85546875" customWidth="1"/>
    <col min="11270" max="11270" width="56" customWidth="1"/>
    <col min="11271" max="11271" width="53.42578125" customWidth="1"/>
    <col min="11272" max="11272" width="24.140625" customWidth="1"/>
    <col min="11273" max="11273" width="41.140625" customWidth="1"/>
    <col min="11274" max="11274" width="27.7109375" customWidth="1"/>
    <col min="11275" max="11275" width="23.5703125" customWidth="1"/>
    <col min="11276" max="11276" width="42" customWidth="1"/>
    <col min="11277" max="11277" width="49.85546875" customWidth="1"/>
    <col min="11278" max="11278" width="31.28515625" customWidth="1"/>
    <col min="11279" max="11279" width="47.140625" customWidth="1"/>
    <col min="11280" max="11280" width="38.42578125" customWidth="1"/>
    <col min="11281" max="11281" width="49.140625" customWidth="1"/>
    <col min="11282" max="11282" width="29.85546875" customWidth="1"/>
    <col min="11283" max="11283" width="41.7109375" customWidth="1"/>
    <col min="11284" max="11284" width="18.7109375" customWidth="1"/>
    <col min="11285" max="11285" width="23.85546875" customWidth="1"/>
    <col min="11522" max="11522" width="71.5703125" customWidth="1"/>
    <col min="11523" max="11523" width="15.140625" customWidth="1"/>
    <col min="11524" max="11525" width="19.85546875" customWidth="1"/>
    <col min="11526" max="11526" width="56" customWidth="1"/>
    <col min="11527" max="11527" width="53.42578125" customWidth="1"/>
    <col min="11528" max="11528" width="24.140625" customWidth="1"/>
    <col min="11529" max="11529" width="41.140625" customWidth="1"/>
    <col min="11530" max="11530" width="27.7109375" customWidth="1"/>
    <col min="11531" max="11531" width="23.5703125" customWidth="1"/>
    <col min="11532" max="11532" width="42" customWidth="1"/>
    <col min="11533" max="11533" width="49.85546875" customWidth="1"/>
    <col min="11534" max="11534" width="31.28515625" customWidth="1"/>
    <col min="11535" max="11535" width="47.140625" customWidth="1"/>
    <col min="11536" max="11536" width="38.42578125" customWidth="1"/>
    <col min="11537" max="11537" width="49.140625" customWidth="1"/>
    <col min="11538" max="11538" width="29.85546875" customWidth="1"/>
    <col min="11539" max="11539" width="41.7109375" customWidth="1"/>
    <col min="11540" max="11540" width="18.7109375" customWidth="1"/>
    <col min="11541" max="11541" width="23.85546875" customWidth="1"/>
    <col min="11778" max="11778" width="71.5703125" customWidth="1"/>
    <col min="11779" max="11779" width="15.140625" customWidth="1"/>
    <col min="11780" max="11781" width="19.85546875" customWidth="1"/>
    <col min="11782" max="11782" width="56" customWidth="1"/>
    <col min="11783" max="11783" width="53.42578125" customWidth="1"/>
    <col min="11784" max="11784" width="24.140625" customWidth="1"/>
    <col min="11785" max="11785" width="41.140625" customWidth="1"/>
    <col min="11786" max="11786" width="27.7109375" customWidth="1"/>
    <col min="11787" max="11787" width="23.5703125" customWidth="1"/>
    <col min="11788" max="11788" width="42" customWidth="1"/>
    <col min="11789" max="11789" width="49.85546875" customWidth="1"/>
    <col min="11790" max="11790" width="31.28515625" customWidth="1"/>
    <col min="11791" max="11791" width="47.140625" customWidth="1"/>
    <col min="11792" max="11792" width="38.42578125" customWidth="1"/>
    <col min="11793" max="11793" width="49.140625" customWidth="1"/>
    <col min="11794" max="11794" width="29.85546875" customWidth="1"/>
    <col min="11795" max="11795" width="41.7109375" customWidth="1"/>
    <col min="11796" max="11796" width="18.7109375" customWidth="1"/>
    <col min="11797" max="11797" width="23.85546875" customWidth="1"/>
    <col min="12034" max="12034" width="71.5703125" customWidth="1"/>
    <col min="12035" max="12035" width="15.140625" customWidth="1"/>
    <col min="12036" max="12037" width="19.85546875" customWidth="1"/>
    <col min="12038" max="12038" width="56" customWidth="1"/>
    <col min="12039" max="12039" width="53.42578125" customWidth="1"/>
    <col min="12040" max="12040" width="24.140625" customWidth="1"/>
    <col min="12041" max="12041" width="41.140625" customWidth="1"/>
    <col min="12042" max="12042" width="27.7109375" customWidth="1"/>
    <col min="12043" max="12043" width="23.5703125" customWidth="1"/>
    <col min="12044" max="12044" width="42" customWidth="1"/>
    <col min="12045" max="12045" width="49.85546875" customWidth="1"/>
    <col min="12046" max="12046" width="31.28515625" customWidth="1"/>
    <col min="12047" max="12047" width="47.140625" customWidth="1"/>
    <col min="12048" max="12048" width="38.42578125" customWidth="1"/>
    <col min="12049" max="12049" width="49.140625" customWidth="1"/>
    <col min="12050" max="12050" width="29.85546875" customWidth="1"/>
    <col min="12051" max="12051" width="41.7109375" customWidth="1"/>
    <col min="12052" max="12052" width="18.7109375" customWidth="1"/>
    <col min="12053" max="12053" width="23.85546875" customWidth="1"/>
    <col min="12290" max="12290" width="71.5703125" customWidth="1"/>
    <col min="12291" max="12291" width="15.140625" customWidth="1"/>
    <col min="12292" max="12293" width="19.85546875" customWidth="1"/>
    <col min="12294" max="12294" width="56" customWidth="1"/>
    <col min="12295" max="12295" width="53.42578125" customWidth="1"/>
    <col min="12296" max="12296" width="24.140625" customWidth="1"/>
    <col min="12297" max="12297" width="41.140625" customWidth="1"/>
    <col min="12298" max="12298" width="27.7109375" customWidth="1"/>
    <col min="12299" max="12299" width="23.5703125" customWidth="1"/>
    <col min="12300" max="12300" width="42" customWidth="1"/>
    <col min="12301" max="12301" width="49.85546875" customWidth="1"/>
    <col min="12302" max="12302" width="31.28515625" customWidth="1"/>
    <col min="12303" max="12303" width="47.140625" customWidth="1"/>
    <col min="12304" max="12304" width="38.42578125" customWidth="1"/>
    <col min="12305" max="12305" width="49.140625" customWidth="1"/>
    <col min="12306" max="12306" width="29.85546875" customWidth="1"/>
    <col min="12307" max="12307" width="41.7109375" customWidth="1"/>
    <col min="12308" max="12308" width="18.7109375" customWidth="1"/>
    <col min="12309" max="12309" width="23.85546875" customWidth="1"/>
    <col min="12546" max="12546" width="71.5703125" customWidth="1"/>
    <col min="12547" max="12547" width="15.140625" customWidth="1"/>
    <col min="12548" max="12549" width="19.85546875" customWidth="1"/>
    <col min="12550" max="12550" width="56" customWidth="1"/>
    <col min="12551" max="12551" width="53.42578125" customWidth="1"/>
    <col min="12552" max="12552" width="24.140625" customWidth="1"/>
    <col min="12553" max="12553" width="41.140625" customWidth="1"/>
    <col min="12554" max="12554" width="27.7109375" customWidth="1"/>
    <col min="12555" max="12555" width="23.5703125" customWidth="1"/>
    <col min="12556" max="12556" width="42" customWidth="1"/>
    <col min="12557" max="12557" width="49.85546875" customWidth="1"/>
    <col min="12558" max="12558" width="31.28515625" customWidth="1"/>
    <col min="12559" max="12559" width="47.140625" customWidth="1"/>
    <col min="12560" max="12560" width="38.42578125" customWidth="1"/>
    <col min="12561" max="12561" width="49.140625" customWidth="1"/>
    <col min="12562" max="12562" width="29.85546875" customWidth="1"/>
    <col min="12563" max="12563" width="41.7109375" customWidth="1"/>
    <col min="12564" max="12564" width="18.7109375" customWidth="1"/>
    <col min="12565" max="12565" width="23.85546875" customWidth="1"/>
    <col min="12802" max="12802" width="71.5703125" customWidth="1"/>
    <col min="12803" max="12803" width="15.140625" customWidth="1"/>
    <col min="12804" max="12805" width="19.85546875" customWidth="1"/>
    <col min="12806" max="12806" width="56" customWidth="1"/>
    <col min="12807" max="12807" width="53.42578125" customWidth="1"/>
    <col min="12808" max="12808" width="24.140625" customWidth="1"/>
    <col min="12809" max="12809" width="41.140625" customWidth="1"/>
    <col min="12810" max="12810" width="27.7109375" customWidth="1"/>
    <col min="12811" max="12811" width="23.5703125" customWidth="1"/>
    <col min="12812" max="12812" width="42" customWidth="1"/>
    <col min="12813" max="12813" width="49.85546875" customWidth="1"/>
    <col min="12814" max="12814" width="31.28515625" customWidth="1"/>
    <col min="12815" max="12815" width="47.140625" customWidth="1"/>
    <col min="12816" max="12816" width="38.42578125" customWidth="1"/>
    <col min="12817" max="12817" width="49.140625" customWidth="1"/>
    <col min="12818" max="12818" width="29.85546875" customWidth="1"/>
    <col min="12819" max="12819" width="41.7109375" customWidth="1"/>
    <col min="12820" max="12820" width="18.7109375" customWidth="1"/>
    <col min="12821" max="12821" width="23.85546875" customWidth="1"/>
    <col min="13058" max="13058" width="71.5703125" customWidth="1"/>
    <col min="13059" max="13059" width="15.140625" customWidth="1"/>
    <col min="13060" max="13061" width="19.85546875" customWidth="1"/>
    <col min="13062" max="13062" width="56" customWidth="1"/>
    <col min="13063" max="13063" width="53.42578125" customWidth="1"/>
    <col min="13064" max="13064" width="24.140625" customWidth="1"/>
    <col min="13065" max="13065" width="41.140625" customWidth="1"/>
    <col min="13066" max="13066" width="27.7109375" customWidth="1"/>
    <col min="13067" max="13067" width="23.5703125" customWidth="1"/>
    <col min="13068" max="13068" width="42" customWidth="1"/>
    <col min="13069" max="13069" width="49.85546875" customWidth="1"/>
    <col min="13070" max="13070" width="31.28515625" customWidth="1"/>
    <col min="13071" max="13071" width="47.140625" customWidth="1"/>
    <col min="13072" max="13072" width="38.42578125" customWidth="1"/>
    <col min="13073" max="13073" width="49.140625" customWidth="1"/>
    <col min="13074" max="13074" width="29.85546875" customWidth="1"/>
    <col min="13075" max="13075" width="41.7109375" customWidth="1"/>
    <col min="13076" max="13076" width="18.7109375" customWidth="1"/>
    <col min="13077" max="13077" width="23.85546875" customWidth="1"/>
    <col min="13314" max="13314" width="71.5703125" customWidth="1"/>
    <col min="13315" max="13315" width="15.140625" customWidth="1"/>
    <col min="13316" max="13317" width="19.85546875" customWidth="1"/>
    <col min="13318" max="13318" width="56" customWidth="1"/>
    <col min="13319" max="13319" width="53.42578125" customWidth="1"/>
    <col min="13320" max="13320" width="24.140625" customWidth="1"/>
    <col min="13321" max="13321" width="41.140625" customWidth="1"/>
    <col min="13322" max="13322" width="27.7109375" customWidth="1"/>
    <col min="13323" max="13323" width="23.5703125" customWidth="1"/>
    <col min="13324" max="13324" width="42" customWidth="1"/>
    <col min="13325" max="13325" width="49.85546875" customWidth="1"/>
    <col min="13326" max="13326" width="31.28515625" customWidth="1"/>
    <col min="13327" max="13327" width="47.140625" customWidth="1"/>
    <col min="13328" max="13328" width="38.42578125" customWidth="1"/>
    <col min="13329" max="13329" width="49.140625" customWidth="1"/>
    <col min="13330" max="13330" width="29.85546875" customWidth="1"/>
    <col min="13331" max="13331" width="41.7109375" customWidth="1"/>
    <col min="13332" max="13332" width="18.7109375" customWidth="1"/>
    <col min="13333" max="13333" width="23.85546875" customWidth="1"/>
    <col min="13570" max="13570" width="71.5703125" customWidth="1"/>
    <col min="13571" max="13571" width="15.140625" customWidth="1"/>
    <col min="13572" max="13573" width="19.85546875" customWidth="1"/>
    <col min="13574" max="13574" width="56" customWidth="1"/>
    <col min="13575" max="13575" width="53.42578125" customWidth="1"/>
    <col min="13576" max="13576" width="24.140625" customWidth="1"/>
    <col min="13577" max="13577" width="41.140625" customWidth="1"/>
    <col min="13578" max="13578" width="27.7109375" customWidth="1"/>
    <col min="13579" max="13579" width="23.5703125" customWidth="1"/>
    <col min="13580" max="13580" width="42" customWidth="1"/>
    <col min="13581" max="13581" width="49.85546875" customWidth="1"/>
    <col min="13582" max="13582" width="31.28515625" customWidth="1"/>
    <col min="13583" max="13583" width="47.140625" customWidth="1"/>
    <col min="13584" max="13584" width="38.42578125" customWidth="1"/>
    <col min="13585" max="13585" width="49.140625" customWidth="1"/>
    <col min="13586" max="13586" width="29.85546875" customWidth="1"/>
    <col min="13587" max="13587" width="41.7109375" customWidth="1"/>
    <col min="13588" max="13588" width="18.7109375" customWidth="1"/>
    <col min="13589" max="13589" width="23.85546875" customWidth="1"/>
    <col min="13826" max="13826" width="71.5703125" customWidth="1"/>
    <col min="13827" max="13827" width="15.140625" customWidth="1"/>
    <col min="13828" max="13829" width="19.85546875" customWidth="1"/>
    <col min="13830" max="13830" width="56" customWidth="1"/>
    <col min="13831" max="13831" width="53.42578125" customWidth="1"/>
    <col min="13832" max="13832" width="24.140625" customWidth="1"/>
    <col min="13833" max="13833" width="41.140625" customWidth="1"/>
    <col min="13834" max="13834" width="27.7109375" customWidth="1"/>
    <col min="13835" max="13835" width="23.5703125" customWidth="1"/>
    <col min="13836" max="13836" width="42" customWidth="1"/>
    <col min="13837" max="13837" width="49.85546875" customWidth="1"/>
    <col min="13838" max="13838" width="31.28515625" customWidth="1"/>
    <col min="13839" max="13839" width="47.140625" customWidth="1"/>
    <col min="13840" max="13840" width="38.42578125" customWidth="1"/>
    <col min="13841" max="13841" width="49.140625" customWidth="1"/>
    <col min="13842" max="13842" width="29.85546875" customWidth="1"/>
    <col min="13843" max="13843" width="41.7109375" customWidth="1"/>
    <col min="13844" max="13844" width="18.7109375" customWidth="1"/>
    <col min="13845" max="13845" width="23.85546875" customWidth="1"/>
    <col min="14082" max="14082" width="71.5703125" customWidth="1"/>
    <col min="14083" max="14083" width="15.140625" customWidth="1"/>
    <col min="14084" max="14085" width="19.85546875" customWidth="1"/>
    <col min="14086" max="14086" width="56" customWidth="1"/>
    <col min="14087" max="14087" width="53.42578125" customWidth="1"/>
    <col min="14088" max="14088" width="24.140625" customWidth="1"/>
    <col min="14089" max="14089" width="41.140625" customWidth="1"/>
    <col min="14090" max="14090" width="27.7109375" customWidth="1"/>
    <col min="14091" max="14091" width="23.5703125" customWidth="1"/>
    <col min="14092" max="14092" width="42" customWidth="1"/>
    <col min="14093" max="14093" width="49.85546875" customWidth="1"/>
    <col min="14094" max="14094" width="31.28515625" customWidth="1"/>
    <col min="14095" max="14095" width="47.140625" customWidth="1"/>
    <col min="14096" max="14096" width="38.42578125" customWidth="1"/>
    <col min="14097" max="14097" width="49.140625" customWidth="1"/>
    <col min="14098" max="14098" width="29.85546875" customWidth="1"/>
    <col min="14099" max="14099" width="41.7109375" customWidth="1"/>
    <col min="14100" max="14100" width="18.7109375" customWidth="1"/>
    <col min="14101" max="14101" width="23.85546875" customWidth="1"/>
    <col min="14338" max="14338" width="71.5703125" customWidth="1"/>
    <col min="14339" max="14339" width="15.140625" customWidth="1"/>
    <col min="14340" max="14341" width="19.85546875" customWidth="1"/>
    <col min="14342" max="14342" width="56" customWidth="1"/>
    <col min="14343" max="14343" width="53.42578125" customWidth="1"/>
    <col min="14344" max="14344" width="24.140625" customWidth="1"/>
    <col min="14345" max="14345" width="41.140625" customWidth="1"/>
    <col min="14346" max="14346" width="27.7109375" customWidth="1"/>
    <col min="14347" max="14347" width="23.5703125" customWidth="1"/>
    <col min="14348" max="14348" width="42" customWidth="1"/>
    <col min="14349" max="14349" width="49.85546875" customWidth="1"/>
    <col min="14350" max="14350" width="31.28515625" customWidth="1"/>
    <col min="14351" max="14351" width="47.140625" customWidth="1"/>
    <col min="14352" max="14352" width="38.42578125" customWidth="1"/>
    <col min="14353" max="14353" width="49.140625" customWidth="1"/>
    <col min="14354" max="14354" width="29.85546875" customWidth="1"/>
    <col min="14355" max="14355" width="41.7109375" customWidth="1"/>
    <col min="14356" max="14356" width="18.7109375" customWidth="1"/>
    <col min="14357" max="14357" width="23.85546875" customWidth="1"/>
    <col min="14594" max="14594" width="71.5703125" customWidth="1"/>
    <col min="14595" max="14595" width="15.140625" customWidth="1"/>
    <col min="14596" max="14597" width="19.85546875" customWidth="1"/>
    <col min="14598" max="14598" width="56" customWidth="1"/>
    <col min="14599" max="14599" width="53.42578125" customWidth="1"/>
    <col min="14600" max="14600" width="24.140625" customWidth="1"/>
    <col min="14601" max="14601" width="41.140625" customWidth="1"/>
    <col min="14602" max="14602" width="27.7109375" customWidth="1"/>
    <col min="14603" max="14603" width="23.5703125" customWidth="1"/>
    <col min="14604" max="14604" width="42" customWidth="1"/>
    <col min="14605" max="14605" width="49.85546875" customWidth="1"/>
    <col min="14606" max="14606" width="31.28515625" customWidth="1"/>
    <col min="14607" max="14607" width="47.140625" customWidth="1"/>
    <col min="14608" max="14608" width="38.42578125" customWidth="1"/>
    <col min="14609" max="14609" width="49.140625" customWidth="1"/>
    <col min="14610" max="14610" width="29.85546875" customWidth="1"/>
    <col min="14611" max="14611" width="41.7109375" customWidth="1"/>
    <col min="14612" max="14612" width="18.7109375" customWidth="1"/>
    <col min="14613" max="14613" width="23.85546875" customWidth="1"/>
    <col min="14850" max="14850" width="71.5703125" customWidth="1"/>
    <col min="14851" max="14851" width="15.140625" customWidth="1"/>
    <col min="14852" max="14853" width="19.85546875" customWidth="1"/>
    <col min="14854" max="14854" width="56" customWidth="1"/>
    <col min="14855" max="14855" width="53.42578125" customWidth="1"/>
    <col min="14856" max="14856" width="24.140625" customWidth="1"/>
    <col min="14857" max="14857" width="41.140625" customWidth="1"/>
    <col min="14858" max="14858" width="27.7109375" customWidth="1"/>
    <col min="14859" max="14859" width="23.5703125" customWidth="1"/>
    <col min="14860" max="14860" width="42" customWidth="1"/>
    <col min="14861" max="14861" width="49.85546875" customWidth="1"/>
    <col min="14862" max="14862" width="31.28515625" customWidth="1"/>
    <col min="14863" max="14863" width="47.140625" customWidth="1"/>
    <col min="14864" max="14864" width="38.42578125" customWidth="1"/>
    <col min="14865" max="14865" width="49.140625" customWidth="1"/>
    <col min="14866" max="14866" width="29.85546875" customWidth="1"/>
    <col min="14867" max="14867" width="41.7109375" customWidth="1"/>
    <col min="14868" max="14868" width="18.7109375" customWidth="1"/>
    <col min="14869" max="14869" width="23.85546875" customWidth="1"/>
    <col min="15106" max="15106" width="71.5703125" customWidth="1"/>
    <col min="15107" max="15107" width="15.140625" customWidth="1"/>
    <col min="15108" max="15109" width="19.85546875" customWidth="1"/>
    <col min="15110" max="15110" width="56" customWidth="1"/>
    <col min="15111" max="15111" width="53.42578125" customWidth="1"/>
    <col min="15112" max="15112" width="24.140625" customWidth="1"/>
    <col min="15113" max="15113" width="41.140625" customWidth="1"/>
    <col min="15114" max="15114" width="27.7109375" customWidth="1"/>
    <col min="15115" max="15115" width="23.5703125" customWidth="1"/>
    <col min="15116" max="15116" width="42" customWidth="1"/>
    <col min="15117" max="15117" width="49.85546875" customWidth="1"/>
    <col min="15118" max="15118" width="31.28515625" customWidth="1"/>
    <col min="15119" max="15119" width="47.140625" customWidth="1"/>
    <col min="15120" max="15120" width="38.42578125" customWidth="1"/>
    <col min="15121" max="15121" width="49.140625" customWidth="1"/>
    <col min="15122" max="15122" width="29.85546875" customWidth="1"/>
    <col min="15123" max="15123" width="41.7109375" customWidth="1"/>
    <col min="15124" max="15124" width="18.7109375" customWidth="1"/>
    <col min="15125" max="15125" width="23.85546875" customWidth="1"/>
    <col min="15362" max="15362" width="71.5703125" customWidth="1"/>
    <col min="15363" max="15363" width="15.140625" customWidth="1"/>
    <col min="15364" max="15365" width="19.85546875" customWidth="1"/>
    <col min="15366" max="15366" width="56" customWidth="1"/>
    <col min="15367" max="15367" width="53.42578125" customWidth="1"/>
    <col min="15368" max="15368" width="24.140625" customWidth="1"/>
    <col min="15369" max="15369" width="41.140625" customWidth="1"/>
    <col min="15370" max="15370" width="27.7109375" customWidth="1"/>
    <col min="15371" max="15371" width="23.5703125" customWidth="1"/>
    <col min="15372" max="15372" width="42" customWidth="1"/>
    <col min="15373" max="15373" width="49.85546875" customWidth="1"/>
    <col min="15374" max="15374" width="31.28515625" customWidth="1"/>
    <col min="15375" max="15375" width="47.140625" customWidth="1"/>
    <col min="15376" max="15376" width="38.42578125" customWidth="1"/>
    <col min="15377" max="15377" width="49.140625" customWidth="1"/>
    <col min="15378" max="15378" width="29.85546875" customWidth="1"/>
    <col min="15379" max="15379" width="41.7109375" customWidth="1"/>
    <col min="15380" max="15380" width="18.7109375" customWidth="1"/>
    <col min="15381" max="15381" width="23.85546875" customWidth="1"/>
    <col min="15618" max="15618" width="71.5703125" customWidth="1"/>
    <col min="15619" max="15619" width="15.140625" customWidth="1"/>
    <col min="15620" max="15621" width="19.85546875" customWidth="1"/>
    <col min="15622" max="15622" width="56" customWidth="1"/>
    <col min="15623" max="15623" width="53.42578125" customWidth="1"/>
    <col min="15624" max="15624" width="24.140625" customWidth="1"/>
    <col min="15625" max="15625" width="41.140625" customWidth="1"/>
    <col min="15626" max="15626" width="27.7109375" customWidth="1"/>
    <col min="15627" max="15627" width="23.5703125" customWidth="1"/>
    <col min="15628" max="15628" width="42" customWidth="1"/>
    <col min="15629" max="15629" width="49.85546875" customWidth="1"/>
    <col min="15630" max="15630" width="31.28515625" customWidth="1"/>
    <col min="15631" max="15631" width="47.140625" customWidth="1"/>
    <col min="15632" max="15632" width="38.42578125" customWidth="1"/>
    <col min="15633" max="15633" width="49.140625" customWidth="1"/>
    <col min="15634" max="15634" width="29.85546875" customWidth="1"/>
    <col min="15635" max="15635" width="41.7109375" customWidth="1"/>
    <col min="15636" max="15636" width="18.7109375" customWidth="1"/>
    <col min="15637" max="15637" width="23.85546875" customWidth="1"/>
    <col min="15874" max="15874" width="71.5703125" customWidth="1"/>
    <col min="15875" max="15875" width="15.140625" customWidth="1"/>
    <col min="15876" max="15877" width="19.85546875" customWidth="1"/>
    <col min="15878" max="15878" width="56" customWidth="1"/>
    <col min="15879" max="15879" width="53.42578125" customWidth="1"/>
    <col min="15880" max="15880" width="24.140625" customWidth="1"/>
    <col min="15881" max="15881" width="41.140625" customWidth="1"/>
    <col min="15882" max="15882" width="27.7109375" customWidth="1"/>
    <col min="15883" max="15883" width="23.5703125" customWidth="1"/>
    <col min="15884" max="15884" width="42" customWidth="1"/>
    <col min="15885" max="15885" width="49.85546875" customWidth="1"/>
    <col min="15886" max="15886" width="31.28515625" customWidth="1"/>
    <col min="15887" max="15887" width="47.140625" customWidth="1"/>
    <col min="15888" max="15888" width="38.42578125" customWidth="1"/>
    <col min="15889" max="15889" width="49.140625" customWidth="1"/>
    <col min="15890" max="15890" width="29.85546875" customWidth="1"/>
    <col min="15891" max="15891" width="41.7109375" customWidth="1"/>
    <col min="15892" max="15892" width="18.7109375" customWidth="1"/>
    <col min="15893" max="15893" width="23.85546875" customWidth="1"/>
    <col min="16130" max="16130" width="71.5703125" customWidth="1"/>
    <col min="16131" max="16131" width="15.140625" customWidth="1"/>
    <col min="16132" max="16133" width="19.85546875" customWidth="1"/>
    <col min="16134" max="16134" width="56" customWidth="1"/>
    <col min="16135" max="16135" width="53.42578125" customWidth="1"/>
    <col min="16136" max="16136" width="24.140625" customWidth="1"/>
    <col min="16137" max="16137" width="41.140625" customWidth="1"/>
    <col min="16138" max="16138" width="27.7109375" customWidth="1"/>
    <col min="16139" max="16139" width="23.5703125" customWidth="1"/>
    <col min="16140" max="16140" width="42" customWidth="1"/>
    <col min="16141" max="16141" width="49.85546875" customWidth="1"/>
    <col min="16142" max="16142" width="31.28515625" customWidth="1"/>
    <col min="16143" max="16143" width="47.140625" customWidth="1"/>
    <col min="16144" max="16144" width="38.42578125" customWidth="1"/>
    <col min="16145" max="16145" width="49.140625" customWidth="1"/>
    <col min="16146" max="16146" width="29.85546875" customWidth="1"/>
    <col min="16147" max="16147" width="41.7109375" customWidth="1"/>
    <col min="16148" max="16148" width="18.7109375" customWidth="1"/>
    <col min="16149" max="16149" width="23.85546875" customWidth="1"/>
  </cols>
  <sheetData>
    <row r="1" spans="1:21" ht="64.5" customHeight="1" thickBot="1" x14ac:dyDescent="0.3">
      <c r="A1" s="291" t="s">
        <v>483</v>
      </c>
      <c r="B1" s="292" t="s">
        <v>484</v>
      </c>
      <c r="C1" s="292" t="s">
        <v>485</v>
      </c>
      <c r="D1" s="292" t="s">
        <v>486</v>
      </c>
      <c r="E1" s="292" t="s">
        <v>487</v>
      </c>
      <c r="F1" s="292" t="s">
        <v>488</v>
      </c>
      <c r="G1" s="292" t="s">
        <v>489</v>
      </c>
      <c r="H1" s="292" t="s">
        <v>490</v>
      </c>
      <c r="I1" s="292" t="s">
        <v>491</v>
      </c>
      <c r="J1" s="292" t="s">
        <v>492</v>
      </c>
      <c r="K1" s="292" t="s">
        <v>493</v>
      </c>
      <c r="L1" s="292" t="s">
        <v>494</v>
      </c>
      <c r="M1" s="292" t="s">
        <v>495</v>
      </c>
      <c r="N1" s="292" t="s">
        <v>496</v>
      </c>
      <c r="O1" s="292" t="s">
        <v>497</v>
      </c>
      <c r="P1" s="292" t="s">
        <v>498</v>
      </c>
      <c r="Q1" s="292" t="s">
        <v>499</v>
      </c>
      <c r="R1" s="292" t="s">
        <v>500</v>
      </c>
      <c r="S1" s="292" t="s">
        <v>501</v>
      </c>
      <c r="T1" s="292" t="s">
        <v>502</v>
      </c>
      <c r="U1" s="293" t="s">
        <v>503</v>
      </c>
    </row>
    <row r="2" spans="1:21" x14ac:dyDescent="0.25">
      <c r="A2" s="294">
        <v>811012271</v>
      </c>
      <c r="B2" s="295" t="s">
        <v>504</v>
      </c>
      <c r="C2" s="295" t="s">
        <v>505</v>
      </c>
      <c r="D2" s="295" t="s">
        <v>506</v>
      </c>
      <c r="E2" s="65" t="s">
        <v>507</v>
      </c>
      <c r="F2" s="65" t="s">
        <v>508</v>
      </c>
      <c r="G2" s="295" t="s">
        <v>509</v>
      </c>
      <c r="H2" s="296">
        <v>1</v>
      </c>
      <c r="I2" s="297">
        <v>10209581090</v>
      </c>
      <c r="J2" s="298">
        <v>1</v>
      </c>
      <c r="K2" s="297">
        <v>10086417732</v>
      </c>
      <c r="L2" s="298">
        <v>109</v>
      </c>
      <c r="M2" s="297">
        <v>363457793</v>
      </c>
      <c r="N2" s="298">
        <v>24</v>
      </c>
      <c r="O2" s="297">
        <v>363457793</v>
      </c>
      <c r="P2" s="298">
        <v>15</v>
      </c>
      <c r="Q2" s="297">
        <v>350558137</v>
      </c>
      <c r="R2" s="298">
        <v>9</v>
      </c>
      <c r="S2" s="297">
        <v>333520054</v>
      </c>
      <c r="T2" s="297">
        <f t="shared" ref="T2:T65" si="0">SUM(H2+J2+L2+N2+P2+R2)</f>
        <v>159</v>
      </c>
      <c r="U2" s="299">
        <v>15</v>
      </c>
    </row>
    <row r="3" spans="1:21" x14ac:dyDescent="0.25">
      <c r="A3" s="300">
        <v>860005224</v>
      </c>
      <c r="B3" s="65" t="s">
        <v>510</v>
      </c>
      <c r="C3" s="65" t="s">
        <v>511</v>
      </c>
      <c r="D3" s="65" t="s">
        <v>511</v>
      </c>
      <c r="E3" s="65" t="s">
        <v>507</v>
      </c>
      <c r="F3" s="65" t="s">
        <v>508</v>
      </c>
      <c r="G3" s="65" t="s">
        <v>512</v>
      </c>
      <c r="H3" s="84">
        <v>2</v>
      </c>
      <c r="I3" s="301">
        <v>9484870340</v>
      </c>
      <c r="J3" s="302">
        <v>5</v>
      </c>
      <c r="K3" s="301">
        <v>3501902328</v>
      </c>
      <c r="L3" s="302">
        <v>5</v>
      </c>
      <c r="M3" s="301">
        <v>3041848131</v>
      </c>
      <c r="N3" s="302">
        <v>2</v>
      </c>
      <c r="O3" s="301">
        <v>1751689283</v>
      </c>
      <c r="P3" s="302">
        <v>6</v>
      </c>
      <c r="Q3" s="301">
        <v>600182459</v>
      </c>
      <c r="R3" s="302">
        <v>90</v>
      </c>
      <c r="S3" s="301">
        <v>30911410</v>
      </c>
      <c r="T3" s="301">
        <f t="shared" si="0"/>
        <v>110</v>
      </c>
      <c r="U3" s="303">
        <v>9</v>
      </c>
    </row>
    <row r="4" spans="1:21" x14ac:dyDescent="0.25">
      <c r="A4" s="300">
        <v>890100251</v>
      </c>
      <c r="B4" s="65" t="s">
        <v>513</v>
      </c>
      <c r="C4" s="65" t="s">
        <v>505</v>
      </c>
      <c r="D4" s="65" t="s">
        <v>506</v>
      </c>
      <c r="E4" s="65" t="s">
        <v>507</v>
      </c>
      <c r="F4" s="65" t="s">
        <v>508</v>
      </c>
      <c r="G4" s="65" t="s">
        <v>514</v>
      </c>
      <c r="H4" s="296">
        <v>3</v>
      </c>
      <c r="I4" s="301">
        <v>8988993927</v>
      </c>
      <c r="J4" s="302">
        <v>3</v>
      </c>
      <c r="K4" s="301">
        <v>6606150557</v>
      </c>
      <c r="L4" s="302">
        <v>21</v>
      </c>
      <c r="M4" s="301">
        <v>1128683637</v>
      </c>
      <c r="N4" s="302">
        <v>43</v>
      </c>
      <c r="O4" s="301">
        <v>248707623</v>
      </c>
      <c r="P4" s="302">
        <v>63</v>
      </c>
      <c r="Q4" s="301">
        <v>63636598</v>
      </c>
      <c r="R4" s="302">
        <v>23</v>
      </c>
      <c r="S4" s="301">
        <v>140114383</v>
      </c>
      <c r="T4" s="301">
        <f t="shared" si="0"/>
        <v>156</v>
      </c>
      <c r="U4" s="303">
        <v>14</v>
      </c>
    </row>
    <row r="5" spans="1:21" x14ac:dyDescent="0.25">
      <c r="A5" s="300">
        <v>890900266</v>
      </c>
      <c r="B5" s="65" t="s">
        <v>515</v>
      </c>
      <c r="C5" s="65" t="s">
        <v>505</v>
      </c>
      <c r="D5" s="65" t="s">
        <v>506</v>
      </c>
      <c r="E5" s="65" t="s">
        <v>507</v>
      </c>
      <c r="F5" s="65" t="s">
        <v>508</v>
      </c>
      <c r="G5" s="65" t="s">
        <v>514</v>
      </c>
      <c r="H5" s="84">
        <v>4</v>
      </c>
      <c r="I5" s="301">
        <v>6329838278</v>
      </c>
      <c r="J5" s="302">
        <v>2</v>
      </c>
      <c r="K5" s="301">
        <v>6286589359</v>
      </c>
      <c r="L5" s="302">
        <v>310</v>
      </c>
      <c r="M5" s="301">
        <v>143102081</v>
      </c>
      <c r="N5" s="302">
        <v>89</v>
      </c>
      <c r="O5" s="301">
        <v>123751840</v>
      </c>
      <c r="P5" s="302">
        <v>37</v>
      </c>
      <c r="Q5" s="301">
        <v>115720375</v>
      </c>
      <c r="R5" s="302">
        <v>24</v>
      </c>
      <c r="S5" s="301">
        <v>139812299</v>
      </c>
      <c r="T5" s="301">
        <f t="shared" si="0"/>
        <v>466</v>
      </c>
      <c r="U5" s="303">
        <v>56</v>
      </c>
    </row>
    <row r="6" spans="1:21" x14ac:dyDescent="0.25">
      <c r="A6" s="300">
        <v>800153993</v>
      </c>
      <c r="B6" s="65" t="s">
        <v>516</v>
      </c>
      <c r="C6" s="65" t="s">
        <v>511</v>
      </c>
      <c r="D6" s="65" t="s">
        <v>511</v>
      </c>
      <c r="E6" s="65" t="s">
        <v>507</v>
      </c>
      <c r="F6" s="65" t="s">
        <v>508</v>
      </c>
      <c r="G6" s="65" t="s">
        <v>517</v>
      </c>
      <c r="H6" s="296">
        <v>5</v>
      </c>
      <c r="I6" s="301">
        <v>6245978173</v>
      </c>
      <c r="J6" s="302">
        <v>5.5</v>
      </c>
      <c r="K6" s="301">
        <v>3155605967</v>
      </c>
      <c r="L6" s="302">
        <v>2</v>
      </c>
      <c r="M6" s="301">
        <v>4588407345</v>
      </c>
      <c r="N6" s="302">
        <v>1</v>
      </c>
      <c r="O6" s="301">
        <v>1894673349</v>
      </c>
      <c r="P6" s="302">
        <v>2</v>
      </c>
      <c r="Q6" s="301">
        <v>1048390198</v>
      </c>
      <c r="R6" s="302">
        <v>1</v>
      </c>
      <c r="S6" s="301">
        <v>936136954</v>
      </c>
      <c r="T6" s="301">
        <f t="shared" si="0"/>
        <v>16.5</v>
      </c>
      <c r="U6" s="303">
        <v>1</v>
      </c>
    </row>
    <row r="7" spans="1:21" x14ac:dyDescent="0.25">
      <c r="A7" s="300">
        <v>800216181</v>
      </c>
      <c r="B7" s="65" t="s">
        <v>518</v>
      </c>
      <c r="C7" s="65" t="s">
        <v>511</v>
      </c>
      <c r="D7" s="65" t="s">
        <v>511</v>
      </c>
      <c r="E7" s="65" t="s">
        <v>507</v>
      </c>
      <c r="F7" s="65" t="s">
        <v>508</v>
      </c>
      <c r="G7" s="65" t="s">
        <v>509</v>
      </c>
      <c r="H7" s="84">
        <v>6</v>
      </c>
      <c r="I7" s="301">
        <v>5474806676</v>
      </c>
      <c r="J7" s="302">
        <v>3.5</v>
      </c>
      <c r="K7" s="301">
        <v>4499318181</v>
      </c>
      <c r="L7" s="302">
        <v>54</v>
      </c>
      <c r="M7" s="301">
        <v>599291304</v>
      </c>
      <c r="N7" s="302">
        <v>10</v>
      </c>
      <c r="O7" s="301">
        <v>596822804</v>
      </c>
      <c r="P7" s="302">
        <v>7</v>
      </c>
      <c r="Q7" s="301">
        <v>556998755</v>
      </c>
      <c r="R7" s="302">
        <v>4</v>
      </c>
      <c r="S7" s="301">
        <v>532531171</v>
      </c>
      <c r="T7" s="301">
        <f t="shared" si="0"/>
        <v>84.5</v>
      </c>
      <c r="U7" s="303">
        <v>4</v>
      </c>
    </row>
    <row r="8" spans="1:21" x14ac:dyDescent="0.25">
      <c r="A8" s="300">
        <v>860069378</v>
      </c>
      <c r="B8" s="65" t="s">
        <v>519</v>
      </c>
      <c r="C8" s="65" t="s">
        <v>511</v>
      </c>
      <c r="D8" s="65" t="s">
        <v>511</v>
      </c>
      <c r="E8" s="65" t="s">
        <v>520</v>
      </c>
      <c r="F8" s="65" t="s">
        <v>521</v>
      </c>
      <c r="G8" s="65" t="s">
        <v>522</v>
      </c>
      <c r="H8" s="296">
        <v>7</v>
      </c>
      <c r="I8" s="301">
        <v>4853553000</v>
      </c>
      <c r="J8" s="302">
        <v>4.5</v>
      </c>
      <c r="K8" s="301">
        <v>3829405000</v>
      </c>
      <c r="L8" s="302">
        <v>14</v>
      </c>
      <c r="M8" s="301">
        <v>1779218000</v>
      </c>
      <c r="N8" s="302">
        <v>3</v>
      </c>
      <c r="O8" s="301">
        <v>1476687000</v>
      </c>
      <c r="P8" s="302">
        <v>1</v>
      </c>
      <c r="Q8" s="301">
        <v>1287107000</v>
      </c>
      <c r="R8" s="302">
        <v>2</v>
      </c>
      <c r="S8" s="301">
        <v>629889000</v>
      </c>
      <c r="T8" s="301">
        <f t="shared" si="0"/>
        <v>31.5</v>
      </c>
      <c r="U8" s="303">
        <v>2</v>
      </c>
    </row>
    <row r="9" spans="1:21" x14ac:dyDescent="0.25">
      <c r="A9" s="300">
        <v>811011258</v>
      </c>
      <c r="B9" s="65" t="s">
        <v>523</v>
      </c>
      <c r="C9" s="65" t="s">
        <v>505</v>
      </c>
      <c r="D9" s="65" t="s">
        <v>506</v>
      </c>
      <c r="E9" s="65" t="s">
        <v>507</v>
      </c>
      <c r="F9" s="65" t="s">
        <v>508</v>
      </c>
      <c r="G9" s="65" t="s">
        <v>509</v>
      </c>
      <c r="H9" s="84">
        <v>8</v>
      </c>
      <c r="I9" s="301">
        <v>4811706846</v>
      </c>
      <c r="J9" s="302">
        <v>3</v>
      </c>
      <c r="K9" s="301">
        <v>4607521541</v>
      </c>
      <c r="L9" s="302">
        <v>186</v>
      </c>
      <c r="M9" s="301">
        <v>213969466</v>
      </c>
      <c r="N9" s="302">
        <v>50</v>
      </c>
      <c r="O9" s="301">
        <v>213969466</v>
      </c>
      <c r="P9" s="302">
        <v>22</v>
      </c>
      <c r="Q9" s="301">
        <v>201884314</v>
      </c>
      <c r="R9" s="302">
        <v>21</v>
      </c>
      <c r="S9" s="301">
        <v>148266021</v>
      </c>
      <c r="T9" s="301">
        <f t="shared" si="0"/>
        <v>290</v>
      </c>
      <c r="U9" s="303">
        <v>30</v>
      </c>
    </row>
    <row r="10" spans="1:21" x14ac:dyDescent="0.25">
      <c r="A10" s="300">
        <v>890900050</v>
      </c>
      <c r="B10" s="65" t="s">
        <v>524</v>
      </c>
      <c r="C10" s="65" t="s">
        <v>505</v>
      </c>
      <c r="D10" s="65" t="s">
        <v>506</v>
      </c>
      <c r="E10" s="65" t="s">
        <v>507</v>
      </c>
      <c r="F10" s="65" t="s">
        <v>508</v>
      </c>
      <c r="G10" s="65" t="s">
        <v>525</v>
      </c>
      <c r="H10" s="296">
        <v>9</v>
      </c>
      <c r="I10" s="301">
        <v>4028639721</v>
      </c>
      <c r="J10" s="302">
        <v>4</v>
      </c>
      <c r="K10" s="301">
        <v>3965404518</v>
      </c>
      <c r="L10" s="302">
        <v>138</v>
      </c>
      <c r="M10" s="301">
        <v>297927189</v>
      </c>
      <c r="N10" s="302">
        <v>44</v>
      </c>
      <c r="O10" s="301">
        <v>244001562</v>
      </c>
      <c r="P10" s="302">
        <v>21</v>
      </c>
      <c r="Q10" s="301">
        <v>202580009</v>
      </c>
      <c r="R10" s="302">
        <v>14</v>
      </c>
      <c r="S10" s="301">
        <v>210697197</v>
      </c>
      <c r="T10" s="301">
        <f t="shared" si="0"/>
        <v>230</v>
      </c>
      <c r="U10" s="303">
        <v>22</v>
      </c>
    </row>
    <row r="11" spans="1:21" x14ac:dyDescent="0.25">
      <c r="A11" s="300">
        <v>890900608</v>
      </c>
      <c r="B11" s="65" t="s">
        <v>526</v>
      </c>
      <c r="C11" s="65" t="s">
        <v>527</v>
      </c>
      <c r="D11" s="65" t="s">
        <v>506</v>
      </c>
      <c r="E11" s="65" t="s">
        <v>507</v>
      </c>
      <c r="F11" s="65" t="s">
        <v>508</v>
      </c>
      <c r="G11" s="65" t="s">
        <v>528</v>
      </c>
      <c r="H11" s="84">
        <v>10</v>
      </c>
      <c r="I11" s="301">
        <v>3600166572</v>
      </c>
      <c r="J11" s="302">
        <v>10</v>
      </c>
      <c r="K11" s="301">
        <v>2224648310</v>
      </c>
      <c r="L11" s="302">
        <v>3</v>
      </c>
      <c r="M11" s="301">
        <v>4260315903</v>
      </c>
      <c r="N11" s="302">
        <v>4</v>
      </c>
      <c r="O11" s="301">
        <v>1043319443</v>
      </c>
      <c r="P11" s="302">
        <v>23</v>
      </c>
      <c r="Q11" s="301">
        <v>168431423</v>
      </c>
      <c r="R11" s="302">
        <v>28</v>
      </c>
      <c r="S11" s="301">
        <v>123176047</v>
      </c>
      <c r="T11" s="301">
        <f t="shared" si="0"/>
        <v>78</v>
      </c>
      <c r="U11" s="303">
        <v>3</v>
      </c>
    </row>
    <row r="12" spans="1:21" x14ac:dyDescent="0.25">
      <c r="A12" s="300">
        <v>830113598</v>
      </c>
      <c r="B12" s="65" t="s">
        <v>529</v>
      </c>
      <c r="C12" s="65" t="s">
        <v>511</v>
      </c>
      <c r="D12" s="65" t="s">
        <v>511</v>
      </c>
      <c r="E12" s="65" t="s">
        <v>520</v>
      </c>
      <c r="F12" s="65" t="s">
        <v>521</v>
      </c>
      <c r="G12" s="65" t="s">
        <v>509</v>
      </c>
      <c r="H12" s="296">
        <v>11</v>
      </c>
      <c r="I12" s="301">
        <v>3173807628</v>
      </c>
      <c r="J12" s="302">
        <v>6</v>
      </c>
      <c r="K12" s="301">
        <v>3119946248</v>
      </c>
      <c r="L12" s="302">
        <v>803</v>
      </c>
      <c r="M12" s="301">
        <v>60322583</v>
      </c>
      <c r="N12" s="302">
        <v>194</v>
      </c>
      <c r="O12" s="301">
        <v>60322583</v>
      </c>
      <c r="P12" s="302">
        <v>116</v>
      </c>
      <c r="Q12" s="301">
        <v>36148608</v>
      </c>
      <c r="R12" s="302">
        <v>94</v>
      </c>
      <c r="S12" s="301">
        <v>30189019</v>
      </c>
      <c r="T12" s="301">
        <f t="shared" si="0"/>
        <v>1224</v>
      </c>
      <c r="U12" s="303">
        <v>148</v>
      </c>
    </row>
    <row r="13" spans="1:21" x14ac:dyDescent="0.25">
      <c r="A13" s="300">
        <v>830113601</v>
      </c>
      <c r="B13" s="65" t="s">
        <v>530</v>
      </c>
      <c r="C13" s="65" t="s">
        <v>511</v>
      </c>
      <c r="D13" s="65" t="s">
        <v>511</v>
      </c>
      <c r="E13" s="65" t="s">
        <v>507</v>
      </c>
      <c r="F13" s="65" t="s">
        <v>508</v>
      </c>
      <c r="G13" s="65" t="s">
        <v>509</v>
      </c>
      <c r="H13" s="84">
        <v>12</v>
      </c>
      <c r="I13" s="301">
        <v>3150880787</v>
      </c>
      <c r="J13" s="302">
        <v>7</v>
      </c>
      <c r="K13" s="301">
        <v>3046662366</v>
      </c>
      <c r="L13" s="302">
        <v>445</v>
      </c>
      <c r="M13" s="301">
        <v>104307925</v>
      </c>
      <c r="N13" s="302">
        <v>111</v>
      </c>
      <c r="O13" s="301">
        <v>104307925</v>
      </c>
      <c r="P13" s="302">
        <v>39</v>
      </c>
      <c r="Q13" s="301">
        <v>102406599</v>
      </c>
      <c r="R13" s="302">
        <v>44</v>
      </c>
      <c r="S13" s="301">
        <v>73053800</v>
      </c>
      <c r="T13" s="301">
        <f t="shared" si="0"/>
        <v>658</v>
      </c>
      <c r="U13" s="303">
        <v>74</v>
      </c>
    </row>
    <row r="14" spans="1:21" x14ac:dyDescent="0.25">
      <c r="A14" s="300">
        <v>900023333</v>
      </c>
      <c r="B14" s="65" t="s">
        <v>531</v>
      </c>
      <c r="C14" s="65" t="s">
        <v>511</v>
      </c>
      <c r="D14" s="65" t="s">
        <v>511</v>
      </c>
      <c r="E14" s="65" t="s">
        <v>520</v>
      </c>
      <c r="F14" s="65" t="s">
        <v>521</v>
      </c>
      <c r="G14" s="65" t="s">
        <v>509</v>
      </c>
      <c r="H14" s="296">
        <v>13</v>
      </c>
      <c r="I14" s="301">
        <v>3030836970</v>
      </c>
      <c r="J14" s="302">
        <v>7.5</v>
      </c>
      <c r="K14" s="301">
        <v>3030828587</v>
      </c>
      <c r="L14" s="302">
        <v>49</v>
      </c>
      <c r="M14" s="301">
        <v>648930138</v>
      </c>
      <c r="N14" s="302">
        <v>9</v>
      </c>
      <c r="O14" s="301">
        <v>648930138</v>
      </c>
      <c r="P14" s="302">
        <v>8</v>
      </c>
      <c r="Q14" s="301">
        <v>545591677</v>
      </c>
      <c r="R14" s="302">
        <v>3</v>
      </c>
      <c r="S14" s="301">
        <v>555240781</v>
      </c>
      <c r="T14" s="301">
        <f t="shared" si="0"/>
        <v>89.5</v>
      </c>
      <c r="U14" s="303">
        <v>7</v>
      </c>
    </row>
    <row r="15" spans="1:21" x14ac:dyDescent="0.25">
      <c r="A15" s="300">
        <v>811030322</v>
      </c>
      <c r="B15" s="65" t="s">
        <v>532</v>
      </c>
      <c r="C15" s="65" t="s">
        <v>505</v>
      </c>
      <c r="D15" s="65" t="s">
        <v>506</v>
      </c>
      <c r="E15" s="65" t="s">
        <v>507</v>
      </c>
      <c r="F15" s="65" t="s">
        <v>508</v>
      </c>
      <c r="G15" s="65" t="s">
        <v>509</v>
      </c>
      <c r="H15" s="84">
        <v>14</v>
      </c>
      <c r="I15" s="301">
        <v>2454567257</v>
      </c>
      <c r="J15" s="302">
        <v>9</v>
      </c>
      <c r="K15" s="301">
        <v>2362491000</v>
      </c>
      <c r="L15" s="302">
        <v>278</v>
      </c>
      <c r="M15" s="301">
        <v>159029808</v>
      </c>
      <c r="N15" s="302">
        <v>63</v>
      </c>
      <c r="O15" s="301">
        <v>159029808</v>
      </c>
      <c r="P15" s="302">
        <v>31</v>
      </c>
      <c r="Q15" s="301">
        <v>143102206</v>
      </c>
      <c r="R15" s="302">
        <v>27</v>
      </c>
      <c r="S15" s="301">
        <v>123559667</v>
      </c>
      <c r="T15" s="301">
        <f t="shared" si="0"/>
        <v>422</v>
      </c>
      <c r="U15" s="303">
        <v>50</v>
      </c>
    </row>
    <row r="16" spans="1:21" x14ac:dyDescent="0.25">
      <c r="A16" s="300">
        <v>811019012</v>
      </c>
      <c r="B16" s="65" t="s">
        <v>533</v>
      </c>
      <c r="C16" s="65" t="s">
        <v>505</v>
      </c>
      <c r="D16" s="65" t="s">
        <v>506</v>
      </c>
      <c r="E16" s="65" t="s">
        <v>520</v>
      </c>
      <c r="F16" s="65" t="s">
        <v>521</v>
      </c>
      <c r="G16" s="65" t="s">
        <v>509</v>
      </c>
      <c r="H16" s="296">
        <v>15</v>
      </c>
      <c r="I16" s="301">
        <v>2436395874</v>
      </c>
      <c r="J16" s="302">
        <v>8.5</v>
      </c>
      <c r="K16" s="301">
        <v>2432569115</v>
      </c>
      <c r="L16" s="302">
        <v>258</v>
      </c>
      <c r="M16" s="301">
        <v>167530402</v>
      </c>
      <c r="N16" s="302">
        <v>60</v>
      </c>
      <c r="O16" s="301">
        <v>167530402</v>
      </c>
      <c r="P16" s="302">
        <v>25</v>
      </c>
      <c r="Q16" s="301">
        <v>163281159</v>
      </c>
      <c r="R16" s="302">
        <v>20</v>
      </c>
      <c r="S16" s="301">
        <v>155029064</v>
      </c>
      <c r="T16" s="301">
        <f t="shared" si="0"/>
        <v>386.5</v>
      </c>
      <c r="U16" s="303">
        <v>46</v>
      </c>
    </row>
    <row r="17" spans="1:21" x14ac:dyDescent="0.25">
      <c r="A17" s="300">
        <v>800148160</v>
      </c>
      <c r="B17" s="65" t="s">
        <v>534</v>
      </c>
      <c r="C17" s="65" t="s">
        <v>511</v>
      </c>
      <c r="D17" s="65" t="s">
        <v>511</v>
      </c>
      <c r="E17" s="65" t="s">
        <v>520</v>
      </c>
      <c r="F17" s="65" t="s">
        <v>521</v>
      </c>
      <c r="G17" s="65" t="s">
        <v>509</v>
      </c>
      <c r="H17" s="84">
        <v>16</v>
      </c>
      <c r="I17" s="301">
        <v>2382545320</v>
      </c>
      <c r="J17" s="302">
        <v>9.5</v>
      </c>
      <c r="K17" s="301">
        <v>2349993108</v>
      </c>
      <c r="L17" s="302">
        <v>681</v>
      </c>
      <c r="M17" s="301">
        <v>70584593</v>
      </c>
      <c r="N17" s="302">
        <v>169</v>
      </c>
      <c r="O17" s="301">
        <v>70584593</v>
      </c>
      <c r="P17" s="302">
        <v>1095</v>
      </c>
      <c r="Q17" s="301">
        <v>2723739</v>
      </c>
      <c r="R17" s="302">
        <v>648</v>
      </c>
      <c r="S17" s="301">
        <v>3519981</v>
      </c>
      <c r="T17" s="301">
        <f t="shared" si="0"/>
        <v>2618.5</v>
      </c>
      <c r="U17" s="303">
        <v>314</v>
      </c>
    </row>
    <row r="18" spans="1:21" x14ac:dyDescent="0.25">
      <c r="A18" s="300">
        <v>860069804</v>
      </c>
      <c r="B18" s="65" t="s">
        <v>535</v>
      </c>
      <c r="C18" s="65" t="s">
        <v>511</v>
      </c>
      <c r="D18" s="65" t="s">
        <v>511</v>
      </c>
      <c r="E18" s="65" t="s">
        <v>520</v>
      </c>
      <c r="F18" s="65" t="s">
        <v>521</v>
      </c>
      <c r="G18" s="65" t="s">
        <v>536</v>
      </c>
      <c r="H18" s="296">
        <v>17</v>
      </c>
      <c r="I18" s="301">
        <v>2359618992</v>
      </c>
      <c r="J18" s="302">
        <v>21</v>
      </c>
      <c r="K18" s="301">
        <v>1000140698</v>
      </c>
      <c r="L18" s="302">
        <v>16</v>
      </c>
      <c r="M18" s="301">
        <v>1682604669</v>
      </c>
      <c r="N18" s="302">
        <v>11</v>
      </c>
      <c r="O18" s="301">
        <v>541879424</v>
      </c>
      <c r="P18" s="302">
        <v>9</v>
      </c>
      <c r="Q18" s="301">
        <v>539756675</v>
      </c>
      <c r="R18" s="302">
        <v>11</v>
      </c>
      <c r="S18" s="301">
        <v>283283149</v>
      </c>
      <c r="T18" s="301">
        <f t="shared" si="0"/>
        <v>85</v>
      </c>
      <c r="U18" s="303">
        <v>5</v>
      </c>
    </row>
    <row r="19" spans="1:21" x14ac:dyDescent="0.25">
      <c r="A19" s="300">
        <v>800148163</v>
      </c>
      <c r="B19" s="65" t="s">
        <v>537</v>
      </c>
      <c r="C19" s="65" t="s">
        <v>511</v>
      </c>
      <c r="D19" s="65" t="s">
        <v>511</v>
      </c>
      <c r="E19" s="65" t="s">
        <v>520</v>
      </c>
      <c r="F19" s="65" t="s">
        <v>521</v>
      </c>
      <c r="G19" s="65" t="s">
        <v>509</v>
      </c>
      <c r="H19" s="84">
        <v>18</v>
      </c>
      <c r="I19" s="301">
        <v>2320171335</v>
      </c>
      <c r="J19" s="302">
        <v>10.5</v>
      </c>
      <c r="K19" s="301">
        <v>2224368908</v>
      </c>
      <c r="L19" s="302">
        <v>677</v>
      </c>
      <c r="M19" s="301">
        <v>71046675</v>
      </c>
      <c r="N19" s="302">
        <v>168</v>
      </c>
      <c r="O19" s="301">
        <v>71046675</v>
      </c>
      <c r="P19" s="302">
        <v>438</v>
      </c>
      <c r="Q19" s="301">
        <v>8236184</v>
      </c>
      <c r="R19" s="302">
        <v>260</v>
      </c>
      <c r="S19" s="301">
        <v>11297037</v>
      </c>
      <c r="T19" s="301">
        <f t="shared" si="0"/>
        <v>1571.5</v>
      </c>
      <c r="U19" s="303">
        <v>186</v>
      </c>
    </row>
    <row r="20" spans="1:21" x14ac:dyDescent="0.25">
      <c r="A20" s="300">
        <v>800021308</v>
      </c>
      <c r="B20" s="65" t="s">
        <v>538</v>
      </c>
      <c r="C20" s="65" t="s">
        <v>511</v>
      </c>
      <c r="D20" s="65" t="s">
        <v>511</v>
      </c>
      <c r="E20" s="65" t="s">
        <v>520</v>
      </c>
      <c r="F20" s="65" t="s">
        <v>521</v>
      </c>
      <c r="G20" s="65" t="s">
        <v>536</v>
      </c>
      <c r="H20" s="296">
        <v>19</v>
      </c>
      <c r="I20" s="301">
        <v>2250065851</v>
      </c>
      <c r="J20" s="302">
        <v>13.5</v>
      </c>
      <c r="K20" s="301">
        <v>1755515119</v>
      </c>
      <c r="L20" s="302">
        <v>9</v>
      </c>
      <c r="M20" s="301">
        <v>2260725778</v>
      </c>
      <c r="N20" s="302">
        <v>36</v>
      </c>
      <c r="O20" s="301">
        <v>277673170</v>
      </c>
      <c r="P20" s="302">
        <v>18</v>
      </c>
      <c r="Q20" s="301">
        <v>227167408</v>
      </c>
      <c r="R20" s="302">
        <v>17</v>
      </c>
      <c r="S20" s="301">
        <v>166630370</v>
      </c>
      <c r="T20" s="301">
        <f t="shared" si="0"/>
        <v>112.5</v>
      </c>
      <c r="U20" s="303">
        <v>10</v>
      </c>
    </row>
    <row r="21" spans="1:21" x14ac:dyDescent="0.25">
      <c r="A21" s="300">
        <v>830078038</v>
      </c>
      <c r="B21" s="65" t="s">
        <v>539</v>
      </c>
      <c r="C21" s="65" t="s">
        <v>511</v>
      </c>
      <c r="D21" s="65" t="s">
        <v>511</v>
      </c>
      <c r="E21" s="65" t="s">
        <v>520</v>
      </c>
      <c r="F21" s="65" t="s">
        <v>521</v>
      </c>
      <c r="G21" s="65" t="s">
        <v>536</v>
      </c>
      <c r="H21" s="84">
        <v>20</v>
      </c>
      <c r="I21" s="301">
        <v>1953910564</v>
      </c>
      <c r="J21" s="302">
        <v>14</v>
      </c>
      <c r="K21" s="301">
        <v>1676548572</v>
      </c>
      <c r="L21" s="302">
        <v>19</v>
      </c>
      <c r="M21" s="301">
        <v>1262953208</v>
      </c>
      <c r="N21" s="302">
        <v>13</v>
      </c>
      <c r="O21" s="301">
        <v>474037560</v>
      </c>
      <c r="P21" s="302">
        <v>10</v>
      </c>
      <c r="Q21" s="301">
        <v>469512927</v>
      </c>
      <c r="R21" s="302">
        <v>8</v>
      </c>
      <c r="S21" s="301">
        <v>348456112</v>
      </c>
      <c r="T21" s="301">
        <f t="shared" si="0"/>
        <v>84</v>
      </c>
      <c r="U21" s="303">
        <v>6</v>
      </c>
    </row>
    <row r="22" spans="1:21" x14ac:dyDescent="0.25">
      <c r="A22" s="300">
        <v>900104079</v>
      </c>
      <c r="B22" s="65" t="s">
        <v>540</v>
      </c>
      <c r="C22" s="65" t="s">
        <v>511</v>
      </c>
      <c r="D22" s="65" t="s">
        <v>511</v>
      </c>
      <c r="E22" s="65" t="s">
        <v>520</v>
      </c>
      <c r="F22" s="65" t="s">
        <v>521</v>
      </c>
      <c r="G22" s="65" t="s">
        <v>509</v>
      </c>
      <c r="H22" s="296">
        <v>21</v>
      </c>
      <c r="I22" s="301">
        <v>1782568059</v>
      </c>
      <c r="J22" s="302">
        <v>13</v>
      </c>
      <c r="K22" s="301">
        <v>1767914851</v>
      </c>
      <c r="L22" s="302">
        <v>969</v>
      </c>
      <c r="M22" s="301">
        <v>49151602</v>
      </c>
      <c r="N22" s="302">
        <v>247</v>
      </c>
      <c r="O22" s="301">
        <v>49151602</v>
      </c>
      <c r="P22" s="302">
        <v>511</v>
      </c>
      <c r="Q22" s="301">
        <v>6688652</v>
      </c>
      <c r="R22" s="302">
        <v>1212</v>
      </c>
      <c r="S22" s="301">
        <v>1552897</v>
      </c>
      <c r="T22" s="301">
        <f t="shared" si="0"/>
        <v>2973</v>
      </c>
      <c r="U22" s="303">
        <v>350</v>
      </c>
    </row>
    <row r="23" spans="1:21" x14ac:dyDescent="0.25">
      <c r="A23" s="300">
        <v>830025638</v>
      </c>
      <c r="B23" s="65" t="s">
        <v>541</v>
      </c>
      <c r="C23" s="65" t="s">
        <v>511</v>
      </c>
      <c r="D23" s="65" t="s">
        <v>511</v>
      </c>
      <c r="E23" s="65" t="s">
        <v>520</v>
      </c>
      <c r="F23" s="65" t="s">
        <v>521</v>
      </c>
      <c r="G23" s="65" t="s">
        <v>528</v>
      </c>
      <c r="H23" s="84">
        <v>22</v>
      </c>
      <c r="I23" s="301">
        <v>1714975396</v>
      </c>
      <c r="J23" s="302">
        <v>32</v>
      </c>
      <c r="K23" s="301">
        <v>572898985</v>
      </c>
      <c r="L23" s="302">
        <v>10</v>
      </c>
      <c r="M23" s="301">
        <v>2174155141</v>
      </c>
      <c r="N23" s="302">
        <v>20</v>
      </c>
      <c r="O23" s="301">
        <v>383998117</v>
      </c>
      <c r="P23" s="302">
        <v>120</v>
      </c>
      <c r="Q23" s="301">
        <v>34465301</v>
      </c>
      <c r="R23" s="302">
        <v>49</v>
      </c>
      <c r="S23" s="301">
        <v>65573940</v>
      </c>
      <c r="T23" s="301">
        <f t="shared" si="0"/>
        <v>253</v>
      </c>
      <c r="U23" s="303">
        <v>25</v>
      </c>
    </row>
    <row r="24" spans="1:21" x14ac:dyDescent="0.25">
      <c r="A24" s="300">
        <v>890300406</v>
      </c>
      <c r="B24" s="65" t="s">
        <v>542</v>
      </c>
      <c r="C24" s="65" t="s">
        <v>543</v>
      </c>
      <c r="D24" s="65" t="s">
        <v>544</v>
      </c>
      <c r="E24" s="65" t="s">
        <v>507</v>
      </c>
      <c r="F24" s="65" t="s">
        <v>508</v>
      </c>
      <c r="G24" s="65" t="s">
        <v>545</v>
      </c>
      <c r="H24" s="296">
        <v>23</v>
      </c>
      <c r="I24" s="301">
        <v>1656817012</v>
      </c>
      <c r="J24" s="302">
        <v>17</v>
      </c>
      <c r="K24" s="301">
        <v>1350012131</v>
      </c>
      <c r="L24" s="302">
        <v>53</v>
      </c>
      <c r="M24" s="301">
        <v>621435647</v>
      </c>
      <c r="N24" s="302">
        <v>94</v>
      </c>
      <c r="O24" s="301">
        <v>120038790</v>
      </c>
      <c r="P24" s="302">
        <v>61</v>
      </c>
      <c r="Q24" s="301">
        <v>64822815</v>
      </c>
      <c r="R24" s="302">
        <v>54</v>
      </c>
      <c r="S24" s="301">
        <v>57200382</v>
      </c>
      <c r="T24" s="301">
        <f t="shared" si="0"/>
        <v>302</v>
      </c>
      <c r="U24" s="303">
        <v>33</v>
      </c>
    </row>
    <row r="25" spans="1:21" x14ac:dyDescent="0.25">
      <c r="A25" s="300">
        <v>890321567</v>
      </c>
      <c r="B25" s="65" t="s">
        <v>546</v>
      </c>
      <c r="C25" s="65" t="s">
        <v>547</v>
      </c>
      <c r="D25" s="65" t="s">
        <v>544</v>
      </c>
      <c r="E25" s="65" t="s">
        <v>520</v>
      </c>
      <c r="F25" s="65" t="s">
        <v>521</v>
      </c>
      <c r="G25" s="65" t="s">
        <v>509</v>
      </c>
      <c r="H25" s="84">
        <v>24</v>
      </c>
      <c r="I25" s="301">
        <v>1625241078</v>
      </c>
      <c r="J25" s="302">
        <v>15</v>
      </c>
      <c r="K25" s="301">
        <v>1508382414</v>
      </c>
      <c r="L25" s="302">
        <v>316</v>
      </c>
      <c r="M25" s="301">
        <v>140582326</v>
      </c>
      <c r="N25" s="302">
        <v>77</v>
      </c>
      <c r="O25" s="301">
        <v>140582326</v>
      </c>
      <c r="P25" s="302">
        <v>35</v>
      </c>
      <c r="Q25" s="301">
        <v>119646657</v>
      </c>
      <c r="R25" s="302">
        <v>34</v>
      </c>
      <c r="S25" s="301">
        <v>95124360</v>
      </c>
      <c r="T25" s="301">
        <f t="shared" si="0"/>
        <v>501</v>
      </c>
      <c r="U25" s="303">
        <v>61</v>
      </c>
    </row>
    <row r="26" spans="1:21" x14ac:dyDescent="0.25">
      <c r="A26" s="300">
        <v>830034723</v>
      </c>
      <c r="B26" s="65" t="s">
        <v>548</v>
      </c>
      <c r="C26" s="65" t="s">
        <v>511</v>
      </c>
      <c r="D26" s="65" t="s">
        <v>511</v>
      </c>
      <c r="E26" s="65" t="s">
        <v>520</v>
      </c>
      <c r="F26" s="65" t="s">
        <v>521</v>
      </c>
      <c r="G26" s="65" t="s">
        <v>509</v>
      </c>
      <c r="H26" s="296">
        <v>25</v>
      </c>
      <c r="I26" s="301">
        <v>1618348378</v>
      </c>
      <c r="J26" s="302">
        <v>15.5</v>
      </c>
      <c r="K26" s="301">
        <v>1461844417</v>
      </c>
      <c r="L26" s="302">
        <v>209</v>
      </c>
      <c r="M26" s="301">
        <v>197514610</v>
      </c>
      <c r="N26" s="302">
        <v>73</v>
      </c>
      <c r="O26" s="301">
        <v>146537545</v>
      </c>
      <c r="P26" s="302">
        <v>33</v>
      </c>
      <c r="Q26" s="301">
        <v>135493166</v>
      </c>
      <c r="R26" s="302">
        <v>18</v>
      </c>
      <c r="S26" s="301">
        <v>163597062</v>
      </c>
      <c r="T26" s="301">
        <f t="shared" si="0"/>
        <v>373.5</v>
      </c>
      <c r="U26" s="303">
        <v>43</v>
      </c>
    </row>
    <row r="27" spans="1:21" x14ac:dyDescent="0.25">
      <c r="A27" s="300">
        <v>890921972</v>
      </c>
      <c r="B27" s="65" t="s">
        <v>549</v>
      </c>
      <c r="C27" s="65" t="s">
        <v>511</v>
      </c>
      <c r="D27" s="65" t="s">
        <v>511</v>
      </c>
      <c r="E27" s="65" t="s">
        <v>520</v>
      </c>
      <c r="F27" s="65" t="s">
        <v>521</v>
      </c>
      <c r="G27" s="65" t="s">
        <v>509</v>
      </c>
      <c r="H27" s="84">
        <v>26</v>
      </c>
      <c r="I27" s="301">
        <v>1579065789</v>
      </c>
      <c r="J27" s="302">
        <v>14.5</v>
      </c>
      <c r="K27" s="301">
        <v>1578887404</v>
      </c>
      <c r="L27" s="302">
        <v>1378</v>
      </c>
      <c r="M27" s="301">
        <v>34357585</v>
      </c>
      <c r="N27" s="302">
        <v>363</v>
      </c>
      <c r="O27" s="301">
        <v>34357585</v>
      </c>
      <c r="P27" s="302">
        <v>122</v>
      </c>
      <c r="Q27" s="301">
        <v>33746334</v>
      </c>
      <c r="R27" s="302">
        <v>97</v>
      </c>
      <c r="S27" s="301">
        <v>29493383</v>
      </c>
      <c r="T27" s="301">
        <f t="shared" si="0"/>
        <v>2000.5</v>
      </c>
      <c r="U27" s="303">
        <v>239</v>
      </c>
    </row>
    <row r="28" spans="1:21" x14ac:dyDescent="0.25">
      <c r="A28" s="300">
        <v>800172251</v>
      </c>
      <c r="B28" s="65" t="s">
        <v>550</v>
      </c>
      <c r="C28" s="65" t="s">
        <v>551</v>
      </c>
      <c r="D28" s="65" t="s">
        <v>552</v>
      </c>
      <c r="E28" s="65" t="s">
        <v>520</v>
      </c>
      <c r="F28" s="65" t="s">
        <v>521</v>
      </c>
      <c r="G28" s="65" t="s">
        <v>512</v>
      </c>
      <c r="H28" s="296">
        <v>27</v>
      </c>
      <c r="I28" s="301">
        <v>1470104411</v>
      </c>
      <c r="J28" s="302">
        <v>17.5</v>
      </c>
      <c r="K28" s="301">
        <v>1290600468</v>
      </c>
      <c r="L28" s="302">
        <v>36</v>
      </c>
      <c r="M28" s="301">
        <v>750746740</v>
      </c>
      <c r="N28" s="302">
        <v>27</v>
      </c>
      <c r="O28" s="301">
        <v>348005484</v>
      </c>
      <c r="P28" s="302">
        <v>28</v>
      </c>
      <c r="Q28" s="301">
        <v>152512705</v>
      </c>
      <c r="R28" s="302">
        <v>37</v>
      </c>
      <c r="S28" s="301">
        <v>89210913</v>
      </c>
      <c r="T28" s="301">
        <f t="shared" si="0"/>
        <v>172.5</v>
      </c>
      <c r="U28" s="303">
        <v>17</v>
      </c>
    </row>
    <row r="29" spans="1:21" x14ac:dyDescent="0.25">
      <c r="A29" s="300">
        <v>811036928</v>
      </c>
      <c r="B29" s="65" t="s">
        <v>553</v>
      </c>
      <c r="C29" s="65" t="s">
        <v>505</v>
      </c>
      <c r="D29" s="65" t="s">
        <v>506</v>
      </c>
      <c r="E29" s="65" t="s">
        <v>520</v>
      </c>
      <c r="F29" s="65" t="s">
        <v>521</v>
      </c>
      <c r="G29" s="65" t="s">
        <v>509</v>
      </c>
      <c r="H29" s="84">
        <v>28</v>
      </c>
      <c r="I29" s="301">
        <v>1414477202</v>
      </c>
      <c r="J29" s="302">
        <v>16</v>
      </c>
      <c r="K29" s="301">
        <v>1394386530</v>
      </c>
      <c r="L29" s="302">
        <v>481</v>
      </c>
      <c r="M29" s="301">
        <v>96439682</v>
      </c>
      <c r="N29" s="302">
        <v>144</v>
      </c>
      <c r="O29" s="301">
        <v>83863706</v>
      </c>
      <c r="P29" s="302">
        <v>51</v>
      </c>
      <c r="Q29" s="301">
        <v>82629087</v>
      </c>
      <c r="R29" s="302">
        <v>41</v>
      </c>
      <c r="S29" s="301">
        <v>83712156</v>
      </c>
      <c r="T29" s="301">
        <f t="shared" si="0"/>
        <v>761</v>
      </c>
      <c r="U29" s="303">
        <v>85</v>
      </c>
    </row>
    <row r="30" spans="1:21" x14ac:dyDescent="0.25">
      <c r="A30" s="300">
        <v>900104080</v>
      </c>
      <c r="B30" s="65" t="s">
        <v>554</v>
      </c>
      <c r="C30" s="65" t="s">
        <v>511</v>
      </c>
      <c r="D30" s="65" t="s">
        <v>511</v>
      </c>
      <c r="E30" s="65" t="s">
        <v>520</v>
      </c>
      <c r="F30" s="65" t="s">
        <v>521</v>
      </c>
      <c r="G30" s="65" t="s">
        <v>509</v>
      </c>
      <c r="H30" s="296">
        <v>29</v>
      </c>
      <c r="I30" s="301">
        <v>1382771003</v>
      </c>
      <c r="J30" s="302">
        <v>16.5</v>
      </c>
      <c r="K30" s="301">
        <v>1376144085</v>
      </c>
      <c r="L30" s="302">
        <v>1153</v>
      </c>
      <c r="M30" s="301">
        <v>41345437</v>
      </c>
      <c r="N30" s="302">
        <v>303</v>
      </c>
      <c r="O30" s="301">
        <v>41335263</v>
      </c>
      <c r="P30" s="302">
        <v>353</v>
      </c>
      <c r="Q30" s="301">
        <v>10718802</v>
      </c>
      <c r="R30" s="302">
        <v>229</v>
      </c>
      <c r="S30" s="301">
        <v>13149801</v>
      </c>
      <c r="T30" s="301">
        <f t="shared" si="0"/>
        <v>2083.5</v>
      </c>
      <c r="U30" s="303">
        <v>247</v>
      </c>
    </row>
    <row r="31" spans="1:21" x14ac:dyDescent="0.25">
      <c r="A31" s="300">
        <v>860002304</v>
      </c>
      <c r="B31" s="65" t="s">
        <v>555</v>
      </c>
      <c r="C31" s="65" t="s">
        <v>511</v>
      </c>
      <c r="D31" s="65" t="s">
        <v>511</v>
      </c>
      <c r="E31" s="65" t="s">
        <v>520</v>
      </c>
      <c r="F31" s="65" t="s">
        <v>521</v>
      </c>
      <c r="G31" s="65" t="s">
        <v>556</v>
      </c>
      <c r="H31" s="84">
        <v>30</v>
      </c>
      <c r="I31" s="301">
        <v>1308573803</v>
      </c>
      <c r="J31" s="302">
        <v>31.5</v>
      </c>
      <c r="K31" s="301">
        <v>578465829</v>
      </c>
      <c r="L31" s="302">
        <v>4</v>
      </c>
      <c r="M31" s="301">
        <v>3328848318</v>
      </c>
      <c r="N31" s="302">
        <v>15</v>
      </c>
      <c r="O31" s="301">
        <v>451481698</v>
      </c>
      <c r="P31" s="302">
        <v>16</v>
      </c>
      <c r="Q31" s="301">
        <v>318498079</v>
      </c>
      <c r="R31" s="302">
        <v>16</v>
      </c>
      <c r="S31" s="301">
        <v>178317619</v>
      </c>
      <c r="T31" s="301">
        <f t="shared" si="0"/>
        <v>112.5</v>
      </c>
      <c r="U31" s="303">
        <v>11</v>
      </c>
    </row>
    <row r="32" spans="1:21" x14ac:dyDescent="0.25">
      <c r="A32" s="300">
        <v>860002095</v>
      </c>
      <c r="B32" s="65" t="s">
        <v>557</v>
      </c>
      <c r="C32" s="65" t="s">
        <v>511</v>
      </c>
      <c r="D32" s="65" t="s">
        <v>511</v>
      </c>
      <c r="E32" s="65" t="s">
        <v>507</v>
      </c>
      <c r="F32" s="65" t="s">
        <v>508</v>
      </c>
      <c r="G32" s="65" t="s">
        <v>528</v>
      </c>
      <c r="H32" s="296">
        <v>31</v>
      </c>
      <c r="I32" s="301">
        <v>1292811599</v>
      </c>
      <c r="J32" s="302">
        <v>33.5</v>
      </c>
      <c r="K32" s="301">
        <v>501907668</v>
      </c>
      <c r="L32" s="302">
        <v>8</v>
      </c>
      <c r="M32" s="301">
        <v>2284056477</v>
      </c>
      <c r="N32" s="302">
        <v>12</v>
      </c>
      <c r="O32" s="301">
        <v>536541835</v>
      </c>
      <c r="P32" s="302">
        <v>58</v>
      </c>
      <c r="Q32" s="301">
        <v>67352362</v>
      </c>
      <c r="R32" s="302">
        <v>99</v>
      </c>
      <c r="S32" s="301">
        <v>29018238</v>
      </c>
      <c r="T32" s="301">
        <f t="shared" si="0"/>
        <v>241.5</v>
      </c>
      <c r="U32" s="303">
        <v>24</v>
      </c>
    </row>
    <row r="33" spans="1:21" x14ac:dyDescent="0.25">
      <c r="A33" s="300">
        <v>860002426</v>
      </c>
      <c r="B33" s="65" t="s">
        <v>558</v>
      </c>
      <c r="C33" s="65" t="s">
        <v>511</v>
      </c>
      <c r="D33" s="65" t="s">
        <v>511</v>
      </c>
      <c r="E33" s="65" t="s">
        <v>520</v>
      </c>
      <c r="F33" s="65" t="s">
        <v>521</v>
      </c>
      <c r="G33" s="65" t="s">
        <v>559</v>
      </c>
      <c r="H33" s="84">
        <v>32</v>
      </c>
      <c r="I33" s="301">
        <v>1250794964</v>
      </c>
      <c r="J33" s="302">
        <v>33</v>
      </c>
      <c r="K33" s="301">
        <v>519309167</v>
      </c>
      <c r="L33" s="302">
        <v>15</v>
      </c>
      <c r="M33" s="301">
        <v>1718978220</v>
      </c>
      <c r="N33" s="302">
        <v>6</v>
      </c>
      <c r="O33" s="301">
        <v>869028011</v>
      </c>
      <c r="P33" s="302">
        <v>3</v>
      </c>
      <c r="Q33" s="301">
        <v>829507747</v>
      </c>
      <c r="R33" s="302">
        <v>5</v>
      </c>
      <c r="S33" s="301">
        <v>494245442</v>
      </c>
      <c r="T33" s="301">
        <f t="shared" si="0"/>
        <v>94</v>
      </c>
      <c r="U33" s="303">
        <v>8</v>
      </c>
    </row>
    <row r="34" spans="1:21" x14ac:dyDescent="0.25">
      <c r="A34" s="300">
        <v>860015753</v>
      </c>
      <c r="B34" s="65" t="s">
        <v>560</v>
      </c>
      <c r="C34" s="65" t="s">
        <v>511</v>
      </c>
      <c r="D34" s="65" t="s">
        <v>511</v>
      </c>
      <c r="E34" s="65" t="s">
        <v>520</v>
      </c>
      <c r="F34" s="65" t="s">
        <v>521</v>
      </c>
      <c r="G34" s="65" t="s">
        <v>545</v>
      </c>
      <c r="H34" s="296">
        <v>33</v>
      </c>
      <c r="I34" s="301">
        <v>1241124416</v>
      </c>
      <c r="J34" s="302">
        <v>21.5</v>
      </c>
      <c r="K34" s="301">
        <v>935065068</v>
      </c>
      <c r="L34" s="302">
        <v>52</v>
      </c>
      <c r="M34" s="301">
        <v>624635940</v>
      </c>
      <c r="N34" s="302">
        <v>65</v>
      </c>
      <c r="O34" s="301">
        <v>156440554</v>
      </c>
      <c r="P34" s="302">
        <v>22738</v>
      </c>
      <c r="Q34" s="301">
        <v>-4574548</v>
      </c>
      <c r="R34" s="302">
        <v>82</v>
      </c>
      <c r="S34" s="301">
        <v>34671320</v>
      </c>
      <c r="T34" s="301">
        <f t="shared" si="0"/>
        <v>22991.5</v>
      </c>
      <c r="U34" s="303">
        <v>2867</v>
      </c>
    </row>
    <row r="35" spans="1:21" x14ac:dyDescent="0.25">
      <c r="A35" s="300">
        <v>890301443</v>
      </c>
      <c r="B35" s="65" t="s">
        <v>561</v>
      </c>
      <c r="C35" s="65" t="s">
        <v>547</v>
      </c>
      <c r="D35" s="65" t="s">
        <v>544</v>
      </c>
      <c r="E35" s="65" t="s">
        <v>520</v>
      </c>
      <c r="F35" s="65" t="s">
        <v>521</v>
      </c>
      <c r="G35" s="65" t="s">
        <v>509</v>
      </c>
      <c r="H35" s="84">
        <v>34</v>
      </c>
      <c r="I35" s="301">
        <v>1234603500</v>
      </c>
      <c r="J35" s="302">
        <v>18</v>
      </c>
      <c r="K35" s="301">
        <v>1220426201</v>
      </c>
      <c r="L35" s="302">
        <v>5121</v>
      </c>
      <c r="M35" s="301">
        <v>7237371</v>
      </c>
      <c r="N35" s="302">
        <v>1649</v>
      </c>
      <c r="O35" s="301">
        <v>7183779</v>
      </c>
      <c r="P35" s="302">
        <v>879</v>
      </c>
      <c r="Q35" s="301">
        <v>3520131</v>
      </c>
      <c r="R35" s="302">
        <v>639</v>
      </c>
      <c r="S35" s="301">
        <v>3569269</v>
      </c>
      <c r="T35" s="301">
        <f t="shared" si="0"/>
        <v>8340</v>
      </c>
      <c r="U35" s="303">
        <v>957</v>
      </c>
    </row>
    <row r="36" spans="1:21" x14ac:dyDescent="0.25">
      <c r="A36" s="300">
        <v>860029995</v>
      </c>
      <c r="B36" s="65" t="s">
        <v>562</v>
      </c>
      <c r="C36" s="65" t="s">
        <v>511</v>
      </c>
      <c r="D36" s="65" t="s">
        <v>511</v>
      </c>
      <c r="E36" s="65" t="s">
        <v>507</v>
      </c>
      <c r="F36" s="65" t="s">
        <v>508</v>
      </c>
      <c r="G36" s="65" t="s">
        <v>522</v>
      </c>
      <c r="H36" s="296">
        <v>35</v>
      </c>
      <c r="I36" s="301">
        <v>1215019693</v>
      </c>
      <c r="J36" s="302">
        <v>23.5</v>
      </c>
      <c r="K36" s="301">
        <v>805240672</v>
      </c>
      <c r="L36" s="302">
        <v>72</v>
      </c>
      <c r="M36" s="301">
        <v>473001420</v>
      </c>
      <c r="N36" s="302">
        <v>66</v>
      </c>
      <c r="O36" s="301">
        <v>155701669</v>
      </c>
      <c r="P36" s="302">
        <v>40</v>
      </c>
      <c r="Q36" s="301">
        <v>99990608</v>
      </c>
      <c r="R36" s="302">
        <v>33</v>
      </c>
      <c r="S36" s="301">
        <v>95430674</v>
      </c>
      <c r="T36" s="301">
        <f t="shared" si="0"/>
        <v>269.5</v>
      </c>
      <c r="U36" s="303">
        <v>26</v>
      </c>
    </row>
    <row r="37" spans="1:21" x14ac:dyDescent="0.25">
      <c r="A37" s="300">
        <v>830095213</v>
      </c>
      <c r="B37" s="65" t="s">
        <v>563</v>
      </c>
      <c r="C37" s="65" t="s">
        <v>511</v>
      </c>
      <c r="D37" s="65" t="s">
        <v>511</v>
      </c>
      <c r="E37" s="65" t="s">
        <v>520</v>
      </c>
      <c r="F37" s="65" t="s">
        <v>521</v>
      </c>
      <c r="G37" s="65" t="s">
        <v>564</v>
      </c>
      <c r="H37" s="84">
        <v>36</v>
      </c>
      <c r="I37" s="301">
        <v>1183840650</v>
      </c>
      <c r="J37" s="302">
        <v>35</v>
      </c>
      <c r="K37" s="301">
        <v>488804016</v>
      </c>
      <c r="L37" s="302">
        <v>7</v>
      </c>
      <c r="M37" s="301">
        <v>2514492525</v>
      </c>
      <c r="N37" s="302">
        <v>58</v>
      </c>
      <c r="O37" s="301">
        <v>184584588</v>
      </c>
      <c r="P37" s="302">
        <v>75</v>
      </c>
      <c r="Q37" s="301">
        <v>54453429</v>
      </c>
      <c r="R37" s="302">
        <v>146</v>
      </c>
      <c r="S37" s="301">
        <v>20797673</v>
      </c>
      <c r="T37" s="301">
        <f t="shared" si="0"/>
        <v>357</v>
      </c>
      <c r="U37" s="303">
        <v>41</v>
      </c>
    </row>
    <row r="38" spans="1:21" x14ac:dyDescent="0.25">
      <c r="A38" s="300">
        <v>891300237</v>
      </c>
      <c r="B38" s="65" t="s">
        <v>565</v>
      </c>
      <c r="C38" s="65" t="s">
        <v>547</v>
      </c>
      <c r="D38" s="65" t="s">
        <v>544</v>
      </c>
      <c r="E38" s="65" t="s">
        <v>520</v>
      </c>
      <c r="F38" s="65" t="s">
        <v>521</v>
      </c>
      <c r="G38" s="65" t="s">
        <v>525</v>
      </c>
      <c r="H38" s="296">
        <v>37</v>
      </c>
      <c r="I38" s="301">
        <v>1169895825</v>
      </c>
      <c r="J38" s="302">
        <v>22</v>
      </c>
      <c r="K38" s="301">
        <v>913061552</v>
      </c>
      <c r="L38" s="302">
        <v>67</v>
      </c>
      <c r="M38" s="301">
        <v>542285352</v>
      </c>
      <c r="N38" s="302">
        <v>83</v>
      </c>
      <c r="O38" s="301">
        <v>133510816</v>
      </c>
      <c r="P38" s="302">
        <v>56</v>
      </c>
      <c r="Q38" s="301">
        <v>69530266</v>
      </c>
      <c r="R38" s="302">
        <v>71</v>
      </c>
      <c r="S38" s="301">
        <v>43544222</v>
      </c>
      <c r="T38" s="301">
        <f t="shared" si="0"/>
        <v>336</v>
      </c>
      <c r="U38" s="303">
        <v>40</v>
      </c>
    </row>
    <row r="39" spans="1:21" x14ac:dyDescent="0.25">
      <c r="A39" s="300">
        <v>900104081</v>
      </c>
      <c r="B39" s="65" t="s">
        <v>566</v>
      </c>
      <c r="C39" s="65" t="s">
        <v>511</v>
      </c>
      <c r="D39" s="65" t="s">
        <v>511</v>
      </c>
      <c r="E39" s="65" t="s">
        <v>520</v>
      </c>
      <c r="F39" s="65" t="s">
        <v>521</v>
      </c>
      <c r="G39" s="65" t="s">
        <v>509</v>
      </c>
      <c r="H39" s="84">
        <v>38</v>
      </c>
      <c r="I39" s="301">
        <v>1161068847</v>
      </c>
      <c r="J39" s="302">
        <v>18.5</v>
      </c>
      <c r="K39" s="301">
        <v>1155746926</v>
      </c>
      <c r="L39" s="302">
        <v>1368</v>
      </c>
      <c r="M39" s="301">
        <v>34503177</v>
      </c>
      <c r="N39" s="302">
        <v>359</v>
      </c>
      <c r="O39" s="301">
        <v>34494681</v>
      </c>
      <c r="P39" s="302">
        <v>307</v>
      </c>
      <c r="Q39" s="301">
        <v>12830629</v>
      </c>
      <c r="R39" s="302">
        <v>215</v>
      </c>
      <c r="S39" s="301">
        <v>13740888</v>
      </c>
      <c r="T39" s="301">
        <f t="shared" si="0"/>
        <v>2305.5</v>
      </c>
      <c r="U39" s="303">
        <v>281</v>
      </c>
    </row>
    <row r="40" spans="1:21" x14ac:dyDescent="0.25">
      <c r="A40" s="300">
        <v>860022309</v>
      </c>
      <c r="B40" s="65" t="s">
        <v>567</v>
      </c>
      <c r="C40" s="65" t="s">
        <v>511</v>
      </c>
      <c r="D40" s="65" t="s">
        <v>511</v>
      </c>
      <c r="E40" s="65" t="s">
        <v>520</v>
      </c>
      <c r="F40" s="65" t="s">
        <v>521</v>
      </c>
      <c r="G40" s="65" t="s">
        <v>509</v>
      </c>
      <c r="H40" s="296">
        <v>39</v>
      </c>
      <c r="I40" s="301">
        <v>1145839725</v>
      </c>
      <c r="J40" s="302">
        <v>19</v>
      </c>
      <c r="K40" s="301">
        <v>1145628224</v>
      </c>
      <c r="L40" s="302">
        <v>1977</v>
      </c>
      <c r="M40" s="301">
        <v>23041254</v>
      </c>
      <c r="N40" s="302">
        <v>552</v>
      </c>
      <c r="O40" s="301">
        <v>23041254</v>
      </c>
      <c r="P40" s="302">
        <v>177</v>
      </c>
      <c r="Q40" s="301">
        <v>22186669</v>
      </c>
      <c r="R40" s="302">
        <v>139</v>
      </c>
      <c r="S40" s="301">
        <v>21660254</v>
      </c>
      <c r="T40" s="301">
        <f t="shared" si="0"/>
        <v>2903</v>
      </c>
      <c r="U40" s="303">
        <v>342</v>
      </c>
    </row>
    <row r="41" spans="1:21" x14ac:dyDescent="0.25">
      <c r="A41" s="300">
        <v>890301960</v>
      </c>
      <c r="B41" s="65" t="s">
        <v>568</v>
      </c>
      <c r="C41" s="65" t="s">
        <v>543</v>
      </c>
      <c r="D41" s="65" t="s">
        <v>544</v>
      </c>
      <c r="E41" s="65" t="s">
        <v>520</v>
      </c>
      <c r="F41" s="65" t="s">
        <v>521</v>
      </c>
      <c r="G41" s="65" t="s">
        <v>545</v>
      </c>
      <c r="H41" s="84">
        <v>40</v>
      </c>
      <c r="I41" s="301">
        <v>1080380327</v>
      </c>
      <c r="J41" s="302">
        <v>22.5</v>
      </c>
      <c r="K41" s="301">
        <v>844897780</v>
      </c>
      <c r="L41" s="302">
        <v>68</v>
      </c>
      <c r="M41" s="301">
        <v>520232887</v>
      </c>
      <c r="N41" s="302">
        <v>148</v>
      </c>
      <c r="O41" s="301">
        <v>81803208</v>
      </c>
      <c r="P41" s="302">
        <v>99</v>
      </c>
      <c r="Q41" s="301">
        <v>43195846</v>
      </c>
      <c r="R41" s="302">
        <v>75</v>
      </c>
      <c r="S41" s="301">
        <v>38196916</v>
      </c>
      <c r="T41" s="301">
        <f t="shared" si="0"/>
        <v>452.5</v>
      </c>
      <c r="U41" s="303">
        <v>53</v>
      </c>
    </row>
    <row r="42" spans="1:21" x14ac:dyDescent="0.25">
      <c r="A42" s="300">
        <v>890900308</v>
      </c>
      <c r="B42" s="65" t="s">
        <v>569</v>
      </c>
      <c r="C42" s="65" t="s">
        <v>570</v>
      </c>
      <c r="D42" s="65" t="s">
        <v>506</v>
      </c>
      <c r="E42" s="65" t="s">
        <v>507</v>
      </c>
      <c r="F42" s="65" t="s">
        <v>508</v>
      </c>
      <c r="G42" s="65" t="s">
        <v>571</v>
      </c>
      <c r="H42" s="296">
        <v>41</v>
      </c>
      <c r="I42" s="301">
        <v>1069079025</v>
      </c>
      <c r="J42" s="302">
        <v>27</v>
      </c>
      <c r="K42" s="301">
        <v>723253485</v>
      </c>
      <c r="L42" s="302">
        <v>56</v>
      </c>
      <c r="M42" s="301">
        <v>592571264</v>
      </c>
      <c r="N42" s="302">
        <v>110</v>
      </c>
      <c r="O42" s="301">
        <v>105147927</v>
      </c>
      <c r="P42" s="302">
        <v>94</v>
      </c>
      <c r="Q42" s="301">
        <v>46432339</v>
      </c>
      <c r="R42" s="302">
        <v>72</v>
      </c>
      <c r="S42" s="301">
        <v>41300655</v>
      </c>
      <c r="T42" s="301">
        <f t="shared" si="0"/>
        <v>400</v>
      </c>
      <c r="U42" s="303">
        <v>47</v>
      </c>
    </row>
    <row r="43" spans="1:21" x14ac:dyDescent="0.25">
      <c r="A43" s="300">
        <v>860002554</v>
      </c>
      <c r="B43" s="65" t="s">
        <v>572</v>
      </c>
      <c r="C43" s="65" t="s">
        <v>511</v>
      </c>
      <c r="D43" s="65" t="s">
        <v>511</v>
      </c>
      <c r="E43" s="65" t="s">
        <v>520</v>
      </c>
      <c r="F43" s="65" t="s">
        <v>521</v>
      </c>
      <c r="G43" s="65" t="s">
        <v>564</v>
      </c>
      <c r="H43" s="84">
        <v>42</v>
      </c>
      <c r="I43" s="301">
        <v>1067371885</v>
      </c>
      <c r="J43" s="302">
        <v>34</v>
      </c>
      <c r="K43" s="301">
        <v>497199703</v>
      </c>
      <c r="L43" s="302">
        <v>1</v>
      </c>
      <c r="M43" s="301">
        <v>4641387707</v>
      </c>
      <c r="N43" s="302">
        <v>21</v>
      </c>
      <c r="O43" s="301">
        <v>383330891</v>
      </c>
      <c r="P43" s="302">
        <v>80</v>
      </c>
      <c r="Q43" s="301">
        <v>50321334</v>
      </c>
      <c r="R43" s="302">
        <v>100</v>
      </c>
      <c r="S43" s="301">
        <v>28830518</v>
      </c>
      <c r="T43" s="301">
        <f t="shared" si="0"/>
        <v>278</v>
      </c>
      <c r="U43" s="303">
        <v>29</v>
      </c>
    </row>
    <row r="44" spans="1:21" x14ac:dyDescent="0.25">
      <c r="A44" s="300">
        <v>890903858</v>
      </c>
      <c r="B44" s="65" t="s">
        <v>573</v>
      </c>
      <c r="C44" s="65" t="s">
        <v>511</v>
      </c>
      <c r="D44" s="65" t="s">
        <v>511</v>
      </c>
      <c r="E44" s="65" t="s">
        <v>507</v>
      </c>
      <c r="F44" s="65" t="s">
        <v>508</v>
      </c>
      <c r="G44" s="65" t="s">
        <v>512</v>
      </c>
      <c r="H44" s="296">
        <v>43</v>
      </c>
      <c r="I44" s="301">
        <v>1049969687</v>
      </c>
      <c r="J44" s="302">
        <v>24.5</v>
      </c>
      <c r="K44" s="301">
        <v>769092982</v>
      </c>
      <c r="L44" s="302">
        <v>30</v>
      </c>
      <c r="M44" s="301">
        <v>883487764</v>
      </c>
      <c r="N44" s="302">
        <v>26</v>
      </c>
      <c r="O44" s="301">
        <v>358147201</v>
      </c>
      <c r="P44" s="302">
        <v>67</v>
      </c>
      <c r="Q44" s="301">
        <v>59621718</v>
      </c>
      <c r="R44" s="302">
        <v>35</v>
      </c>
      <c r="S44" s="301">
        <v>94765402</v>
      </c>
      <c r="T44" s="301">
        <f t="shared" si="0"/>
        <v>225.5</v>
      </c>
      <c r="U44" s="303">
        <v>23</v>
      </c>
    </row>
    <row r="45" spans="1:21" x14ac:dyDescent="0.25">
      <c r="A45" s="300">
        <v>860013652</v>
      </c>
      <c r="B45" s="65" t="s">
        <v>574</v>
      </c>
      <c r="C45" s="65" t="s">
        <v>511</v>
      </c>
      <c r="D45" s="65" t="s">
        <v>511</v>
      </c>
      <c r="E45" s="65" t="s">
        <v>520</v>
      </c>
      <c r="F45" s="65" t="s">
        <v>521</v>
      </c>
      <c r="G45" s="65" t="s">
        <v>509</v>
      </c>
      <c r="H45" s="84">
        <v>44</v>
      </c>
      <c r="I45" s="301">
        <v>1044107758</v>
      </c>
      <c r="J45" s="302">
        <v>20</v>
      </c>
      <c r="K45" s="301">
        <v>1031305786</v>
      </c>
      <c r="L45" s="302">
        <v>2545</v>
      </c>
      <c r="M45" s="301">
        <v>17232811</v>
      </c>
      <c r="N45" s="302">
        <v>705</v>
      </c>
      <c r="O45" s="301">
        <v>17232811</v>
      </c>
      <c r="P45" s="302">
        <v>239</v>
      </c>
      <c r="Q45" s="301">
        <v>16412406</v>
      </c>
      <c r="R45" s="302">
        <v>194</v>
      </c>
      <c r="S45" s="301">
        <v>15723995</v>
      </c>
      <c r="T45" s="301">
        <f t="shared" si="0"/>
        <v>3747</v>
      </c>
      <c r="U45" s="303">
        <v>432</v>
      </c>
    </row>
    <row r="46" spans="1:21" x14ac:dyDescent="0.25">
      <c r="A46" s="300">
        <v>860005223</v>
      </c>
      <c r="B46" s="65" t="s">
        <v>575</v>
      </c>
      <c r="C46" s="65" t="s">
        <v>511</v>
      </c>
      <c r="D46" s="65" t="s">
        <v>511</v>
      </c>
      <c r="E46" s="65" t="s">
        <v>520</v>
      </c>
      <c r="F46" s="65" t="s">
        <v>521</v>
      </c>
      <c r="G46" s="65" t="s">
        <v>564</v>
      </c>
      <c r="H46" s="296">
        <v>45</v>
      </c>
      <c r="I46" s="301">
        <v>1029450788</v>
      </c>
      <c r="J46" s="302">
        <v>87.5</v>
      </c>
      <c r="K46" s="301">
        <v>192392283</v>
      </c>
      <c r="L46" s="302">
        <v>6</v>
      </c>
      <c r="M46" s="301">
        <v>2621570085</v>
      </c>
      <c r="N46" s="302">
        <v>17</v>
      </c>
      <c r="O46" s="301">
        <v>432318841</v>
      </c>
      <c r="P46" s="302">
        <v>27</v>
      </c>
      <c r="Q46" s="301">
        <v>157716476</v>
      </c>
      <c r="R46" s="302">
        <v>25</v>
      </c>
      <c r="S46" s="301">
        <v>127189073</v>
      </c>
      <c r="T46" s="301">
        <f t="shared" si="0"/>
        <v>207.5</v>
      </c>
      <c r="U46" s="303">
        <v>20</v>
      </c>
    </row>
    <row r="47" spans="1:21" x14ac:dyDescent="0.25">
      <c r="A47" s="300">
        <v>890903570</v>
      </c>
      <c r="B47" s="65" t="s">
        <v>576</v>
      </c>
      <c r="C47" s="65" t="s">
        <v>505</v>
      </c>
      <c r="D47" s="65" t="s">
        <v>506</v>
      </c>
      <c r="E47" s="65" t="s">
        <v>520</v>
      </c>
      <c r="F47" s="65" t="s">
        <v>521</v>
      </c>
      <c r="G47" s="65" t="s">
        <v>509</v>
      </c>
      <c r="H47" s="84">
        <v>46</v>
      </c>
      <c r="I47" s="301">
        <v>1019856758</v>
      </c>
      <c r="J47" s="302">
        <v>20.5</v>
      </c>
      <c r="K47" s="301">
        <v>1013923304</v>
      </c>
      <c r="L47" s="302">
        <v>1934</v>
      </c>
      <c r="M47" s="301">
        <v>23625533</v>
      </c>
      <c r="N47" s="302">
        <v>530</v>
      </c>
      <c r="O47" s="301">
        <v>23625533</v>
      </c>
      <c r="P47" s="302">
        <v>220</v>
      </c>
      <c r="Q47" s="301">
        <v>17796971</v>
      </c>
      <c r="R47" s="302">
        <v>224</v>
      </c>
      <c r="S47" s="301">
        <v>13408496</v>
      </c>
      <c r="T47" s="301">
        <f t="shared" si="0"/>
        <v>2974.5</v>
      </c>
      <c r="U47" s="303">
        <v>352</v>
      </c>
    </row>
    <row r="48" spans="1:21" x14ac:dyDescent="0.25">
      <c r="A48" s="300">
        <v>890903939</v>
      </c>
      <c r="B48" s="65" t="s">
        <v>577</v>
      </c>
      <c r="C48" s="65" t="s">
        <v>505</v>
      </c>
      <c r="D48" s="65" t="s">
        <v>506</v>
      </c>
      <c r="E48" s="65" t="s">
        <v>507</v>
      </c>
      <c r="F48" s="65" t="s">
        <v>508</v>
      </c>
      <c r="G48" s="65" t="s">
        <v>512</v>
      </c>
      <c r="H48" s="296">
        <v>47</v>
      </c>
      <c r="I48" s="301">
        <v>1011521658</v>
      </c>
      <c r="J48" s="302">
        <v>25.5</v>
      </c>
      <c r="K48" s="301">
        <v>755052223</v>
      </c>
      <c r="L48" s="302">
        <v>65</v>
      </c>
      <c r="M48" s="301">
        <v>546821786</v>
      </c>
      <c r="N48" s="302">
        <v>33</v>
      </c>
      <c r="O48" s="301">
        <v>295583958</v>
      </c>
      <c r="P48" s="302">
        <v>53</v>
      </c>
      <c r="Q48" s="301">
        <v>79940658</v>
      </c>
      <c r="R48" s="302">
        <v>88</v>
      </c>
      <c r="S48" s="301">
        <v>32012614</v>
      </c>
      <c r="T48" s="301">
        <f t="shared" si="0"/>
        <v>311.5</v>
      </c>
      <c r="U48" s="303">
        <v>36</v>
      </c>
    </row>
    <row r="49" spans="1:21" x14ac:dyDescent="0.25">
      <c r="A49" s="300">
        <v>860002523</v>
      </c>
      <c r="B49" s="65" t="s">
        <v>578</v>
      </c>
      <c r="C49" s="65" t="s">
        <v>511</v>
      </c>
      <c r="D49" s="65" t="s">
        <v>511</v>
      </c>
      <c r="E49" s="65" t="s">
        <v>520</v>
      </c>
      <c r="F49" s="65" t="s">
        <v>521</v>
      </c>
      <c r="G49" s="65" t="s">
        <v>514</v>
      </c>
      <c r="H49" s="84">
        <v>48</v>
      </c>
      <c r="I49" s="301">
        <v>1009894353</v>
      </c>
      <c r="J49" s="302">
        <v>24</v>
      </c>
      <c r="K49" s="301">
        <v>797241972</v>
      </c>
      <c r="L49" s="302">
        <v>57</v>
      </c>
      <c r="M49" s="301">
        <v>586453918</v>
      </c>
      <c r="N49" s="302">
        <v>28</v>
      </c>
      <c r="O49" s="301">
        <v>346998930</v>
      </c>
      <c r="P49" s="302">
        <v>254</v>
      </c>
      <c r="Q49" s="301">
        <v>15203211</v>
      </c>
      <c r="R49" s="302">
        <v>169</v>
      </c>
      <c r="S49" s="301">
        <v>18386676</v>
      </c>
      <c r="T49" s="301">
        <f t="shared" si="0"/>
        <v>580</v>
      </c>
      <c r="U49" s="303">
        <v>70</v>
      </c>
    </row>
    <row r="50" spans="1:21" x14ac:dyDescent="0.25">
      <c r="A50" s="300">
        <v>890900259</v>
      </c>
      <c r="B50" s="65" t="s">
        <v>579</v>
      </c>
      <c r="C50" s="65" t="s">
        <v>580</v>
      </c>
      <c r="D50" s="65" t="s">
        <v>506</v>
      </c>
      <c r="E50" s="65" t="s">
        <v>507</v>
      </c>
      <c r="F50" s="65" t="s">
        <v>508</v>
      </c>
      <c r="G50" s="65" t="s">
        <v>571</v>
      </c>
      <c r="H50" s="296">
        <v>49</v>
      </c>
      <c r="I50" s="301">
        <v>989899687</v>
      </c>
      <c r="J50" s="302">
        <v>38</v>
      </c>
      <c r="K50" s="301">
        <v>445190614</v>
      </c>
      <c r="L50" s="302">
        <v>119</v>
      </c>
      <c r="M50" s="301">
        <v>329252412</v>
      </c>
      <c r="N50" s="302">
        <v>467</v>
      </c>
      <c r="O50" s="301">
        <v>26965899</v>
      </c>
      <c r="P50" s="302">
        <v>2450</v>
      </c>
      <c r="Q50" s="301">
        <v>1025325</v>
      </c>
      <c r="R50" s="302">
        <v>149</v>
      </c>
      <c r="S50" s="301">
        <v>20404584</v>
      </c>
      <c r="T50" s="301">
        <f t="shared" si="0"/>
        <v>3272</v>
      </c>
      <c r="U50" s="303">
        <v>380</v>
      </c>
    </row>
    <row r="51" spans="1:21" x14ac:dyDescent="0.25">
      <c r="A51" s="300">
        <v>860004864</v>
      </c>
      <c r="B51" s="65" t="s">
        <v>581</v>
      </c>
      <c r="C51" s="65" t="s">
        <v>511</v>
      </c>
      <c r="D51" s="65" t="s">
        <v>511</v>
      </c>
      <c r="E51" s="65" t="s">
        <v>520</v>
      </c>
      <c r="F51" s="65" t="s">
        <v>521</v>
      </c>
      <c r="G51" s="65" t="s">
        <v>559</v>
      </c>
      <c r="H51" s="84">
        <v>50</v>
      </c>
      <c r="I51" s="301">
        <v>974281494</v>
      </c>
      <c r="J51" s="302">
        <v>32.5</v>
      </c>
      <c r="K51" s="301">
        <v>555162222</v>
      </c>
      <c r="L51" s="302">
        <v>26</v>
      </c>
      <c r="M51" s="301">
        <v>953859461</v>
      </c>
      <c r="N51" s="302">
        <v>8</v>
      </c>
      <c r="O51" s="301">
        <v>660455471</v>
      </c>
      <c r="P51" s="302">
        <v>5</v>
      </c>
      <c r="Q51" s="301">
        <v>636260249</v>
      </c>
      <c r="R51" s="302">
        <v>7</v>
      </c>
      <c r="S51" s="301">
        <v>396373662</v>
      </c>
      <c r="T51" s="301">
        <f t="shared" si="0"/>
        <v>128.5</v>
      </c>
      <c r="U51" s="303">
        <v>12</v>
      </c>
    </row>
    <row r="52" spans="1:21" x14ac:dyDescent="0.25">
      <c r="A52" s="300">
        <v>890900168</v>
      </c>
      <c r="B52" s="65" t="s">
        <v>582</v>
      </c>
      <c r="C52" s="65" t="s">
        <v>580</v>
      </c>
      <c r="D52" s="65" t="s">
        <v>506</v>
      </c>
      <c r="E52" s="65" t="s">
        <v>520</v>
      </c>
      <c r="F52" s="65" t="s">
        <v>521</v>
      </c>
      <c r="G52" s="65" t="s">
        <v>512</v>
      </c>
      <c r="H52" s="296">
        <v>51</v>
      </c>
      <c r="I52" s="301">
        <v>971445121</v>
      </c>
      <c r="J52" s="302">
        <v>23</v>
      </c>
      <c r="K52" s="301">
        <v>813282756</v>
      </c>
      <c r="L52" s="302">
        <v>60</v>
      </c>
      <c r="M52" s="301">
        <v>571790281</v>
      </c>
      <c r="N52" s="302">
        <v>25</v>
      </c>
      <c r="O52" s="301">
        <v>362710705</v>
      </c>
      <c r="P52" s="302">
        <v>30</v>
      </c>
      <c r="Q52" s="301">
        <v>145521966</v>
      </c>
      <c r="R52" s="302">
        <v>31</v>
      </c>
      <c r="S52" s="301">
        <v>108731590</v>
      </c>
      <c r="T52" s="301">
        <f t="shared" si="0"/>
        <v>220</v>
      </c>
      <c r="U52" s="303">
        <v>21</v>
      </c>
    </row>
    <row r="53" spans="1:21" x14ac:dyDescent="0.25">
      <c r="A53" s="300">
        <v>890900161</v>
      </c>
      <c r="B53" s="65" t="s">
        <v>583</v>
      </c>
      <c r="C53" s="65" t="s">
        <v>505</v>
      </c>
      <c r="D53" s="65" t="s">
        <v>506</v>
      </c>
      <c r="E53" s="65" t="s">
        <v>507</v>
      </c>
      <c r="F53" s="65" t="s">
        <v>508</v>
      </c>
      <c r="G53" s="65" t="s">
        <v>545</v>
      </c>
      <c r="H53" s="84">
        <v>52</v>
      </c>
      <c r="I53" s="301">
        <v>962550740</v>
      </c>
      <c r="J53" s="302">
        <v>30.5</v>
      </c>
      <c r="K53" s="301">
        <v>591212415</v>
      </c>
      <c r="L53" s="302">
        <v>62</v>
      </c>
      <c r="M53" s="301">
        <v>566739349</v>
      </c>
      <c r="N53" s="302">
        <v>46</v>
      </c>
      <c r="O53" s="301">
        <v>226915307</v>
      </c>
      <c r="P53" s="302">
        <v>160</v>
      </c>
      <c r="Q53" s="301">
        <v>24626412</v>
      </c>
      <c r="R53" s="302">
        <v>65</v>
      </c>
      <c r="S53" s="301">
        <v>44918322</v>
      </c>
      <c r="T53" s="301">
        <f t="shared" si="0"/>
        <v>415.5</v>
      </c>
      <c r="U53" s="303">
        <v>49</v>
      </c>
    </row>
    <row r="54" spans="1:21" x14ac:dyDescent="0.25">
      <c r="A54" s="300">
        <v>890107487</v>
      </c>
      <c r="B54" s="65" t="s">
        <v>584</v>
      </c>
      <c r="C54" s="65" t="s">
        <v>585</v>
      </c>
      <c r="D54" s="65" t="s">
        <v>586</v>
      </c>
      <c r="E54" s="65" t="s">
        <v>507</v>
      </c>
      <c r="F54" s="65" t="s">
        <v>508</v>
      </c>
      <c r="G54" s="65" t="s">
        <v>528</v>
      </c>
      <c r="H54" s="296">
        <v>53</v>
      </c>
      <c r="I54" s="301">
        <v>915140458</v>
      </c>
      <c r="J54" s="302">
        <v>40</v>
      </c>
      <c r="K54" s="301">
        <v>413145154</v>
      </c>
      <c r="L54" s="302">
        <v>12</v>
      </c>
      <c r="M54" s="301">
        <v>1817243245</v>
      </c>
      <c r="N54" s="302">
        <v>31</v>
      </c>
      <c r="O54" s="301">
        <v>310425917</v>
      </c>
      <c r="P54" s="302">
        <v>79</v>
      </c>
      <c r="Q54" s="301">
        <v>50778877</v>
      </c>
      <c r="R54" s="302">
        <v>107</v>
      </c>
      <c r="S54" s="301">
        <v>27106619</v>
      </c>
      <c r="T54" s="301">
        <f t="shared" si="0"/>
        <v>322</v>
      </c>
      <c r="U54" s="303">
        <v>38</v>
      </c>
    </row>
    <row r="55" spans="1:21" x14ac:dyDescent="0.25">
      <c r="A55" s="300">
        <v>860053930</v>
      </c>
      <c r="B55" s="65" t="s">
        <v>587</v>
      </c>
      <c r="C55" s="65" t="s">
        <v>511</v>
      </c>
      <c r="D55" s="65" t="s">
        <v>511</v>
      </c>
      <c r="E55" s="65" t="s">
        <v>520</v>
      </c>
      <c r="F55" s="65" t="s">
        <v>521</v>
      </c>
      <c r="G55" s="65" t="s">
        <v>559</v>
      </c>
      <c r="H55" s="84">
        <v>54</v>
      </c>
      <c r="I55" s="301">
        <v>904049094</v>
      </c>
      <c r="J55" s="302">
        <v>36</v>
      </c>
      <c r="K55" s="301">
        <v>474117105</v>
      </c>
      <c r="L55" s="302">
        <v>24</v>
      </c>
      <c r="M55" s="301">
        <v>972606184</v>
      </c>
      <c r="N55" s="302">
        <v>7</v>
      </c>
      <c r="O55" s="301">
        <v>678270200</v>
      </c>
      <c r="P55" s="302">
        <v>4</v>
      </c>
      <c r="Q55" s="301">
        <v>666210182</v>
      </c>
      <c r="R55" s="302">
        <v>6</v>
      </c>
      <c r="S55" s="301">
        <v>411556886</v>
      </c>
      <c r="T55" s="301">
        <f t="shared" si="0"/>
        <v>131</v>
      </c>
      <c r="U55" s="303">
        <v>13</v>
      </c>
    </row>
    <row r="56" spans="1:21" x14ac:dyDescent="0.25">
      <c r="A56" s="300">
        <v>860521658</v>
      </c>
      <c r="B56" s="65" t="s">
        <v>588</v>
      </c>
      <c r="C56" s="65" t="s">
        <v>511</v>
      </c>
      <c r="D56" s="65" t="s">
        <v>511</v>
      </c>
      <c r="E56" s="65" t="s">
        <v>520</v>
      </c>
      <c r="F56" s="65" t="s">
        <v>521</v>
      </c>
      <c r="G56" s="65" t="s">
        <v>559</v>
      </c>
      <c r="H56" s="296">
        <v>55</v>
      </c>
      <c r="I56" s="301">
        <v>861082751</v>
      </c>
      <c r="J56" s="302">
        <v>64</v>
      </c>
      <c r="K56" s="301">
        <v>255851670</v>
      </c>
      <c r="L56" s="302">
        <v>40</v>
      </c>
      <c r="M56" s="301">
        <v>718329925</v>
      </c>
      <c r="N56" s="302">
        <v>14</v>
      </c>
      <c r="O56" s="301">
        <v>470154474</v>
      </c>
      <c r="P56" s="302">
        <v>11</v>
      </c>
      <c r="Q56" s="301">
        <v>421707005</v>
      </c>
      <c r="R56" s="302">
        <v>15</v>
      </c>
      <c r="S56" s="301">
        <v>190649901</v>
      </c>
      <c r="T56" s="301">
        <f t="shared" si="0"/>
        <v>199</v>
      </c>
      <c r="U56" s="303">
        <v>19</v>
      </c>
    </row>
    <row r="57" spans="1:21" x14ac:dyDescent="0.25">
      <c r="A57" s="300">
        <v>860072134</v>
      </c>
      <c r="B57" s="65" t="s">
        <v>589</v>
      </c>
      <c r="C57" s="65" t="s">
        <v>511</v>
      </c>
      <c r="D57" s="65" t="s">
        <v>511</v>
      </c>
      <c r="E57" s="65" t="s">
        <v>520</v>
      </c>
      <c r="F57" s="65" t="s">
        <v>521</v>
      </c>
      <c r="G57" s="65" t="s">
        <v>559</v>
      </c>
      <c r="H57" s="84">
        <v>56</v>
      </c>
      <c r="I57" s="301">
        <v>841232649</v>
      </c>
      <c r="J57" s="302">
        <v>55</v>
      </c>
      <c r="K57" s="301">
        <v>317091131</v>
      </c>
      <c r="L57" s="302">
        <v>18</v>
      </c>
      <c r="M57" s="301">
        <v>1289993900</v>
      </c>
      <c r="N57" s="302">
        <v>16</v>
      </c>
      <c r="O57" s="301">
        <v>434808781</v>
      </c>
      <c r="P57" s="302">
        <v>13</v>
      </c>
      <c r="Q57" s="301">
        <v>376907637</v>
      </c>
      <c r="R57" s="302">
        <v>12</v>
      </c>
      <c r="S57" s="301">
        <v>247736669</v>
      </c>
      <c r="T57" s="301">
        <f t="shared" si="0"/>
        <v>170</v>
      </c>
      <c r="U57" s="303">
        <v>16</v>
      </c>
    </row>
    <row r="58" spans="1:21" x14ac:dyDescent="0.25">
      <c r="A58" s="300">
        <v>890900118</v>
      </c>
      <c r="B58" s="65" t="s">
        <v>590</v>
      </c>
      <c r="C58" s="65" t="s">
        <v>527</v>
      </c>
      <c r="D58" s="65" t="s">
        <v>506</v>
      </c>
      <c r="E58" s="65" t="s">
        <v>520</v>
      </c>
      <c r="F58" s="65" t="s">
        <v>521</v>
      </c>
      <c r="G58" s="65" t="s">
        <v>591</v>
      </c>
      <c r="H58" s="296">
        <v>57</v>
      </c>
      <c r="I58" s="301">
        <v>816461833</v>
      </c>
      <c r="J58" s="302">
        <v>28</v>
      </c>
      <c r="K58" s="301">
        <v>650018713</v>
      </c>
      <c r="L58" s="302">
        <v>61</v>
      </c>
      <c r="M58" s="301">
        <v>568583823</v>
      </c>
      <c r="N58" s="302">
        <v>56</v>
      </c>
      <c r="O58" s="301">
        <v>192367043</v>
      </c>
      <c r="P58" s="302">
        <v>47</v>
      </c>
      <c r="Q58" s="301">
        <v>89855844</v>
      </c>
      <c r="R58" s="302">
        <v>47</v>
      </c>
      <c r="S58" s="301">
        <v>68453233</v>
      </c>
      <c r="T58" s="301">
        <f t="shared" si="0"/>
        <v>296</v>
      </c>
      <c r="U58" s="303">
        <v>32</v>
      </c>
    </row>
    <row r="59" spans="1:21" x14ac:dyDescent="0.25">
      <c r="A59" s="300">
        <v>860042945</v>
      </c>
      <c r="B59" s="65" t="s">
        <v>592</v>
      </c>
      <c r="C59" s="65" t="s">
        <v>511</v>
      </c>
      <c r="D59" s="65" t="s">
        <v>511</v>
      </c>
      <c r="E59" s="65" t="s">
        <v>520</v>
      </c>
      <c r="F59" s="65" t="s">
        <v>521</v>
      </c>
      <c r="G59" s="65" t="s">
        <v>509</v>
      </c>
      <c r="H59" s="84">
        <v>58</v>
      </c>
      <c r="I59" s="301">
        <v>794032346</v>
      </c>
      <c r="J59" s="302">
        <v>29.5</v>
      </c>
      <c r="K59" s="301">
        <v>592892524</v>
      </c>
      <c r="L59" s="302">
        <v>90</v>
      </c>
      <c r="M59" s="301">
        <v>415626469</v>
      </c>
      <c r="N59" s="302">
        <v>45</v>
      </c>
      <c r="O59" s="301">
        <v>238563108</v>
      </c>
      <c r="P59" s="302">
        <v>24</v>
      </c>
      <c r="Q59" s="301">
        <v>166334833</v>
      </c>
      <c r="R59" s="302">
        <v>30</v>
      </c>
      <c r="S59" s="301">
        <v>112481804</v>
      </c>
      <c r="T59" s="301">
        <f t="shared" si="0"/>
        <v>276.5</v>
      </c>
      <c r="U59" s="303">
        <v>28</v>
      </c>
    </row>
    <row r="60" spans="1:21" x14ac:dyDescent="0.25">
      <c r="A60" s="300">
        <v>860002536</v>
      </c>
      <c r="B60" s="65" t="s">
        <v>593</v>
      </c>
      <c r="C60" s="65" t="s">
        <v>511</v>
      </c>
      <c r="D60" s="65" t="s">
        <v>511</v>
      </c>
      <c r="E60" s="65" t="s">
        <v>507</v>
      </c>
      <c r="F60" s="65" t="s">
        <v>508</v>
      </c>
      <c r="G60" s="65" t="s">
        <v>594</v>
      </c>
      <c r="H60" s="296">
        <v>59</v>
      </c>
      <c r="I60" s="301">
        <v>784486823</v>
      </c>
      <c r="J60" s="302">
        <v>52.5</v>
      </c>
      <c r="K60" s="301">
        <v>325026860</v>
      </c>
      <c r="L60" s="302">
        <v>41</v>
      </c>
      <c r="M60" s="301">
        <v>706639188</v>
      </c>
      <c r="N60" s="302">
        <v>34</v>
      </c>
      <c r="O60" s="301">
        <v>295309121</v>
      </c>
      <c r="P60" s="302">
        <v>49</v>
      </c>
      <c r="Q60" s="301">
        <v>86600642</v>
      </c>
      <c r="R60" s="302">
        <v>67</v>
      </c>
      <c r="S60" s="301">
        <v>44266370</v>
      </c>
      <c r="T60" s="301">
        <f t="shared" si="0"/>
        <v>302.5</v>
      </c>
      <c r="U60" s="303">
        <v>35</v>
      </c>
    </row>
    <row r="61" spans="1:21" x14ac:dyDescent="0.25">
      <c r="A61" s="300">
        <v>890300346</v>
      </c>
      <c r="B61" s="65" t="s">
        <v>595</v>
      </c>
      <c r="C61" s="65" t="s">
        <v>547</v>
      </c>
      <c r="D61" s="65" t="s">
        <v>544</v>
      </c>
      <c r="E61" s="65" t="s">
        <v>520</v>
      </c>
      <c r="F61" s="65" t="s">
        <v>521</v>
      </c>
      <c r="G61" s="65" t="s">
        <v>528</v>
      </c>
      <c r="H61" s="84">
        <v>60</v>
      </c>
      <c r="I61" s="301">
        <v>767240298</v>
      </c>
      <c r="J61" s="302">
        <v>52</v>
      </c>
      <c r="K61" s="301">
        <v>327661853</v>
      </c>
      <c r="L61" s="302">
        <v>29</v>
      </c>
      <c r="M61" s="301">
        <v>893377429</v>
      </c>
      <c r="N61" s="302">
        <v>84</v>
      </c>
      <c r="O61" s="301">
        <v>131929276</v>
      </c>
      <c r="P61" s="302">
        <v>22818</v>
      </c>
      <c r="Q61" s="301">
        <v>-26536524</v>
      </c>
      <c r="R61" s="302">
        <v>300</v>
      </c>
      <c r="S61" s="301">
        <v>9588570</v>
      </c>
      <c r="T61" s="301">
        <f t="shared" si="0"/>
        <v>23343</v>
      </c>
      <c r="U61" s="303">
        <v>2922</v>
      </c>
    </row>
    <row r="62" spans="1:21" x14ac:dyDescent="0.25">
      <c r="A62" s="300">
        <v>811026402</v>
      </c>
      <c r="B62" s="65" t="s">
        <v>596</v>
      </c>
      <c r="C62" s="65" t="s">
        <v>505</v>
      </c>
      <c r="D62" s="65" t="s">
        <v>506</v>
      </c>
      <c r="E62" s="65" t="s">
        <v>520</v>
      </c>
      <c r="F62" s="65" t="s">
        <v>521</v>
      </c>
      <c r="G62" s="65" t="s">
        <v>509</v>
      </c>
      <c r="H62" s="296">
        <v>61</v>
      </c>
      <c r="I62" s="301">
        <v>762499857</v>
      </c>
      <c r="J62" s="302">
        <v>25</v>
      </c>
      <c r="K62" s="301">
        <v>759357235</v>
      </c>
      <c r="L62" s="302">
        <v>4692</v>
      </c>
      <c r="M62" s="301">
        <v>8217400</v>
      </c>
      <c r="N62" s="302">
        <v>1419</v>
      </c>
      <c r="O62" s="301">
        <v>8217400</v>
      </c>
      <c r="P62" s="302">
        <v>558</v>
      </c>
      <c r="Q62" s="301">
        <v>6026723</v>
      </c>
      <c r="R62" s="302">
        <v>815</v>
      </c>
      <c r="S62" s="301">
        <v>2607538</v>
      </c>
      <c r="T62" s="301">
        <f t="shared" si="0"/>
        <v>7570</v>
      </c>
      <c r="U62" s="303">
        <v>869</v>
      </c>
    </row>
    <row r="63" spans="1:21" x14ac:dyDescent="0.25">
      <c r="A63" s="300">
        <v>830025448</v>
      </c>
      <c r="B63" s="65" t="s">
        <v>597</v>
      </c>
      <c r="C63" s="65" t="s">
        <v>511</v>
      </c>
      <c r="D63" s="65" t="s">
        <v>511</v>
      </c>
      <c r="E63" s="65" t="s">
        <v>507</v>
      </c>
      <c r="F63" s="65" t="s">
        <v>508</v>
      </c>
      <c r="G63" s="65" t="s">
        <v>509</v>
      </c>
      <c r="H63" s="84">
        <v>62</v>
      </c>
      <c r="I63" s="301">
        <v>750172538</v>
      </c>
      <c r="J63" s="302">
        <v>27.5</v>
      </c>
      <c r="K63" s="301">
        <v>699983371</v>
      </c>
      <c r="L63" s="302">
        <v>522</v>
      </c>
      <c r="M63" s="301">
        <v>90123302</v>
      </c>
      <c r="N63" s="302">
        <v>131</v>
      </c>
      <c r="O63" s="301">
        <v>90123302</v>
      </c>
      <c r="P63" s="302">
        <v>48</v>
      </c>
      <c r="Q63" s="301">
        <v>88030161</v>
      </c>
      <c r="R63" s="302">
        <v>38</v>
      </c>
      <c r="S63" s="301">
        <v>87080254</v>
      </c>
      <c r="T63" s="301">
        <f t="shared" si="0"/>
        <v>828.5</v>
      </c>
      <c r="U63" s="303">
        <v>98</v>
      </c>
    </row>
    <row r="64" spans="1:21" x14ac:dyDescent="0.25">
      <c r="A64" s="300">
        <v>860025372</v>
      </c>
      <c r="B64" s="65" t="s">
        <v>598</v>
      </c>
      <c r="C64" s="65" t="s">
        <v>505</v>
      </c>
      <c r="D64" s="65" t="s">
        <v>506</v>
      </c>
      <c r="E64" s="65" t="s">
        <v>507</v>
      </c>
      <c r="F64" s="65" t="s">
        <v>508</v>
      </c>
      <c r="G64" s="65" t="s">
        <v>509</v>
      </c>
      <c r="H64" s="296">
        <v>63</v>
      </c>
      <c r="I64" s="301">
        <v>735584434</v>
      </c>
      <c r="J64" s="302">
        <v>26.5</v>
      </c>
      <c r="K64" s="301">
        <v>726481411</v>
      </c>
      <c r="L64" s="302">
        <v>485</v>
      </c>
      <c r="M64" s="301">
        <v>95592717</v>
      </c>
      <c r="N64" s="302">
        <v>123</v>
      </c>
      <c r="O64" s="301">
        <v>95592717</v>
      </c>
      <c r="P64" s="302">
        <v>44</v>
      </c>
      <c r="Q64" s="301">
        <v>93440989</v>
      </c>
      <c r="R64" s="302">
        <v>36</v>
      </c>
      <c r="S64" s="301">
        <v>93260269</v>
      </c>
      <c r="T64" s="301">
        <f t="shared" si="0"/>
        <v>777.5</v>
      </c>
      <c r="U64" s="303">
        <v>90</v>
      </c>
    </row>
    <row r="65" spans="1:21" x14ac:dyDescent="0.25">
      <c r="A65" s="300">
        <v>860536185</v>
      </c>
      <c r="B65" s="65" t="s">
        <v>599</v>
      </c>
      <c r="C65" s="65" t="s">
        <v>511</v>
      </c>
      <c r="D65" s="65" t="s">
        <v>511</v>
      </c>
      <c r="E65" s="65" t="s">
        <v>520</v>
      </c>
      <c r="F65" s="65" t="s">
        <v>521</v>
      </c>
      <c r="G65" s="65" t="s">
        <v>559</v>
      </c>
      <c r="H65" s="84">
        <v>64</v>
      </c>
      <c r="I65" s="301">
        <v>724618988</v>
      </c>
      <c r="J65" s="302">
        <v>42.5</v>
      </c>
      <c r="K65" s="301">
        <v>384625020</v>
      </c>
      <c r="L65" s="302">
        <v>44</v>
      </c>
      <c r="M65" s="301">
        <v>692475056</v>
      </c>
      <c r="N65" s="302">
        <v>23</v>
      </c>
      <c r="O65" s="301">
        <v>373764492</v>
      </c>
      <c r="P65" s="302">
        <v>14</v>
      </c>
      <c r="Q65" s="301">
        <v>356268981</v>
      </c>
      <c r="R65" s="302">
        <v>10</v>
      </c>
      <c r="S65" s="301">
        <v>304681702</v>
      </c>
      <c r="T65" s="301">
        <f t="shared" si="0"/>
        <v>197.5</v>
      </c>
      <c r="U65" s="303">
        <v>18</v>
      </c>
    </row>
    <row r="66" spans="1:21" x14ac:dyDescent="0.25">
      <c r="A66" s="300">
        <v>830000853</v>
      </c>
      <c r="B66" s="65" t="s">
        <v>600</v>
      </c>
      <c r="C66" s="65" t="s">
        <v>511</v>
      </c>
      <c r="D66" s="65" t="s">
        <v>511</v>
      </c>
      <c r="E66" s="65" t="s">
        <v>520</v>
      </c>
      <c r="F66" s="65" t="s">
        <v>521</v>
      </c>
      <c r="G66" s="65" t="s">
        <v>601</v>
      </c>
      <c r="H66" s="296">
        <v>65</v>
      </c>
      <c r="I66" s="301">
        <v>723185248</v>
      </c>
      <c r="J66" s="302">
        <v>47</v>
      </c>
      <c r="K66" s="301">
        <v>367121316</v>
      </c>
      <c r="L66" s="302">
        <v>285</v>
      </c>
      <c r="M66" s="301">
        <v>155820337</v>
      </c>
      <c r="N66" s="302">
        <v>104</v>
      </c>
      <c r="O66" s="301">
        <v>108745813</v>
      </c>
      <c r="P66" s="302">
        <v>41</v>
      </c>
      <c r="Q66" s="301">
        <v>99530621</v>
      </c>
      <c r="R66" s="302">
        <v>60</v>
      </c>
      <c r="S66" s="301">
        <v>53246204</v>
      </c>
      <c r="T66" s="301">
        <f t="shared" ref="T66:T129" si="1">SUM(H66+J66+L66+N66+P66+R66)</f>
        <v>602</v>
      </c>
      <c r="U66" s="303">
        <v>71</v>
      </c>
    </row>
    <row r="67" spans="1:21" x14ac:dyDescent="0.25">
      <c r="A67" s="300">
        <v>860025674</v>
      </c>
      <c r="B67" s="65" t="s">
        <v>602</v>
      </c>
      <c r="C67" s="65" t="s">
        <v>511</v>
      </c>
      <c r="D67" s="65" t="s">
        <v>511</v>
      </c>
      <c r="E67" s="65" t="s">
        <v>507</v>
      </c>
      <c r="F67" s="65" t="s">
        <v>508</v>
      </c>
      <c r="G67" s="65" t="s">
        <v>603</v>
      </c>
      <c r="H67" s="84">
        <v>66</v>
      </c>
      <c r="I67" s="301">
        <v>707187901</v>
      </c>
      <c r="J67" s="302">
        <v>30</v>
      </c>
      <c r="K67" s="301">
        <v>591817349</v>
      </c>
      <c r="L67" s="302">
        <v>101</v>
      </c>
      <c r="M67" s="301">
        <v>384195063</v>
      </c>
      <c r="N67" s="302">
        <v>53</v>
      </c>
      <c r="O67" s="301">
        <v>207164218</v>
      </c>
      <c r="P67" s="302">
        <v>78</v>
      </c>
      <c r="Q67" s="301">
        <v>53069238</v>
      </c>
      <c r="R67" s="302">
        <v>210</v>
      </c>
      <c r="S67" s="301">
        <v>14188414</v>
      </c>
      <c r="T67" s="301">
        <f t="shared" si="1"/>
        <v>538</v>
      </c>
      <c r="U67" s="303">
        <v>66</v>
      </c>
    </row>
    <row r="68" spans="1:21" x14ac:dyDescent="0.25">
      <c r="A68" s="300">
        <v>890903474</v>
      </c>
      <c r="B68" s="65" t="s">
        <v>604</v>
      </c>
      <c r="C68" s="65" t="s">
        <v>505</v>
      </c>
      <c r="D68" s="65" t="s">
        <v>506</v>
      </c>
      <c r="E68" s="65" t="s">
        <v>507</v>
      </c>
      <c r="F68" s="65" t="s">
        <v>508</v>
      </c>
      <c r="G68" s="65" t="s">
        <v>605</v>
      </c>
      <c r="H68" s="296">
        <v>67</v>
      </c>
      <c r="I68" s="301">
        <v>701431058</v>
      </c>
      <c r="J68" s="302">
        <v>41</v>
      </c>
      <c r="K68" s="301">
        <v>399666238</v>
      </c>
      <c r="L68" s="302">
        <v>66</v>
      </c>
      <c r="M68" s="301">
        <v>545547964</v>
      </c>
      <c r="N68" s="302">
        <v>238</v>
      </c>
      <c r="O68" s="301">
        <v>51196513</v>
      </c>
      <c r="P68" s="302">
        <v>297</v>
      </c>
      <c r="Q68" s="301">
        <v>13319515</v>
      </c>
      <c r="R68" s="302">
        <v>124</v>
      </c>
      <c r="S68" s="301">
        <v>23501043</v>
      </c>
      <c r="T68" s="301">
        <f t="shared" si="1"/>
        <v>833</v>
      </c>
      <c r="U68" s="303">
        <v>99</v>
      </c>
    </row>
    <row r="69" spans="1:21" x14ac:dyDescent="0.25">
      <c r="A69" s="300">
        <v>811036030</v>
      </c>
      <c r="B69" s="65" t="s">
        <v>606</v>
      </c>
      <c r="C69" s="65" t="s">
        <v>505</v>
      </c>
      <c r="D69" s="65" t="s">
        <v>506</v>
      </c>
      <c r="E69" s="65" t="s">
        <v>520</v>
      </c>
      <c r="F69" s="65" t="s">
        <v>521</v>
      </c>
      <c r="G69" s="65" t="s">
        <v>528</v>
      </c>
      <c r="H69" s="84">
        <v>68</v>
      </c>
      <c r="I69" s="301">
        <v>701423658</v>
      </c>
      <c r="J69" s="302">
        <v>48</v>
      </c>
      <c r="K69" s="301">
        <v>363735314</v>
      </c>
      <c r="L69" s="302">
        <v>27</v>
      </c>
      <c r="M69" s="301">
        <v>918703643</v>
      </c>
      <c r="N69" s="302">
        <v>38</v>
      </c>
      <c r="O69" s="301">
        <v>275671780</v>
      </c>
      <c r="P69" s="302">
        <v>60</v>
      </c>
      <c r="Q69" s="301">
        <v>66213790</v>
      </c>
      <c r="R69" s="302">
        <v>138</v>
      </c>
      <c r="S69" s="301">
        <v>21727338</v>
      </c>
      <c r="T69" s="301">
        <f t="shared" si="1"/>
        <v>379</v>
      </c>
      <c r="U69" s="303">
        <v>44</v>
      </c>
    </row>
    <row r="70" spans="1:21" x14ac:dyDescent="0.25">
      <c r="A70" s="300">
        <v>890900943</v>
      </c>
      <c r="B70" s="65" t="s">
        <v>607</v>
      </c>
      <c r="C70" s="65" t="s">
        <v>511</v>
      </c>
      <c r="D70" s="65" t="s">
        <v>511</v>
      </c>
      <c r="E70" s="65" t="s">
        <v>520</v>
      </c>
      <c r="F70" s="65" t="s">
        <v>521</v>
      </c>
      <c r="G70" s="65" t="s">
        <v>564</v>
      </c>
      <c r="H70" s="296">
        <v>69</v>
      </c>
      <c r="I70" s="301">
        <v>699703009</v>
      </c>
      <c r="J70" s="302">
        <v>44.5</v>
      </c>
      <c r="K70" s="301">
        <v>378547857</v>
      </c>
      <c r="L70" s="302">
        <v>17</v>
      </c>
      <c r="M70" s="301">
        <v>1513035421</v>
      </c>
      <c r="N70" s="302">
        <v>37</v>
      </c>
      <c r="O70" s="301">
        <v>277581146</v>
      </c>
      <c r="P70" s="302">
        <v>174</v>
      </c>
      <c r="Q70" s="301">
        <v>22432401</v>
      </c>
      <c r="R70" s="302">
        <v>66</v>
      </c>
      <c r="S70" s="301">
        <v>44848187</v>
      </c>
      <c r="T70" s="301">
        <f t="shared" si="1"/>
        <v>407.5</v>
      </c>
      <c r="U70" s="303">
        <v>48</v>
      </c>
    </row>
    <row r="71" spans="1:21" x14ac:dyDescent="0.25">
      <c r="A71" s="300">
        <v>830029703</v>
      </c>
      <c r="B71" s="65" t="s">
        <v>608</v>
      </c>
      <c r="C71" s="65" t="s">
        <v>511</v>
      </c>
      <c r="D71" s="65" t="s">
        <v>511</v>
      </c>
      <c r="E71" s="65" t="s">
        <v>507</v>
      </c>
      <c r="F71" s="65" t="s">
        <v>508</v>
      </c>
      <c r="G71" s="65" t="s">
        <v>603</v>
      </c>
      <c r="H71" s="84">
        <v>70</v>
      </c>
      <c r="I71" s="301">
        <v>695942835</v>
      </c>
      <c r="J71" s="302">
        <v>34.5</v>
      </c>
      <c r="K71" s="301">
        <v>493612549</v>
      </c>
      <c r="L71" s="302">
        <v>80</v>
      </c>
      <c r="M71" s="301">
        <v>442382446</v>
      </c>
      <c r="N71" s="302">
        <v>55</v>
      </c>
      <c r="O71" s="301">
        <v>195131356</v>
      </c>
      <c r="P71" s="302">
        <v>93</v>
      </c>
      <c r="Q71" s="301">
        <v>46859861</v>
      </c>
      <c r="R71" s="302">
        <v>141</v>
      </c>
      <c r="S71" s="301">
        <v>21533144</v>
      </c>
      <c r="T71" s="301">
        <f t="shared" si="1"/>
        <v>473.5</v>
      </c>
      <c r="U71" s="303">
        <v>58</v>
      </c>
    </row>
    <row r="72" spans="1:21" x14ac:dyDescent="0.25">
      <c r="A72" s="300">
        <v>860002130</v>
      </c>
      <c r="B72" s="65" t="s">
        <v>609</v>
      </c>
      <c r="C72" s="65" t="s">
        <v>511</v>
      </c>
      <c r="D72" s="65" t="s">
        <v>511</v>
      </c>
      <c r="E72" s="65" t="s">
        <v>520</v>
      </c>
      <c r="F72" s="65" t="s">
        <v>521</v>
      </c>
      <c r="G72" s="65" t="s">
        <v>610</v>
      </c>
      <c r="H72" s="296">
        <v>71</v>
      </c>
      <c r="I72" s="301">
        <v>655085118</v>
      </c>
      <c r="J72" s="302">
        <v>85</v>
      </c>
      <c r="K72" s="301">
        <v>198891428</v>
      </c>
      <c r="L72" s="302">
        <v>25</v>
      </c>
      <c r="M72" s="301">
        <v>962270387</v>
      </c>
      <c r="N72" s="302">
        <v>22</v>
      </c>
      <c r="O72" s="301">
        <v>381209637</v>
      </c>
      <c r="P72" s="302">
        <v>46</v>
      </c>
      <c r="Q72" s="301">
        <v>89951940</v>
      </c>
      <c r="R72" s="302">
        <v>53</v>
      </c>
      <c r="S72" s="301">
        <v>59374111</v>
      </c>
      <c r="T72" s="301">
        <f t="shared" si="1"/>
        <v>302</v>
      </c>
      <c r="U72" s="303">
        <v>34</v>
      </c>
    </row>
    <row r="73" spans="1:21" x14ac:dyDescent="0.25">
      <c r="A73" s="300">
        <v>830511290</v>
      </c>
      <c r="B73" s="65" t="s">
        <v>611</v>
      </c>
      <c r="C73" s="65" t="s">
        <v>612</v>
      </c>
      <c r="D73" s="65" t="s">
        <v>544</v>
      </c>
      <c r="E73" s="65" t="s">
        <v>520</v>
      </c>
      <c r="F73" s="65" t="s">
        <v>521</v>
      </c>
      <c r="G73" s="65" t="s">
        <v>509</v>
      </c>
      <c r="H73" s="84">
        <v>72</v>
      </c>
      <c r="I73" s="301">
        <v>654508756</v>
      </c>
      <c r="J73" s="302">
        <v>29</v>
      </c>
      <c r="K73" s="301">
        <v>603561391</v>
      </c>
      <c r="L73" s="302">
        <v>590</v>
      </c>
      <c r="M73" s="301">
        <v>80606607</v>
      </c>
      <c r="N73" s="302">
        <v>159</v>
      </c>
      <c r="O73" s="301">
        <v>75532645</v>
      </c>
      <c r="P73" s="302">
        <v>64</v>
      </c>
      <c r="Q73" s="301">
        <v>62937096</v>
      </c>
      <c r="R73" s="302">
        <v>56</v>
      </c>
      <c r="S73" s="301">
        <v>55833994</v>
      </c>
      <c r="T73" s="301">
        <f t="shared" si="1"/>
        <v>970</v>
      </c>
      <c r="U73" s="303">
        <v>117</v>
      </c>
    </row>
    <row r="74" spans="1:21" x14ac:dyDescent="0.25">
      <c r="A74" s="300">
        <v>811014994</v>
      </c>
      <c r="B74" s="65" t="s">
        <v>613</v>
      </c>
      <c r="C74" s="65" t="s">
        <v>505</v>
      </c>
      <c r="D74" s="65" t="s">
        <v>506</v>
      </c>
      <c r="E74" s="65" t="s">
        <v>520</v>
      </c>
      <c r="F74" s="65" t="s">
        <v>521</v>
      </c>
      <c r="G74" s="65" t="s">
        <v>525</v>
      </c>
      <c r="H74" s="296">
        <v>73</v>
      </c>
      <c r="I74" s="301">
        <v>651166752</v>
      </c>
      <c r="J74" s="302">
        <v>49</v>
      </c>
      <c r="K74" s="301">
        <v>350825278</v>
      </c>
      <c r="L74" s="302">
        <v>63</v>
      </c>
      <c r="M74" s="301">
        <v>555314496</v>
      </c>
      <c r="N74" s="302">
        <v>57</v>
      </c>
      <c r="O74" s="301">
        <v>191182355</v>
      </c>
      <c r="P74" s="302">
        <v>70</v>
      </c>
      <c r="Q74" s="301">
        <v>58451951</v>
      </c>
      <c r="R74" s="302">
        <v>182</v>
      </c>
      <c r="S74" s="301">
        <v>17067269</v>
      </c>
      <c r="T74" s="301">
        <f t="shared" si="1"/>
        <v>494</v>
      </c>
      <c r="U74" s="303">
        <v>60</v>
      </c>
    </row>
    <row r="75" spans="1:21" x14ac:dyDescent="0.25">
      <c r="A75" s="300">
        <v>860002688</v>
      </c>
      <c r="B75" s="65" t="s">
        <v>614</v>
      </c>
      <c r="C75" s="65" t="s">
        <v>511</v>
      </c>
      <c r="D75" s="65" t="s">
        <v>511</v>
      </c>
      <c r="E75" s="65" t="s">
        <v>520</v>
      </c>
      <c r="F75" s="65" t="s">
        <v>521</v>
      </c>
      <c r="G75" s="65" t="s">
        <v>509</v>
      </c>
      <c r="H75" s="84">
        <v>74</v>
      </c>
      <c r="I75" s="301">
        <v>622056676</v>
      </c>
      <c r="J75" s="302">
        <v>31</v>
      </c>
      <c r="K75" s="301">
        <v>586562854</v>
      </c>
      <c r="L75" s="302">
        <v>558</v>
      </c>
      <c r="M75" s="301">
        <v>85392039</v>
      </c>
      <c r="N75" s="302">
        <v>141</v>
      </c>
      <c r="O75" s="301">
        <v>85392039</v>
      </c>
      <c r="P75" s="302">
        <v>68</v>
      </c>
      <c r="Q75" s="301">
        <v>59232174</v>
      </c>
      <c r="R75" s="302">
        <v>43</v>
      </c>
      <c r="S75" s="301">
        <v>75740663</v>
      </c>
      <c r="T75" s="301">
        <f t="shared" si="1"/>
        <v>915</v>
      </c>
      <c r="U75" s="303">
        <v>112</v>
      </c>
    </row>
    <row r="76" spans="1:21" x14ac:dyDescent="0.25">
      <c r="A76" s="300">
        <v>860024714</v>
      </c>
      <c r="B76" s="65" t="s">
        <v>615</v>
      </c>
      <c r="C76" s="65" t="s">
        <v>511</v>
      </c>
      <c r="D76" s="65" t="s">
        <v>511</v>
      </c>
      <c r="E76" s="65" t="s">
        <v>520</v>
      </c>
      <c r="F76" s="65" t="s">
        <v>521</v>
      </c>
      <c r="G76" s="65" t="s">
        <v>509</v>
      </c>
      <c r="H76" s="296">
        <v>75</v>
      </c>
      <c r="I76" s="301">
        <v>617223703</v>
      </c>
      <c r="J76" s="302">
        <v>28.5</v>
      </c>
      <c r="K76" s="301">
        <v>613513396</v>
      </c>
      <c r="L76" s="302">
        <v>3436</v>
      </c>
      <c r="M76" s="301">
        <v>12111033</v>
      </c>
      <c r="N76" s="302">
        <v>979</v>
      </c>
      <c r="O76" s="301">
        <v>12111033</v>
      </c>
      <c r="P76" s="302">
        <v>331</v>
      </c>
      <c r="Q76" s="301">
        <v>11708019</v>
      </c>
      <c r="R76" s="302">
        <v>244</v>
      </c>
      <c r="S76" s="301">
        <v>12124096</v>
      </c>
      <c r="T76" s="301">
        <f t="shared" si="1"/>
        <v>5093.5</v>
      </c>
      <c r="U76" s="303">
        <v>603</v>
      </c>
    </row>
    <row r="77" spans="1:21" x14ac:dyDescent="0.25">
      <c r="A77" s="300">
        <v>860025792</v>
      </c>
      <c r="B77" s="65" t="s">
        <v>616</v>
      </c>
      <c r="C77" s="65" t="s">
        <v>617</v>
      </c>
      <c r="D77" s="65" t="s">
        <v>552</v>
      </c>
      <c r="E77" s="65" t="s">
        <v>520</v>
      </c>
      <c r="F77" s="65" t="s">
        <v>521</v>
      </c>
      <c r="G77" s="65" t="s">
        <v>618</v>
      </c>
      <c r="H77" s="84">
        <v>76</v>
      </c>
      <c r="I77" s="301">
        <v>612820811</v>
      </c>
      <c r="J77" s="302">
        <v>56</v>
      </c>
      <c r="K77" s="301">
        <v>313002764</v>
      </c>
      <c r="L77" s="302">
        <v>13</v>
      </c>
      <c r="M77" s="301">
        <v>1801869102</v>
      </c>
      <c r="N77" s="302">
        <v>40</v>
      </c>
      <c r="O77" s="301">
        <v>260560102</v>
      </c>
      <c r="P77" s="302">
        <v>42</v>
      </c>
      <c r="Q77" s="301">
        <v>96929082</v>
      </c>
      <c r="R77" s="302">
        <v>45</v>
      </c>
      <c r="S77" s="301">
        <v>69611259</v>
      </c>
      <c r="T77" s="301">
        <f t="shared" si="1"/>
        <v>272</v>
      </c>
      <c r="U77" s="303">
        <v>27</v>
      </c>
    </row>
    <row r="78" spans="1:21" x14ac:dyDescent="0.25">
      <c r="A78" s="300">
        <v>860007277</v>
      </c>
      <c r="B78" s="65" t="s">
        <v>619</v>
      </c>
      <c r="C78" s="65" t="s">
        <v>620</v>
      </c>
      <c r="D78" s="65" t="s">
        <v>621</v>
      </c>
      <c r="E78" s="65" t="s">
        <v>520</v>
      </c>
      <c r="F78" s="65" t="s">
        <v>521</v>
      </c>
      <c r="G78" s="65" t="s">
        <v>605</v>
      </c>
      <c r="H78" s="296">
        <v>77</v>
      </c>
      <c r="I78" s="301">
        <v>589737938</v>
      </c>
      <c r="J78" s="302">
        <v>70</v>
      </c>
      <c r="K78" s="301">
        <v>228346823</v>
      </c>
      <c r="L78" s="302">
        <v>31</v>
      </c>
      <c r="M78" s="301">
        <v>850665362</v>
      </c>
      <c r="N78" s="302">
        <v>179</v>
      </c>
      <c r="O78" s="301">
        <v>66243759</v>
      </c>
      <c r="P78" s="302">
        <v>132</v>
      </c>
      <c r="Q78" s="301">
        <v>30389887</v>
      </c>
      <c r="R78" s="302">
        <v>235</v>
      </c>
      <c r="S78" s="301">
        <v>12650583</v>
      </c>
      <c r="T78" s="301">
        <f t="shared" si="1"/>
        <v>724</v>
      </c>
      <c r="U78" s="303">
        <v>83</v>
      </c>
    </row>
    <row r="79" spans="1:21" x14ac:dyDescent="0.25">
      <c r="A79" s="300">
        <v>890300466</v>
      </c>
      <c r="B79" s="65" t="s">
        <v>622</v>
      </c>
      <c r="C79" s="65" t="s">
        <v>547</v>
      </c>
      <c r="D79" s="65" t="s">
        <v>544</v>
      </c>
      <c r="E79" s="65" t="s">
        <v>520</v>
      </c>
      <c r="F79" s="65" t="s">
        <v>521</v>
      </c>
      <c r="G79" s="65" t="s">
        <v>564</v>
      </c>
      <c r="H79" s="84">
        <v>78</v>
      </c>
      <c r="I79" s="301">
        <v>588092144</v>
      </c>
      <c r="J79" s="302">
        <v>48.5</v>
      </c>
      <c r="K79" s="301">
        <v>354795246</v>
      </c>
      <c r="L79" s="302">
        <v>51</v>
      </c>
      <c r="M79" s="301">
        <v>633941339</v>
      </c>
      <c r="N79" s="302">
        <v>51</v>
      </c>
      <c r="O79" s="301">
        <v>211541500</v>
      </c>
      <c r="P79" s="302">
        <v>131</v>
      </c>
      <c r="Q79" s="301">
        <v>30561920</v>
      </c>
      <c r="R79" s="302">
        <v>159</v>
      </c>
      <c r="S79" s="301">
        <v>19207795</v>
      </c>
      <c r="T79" s="301">
        <f t="shared" si="1"/>
        <v>518.5</v>
      </c>
      <c r="U79" s="303">
        <v>65</v>
      </c>
    </row>
    <row r="80" spans="1:21" x14ac:dyDescent="0.25">
      <c r="A80" s="300">
        <v>860001022</v>
      </c>
      <c r="B80" s="65" t="s">
        <v>623</v>
      </c>
      <c r="C80" s="65" t="s">
        <v>511</v>
      </c>
      <c r="D80" s="65" t="s">
        <v>511</v>
      </c>
      <c r="E80" s="65" t="s">
        <v>520</v>
      </c>
      <c r="F80" s="65" t="s">
        <v>521</v>
      </c>
      <c r="G80" s="65" t="s">
        <v>624</v>
      </c>
      <c r="H80" s="296">
        <v>79</v>
      </c>
      <c r="I80" s="301">
        <v>586964897</v>
      </c>
      <c r="J80" s="302">
        <v>46.5</v>
      </c>
      <c r="K80" s="301">
        <v>370736276</v>
      </c>
      <c r="L80" s="302">
        <v>97</v>
      </c>
      <c r="M80" s="301">
        <v>393513214</v>
      </c>
      <c r="N80" s="302">
        <v>49</v>
      </c>
      <c r="O80" s="301">
        <v>222429240</v>
      </c>
      <c r="P80" s="302">
        <v>71</v>
      </c>
      <c r="Q80" s="301">
        <v>57015994</v>
      </c>
      <c r="R80" s="302">
        <v>111</v>
      </c>
      <c r="S80" s="301">
        <v>25888858</v>
      </c>
      <c r="T80" s="301">
        <f t="shared" si="1"/>
        <v>453.5</v>
      </c>
      <c r="U80" s="303">
        <v>54</v>
      </c>
    </row>
    <row r="81" spans="1:21" x14ac:dyDescent="0.25">
      <c r="A81" s="300">
        <v>891300241</v>
      </c>
      <c r="B81" s="65" t="s">
        <v>625</v>
      </c>
      <c r="C81" s="65" t="s">
        <v>612</v>
      </c>
      <c r="D81" s="65" t="s">
        <v>544</v>
      </c>
      <c r="E81" s="65" t="s">
        <v>520</v>
      </c>
      <c r="F81" s="65" t="s">
        <v>521</v>
      </c>
      <c r="G81" s="65" t="s">
        <v>525</v>
      </c>
      <c r="H81" s="84">
        <v>80</v>
      </c>
      <c r="I81" s="301">
        <v>585693300</v>
      </c>
      <c r="J81" s="302">
        <v>44</v>
      </c>
      <c r="K81" s="301">
        <v>378829599</v>
      </c>
      <c r="L81" s="302">
        <v>93</v>
      </c>
      <c r="M81" s="301">
        <v>404432681</v>
      </c>
      <c r="N81" s="302">
        <v>101</v>
      </c>
      <c r="O81" s="301">
        <v>112721319</v>
      </c>
      <c r="P81" s="302">
        <v>72</v>
      </c>
      <c r="Q81" s="301">
        <v>56979096</v>
      </c>
      <c r="R81" s="302">
        <v>81</v>
      </c>
      <c r="S81" s="301">
        <v>35441707</v>
      </c>
      <c r="T81" s="301">
        <f t="shared" si="1"/>
        <v>471</v>
      </c>
      <c r="U81" s="303">
        <v>57</v>
      </c>
    </row>
    <row r="82" spans="1:21" x14ac:dyDescent="0.25">
      <c r="A82" s="300">
        <v>890300005</v>
      </c>
      <c r="B82" s="65" t="s">
        <v>626</v>
      </c>
      <c r="C82" s="65" t="s">
        <v>547</v>
      </c>
      <c r="D82" s="65" t="s">
        <v>544</v>
      </c>
      <c r="E82" s="65" t="s">
        <v>520</v>
      </c>
      <c r="F82" s="65" t="s">
        <v>521</v>
      </c>
      <c r="G82" s="65" t="s">
        <v>627</v>
      </c>
      <c r="H82" s="296">
        <v>81</v>
      </c>
      <c r="I82" s="301">
        <v>575203439</v>
      </c>
      <c r="J82" s="302">
        <v>90.5</v>
      </c>
      <c r="K82" s="301">
        <v>183315641</v>
      </c>
      <c r="L82" s="302">
        <v>451</v>
      </c>
      <c r="M82" s="301">
        <v>102671180</v>
      </c>
      <c r="N82" s="302">
        <v>157</v>
      </c>
      <c r="O82" s="301">
        <v>77742365</v>
      </c>
      <c r="P82" s="302">
        <v>607</v>
      </c>
      <c r="Q82" s="301">
        <v>5499250</v>
      </c>
      <c r="R82" s="302">
        <v>880</v>
      </c>
      <c r="S82" s="301">
        <v>2374467</v>
      </c>
      <c r="T82" s="301">
        <f t="shared" si="1"/>
        <v>2266.5</v>
      </c>
      <c r="U82" s="303">
        <v>277</v>
      </c>
    </row>
    <row r="83" spans="1:21" x14ac:dyDescent="0.25">
      <c r="A83" s="300">
        <v>860041312</v>
      </c>
      <c r="B83" s="65" t="s">
        <v>628</v>
      </c>
      <c r="C83" s="65" t="s">
        <v>585</v>
      </c>
      <c r="D83" s="65" t="s">
        <v>586</v>
      </c>
      <c r="E83" s="65" t="s">
        <v>520</v>
      </c>
      <c r="F83" s="65" t="s">
        <v>521</v>
      </c>
      <c r="G83" s="65" t="s">
        <v>564</v>
      </c>
      <c r="H83" s="84">
        <v>82</v>
      </c>
      <c r="I83" s="301">
        <v>573087184</v>
      </c>
      <c r="J83" s="302">
        <v>59</v>
      </c>
      <c r="K83" s="301">
        <v>292574674</v>
      </c>
      <c r="L83" s="302">
        <v>22</v>
      </c>
      <c r="M83" s="301">
        <v>977986409</v>
      </c>
      <c r="N83" s="302">
        <v>147</v>
      </c>
      <c r="O83" s="301">
        <v>82091921</v>
      </c>
      <c r="P83" s="302">
        <v>54</v>
      </c>
      <c r="Q83" s="301">
        <v>74803106</v>
      </c>
      <c r="R83" s="302">
        <v>55</v>
      </c>
      <c r="S83" s="301">
        <v>56182689</v>
      </c>
      <c r="T83" s="301">
        <f t="shared" si="1"/>
        <v>419</v>
      </c>
      <c r="U83" s="303">
        <v>51</v>
      </c>
    </row>
    <row r="84" spans="1:21" x14ac:dyDescent="0.25">
      <c r="A84" s="300">
        <v>860079456</v>
      </c>
      <c r="B84" s="65" t="s">
        <v>629</v>
      </c>
      <c r="C84" s="65" t="s">
        <v>511</v>
      </c>
      <c r="D84" s="65" t="s">
        <v>511</v>
      </c>
      <c r="E84" s="65" t="s">
        <v>507</v>
      </c>
      <c r="F84" s="65" t="s">
        <v>508</v>
      </c>
      <c r="G84" s="65" t="s">
        <v>509</v>
      </c>
      <c r="H84" s="296">
        <v>83</v>
      </c>
      <c r="I84" s="301">
        <v>571257870</v>
      </c>
      <c r="J84" s="302">
        <v>61</v>
      </c>
      <c r="K84" s="301">
        <v>283042540</v>
      </c>
      <c r="L84" s="302">
        <v>456</v>
      </c>
      <c r="M84" s="301">
        <v>101516775</v>
      </c>
      <c r="N84" s="302">
        <v>115</v>
      </c>
      <c r="O84" s="301">
        <v>101516775</v>
      </c>
      <c r="P84" s="302">
        <v>305</v>
      </c>
      <c r="Q84" s="301">
        <v>12931699</v>
      </c>
      <c r="R84" s="302">
        <v>262</v>
      </c>
      <c r="S84" s="301">
        <v>11229394</v>
      </c>
      <c r="T84" s="301">
        <f t="shared" si="1"/>
        <v>1282</v>
      </c>
      <c r="U84" s="303">
        <v>157</v>
      </c>
    </row>
    <row r="85" spans="1:21" x14ac:dyDescent="0.25">
      <c r="A85" s="300">
        <v>890300292</v>
      </c>
      <c r="B85" s="65" t="s">
        <v>630</v>
      </c>
      <c r="C85" s="65" t="s">
        <v>547</v>
      </c>
      <c r="D85" s="65" t="s">
        <v>544</v>
      </c>
      <c r="E85" s="65" t="s">
        <v>520</v>
      </c>
      <c r="F85" s="65" t="s">
        <v>521</v>
      </c>
      <c r="G85" s="65" t="s">
        <v>605</v>
      </c>
      <c r="H85" s="84">
        <v>84</v>
      </c>
      <c r="I85" s="301">
        <v>563384424</v>
      </c>
      <c r="J85" s="302">
        <v>36.5</v>
      </c>
      <c r="K85" s="301">
        <v>461343185</v>
      </c>
      <c r="L85" s="302">
        <v>81</v>
      </c>
      <c r="M85" s="301">
        <v>439297466</v>
      </c>
      <c r="N85" s="302">
        <v>54</v>
      </c>
      <c r="O85" s="301">
        <v>197617268</v>
      </c>
      <c r="P85" s="302">
        <v>34</v>
      </c>
      <c r="Q85" s="301">
        <v>133710976</v>
      </c>
      <c r="R85" s="302">
        <v>42</v>
      </c>
      <c r="S85" s="301">
        <v>77822158</v>
      </c>
      <c r="T85" s="301">
        <f t="shared" si="1"/>
        <v>331.5</v>
      </c>
      <c r="U85" s="303">
        <v>39</v>
      </c>
    </row>
    <row r="86" spans="1:21" x14ac:dyDescent="0.25">
      <c r="A86" s="300">
        <v>891800111</v>
      </c>
      <c r="B86" s="65" t="s">
        <v>631</v>
      </c>
      <c r="C86" s="65" t="s">
        <v>511</v>
      </c>
      <c r="D86" s="65" t="s">
        <v>511</v>
      </c>
      <c r="E86" s="65" t="s">
        <v>520</v>
      </c>
      <c r="F86" s="65" t="s">
        <v>521</v>
      </c>
      <c r="G86" s="65" t="s">
        <v>522</v>
      </c>
      <c r="H86" s="296">
        <v>85</v>
      </c>
      <c r="I86" s="301">
        <v>550124567</v>
      </c>
      <c r="J86" s="302">
        <v>50.5</v>
      </c>
      <c r="K86" s="301">
        <v>340943931</v>
      </c>
      <c r="L86" s="302">
        <v>32</v>
      </c>
      <c r="M86" s="301">
        <v>824064809</v>
      </c>
      <c r="N86" s="302">
        <v>71</v>
      </c>
      <c r="O86" s="301">
        <v>147193369</v>
      </c>
      <c r="P86" s="302">
        <v>38</v>
      </c>
      <c r="Q86" s="301">
        <v>113024996</v>
      </c>
      <c r="R86" s="302">
        <v>40</v>
      </c>
      <c r="S86" s="301">
        <v>83869797</v>
      </c>
      <c r="T86" s="301">
        <f t="shared" si="1"/>
        <v>316.5</v>
      </c>
      <c r="U86" s="303">
        <v>37</v>
      </c>
    </row>
    <row r="87" spans="1:21" x14ac:dyDescent="0.25">
      <c r="A87" s="300">
        <v>860025900</v>
      </c>
      <c r="B87" s="65" t="s">
        <v>632</v>
      </c>
      <c r="C87" s="65" t="s">
        <v>511</v>
      </c>
      <c r="D87" s="65" t="s">
        <v>511</v>
      </c>
      <c r="E87" s="65" t="s">
        <v>520</v>
      </c>
      <c r="F87" s="65" t="s">
        <v>521</v>
      </c>
      <c r="G87" s="65" t="s">
        <v>525</v>
      </c>
      <c r="H87" s="84">
        <v>86</v>
      </c>
      <c r="I87" s="301">
        <v>549384284</v>
      </c>
      <c r="J87" s="302">
        <v>67</v>
      </c>
      <c r="K87" s="301">
        <v>244097712</v>
      </c>
      <c r="L87" s="302">
        <v>35</v>
      </c>
      <c r="M87" s="301">
        <v>775216029</v>
      </c>
      <c r="N87" s="302">
        <v>39</v>
      </c>
      <c r="O87" s="301">
        <v>269812554</v>
      </c>
      <c r="P87" s="302">
        <v>162</v>
      </c>
      <c r="Q87" s="301">
        <v>24250490</v>
      </c>
      <c r="R87" s="302">
        <v>295</v>
      </c>
      <c r="S87" s="301">
        <v>9808382</v>
      </c>
      <c r="T87" s="301">
        <f t="shared" si="1"/>
        <v>684</v>
      </c>
      <c r="U87" s="303">
        <v>79</v>
      </c>
    </row>
    <row r="88" spans="1:21" x14ac:dyDescent="0.25">
      <c r="A88" s="300">
        <v>800048943</v>
      </c>
      <c r="B88" s="65" t="s">
        <v>633</v>
      </c>
      <c r="C88" s="65" t="s">
        <v>620</v>
      </c>
      <c r="D88" s="65" t="s">
        <v>621</v>
      </c>
      <c r="E88" s="65" t="s">
        <v>507</v>
      </c>
      <c r="F88" s="65" t="s">
        <v>508</v>
      </c>
      <c r="G88" s="65" t="s">
        <v>605</v>
      </c>
      <c r="H88" s="296">
        <v>87</v>
      </c>
      <c r="I88" s="301">
        <v>532320034</v>
      </c>
      <c r="J88" s="302">
        <v>63.5</v>
      </c>
      <c r="K88" s="301">
        <v>256644150</v>
      </c>
      <c r="L88" s="302">
        <v>117</v>
      </c>
      <c r="M88" s="301">
        <v>332904606</v>
      </c>
      <c r="N88" s="302">
        <v>205</v>
      </c>
      <c r="O88" s="301">
        <v>57430327</v>
      </c>
      <c r="P88" s="302">
        <v>390</v>
      </c>
      <c r="Q88" s="301">
        <v>9434774</v>
      </c>
      <c r="R88" s="302">
        <v>22483</v>
      </c>
      <c r="S88" s="301">
        <v>-1328149</v>
      </c>
      <c r="T88" s="301">
        <f t="shared" si="1"/>
        <v>23345.5</v>
      </c>
      <c r="U88" s="303">
        <v>2924</v>
      </c>
    </row>
    <row r="89" spans="1:21" x14ac:dyDescent="0.25">
      <c r="A89" s="300">
        <v>860003211</v>
      </c>
      <c r="B89" s="65" t="s">
        <v>634</v>
      </c>
      <c r="C89" s="65" t="s">
        <v>511</v>
      </c>
      <c r="D89" s="65" t="s">
        <v>511</v>
      </c>
      <c r="E89" s="65" t="s">
        <v>520</v>
      </c>
      <c r="F89" s="65" t="s">
        <v>521</v>
      </c>
      <c r="G89" s="65" t="s">
        <v>635</v>
      </c>
      <c r="H89" s="84">
        <v>88</v>
      </c>
      <c r="I89" s="301">
        <v>529387023</v>
      </c>
      <c r="J89" s="302">
        <v>64.5</v>
      </c>
      <c r="K89" s="301">
        <v>253869333</v>
      </c>
      <c r="L89" s="302">
        <v>157</v>
      </c>
      <c r="M89" s="301">
        <v>262422881</v>
      </c>
      <c r="N89" s="302">
        <v>138</v>
      </c>
      <c r="O89" s="301">
        <v>86879989</v>
      </c>
      <c r="P89" s="302">
        <v>117</v>
      </c>
      <c r="Q89" s="301">
        <v>36113073</v>
      </c>
      <c r="R89" s="302">
        <v>736</v>
      </c>
      <c r="S89" s="301">
        <v>3074735</v>
      </c>
      <c r="T89" s="301">
        <f t="shared" si="1"/>
        <v>1300.5</v>
      </c>
      <c r="U89" s="303">
        <v>161</v>
      </c>
    </row>
    <row r="90" spans="1:21" x14ac:dyDescent="0.25">
      <c r="A90" s="300">
        <v>891300238</v>
      </c>
      <c r="B90" s="65" t="s">
        <v>636</v>
      </c>
      <c r="C90" s="65" t="s">
        <v>612</v>
      </c>
      <c r="D90" s="65" t="s">
        <v>544</v>
      </c>
      <c r="E90" s="65" t="s">
        <v>520</v>
      </c>
      <c r="F90" s="65" t="s">
        <v>521</v>
      </c>
      <c r="G90" s="65" t="s">
        <v>525</v>
      </c>
      <c r="H90" s="296">
        <v>89</v>
      </c>
      <c r="I90" s="301">
        <v>520261495</v>
      </c>
      <c r="J90" s="302">
        <v>43</v>
      </c>
      <c r="K90" s="301">
        <v>383127106</v>
      </c>
      <c r="L90" s="302">
        <v>104</v>
      </c>
      <c r="M90" s="301">
        <v>374085429</v>
      </c>
      <c r="N90" s="302">
        <v>149</v>
      </c>
      <c r="O90" s="301">
        <v>81224629</v>
      </c>
      <c r="P90" s="302">
        <v>83</v>
      </c>
      <c r="Q90" s="301">
        <v>49056089</v>
      </c>
      <c r="R90" s="302">
        <v>95</v>
      </c>
      <c r="S90" s="301">
        <v>30084192</v>
      </c>
      <c r="T90" s="301">
        <f t="shared" si="1"/>
        <v>563</v>
      </c>
      <c r="U90" s="303">
        <v>69</v>
      </c>
    </row>
    <row r="91" spans="1:21" x14ac:dyDescent="0.25">
      <c r="A91" s="300">
        <v>890301884</v>
      </c>
      <c r="B91" s="65" t="s">
        <v>637</v>
      </c>
      <c r="C91" s="65" t="s">
        <v>547</v>
      </c>
      <c r="D91" s="65" t="s">
        <v>544</v>
      </c>
      <c r="E91" s="65" t="s">
        <v>507</v>
      </c>
      <c r="F91" s="65" t="s">
        <v>508</v>
      </c>
      <c r="G91" s="65" t="s">
        <v>525</v>
      </c>
      <c r="H91" s="84">
        <v>90</v>
      </c>
      <c r="I91" s="301">
        <v>519140939</v>
      </c>
      <c r="J91" s="302">
        <v>59.5</v>
      </c>
      <c r="K91" s="301">
        <v>289926676</v>
      </c>
      <c r="L91" s="302">
        <v>88</v>
      </c>
      <c r="M91" s="301">
        <v>425238506</v>
      </c>
      <c r="N91" s="302">
        <v>86</v>
      </c>
      <c r="O91" s="301">
        <v>127837663</v>
      </c>
      <c r="P91" s="302">
        <v>505</v>
      </c>
      <c r="Q91" s="301">
        <v>6727817</v>
      </c>
      <c r="R91" s="302">
        <v>89</v>
      </c>
      <c r="S91" s="301">
        <v>31483022</v>
      </c>
      <c r="T91" s="301">
        <f t="shared" si="1"/>
        <v>917.5</v>
      </c>
      <c r="U91" s="303">
        <v>114</v>
      </c>
    </row>
    <row r="92" spans="1:21" x14ac:dyDescent="0.25">
      <c r="A92" s="300">
        <v>802024439</v>
      </c>
      <c r="B92" s="65" t="s">
        <v>638</v>
      </c>
      <c r="C92" s="65" t="s">
        <v>585</v>
      </c>
      <c r="D92" s="65" t="s">
        <v>586</v>
      </c>
      <c r="E92" s="65" t="s">
        <v>520</v>
      </c>
      <c r="F92" s="65" t="s">
        <v>521</v>
      </c>
      <c r="G92" s="65" t="s">
        <v>536</v>
      </c>
      <c r="H92" s="296">
        <v>91</v>
      </c>
      <c r="I92" s="301">
        <v>503136445</v>
      </c>
      <c r="J92" s="302">
        <v>43.5</v>
      </c>
      <c r="K92" s="301">
        <v>379996372</v>
      </c>
      <c r="L92" s="302">
        <v>241</v>
      </c>
      <c r="M92" s="301">
        <v>175802673</v>
      </c>
      <c r="N92" s="302">
        <v>296</v>
      </c>
      <c r="O92" s="301">
        <v>41994978</v>
      </c>
      <c r="P92" s="302">
        <v>112</v>
      </c>
      <c r="Q92" s="301">
        <v>37505239</v>
      </c>
      <c r="R92" s="302">
        <v>92</v>
      </c>
      <c r="S92" s="301">
        <v>30483332</v>
      </c>
      <c r="T92" s="301">
        <f t="shared" si="1"/>
        <v>875.5</v>
      </c>
      <c r="U92" s="303">
        <v>103</v>
      </c>
    </row>
    <row r="93" spans="1:21" x14ac:dyDescent="0.25">
      <c r="A93" s="300">
        <v>891501133</v>
      </c>
      <c r="B93" s="65" t="s">
        <v>639</v>
      </c>
      <c r="C93" s="65" t="s">
        <v>547</v>
      </c>
      <c r="D93" s="65" t="s">
        <v>544</v>
      </c>
      <c r="E93" s="65" t="s">
        <v>507</v>
      </c>
      <c r="F93" s="65" t="s">
        <v>508</v>
      </c>
      <c r="G93" s="65" t="s">
        <v>525</v>
      </c>
      <c r="H93" s="84">
        <v>92</v>
      </c>
      <c r="I93" s="301">
        <v>500512834</v>
      </c>
      <c r="J93" s="302">
        <v>45.5</v>
      </c>
      <c r="K93" s="301">
        <v>372153084</v>
      </c>
      <c r="L93" s="302">
        <v>212</v>
      </c>
      <c r="M93" s="301">
        <v>195856812</v>
      </c>
      <c r="N93" s="302">
        <v>199</v>
      </c>
      <c r="O93" s="301">
        <v>59514144</v>
      </c>
      <c r="P93" s="302">
        <v>111</v>
      </c>
      <c r="Q93" s="301">
        <v>37713733</v>
      </c>
      <c r="R93" s="302">
        <v>106</v>
      </c>
      <c r="S93" s="301">
        <v>27139377</v>
      </c>
      <c r="T93" s="301">
        <f t="shared" si="1"/>
        <v>765.5</v>
      </c>
      <c r="U93" s="303">
        <v>89</v>
      </c>
    </row>
    <row r="94" spans="1:21" x14ac:dyDescent="0.25">
      <c r="A94" s="300">
        <v>860002576</v>
      </c>
      <c r="B94" s="65" t="s">
        <v>640</v>
      </c>
      <c r="C94" s="65" t="s">
        <v>511</v>
      </c>
      <c r="D94" s="65" t="s">
        <v>511</v>
      </c>
      <c r="E94" s="65" t="s">
        <v>520</v>
      </c>
      <c r="F94" s="65" t="s">
        <v>521</v>
      </c>
      <c r="G94" s="65" t="s">
        <v>556</v>
      </c>
      <c r="H94" s="296">
        <v>93</v>
      </c>
      <c r="I94" s="301">
        <v>497565420</v>
      </c>
      <c r="J94" s="302">
        <v>121</v>
      </c>
      <c r="K94" s="301">
        <v>135874137</v>
      </c>
      <c r="L94" s="302">
        <v>50</v>
      </c>
      <c r="M94" s="301">
        <v>639246959</v>
      </c>
      <c r="N94" s="302">
        <v>78</v>
      </c>
      <c r="O94" s="301">
        <v>139212395</v>
      </c>
      <c r="P94" s="302">
        <v>95</v>
      </c>
      <c r="Q94" s="301">
        <v>45418273</v>
      </c>
      <c r="R94" s="302">
        <v>245</v>
      </c>
      <c r="S94" s="301">
        <v>12106898</v>
      </c>
      <c r="T94" s="301">
        <f t="shared" si="1"/>
        <v>682</v>
      </c>
      <c r="U94" s="303">
        <v>78</v>
      </c>
    </row>
    <row r="95" spans="1:21" x14ac:dyDescent="0.25">
      <c r="A95" s="300">
        <v>891300382</v>
      </c>
      <c r="B95" s="65" t="s">
        <v>641</v>
      </c>
      <c r="C95" s="65" t="s">
        <v>547</v>
      </c>
      <c r="D95" s="65" t="s">
        <v>544</v>
      </c>
      <c r="E95" s="65" t="s">
        <v>520</v>
      </c>
      <c r="F95" s="65" t="s">
        <v>521</v>
      </c>
      <c r="G95" s="65" t="s">
        <v>525</v>
      </c>
      <c r="H95" s="84">
        <v>94</v>
      </c>
      <c r="I95" s="301">
        <v>477813115</v>
      </c>
      <c r="J95" s="302">
        <v>39</v>
      </c>
      <c r="K95" s="301">
        <v>421230097</v>
      </c>
      <c r="L95" s="302">
        <v>131</v>
      </c>
      <c r="M95" s="301">
        <v>314174395</v>
      </c>
      <c r="N95" s="302">
        <v>142</v>
      </c>
      <c r="O95" s="301">
        <v>84891513</v>
      </c>
      <c r="P95" s="302">
        <v>206</v>
      </c>
      <c r="Q95" s="301">
        <v>18880255</v>
      </c>
      <c r="R95" s="302">
        <v>275</v>
      </c>
      <c r="S95" s="301">
        <v>10855662</v>
      </c>
      <c r="T95" s="301">
        <f t="shared" si="1"/>
        <v>887</v>
      </c>
      <c r="U95" s="303">
        <v>105</v>
      </c>
    </row>
    <row r="96" spans="1:21" x14ac:dyDescent="0.25">
      <c r="A96" s="300">
        <v>860002518</v>
      </c>
      <c r="B96" s="65" t="s">
        <v>642</v>
      </c>
      <c r="C96" s="65" t="s">
        <v>511</v>
      </c>
      <c r="D96" s="65" t="s">
        <v>511</v>
      </c>
      <c r="E96" s="65" t="s">
        <v>520</v>
      </c>
      <c r="F96" s="65" t="s">
        <v>521</v>
      </c>
      <c r="G96" s="65" t="s">
        <v>605</v>
      </c>
      <c r="H96" s="296">
        <v>95</v>
      </c>
      <c r="I96" s="301">
        <v>469436325</v>
      </c>
      <c r="J96" s="302">
        <v>57.5</v>
      </c>
      <c r="K96" s="301">
        <v>303366332</v>
      </c>
      <c r="L96" s="302">
        <v>123</v>
      </c>
      <c r="M96" s="301">
        <v>325588995</v>
      </c>
      <c r="N96" s="302">
        <v>62</v>
      </c>
      <c r="O96" s="301">
        <v>159374811</v>
      </c>
      <c r="P96" s="302">
        <v>413</v>
      </c>
      <c r="Q96" s="301">
        <v>8862865</v>
      </c>
      <c r="R96" s="302">
        <v>22499</v>
      </c>
      <c r="S96" s="301">
        <v>-1401429</v>
      </c>
      <c r="T96" s="301">
        <f t="shared" si="1"/>
        <v>23249.5</v>
      </c>
      <c r="U96" s="303">
        <v>2904</v>
      </c>
    </row>
    <row r="97" spans="1:21" x14ac:dyDescent="0.25">
      <c r="A97" s="300">
        <v>800018359</v>
      </c>
      <c r="B97" s="65" t="s">
        <v>643</v>
      </c>
      <c r="C97" s="65" t="s">
        <v>551</v>
      </c>
      <c r="D97" s="65" t="s">
        <v>552</v>
      </c>
      <c r="E97" s="65" t="s">
        <v>520</v>
      </c>
      <c r="F97" s="65" t="s">
        <v>521</v>
      </c>
      <c r="G97" s="65" t="s">
        <v>605</v>
      </c>
      <c r="H97" s="84">
        <v>96</v>
      </c>
      <c r="I97" s="301">
        <v>467163882</v>
      </c>
      <c r="J97" s="302">
        <v>120</v>
      </c>
      <c r="K97" s="301">
        <v>136281459</v>
      </c>
      <c r="L97" s="302">
        <v>38</v>
      </c>
      <c r="M97" s="301">
        <v>727143391</v>
      </c>
      <c r="N97" s="302">
        <v>29</v>
      </c>
      <c r="O97" s="301">
        <v>326711721</v>
      </c>
      <c r="P97" s="302">
        <v>89</v>
      </c>
      <c r="Q97" s="301">
        <v>47544743</v>
      </c>
      <c r="R97" s="302">
        <v>128</v>
      </c>
      <c r="S97" s="301">
        <v>23005647</v>
      </c>
      <c r="T97" s="301">
        <f t="shared" si="1"/>
        <v>500</v>
      </c>
      <c r="U97" s="303">
        <v>63</v>
      </c>
    </row>
    <row r="98" spans="1:21" x14ac:dyDescent="0.25">
      <c r="A98" s="300">
        <v>890903532</v>
      </c>
      <c r="B98" s="65" t="s">
        <v>644</v>
      </c>
      <c r="C98" s="65" t="s">
        <v>505</v>
      </c>
      <c r="D98" s="65" t="s">
        <v>506</v>
      </c>
      <c r="E98" s="65" t="s">
        <v>520</v>
      </c>
      <c r="F98" s="65" t="s">
        <v>521</v>
      </c>
      <c r="G98" s="65" t="s">
        <v>525</v>
      </c>
      <c r="H98" s="296">
        <v>97</v>
      </c>
      <c r="I98" s="301">
        <v>452642635</v>
      </c>
      <c r="J98" s="302">
        <v>42</v>
      </c>
      <c r="K98" s="301">
        <v>393020105</v>
      </c>
      <c r="L98" s="302">
        <v>129</v>
      </c>
      <c r="M98" s="301">
        <v>318777998</v>
      </c>
      <c r="N98" s="302">
        <v>307</v>
      </c>
      <c r="O98" s="301">
        <v>40419668</v>
      </c>
      <c r="P98" s="302">
        <v>243</v>
      </c>
      <c r="Q98" s="301">
        <v>16140859</v>
      </c>
      <c r="R98" s="302">
        <v>189</v>
      </c>
      <c r="S98" s="301">
        <v>16080288</v>
      </c>
      <c r="T98" s="301">
        <f t="shared" si="1"/>
        <v>1007</v>
      </c>
      <c r="U98" s="303">
        <v>120</v>
      </c>
    </row>
    <row r="99" spans="1:21" x14ac:dyDescent="0.25">
      <c r="A99" s="300">
        <v>890300546</v>
      </c>
      <c r="B99" s="65" t="s">
        <v>645</v>
      </c>
      <c r="C99" s="65" t="s">
        <v>547</v>
      </c>
      <c r="D99" s="65" t="s">
        <v>544</v>
      </c>
      <c r="E99" s="65" t="s">
        <v>520</v>
      </c>
      <c r="F99" s="65" t="s">
        <v>521</v>
      </c>
      <c r="G99" s="65" t="s">
        <v>605</v>
      </c>
      <c r="H99" s="84">
        <v>98</v>
      </c>
      <c r="I99" s="301">
        <v>449967027</v>
      </c>
      <c r="J99" s="302">
        <v>67.5</v>
      </c>
      <c r="K99" s="301">
        <v>242448236</v>
      </c>
      <c r="L99" s="302">
        <v>28</v>
      </c>
      <c r="M99" s="301">
        <v>900419772</v>
      </c>
      <c r="N99" s="302">
        <v>18</v>
      </c>
      <c r="O99" s="301">
        <v>420600989</v>
      </c>
      <c r="P99" s="302">
        <v>29</v>
      </c>
      <c r="Q99" s="301">
        <v>149526268</v>
      </c>
      <c r="R99" s="302">
        <v>50</v>
      </c>
      <c r="S99" s="301">
        <v>63070546</v>
      </c>
      <c r="T99" s="301">
        <f t="shared" si="1"/>
        <v>290.5</v>
      </c>
      <c r="U99" s="303">
        <v>31</v>
      </c>
    </row>
    <row r="100" spans="1:21" x14ac:dyDescent="0.25">
      <c r="A100" s="300">
        <v>890903406</v>
      </c>
      <c r="B100" s="65" t="s">
        <v>646</v>
      </c>
      <c r="C100" s="65" t="s">
        <v>505</v>
      </c>
      <c r="D100" s="65" t="s">
        <v>506</v>
      </c>
      <c r="E100" s="65" t="s">
        <v>520</v>
      </c>
      <c r="F100" s="65" t="s">
        <v>521</v>
      </c>
      <c r="G100" s="65" t="s">
        <v>509</v>
      </c>
      <c r="H100" s="296">
        <v>99</v>
      </c>
      <c r="I100" s="301">
        <v>448869284</v>
      </c>
      <c r="J100" s="302">
        <v>37.5</v>
      </c>
      <c r="K100" s="301">
        <v>445193942</v>
      </c>
      <c r="L100" s="302">
        <v>1027</v>
      </c>
      <c r="M100" s="301">
        <v>46248854</v>
      </c>
      <c r="N100" s="302">
        <v>262</v>
      </c>
      <c r="O100" s="301">
        <v>46248854</v>
      </c>
      <c r="P100" s="302">
        <v>100</v>
      </c>
      <c r="Q100" s="301">
        <v>42795599</v>
      </c>
      <c r="R100" s="302">
        <v>85</v>
      </c>
      <c r="S100" s="301">
        <v>33142291</v>
      </c>
      <c r="T100" s="301">
        <f t="shared" si="1"/>
        <v>1610.5</v>
      </c>
      <c r="U100" s="303">
        <v>190</v>
      </c>
    </row>
    <row r="101" spans="1:21" x14ac:dyDescent="0.25">
      <c r="A101" s="300">
        <v>890300431</v>
      </c>
      <c r="B101" s="65" t="s">
        <v>647</v>
      </c>
      <c r="C101" s="65" t="s">
        <v>543</v>
      </c>
      <c r="D101" s="65" t="s">
        <v>544</v>
      </c>
      <c r="E101" s="65" t="s">
        <v>520</v>
      </c>
      <c r="F101" s="65" t="s">
        <v>521</v>
      </c>
      <c r="G101" s="65" t="s">
        <v>648</v>
      </c>
      <c r="H101" s="84">
        <v>100</v>
      </c>
      <c r="I101" s="301">
        <v>448018654</v>
      </c>
      <c r="J101" s="302">
        <v>79.5</v>
      </c>
      <c r="K101" s="301">
        <v>209082571</v>
      </c>
      <c r="L101" s="302">
        <v>39</v>
      </c>
      <c r="M101" s="301">
        <v>726162001</v>
      </c>
      <c r="N101" s="302">
        <v>102</v>
      </c>
      <c r="O101" s="301">
        <v>111935333</v>
      </c>
      <c r="P101" s="302">
        <v>65</v>
      </c>
      <c r="Q101" s="301">
        <v>62733584</v>
      </c>
      <c r="R101" s="302">
        <v>158</v>
      </c>
      <c r="S101" s="301">
        <v>19306481</v>
      </c>
      <c r="T101" s="301">
        <f t="shared" si="1"/>
        <v>543.5</v>
      </c>
      <c r="U101" s="303">
        <v>68</v>
      </c>
    </row>
    <row r="102" spans="1:21" x14ac:dyDescent="0.25">
      <c r="A102" s="300">
        <v>860020439</v>
      </c>
      <c r="B102" s="65" t="s">
        <v>649</v>
      </c>
      <c r="C102" s="65" t="s">
        <v>585</v>
      </c>
      <c r="D102" s="65" t="s">
        <v>586</v>
      </c>
      <c r="E102" s="65" t="s">
        <v>520</v>
      </c>
      <c r="F102" s="65" t="s">
        <v>521</v>
      </c>
      <c r="G102" s="65" t="s">
        <v>605</v>
      </c>
      <c r="H102" s="296">
        <v>101</v>
      </c>
      <c r="I102" s="301">
        <v>441690488</v>
      </c>
      <c r="J102" s="302">
        <v>72</v>
      </c>
      <c r="K102" s="301">
        <v>224962853</v>
      </c>
      <c r="L102" s="302">
        <v>37</v>
      </c>
      <c r="M102" s="301">
        <v>727586354</v>
      </c>
      <c r="N102" s="302">
        <v>181</v>
      </c>
      <c r="O102" s="301">
        <v>65585516</v>
      </c>
      <c r="P102" s="302">
        <v>144</v>
      </c>
      <c r="Q102" s="301">
        <v>27633200</v>
      </c>
      <c r="R102" s="302">
        <v>121</v>
      </c>
      <c r="S102" s="301">
        <v>23548299</v>
      </c>
      <c r="T102" s="301">
        <f t="shared" si="1"/>
        <v>656</v>
      </c>
      <c r="U102" s="303">
        <v>75</v>
      </c>
    </row>
    <row r="103" spans="1:21" x14ac:dyDescent="0.25">
      <c r="A103" s="300">
        <v>890930522</v>
      </c>
      <c r="B103" s="65" t="s">
        <v>650</v>
      </c>
      <c r="C103" s="65" t="s">
        <v>505</v>
      </c>
      <c r="D103" s="65" t="s">
        <v>506</v>
      </c>
      <c r="E103" s="65" t="s">
        <v>520</v>
      </c>
      <c r="F103" s="65" t="s">
        <v>521</v>
      </c>
      <c r="G103" s="65" t="s">
        <v>509</v>
      </c>
      <c r="H103" s="84">
        <v>102</v>
      </c>
      <c r="I103" s="301">
        <v>438108176</v>
      </c>
      <c r="J103" s="302">
        <v>41.5</v>
      </c>
      <c r="K103" s="301">
        <v>396181176</v>
      </c>
      <c r="L103" s="302">
        <v>5623</v>
      </c>
      <c r="M103" s="301">
        <v>6331468</v>
      </c>
      <c r="N103" s="302">
        <v>1853</v>
      </c>
      <c r="O103" s="301">
        <v>6331468</v>
      </c>
      <c r="P103" s="302">
        <v>636</v>
      </c>
      <c r="Q103" s="301">
        <v>5199040</v>
      </c>
      <c r="R103" s="302">
        <v>122</v>
      </c>
      <c r="S103" s="301">
        <v>23543089</v>
      </c>
      <c r="T103" s="301">
        <f t="shared" si="1"/>
        <v>8377.5</v>
      </c>
      <c r="U103" s="303">
        <v>960</v>
      </c>
    </row>
    <row r="104" spans="1:21" x14ac:dyDescent="0.25">
      <c r="A104" s="300">
        <v>860008234</v>
      </c>
      <c r="B104" s="65" t="s">
        <v>651</v>
      </c>
      <c r="C104" s="65" t="s">
        <v>511</v>
      </c>
      <c r="D104" s="65" t="s">
        <v>511</v>
      </c>
      <c r="E104" s="65" t="s">
        <v>520</v>
      </c>
      <c r="F104" s="65" t="s">
        <v>521</v>
      </c>
      <c r="G104" s="65" t="s">
        <v>509</v>
      </c>
      <c r="H104" s="296">
        <v>103</v>
      </c>
      <c r="I104" s="301">
        <v>437971712</v>
      </c>
      <c r="J104" s="302">
        <v>38.5</v>
      </c>
      <c r="K104" s="301">
        <v>434581580</v>
      </c>
      <c r="L104" s="302">
        <v>3094</v>
      </c>
      <c r="M104" s="301">
        <v>13656482</v>
      </c>
      <c r="N104" s="302">
        <v>868</v>
      </c>
      <c r="O104" s="301">
        <v>13656482</v>
      </c>
      <c r="P104" s="302">
        <v>298</v>
      </c>
      <c r="Q104" s="301">
        <v>13253435</v>
      </c>
      <c r="R104" s="302">
        <v>225</v>
      </c>
      <c r="S104" s="301">
        <v>13332507</v>
      </c>
      <c r="T104" s="301">
        <f t="shared" si="1"/>
        <v>4626.5</v>
      </c>
      <c r="U104" s="303">
        <v>550</v>
      </c>
    </row>
    <row r="105" spans="1:21" x14ac:dyDescent="0.25">
      <c r="A105" s="300">
        <v>811035741</v>
      </c>
      <c r="B105" s="65" t="s">
        <v>652</v>
      </c>
      <c r="C105" s="65" t="s">
        <v>505</v>
      </c>
      <c r="D105" s="65" t="s">
        <v>506</v>
      </c>
      <c r="E105" s="65" t="s">
        <v>520</v>
      </c>
      <c r="F105" s="65" t="s">
        <v>521</v>
      </c>
      <c r="G105" s="65" t="s">
        <v>525</v>
      </c>
      <c r="H105" s="84">
        <v>104</v>
      </c>
      <c r="I105" s="301">
        <v>433331068</v>
      </c>
      <c r="J105" s="302">
        <v>70.5</v>
      </c>
      <c r="K105" s="301">
        <v>226779818</v>
      </c>
      <c r="L105" s="302">
        <v>86</v>
      </c>
      <c r="M105" s="301">
        <v>429694418</v>
      </c>
      <c r="N105" s="302">
        <v>72</v>
      </c>
      <c r="O105" s="301">
        <v>146589173</v>
      </c>
      <c r="P105" s="302">
        <v>73</v>
      </c>
      <c r="Q105" s="301">
        <v>56635354</v>
      </c>
      <c r="R105" s="302">
        <v>844</v>
      </c>
      <c r="S105" s="301">
        <v>2504002</v>
      </c>
      <c r="T105" s="301">
        <f t="shared" si="1"/>
        <v>1249.5</v>
      </c>
      <c r="U105" s="303">
        <v>151</v>
      </c>
    </row>
    <row r="106" spans="1:21" x14ac:dyDescent="0.25">
      <c r="A106" s="300">
        <v>890904224</v>
      </c>
      <c r="B106" s="65" t="s">
        <v>653</v>
      </c>
      <c r="C106" s="65" t="s">
        <v>511</v>
      </c>
      <c r="D106" s="65" t="s">
        <v>511</v>
      </c>
      <c r="E106" s="65" t="s">
        <v>520</v>
      </c>
      <c r="F106" s="65" t="s">
        <v>521</v>
      </c>
      <c r="G106" s="65" t="s">
        <v>545</v>
      </c>
      <c r="H106" s="296">
        <v>105</v>
      </c>
      <c r="I106" s="301">
        <v>431026825</v>
      </c>
      <c r="J106" s="302">
        <v>58.5</v>
      </c>
      <c r="K106" s="301">
        <v>293624997</v>
      </c>
      <c r="L106" s="302">
        <v>190</v>
      </c>
      <c r="M106" s="301">
        <v>209247004</v>
      </c>
      <c r="N106" s="302">
        <v>457</v>
      </c>
      <c r="O106" s="301">
        <v>27516608</v>
      </c>
      <c r="P106" s="302">
        <v>22793</v>
      </c>
      <c r="Q106" s="301">
        <v>-11335043</v>
      </c>
      <c r="R106" s="302">
        <v>200</v>
      </c>
      <c r="S106" s="301">
        <v>15049845</v>
      </c>
      <c r="T106" s="301">
        <f t="shared" si="1"/>
        <v>23803.5</v>
      </c>
      <c r="U106" s="303">
        <v>2997</v>
      </c>
    </row>
    <row r="107" spans="1:21" x14ac:dyDescent="0.25">
      <c r="A107" s="300">
        <v>830080718</v>
      </c>
      <c r="B107" s="65" t="s">
        <v>654</v>
      </c>
      <c r="C107" s="65" t="s">
        <v>511</v>
      </c>
      <c r="D107" s="65" t="s">
        <v>511</v>
      </c>
      <c r="E107" s="65" t="s">
        <v>520</v>
      </c>
      <c r="F107" s="65" t="s">
        <v>521</v>
      </c>
      <c r="G107" s="65" t="s">
        <v>509</v>
      </c>
      <c r="H107" s="84">
        <v>106</v>
      </c>
      <c r="I107" s="301">
        <v>424957987</v>
      </c>
      <c r="J107" s="302">
        <v>50</v>
      </c>
      <c r="K107" s="301">
        <v>346311209</v>
      </c>
      <c r="L107" s="302">
        <v>2694</v>
      </c>
      <c r="M107" s="301">
        <v>16098121</v>
      </c>
      <c r="N107" s="302">
        <v>744</v>
      </c>
      <c r="O107" s="301">
        <v>16098121</v>
      </c>
      <c r="P107" s="302">
        <v>352</v>
      </c>
      <c r="Q107" s="301">
        <v>10737638</v>
      </c>
      <c r="R107" s="302">
        <v>311</v>
      </c>
      <c r="S107" s="301">
        <v>9254898</v>
      </c>
      <c r="T107" s="301">
        <f t="shared" si="1"/>
        <v>4257</v>
      </c>
      <c r="U107" s="303">
        <v>502</v>
      </c>
    </row>
    <row r="108" spans="1:21" x14ac:dyDescent="0.25">
      <c r="A108" s="300">
        <v>890302594</v>
      </c>
      <c r="B108" s="65" t="s">
        <v>655</v>
      </c>
      <c r="C108" s="65" t="s">
        <v>547</v>
      </c>
      <c r="D108" s="65" t="s">
        <v>544</v>
      </c>
      <c r="E108" s="65" t="s">
        <v>507</v>
      </c>
      <c r="F108" s="65" t="s">
        <v>508</v>
      </c>
      <c r="G108" s="65" t="s">
        <v>656</v>
      </c>
      <c r="H108" s="296">
        <v>107</v>
      </c>
      <c r="I108" s="301">
        <v>420926920</v>
      </c>
      <c r="J108" s="302">
        <v>63</v>
      </c>
      <c r="K108" s="301">
        <v>258845086</v>
      </c>
      <c r="L108" s="302">
        <v>149</v>
      </c>
      <c r="M108" s="301">
        <v>276952569</v>
      </c>
      <c r="N108" s="302">
        <v>170</v>
      </c>
      <c r="O108" s="301">
        <v>70267088</v>
      </c>
      <c r="P108" s="302">
        <v>103</v>
      </c>
      <c r="Q108" s="301">
        <v>39988329</v>
      </c>
      <c r="R108" s="302">
        <v>91</v>
      </c>
      <c r="S108" s="301">
        <v>30635708</v>
      </c>
      <c r="T108" s="301">
        <f t="shared" si="1"/>
        <v>683</v>
      </c>
      <c r="U108" s="303">
        <v>80</v>
      </c>
    </row>
    <row r="109" spans="1:21" x14ac:dyDescent="0.25">
      <c r="A109" s="300">
        <v>860038515</v>
      </c>
      <c r="B109" s="65" t="s">
        <v>657</v>
      </c>
      <c r="C109" s="65" t="s">
        <v>511</v>
      </c>
      <c r="D109" s="65" t="s">
        <v>511</v>
      </c>
      <c r="E109" s="65" t="s">
        <v>520</v>
      </c>
      <c r="F109" s="65" t="s">
        <v>521</v>
      </c>
      <c r="G109" s="65" t="s">
        <v>618</v>
      </c>
      <c r="H109" s="84">
        <v>108</v>
      </c>
      <c r="I109" s="301">
        <v>420267182</v>
      </c>
      <c r="J109" s="302">
        <v>56.5</v>
      </c>
      <c r="K109" s="301">
        <v>309622847</v>
      </c>
      <c r="L109" s="302">
        <v>23</v>
      </c>
      <c r="M109" s="301">
        <v>974464258</v>
      </c>
      <c r="N109" s="302">
        <v>87</v>
      </c>
      <c r="O109" s="301">
        <v>127024058</v>
      </c>
      <c r="P109" s="302">
        <v>43</v>
      </c>
      <c r="Q109" s="301">
        <v>96925389</v>
      </c>
      <c r="R109" s="302">
        <v>46</v>
      </c>
      <c r="S109" s="301">
        <v>69299174</v>
      </c>
      <c r="T109" s="301">
        <f t="shared" si="1"/>
        <v>363.5</v>
      </c>
      <c r="U109" s="303">
        <v>42</v>
      </c>
    </row>
    <row r="110" spans="1:21" x14ac:dyDescent="0.25">
      <c r="A110" s="300">
        <v>800242106</v>
      </c>
      <c r="B110" s="65" t="s">
        <v>658</v>
      </c>
      <c r="C110" s="65" t="s">
        <v>511</v>
      </c>
      <c r="D110" s="65" t="s">
        <v>511</v>
      </c>
      <c r="E110" s="65" t="s">
        <v>520</v>
      </c>
      <c r="F110" s="65" t="s">
        <v>521</v>
      </c>
      <c r="G110" s="65" t="s">
        <v>528</v>
      </c>
      <c r="H110" s="296">
        <v>109</v>
      </c>
      <c r="I110" s="301">
        <v>418854122</v>
      </c>
      <c r="J110" s="302">
        <v>104</v>
      </c>
      <c r="K110" s="301">
        <v>159324361</v>
      </c>
      <c r="L110" s="302">
        <v>33</v>
      </c>
      <c r="M110" s="301">
        <v>808755641</v>
      </c>
      <c r="N110" s="302">
        <v>52</v>
      </c>
      <c r="O110" s="301">
        <v>211367225</v>
      </c>
      <c r="P110" s="302">
        <v>140</v>
      </c>
      <c r="Q110" s="301">
        <v>28183509</v>
      </c>
      <c r="R110" s="302">
        <v>59</v>
      </c>
      <c r="S110" s="301">
        <v>53263767</v>
      </c>
      <c r="T110" s="301">
        <f t="shared" si="1"/>
        <v>497</v>
      </c>
      <c r="U110" s="303">
        <v>62</v>
      </c>
    </row>
    <row r="111" spans="1:21" x14ac:dyDescent="0.25">
      <c r="A111" s="300">
        <v>860027710</v>
      </c>
      <c r="B111" s="65" t="s">
        <v>659</v>
      </c>
      <c r="C111" s="65" t="s">
        <v>511</v>
      </c>
      <c r="D111" s="65" t="s">
        <v>511</v>
      </c>
      <c r="E111" s="65" t="s">
        <v>520</v>
      </c>
      <c r="F111" s="65" t="s">
        <v>521</v>
      </c>
      <c r="G111" s="65" t="s">
        <v>509</v>
      </c>
      <c r="H111" s="84">
        <v>110</v>
      </c>
      <c r="I111" s="301">
        <v>414101555</v>
      </c>
      <c r="J111" s="302">
        <v>39.5</v>
      </c>
      <c r="K111" s="301">
        <v>413951984</v>
      </c>
      <c r="L111" s="302">
        <v>3573</v>
      </c>
      <c r="M111" s="301">
        <v>11483399</v>
      </c>
      <c r="N111" s="302">
        <v>1030</v>
      </c>
      <c r="O111" s="301">
        <v>11483399</v>
      </c>
      <c r="P111" s="302">
        <v>345</v>
      </c>
      <c r="Q111" s="301">
        <v>11016045</v>
      </c>
      <c r="R111" s="302">
        <v>277</v>
      </c>
      <c r="S111" s="301">
        <v>10751790</v>
      </c>
      <c r="T111" s="301">
        <f t="shared" si="1"/>
        <v>5374.5</v>
      </c>
      <c r="U111" s="303">
        <v>632</v>
      </c>
    </row>
    <row r="112" spans="1:21" x14ac:dyDescent="0.25">
      <c r="A112" s="300">
        <v>891903333</v>
      </c>
      <c r="B112" s="65" t="s">
        <v>660</v>
      </c>
      <c r="C112" s="65" t="s">
        <v>511</v>
      </c>
      <c r="D112" s="65" t="s">
        <v>511</v>
      </c>
      <c r="E112" s="65" t="s">
        <v>520</v>
      </c>
      <c r="F112" s="65" t="s">
        <v>521</v>
      </c>
      <c r="G112" s="65" t="s">
        <v>610</v>
      </c>
      <c r="H112" s="296">
        <v>111</v>
      </c>
      <c r="I112" s="301">
        <v>409506545</v>
      </c>
      <c r="J112" s="302">
        <v>388.5</v>
      </c>
      <c r="K112" s="301">
        <v>37444146</v>
      </c>
      <c r="L112" s="302">
        <v>34</v>
      </c>
      <c r="M112" s="301">
        <v>794375066</v>
      </c>
      <c r="N112" s="302">
        <v>421</v>
      </c>
      <c r="O112" s="301">
        <v>29970963</v>
      </c>
      <c r="P112" s="302">
        <v>483</v>
      </c>
      <c r="Q112" s="301">
        <v>7363915</v>
      </c>
      <c r="R112" s="302">
        <v>350</v>
      </c>
      <c r="S112" s="301">
        <v>8131379</v>
      </c>
      <c r="T112" s="301">
        <f t="shared" si="1"/>
        <v>1787.5</v>
      </c>
      <c r="U112" s="303">
        <v>215</v>
      </c>
    </row>
    <row r="113" spans="1:21" x14ac:dyDescent="0.25">
      <c r="A113" s="300">
        <v>860014659</v>
      </c>
      <c r="B113" s="65" t="s">
        <v>661</v>
      </c>
      <c r="C113" s="65" t="s">
        <v>662</v>
      </c>
      <c r="D113" s="65" t="s">
        <v>552</v>
      </c>
      <c r="E113" s="65" t="s">
        <v>520</v>
      </c>
      <c r="F113" s="65" t="s">
        <v>521</v>
      </c>
      <c r="G113" s="65" t="s">
        <v>605</v>
      </c>
      <c r="H113" s="84">
        <v>112</v>
      </c>
      <c r="I113" s="301">
        <v>404690008</v>
      </c>
      <c r="J113" s="302">
        <v>66.5</v>
      </c>
      <c r="K113" s="301">
        <v>249221150</v>
      </c>
      <c r="L113" s="302">
        <v>107</v>
      </c>
      <c r="M113" s="301">
        <v>368901906</v>
      </c>
      <c r="N113" s="302">
        <v>460</v>
      </c>
      <c r="O113" s="301">
        <v>27286387</v>
      </c>
      <c r="P113" s="302">
        <v>1147</v>
      </c>
      <c r="Q113" s="301">
        <v>2563412</v>
      </c>
      <c r="R113" s="302">
        <v>288</v>
      </c>
      <c r="S113" s="301">
        <v>10119593</v>
      </c>
      <c r="T113" s="301">
        <f t="shared" si="1"/>
        <v>2180.5</v>
      </c>
      <c r="U113" s="303">
        <v>264</v>
      </c>
    </row>
    <row r="114" spans="1:21" x14ac:dyDescent="0.25">
      <c r="A114" s="300">
        <v>860026753</v>
      </c>
      <c r="B114" s="65" t="s">
        <v>663</v>
      </c>
      <c r="C114" s="65" t="s">
        <v>511</v>
      </c>
      <c r="D114" s="65" t="s">
        <v>511</v>
      </c>
      <c r="E114" s="65" t="s">
        <v>520</v>
      </c>
      <c r="F114" s="65" t="s">
        <v>521</v>
      </c>
      <c r="G114" s="65" t="s">
        <v>648</v>
      </c>
      <c r="H114" s="296">
        <v>113</v>
      </c>
      <c r="I114" s="301">
        <v>400026112</v>
      </c>
      <c r="J114" s="302">
        <v>100</v>
      </c>
      <c r="K114" s="301">
        <v>165600248</v>
      </c>
      <c r="L114" s="302">
        <v>83</v>
      </c>
      <c r="M114" s="301">
        <v>434198821</v>
      </c>
      <c r="N114" s="302">
        <v>220</v>
      </c>
      <c r="O114" s="301">
        <v>55236387</v>
      </c>
      <c r="P114" s="302">
        <v>196</v>
      </c>
      <c r="Q114" s="301">
        <v>20158034</v>
      </c>
      <c r="R114" s="302">
        <v>180</v>
      </c>
      <c r="S114" s="301">
        <v>17366978</v>
      </c>
      <c r="T114" s="301">
        <f t="shared" si="1"/>
        <v>892</v>
      </c>
      <c r="U114" s="303">
        <v>108</v>
      </c>
    </row>
    <row r="115" spans="1:21" x14ac:dyDescent="0.25">
      <c r="A115" s="300">
        <v>800020762</v>
      </c>
      <c r="B115" s="65" t="s">
        <v>664</v>
      </c>
      <c r="C115" s="65" t="s">
        <v>511</v>
      </c>
      <c r="D115" s="65" t="s">
        <v>511</v>
      </c>
      <c r="E115" s="65" t="s">
        <v>520</v>
      </c>
      <c r="F115" s="65" t="s">
        <v>521</v>
      </c>
      <c r="G115" s="65" t="s">
        <v>509</v>
      </c>
      <c r="H115" s="84">
        <v>114</v>
      </c>
      <c r="I115" s="301">
        <v>397398349</v>
      </c>
      <c r="J115" s="302">
        <v>46</v>
      </c>
      <c r="K115" s="301">
        <v>372139694</v>
      </c>
      <c r="L115" s="302">
        <v>1082</v>
      </c>
      <c r="M115" s="301">
        <v>43990592</v>
      </c>
      <c r="N115" s="302">
        <v>280</v>
      </c>
      <c r="O115" s="301">
        <v>43990592</v>
      </c>
      <c r="P115" s="302">
        <v>97</v>
      </c>
      <c r="Q115" s="301">
        <v>43464701</v>
      </c>
      <c r="R115" s="302">
        <v>69</v>
      </c>
      <c r="S115" s="301">
        <v>43977815</v>
      </c>
      <c r="T115" s="301">
        <f t="shared" si="1"/>
        <v>1688</v>
      </c>
      <c r="U115" s="303">
        <v>199</v>
      </c>
    </row>
    <row r="116" spans="1:21" x14ac:dyDescent="0.25">
      <c r="A116" s="300">
        <v>830132846</v>
      </c>
      <c r="B116" s="65" t="s">
        <v>665</v>
      </c>
      <c r="C116" s="65" t="s">
        <v>511</v>
      </c>
      <c r="D116" s="65" t="s">
        <v>511</v>
      </c>
      <c r="E116" s="65" t="s">
        <v>520</v>
      </c>
      <c r="F116" s="65" t="s">
        <v>521</v>
      </c>
      <c r="G116" s="65" t="s">
        <v>509</v>
      </c>
      <c r="H116" s="296">
        <v>115</v>
      </c>
      <c r="I116" s="301">
        <v>396410050</v>
      </c>
      <c r="J116" s="302">
        <v>49.5</v>
      </c>
      <c r="K116" s="301">
        <v>350781723</v>
      </c>
      <c r="L116" s="302">
        <v>3928</v>
      </c>
      <c r="M116" s="301">
        <v>10219041</v>
      </c>
      <c r="N116" s="302">
        <v>1147</v>
      </c>
      <c r="O116" s="301">
        <v>10219041</v>
      </c>
      <c r="P116" s="302">
        <v>2439</v>
      </c>
      <c r="Q116" s="301">
        <v>1031259</v>
      </c>
      <c r="R116" s="302">
        <v>1644</v>
      </c>
      <c r="S116" s="301">
        <v>1042348</v>
      </c>
      <c r="T116" s="301">
        <f t="shared" si="1"/>
        <v>9322.5</v>
      </c>
      <c r="U116" s="303">
        <v>1080</v>
      </c>
    </row>
    <row r="117" spans="1:21" x14ac:dyDescent="0.25">
      <c r="A117" s="300">
        <v>800249313</v>
      </c>
      <c r="B117" s="65" t="s">
        <v>666</v>
      </c>
      <c r="C117" s="65" t="s">
        <v>511</v>
      </c>
      <c r="D117" s="65" t="s">
        <v>511</v>
      </c>
      <c r="E117" s="65" t="s">
        <v>520</v>
      </c>
      <c r="F117" s="65" t="s">
        <v>521</v>
      </c>
      <c r="G117" s="65" t="s">
        <v>559</v>
      </c>
      <c r="H117" s="84">
        <v>116</v>
      </c>
      <c r="I117" s="301">
        <v>396354192</v>
      </c>
      <c r="J117" s="302">
        <v>83.5</v>
      </c>
      <c r="K117" s="301">
        <v>201912057</v>
      </c>
      <c r="L117" s="302">
        <v>100</v>
      </c>
      <c r="M117" s="301">
        <v>385178376</v>
      </c>
      <c r="N117" s="302">
        <v>41</v>
      </c>
      <c r="O117" s="301">
        <v>256822127</v>
      </c>
      <c r="P117" s="302">
        <v>17</v>
      </c>
      <c r="Q117" s="301">
        <v>245093958</v>
      </c>
      <c r="R117" s="302">
        <v>19</v>
      </c>
      <c r="S117" s="301">
        <v>158521510</v>
      </c>
      <c r="T117" s="301">
        <f t="shared" si="1"/>
        <v>376.5</v>
      </c>
      <c r="U117" s="303">
        <v>45</v>
      </c>
    </row>
    <row r="118" spans="1:21" x14ac:dyDescent="0.25">
      <c r="A118" s="300">
        <v>832006599</v>
      </c>
      <c r="B118" s="65" t="s">
        <v>667</v>
      </c>
      <c r="C118" s="65" t="s">
        <v>511</v>
      </c>
      <c r="D118" s="65" t="s">
        <v>511</v>
      </c>
      <c r="E118" s="65" t="s">
        <v>520</v>
      </c>
      <c r="F118" s="65" t="s">
        <v>521</v>
      </c>
      <c r="G118" s="65" t="s">
        <v>668</v>
      </c>
      <c r="H118" s="296">
        <v>117</v>
      </c>
      <c r="I118" s="301">
        <v>393373611</v>
      </c>
      <c r="J118" s="302">
        <v>62</v>
      </c>
      <c r="K118" s="301">
        <v>271624256</v>
      </c>
      <c r="L118" s="302">
        <v>248</v>
      </c>
      <c r="M118" s="301">
        <v>171616268</v>
      </c>
      <c r="N118" s="302">
        <v>529</v>
      </c>
      <c r="O118" s="301">
        <v>23705830</v>
      </c>
      <c r="P118" s="302">
        <v>328</v>
      </c>
      <c r="Q118" s="301">
        <v>11771696</v>
      </c>
      <c r="R118" s="302">
        <v>243</v>
      </c>
      <c r="S118" s="301">
        <v>12160356</v>
      </c>
      <c r="T118" s="301">
        <f t="shared" si="1"/>
        <v>1527</v>
      </c>
      <c r="U118" s="303">
        <v>184</v>
      </c>
    </row>
    <row r="119" spans="1:21" x14ac:dyDescent="0.25">
      <c r="A119" s="300">
        <v>860000452</v>
      </c>
      <c r="B119" s="65" t="s">
        <v>669</v>
      </c>
      <c r="C119" s="65" t="s">
        <v>511</v>
      </c>
      <c r="D119" s="65" t="s">
        <v>511</v>
      </c>
      <c r="E119" s="65" t="s">
        <v>520</v>
      </c>
      <c r="F119" s="65" t="s">
        <v>521</v>
      </c>
      <c r="G119" s="65" t="s">
        <v>670</v>
      </c>
      <c r="H119" s="84">
        <v>118</v>
      </c>
      <c r="I119" s="301">
        <v>389416976</v>
      </c>
      <c r="J119" s="302">
        <v>110</v>
      </c>
      <c r="K119" s="301">
        <v>153250260</v>
      </c>
      <c r="L119" s="302">
        <v>82</v>
      </c>
      <c r="M119" s="301">
        <v>436968356</v>
      </c>
      <c r="N119" s="302">
        <v>128</v>
      </c>
      <c r="O119" s="301">
        <v>92861460</v>
      </c>
      <c r="P119" s="302">
        <v>98</v>
      </c>
      <c r="Q119" s="301">
        <v>43305745</v>
      </c>
      <c r="R119" s="302">
        <v>164</v>
      </c>
      <c r="S119" s="301">
        <v>18655850</v>
      </c>
      <c r="T119" s="301">
        <f t="shared" si="1"/>
        <v>700</v>
      </c>
      <c r="U119" s="303">
        <v>82</v>
      </c>
    </row>
    <row r="120" spans="1:21" x14ac:dyDescent="0.25">
      <c r="A120" s="300">
        <v>890902922</v>
      </c>
      <c r="B120" s="65" t="s">
        <v>671</v>
      </c>
      <c r="C120" s="65" t="s">
        <v>505</v>
      </c>
      <c r="D120" s="65" t="s">
        <v>506</v>
      </c>
      <c r="E120" s="65" t="s">
        <v>507</v>
      </c>
      <c r="F120" s="65" t="s">
        <v>508</v>
      </c>
      <c r="G120" s="65" t="s">
        <v>672</v>
      </c>
      <c r="H120" s="296">
        <v>119</v>
      </c>
      <c r="I120" s="301">
        <v>387927588</v>
      </c>
      <c r="J120" s="302">
        <v>54</v>
      </c>
      <c r="K120" s="301">
        <v>320231588</v>
      </c>
      <c r="L120" s="302">
        <v>280</v>
      </c>
      <c r="M120" s="301">
        <v>158468774</v>
      </c>
      <c r="N120" s="302">
        <v>85</v>
      </c>
      <c r="O120" s="301">
        <v>130947024</v>
      </c>
      <c r="P120" s="302">
        <v>479</v>
      </c>
      <c r="Q120" s="301">
        <v>7403096</v>
      </c>
      <c r="R120" s="302">
        <v>369</v>
      </c>
      <c r="S120" s="301">
        <v>7452763</v>
      </c>
      <c r="T120" s="301">
        <f t="shared" si="1"/>
        <v>1386</v>
      </c>
      <c r="U120" s="303">
        <v>171</v>
      </c>
    </row>
    <row r="121" spans="1:21" x14ac:dyDescent="0.25">
      <c r="A121" s="300">
        <v>860001697</v>
      </c>
      <c r="B121" s="65" t="s">
        <v>673</v>
      </c>
      <c r="C121" s="65" t="s">
        <v>505</v>
      </c>
      <c r="D121" s="65" t="s">
        <v>506</v>
      </c>
      <c r="E121" s="65" t="s">
        <v>520</v>
      </c>
      <c r="F121" s="65" t="s">
        <v>521</v>
      </c>
      <c r="G121" s="65" t="s">
        <v>512</v>
      </c>
      <c r="H121" s="84">
        <v>120</v>
      </c>
      <c r="I121" s="301">
        <v>387326536</v>
      </c>
      <c r="J121" s="302">
        <v>57</v>
      </c>
      <c r="K121" s="301">
        <v>305292516</v>
      </c>
      <c r="L121" s="302">
        <v>136</v>
      </c>
      <c r="M121" s="301">
        <v>303181070</v>
      </c>
      <c r="N121" s="302">
        <v>116</v>
      </c>
      <c r="O121" s="301">
        <v>101293333</v>
      </c>
      <c r="P121" s="302">
        <v>151</v>
      </c>
      <c r="Q121" s="301">
        <v>25976311</v>
      </c>
      <c r="R121" s="302">
        <v>118</v>
      </c>
      <c r="S121" s="301">
        <v>23940085</v>
      </c>
      <c r="T121" s="301">
        <f t="shared" si="1"/>
        <v>698</v>
      </c>
      <c r="U121" s="303">
        <v>81</v>
      </c>
    </row>
    <row r="122" spans="1:21" x14ac:dyDescent="0.25">
      <c r="A122" s="300">
        <v>860031028</v>
      </c>
      <c r="B122" s="65" t="s">
        <v>674</v>
      </c>
      <c r="C122" s="65" t="s">
        <v>511</v>
      </c>
      <c r="D122" s="65" t="s">
        <v>511</v>
      </c>
      <c r="E122" s="65" t="s">
        <v>520</v>
      </c>
      <c r="F122" s="65" t="s">
        <v>521</v>
      </c>
      <c r="G122" s="65" t="s">
        <v>675</v>
      </c>
      <c r="H122" s="296">
        <v>121</v>
      </c>
      <c r="I122" s="301">
        <v>386298653</v>
      </c>
      <c r="J122" s="302">
        <v>104.5</v>
      </c>
      <c r="K122" s="301">
        <v>159019844</v>
      </c>
      <c r="L122" s="302">
        <v>47</v>
      </c>
      <c r="M122" s="301">
        <v>653700666</v>
      </c>
      <c r="N122" s="302">
        <v>74</v>
      </c>
      <c r="O122" s="301">
        <v>145685332</v>
      </c>
      <c r="P122" s="302">
        <v>227</v>
      </c>
      <c r="Q122" s="301">
        <v>17416716</v>
      </c>
      <c r="R122" s="302">
        <v>239</v>
      </c>
      <c r="S122" s="301">
        <v>12458085</v>
      </c>
      <c r="T122" s="301">
        <f t="shared" si="1"/>
        <v>812.5</v>
      </c>
      <c r="U122" s="303">
        <v>94</v>
      </c>
    </row>
    <row r="123" spans="1:21" x14ac:dyDescent="0.25">
      <c r="A123" s="300">
        <v>830132841</v>
      </c>
      <c r="B123" s="65" t="s">
        <v>676</v>
      </c>
      <c r="C123" s="65" t="s">
        <v>511</v>
      </c>
      <c r="D123" s="65" t="s">
        <v>511</v>
      </c>
      <c r="E123" s="65" t="s">
        <v>520</v>
      </c>
      <c r="F123" s="65" t="s">
        <v>521</v>
      </c>
      <c r="G123" s="65" t="s">
        <v>509</v>
      </c>
      <c r="H123" s="84">
        <v>122</v>
      </c>
      <c r="I123" s="301">
        <v>386109752</v>
      </c>
      <c r="J123" s="302">
        <v>53.5</v>
      </c>
      <c r="K123" s="301">
        <v>322433363</v>
      </c>
      <c r="L123" s="302">
        <v>3608</v>
      </c>
      <c r="M123" s="301">
        <v>11340463</v>
      </c>
      <c r="N123" s="302">
        <v>1043</v>
      </c>
      <c r="O123" s="301">
        <v>11322146</v>
      </c>
      <c r="P123" s="302">
        <v>618</v>
      </c>
      <c r="Q123" s="301">
        <v>5399529</v>
      </c>
      <c r="R123" s="302">
        <v>375</v>
      </c>
      <c r="S123" s="301">
        <v>7257134</v>
      </c>
      <c r="T123" s="301">
        <f t="shared" si="1"/>
        <v>5819.5</v>
      </c>
      <c r="U123" s="303">
        <v>668</v>
      </c>
    </row>
    <row r="124" spans="1:21" x14ac:dyDescent="0.25">
      <c r="A124" s="300">
        <v>890316958</v>
      </c>
      <c r="B124" s="65" t="s">
        <v>677</v>
      </c>
      <c r="C124" s="65" t="s">
        <v>547</v>
      </c>
      <c r="D124" s="65" t="s">
        <v>544</v>
      </c>
      <c r="E124" s="65" t="s">
        <v>520</v>
      </c>
      <c r="F124" s="65" t="s">
        <v>521</v>
      </c>
      <c r="G124" s="65" t="s">
        <v>678</v>
      </c>
      <c r="H124" s="296">
        <v>123</v>
      </c>
      <c r="I124" s="301">
        <v>377953157</v>
      </c>
      <c r="J124" s="302">
        <v>45</v>
      </c>
      <c r="K124" s="301">
        <v>376433446</v>
      </c>
      <c r="L124" s="302">
        <v>2468</v>
      </c>
      <c r="M124" s="301">
        <v>17812123</v>
      </c>
      <c r="N124" s="302">
        <v>914</v>
      </c>
      <c r="O124" s="301">
        <v>12994570</v>
      </c>
      <c r="P124" s="302">
        <v>302</v>
      </c>
      <c r="Q124" s="301">
        <v>12994484</v>
      </c>
      <c r="R124" s="302">
        <v>216</v>
      </c>
      <c r="S124" s="301">
        <v>13695158</v>
      </c>
      <c r="T124" s="301">
        <f t="shared" si="1"/>
        <v>4068</v>
      </c>
      <c r="U124" s="303">
        <v>474</v>
      </c>
    </row>
    <row r="125" spans="1:21" x14ac:dyDescent="0.25">
      <c r="A125" s="300">
        <v>890900148</v>
      </c>
      <c r="B125" s="65" t="s">
        <v>679</v>
      </c>
      <c r="C125" s="65" t="s">
        <v>505</v>
      </c>
      <c r="D125" s="65" t="s">
        <v>506</v>
      </c>
      <c r="E125" s="65" t="s">
        <v>520</v>
      </c>
      <c r="F125" s="65" t="s">
        <v>521</v>
      </c>
      <c r="G125" s="65" t="s">
        <v>605</v>
      </c>
      <c r="H125" s="84">
        <v>124</v>
      </c>
      <c r="I125" s="301">
        <v>373426013</v>
      </c>
      <c r="J125" s="302">
        <v>62.5</v>
      </c>
      <c r="K125" s="301">
        <v>260248280</v>
      </c>
      <c r="L125" s="302">
        <v>91</v>
      </c>
      <c r="M125" s="301">
        <v>414525968</v>
      </c>
      <c r="N125" s="302">
        <v>82</v>
      </c>
      <c r="O125" s="301">
        <v>133737843</v>
      </c>
      <c r="P125" s="302">
        <v>62</v>
      </c>
      <c r="Q125" s="301">
        <v>63644440</v>
      </c>
      <c r="R125" s="302">
        <v>51</v>
      </c>
      <c r="S125" s="301">
        <v>60679959</v>
      </c>
      <c r="T125" s="301">
        <f t="shared" si="1"/>
        <v>472.5</v>
      </c>
      <c r="U125" s="303">
        <v>59</v>
      </c>
    </row>
    <row r="126" spans="1:21" x14ac:dyDescent="0.25">
      <c r="A126" s="300">
        <v>890900043</v>
      </c>
      <c r="B126" s="65" t="s">
        <v>680</v>
      </c>
      <c r="C126" s="65" t="s">
        <v>505</v>
      </c>
      <c r="D126" s="65" t="s">
        <v>506</v>
      </c>
      <c r="E126" s="65" t="s">
        <v>507</v>
      </c>
      <c r="F126" s="65" t="s">
        <v>508</v>
      </c>
      <c r="G126" s="65" t="s">
        <v>635</v>
      </c>
      <c r="H126" s="296">
        <v>125</v>
      </c>
      <c r="I126" s="301">
        <v>373399695</v>
      </c>
      <c r="J126" s="302">
        <v>115.5</v>
      </c>
      <c r="K126" s="301">
        <v>145650960</v>
      </c>
      <c r="L126" s="302">
        <v>115</v>
      </c>
      <c r="M126" s="301">
        <v>335905995</v>
      </c>
      <c r="N126" s="302">
        <v>75</v>
      </c>
      <c r="O126" s="301">
        <v>143613582</v>
      </c>
      <c r="P126" s="302">
        <v>397</v>
      </c>
      <c r="Q126" s="301">
        <v>9138886</v>
      </c>
      <c r="R126" s="302">
        <v>1387</v>
      </c>
      <c r="S126" s="301">
        <v>1309820</v>
      </c>
      <c r="T126" s="301">
        <f t="shared" si="1"/>
        <v>2214.5</v>
      </c>
      <c r="U126" s="303">
        <v>270</v>
      </c>
    </row>
    <row r="127" spans="1:21" x14ac:dyDescent="0.25">
      <c r="A127" s="300">
        <v>800107494</v>
      </c>
      <c r="B127" s="65" t="s">
        <v>681</v>
      </c>
      <c r="C127" s="65" t="s">
        <v>511</v>
      </c>
      <c r="D127" s="65" t="s">
        <v>511</v>
      </c>
      <c r="E127" s="65" t="s">
        <v>682</v>
      </c>
      <c r="F127" s="65" t="s">
        <v>521</v>
      </c>
      <c r="G127" s="65" t="s">
        <v>509</v>
      </c>
      <c r="H127" s="84">
        <v>126</v>
      </c>
      <c r="I127" s="301">
        <v>373110403</v>
      </c>
      <c r="J127" s="302">
        <v>47.5</v>
      </c>
      <c r="K127" s="301">
        <v>364992885</v>
      </c>
      <c r="L127" s="302">
        <v>2278</v>
      </c>
      <c r="M127" s="301">
        <v>19340756</v>
      </c>
      <c r="N127" s="302">
        <v>634</v>
      </c>
      <c r="O127" s="301">
        <v>19340756</v>
      </c>
      <c r="P127" s="302">
        <v>214</v>
      </c>
      <c r="Q127" s="301">
        <v>18140248</v>
      </c>
      <c r="R127" s="302">
        <v>79</v>
      </c>
      <c r="S127" s="301">
        <v>36100841</v>
      </c>
      <c r="T127" s="301">
        <f t="shared" si="1"/>
        <v>3378.5</v>
      </c>
      <c r="U127" s="303">
        <v>390</v>
      </c>
    </row>
    <row r="128" spans="1:21" x14ac:dyDescent="0.25">
      <c r="A128" s="300">
        <v>830029881</v>
      </c>
      <c r="B128" s="65" t="s">
        <v>683</v>
      </c>
      <c r="C128" s="65" t="s">
        <v>511</v>
      </c>
      <c r="D128" s="65" t="s">
        <v>511</v>
      </c>
      <c r="E128" s="65" t="s">
        <v>520</v>
      </c>
      <c r="F128" s="65" t="s">
        <v>521</v>
      </c>
      <c r="G128" s="65" t="s">
        <v>559</v>
      </c>
      <c r="H128" s="296">
        <v>127</v>
      </c>
      <c r="I128" s="301">
        <v>371874838</v>
      </c>
      <c r="J128" s="302">
        <v>54.5</v>
      </c>
      <c r="K128" s="301">
        <v>318429608</v>
      </c>
      <c r="L128" s="302">
        <v>476</v>
      </c>
      <c r="M128" s="301">
        <v>97220728</v>
      </c>
      <c r="N128" s="302">
        <v>188</v>
      </c>
      <c r="O128" s="301">
        <v>63333732</v>
      </c>
      <c r="P128" s="302">
        <v>76</v>
      </c>
      <c r="Q128" s="301">
        <v>54226144</v>
      </c>
      <c r="R128" s="302">
        <v>63</v>
      </c>
      <c r="S128" s="301">
        <v>46608198</v>
      </c>
      <c r="T128" s="301">
        <f t="shared" si="1"/>
        <v>984.5</v>
      </c>
      <c r="U128" s="303">
        <v>118</v>
      </c>
    </row>
    <row r="129" spans="1:21" x14ac:dyDescent="0.25">
      <c r="A129" s="300">
        <v>800011987</v>
      </c>
      <c r="B129" s="65" t="s">
        <v>684</v>
      </c>
      <c r="C129" s="65" t="s">
        <v>685</v>
      </c>
      <c r="D129" s="65" t="s">
        <v>621</v>
      </c>
      <c r="E129" s="65" t="s">
        <v>520</v>
      </c>
      <c r="F129" s="65" t="s">
        <v>521</v>
      </c>
      <c r="G129" s="65" t="s">
        <v>648</v>
      </c>
      <c r="H129" s="84">
        <v>128</v>
      </c>
      <c r="I129" s="301">
        <v>370013404</v>
      </c>
      <c r="J129" s="302">
        <v>98.5</v>
      </c>
      <c r="K129" s="301">
        <v>167158587</v>
      </c>
      <c r="L129" s="302">
        <v>85</v>
      </c>
      <c r="M129" s="301">
        <v>431839275</v>
      </c>
      <c r="N129" s="302">
        <v>92</v>
      </c>
      <c r="O129" s="301">
        <v>120605123</v>
      </c>
      <c r="P129" s="302">
        <v>55</v>
      </c>
      <c r="Q129" s="301">
        <v>72647646</v>
      </c>
      <c r="R129" s="302">
        <v>78</v>
      </c>
      <c r="S129" s="301">
        <v>36471982</v>
      </c>
      <c r="T129" s="301">
        <f t="shared" si="1"/>
        <v>536.5</v>
      </c>
      <c r="U129" s="303">
        <v>67</v>
      </c>
    </row>
    <row r="130" spans="1:21" x14ac:dyDescent="0.25">
      <c r="A130" s="300">
        <v>860004855</v>
      </c>
      <c r="B130" s="65" t="s">
        <v>686</v>
      </c>
      <c r="C130" s="65" t="s">
        <v>543</v>
      </c>
      <c r="D130" s="65" t="s">
        <v>544</v>
      </c>
      <c r="E130" s="65" t="s">
        <v>520</v>
      </c>
      <c r="F130" s="65" t="s">
        <v>521</v>
      </c>
      <c r="G130" s="65" t="s">
        <v>687</v>
      </c>
      <c r="H130" s="296">
        <v>129</v>
      </c>
      <c r="I130" s="301">
        <v>357625876</v>
      </c>
      <c r="J130" s="302">
        <v>72.5</v>
      </c>
      <c r="K130" s="301">
        <v>224724078</v>
      </c>
      <c r="L130" s="302">
        <v>71</v>
      </c>
      <c r="M130" s="301">
        <v>480379814</v>
      </c>
      <c r="N130" s="302">
        <v>240</v>
      </c>
      <c r="O130" s="301">
        <v>50180664</v>
      </c>
      <c r="P130" s="302">
        <v>143</v>
      </c>
      <c r="Q130" s="301">
        <v>27692818</v>
      </c>
      <c r="R130" s="302">
        <v>255</v>
      </c>
      <c r="S130" s="301">
        <v>11554730</v>
      </c>
      <c r="T130" s="301">
        <f t="shared" ref="T130:T193" si="2">SUM(H130+J130+L130+N130+P130+R130)</f>
        <v>910.5</v>
      </c>
      <c r="U130" s="303">
        <v>113</v>
      </c>
    </row>
    <row r="131" spans="1:21" x14ac:dyDescent="0.25">
      <c r="A131" s="300">
        <v>860507991</v>
      </c>
      <c r="B131" s="65" t="s">
        <v>688</v>
      </c>
      <c r="C131" s="65" t="s">
        <v>511</v>
      </c>
      <c r="D131" s="65" t="s">
        <v>511</v>
      </c>
      <c r="E131" s="65" t="s">
        <v>520</v>
      </c>
      <c r="F131" s="65" t="s">
        <v>521</v>
      </c>
      <c r="G131" s="65" t="s">
        <v>559</v>
      </c>
      <c r="H131" s="84">
        <v>130</v>
      </c>
      <c r="I131" s="301">
        <v>354022975</v>
      </c>
      <c r="J131" s="302">
        <v>199.5</v>
      </c>
      <c r="K131" s="301">
        <v>77657780</v>
      </c>
      <c r="L131" s="302">
        <v>55</v>
      </c>
      <c r="M131" s="301">
        <v>596781891</v>
      </c>
      <c r="N131" s="302">
        <v>19</v>
      </c>
      <c r="O131" s="301">
        <v>404004622</v>
      </c>
      <c r="P131" s="302">
        <v>12</v>
      </c>
      <c r="Q131" s="301">
        <v>401222183</v>
      </c>
      <c r="R131" s="302">
        <v>13</v>
      </c>
      <c r="S131" s="301">
        <v>238208492</v>
      </c>
      <c r="T131" s="301">
        <f t="shared" si="2"/>
        <v>428.5</v>
      </c>
      <c r="U131" s="303">
        <v>52</v>
      </c>
    </row>
    <row r="132" spans="1:21" x14ac:dyDescent="0.25">
      <c r="A132" s="300">
        <v>860005050</v>
      </c>
      <c r="B132" s="65" t="s">
        <v>689</v>
      </c>
      <c r="C132" s="65" t="s">
        <v>511</v>
      </c>
      <c r="D132" s="65" t="s">
        <v>511</v>
      </c>
      <c r="E132" s="65" t="s">
        <v>520</v>
      </c>
      <c r="F132" s="65" t="s">
        <v>521</v>
      </c>
      <c r="G132" s="65" t="s">
        <v>690</v>
      </c>
      <c r="H132" s="296">
        <v>131</v>
      </c>
      <c r="I132" s="301">
        <v>353801037</v>
      </c>
      <c r="J132" s="302">
        <v>66</v>
      </c>
      <c r="K132" s="301">
        <v>250321255</v>
      </c>
      <c r="L132" s="302">
        <v>242</v>
      </c>
      <c r="M132" s="301">
        <v>175099876</v>
      </c>
      <c r="N132" s="302">
        <v>272</v>
      </c>
      <c r="O132" s="301">
        <v>44699234</v>
      </c>
      <c r="P132" s="302">
        <v>1008</v>
      </c>
      <c r="Q132" s="301">
        <v>2985979</v>
      </c>
      <c r="R132" s="302">
        <v>854</v>
      </c>
      <c r="S132" s="301">
        <v>2466797</v>
      </c>
      <c r="T132" s="301">
        <f t="shared" si="2"/>
        <v>2573</v>
      </c>
      <c r="U132" s="303">
        <v>309</v>
      </c>
    </row>
    <row r="133" spans="1:21" x14ac:dyDescent="0.25">
      <c r="A133" s="300">
        <v>830132843</v>
      </c>
      <c r="B133" s="65" t="s">
        <v>691</v>
      </c>
      <c r="C133" s="65" t="s">
        <v>511</v>
      </c>
      <c r="D133" s="65" t="s">
        <v>511</v>
      </c>
      <c r="E133" s="65" t="s">
        <v>520</v>
      </c>
      <c r="F133" s="65" t="s">
        <v>521</v>
      </c>
      <c r="G133" s="65" t="s">
        <v>509</v>
      </c>
      <c r="H133" s="84">
        <v>132</v>
      </c>
      <c r="I133" s="301">
        <v>344692077</v>
      </c>
      <c r="J133" s="302">
        <v>51</v>
      </c>
      <c r="K133" s="301">
        <v>337671963</v>
      </c>
      <c r="L133" s="302">
        <v>4918</v>
      </c>
      <c r="M133" s="301">
        <v>7668599</v>
      </c>
      <c r="N133" s="302">
        <v>1550</v>
      </c>
      <c r="O133" s="301">
        <v>7668599</v>
      </c>
      <c r="P133" s="302">
        <v>506</v>
      </c>
      <c r="Q133" s="301">
        <v>6726233</v>
      </c>
      <c r="R133" s="302">
        <v>431</v>
      </c>
      <c r="S133" s="301">
        <v>6138785</v>
      </c>
      <c r="T133" s="301">
        <f t="shared" si="2"/>
        <v>7588</v>
      </c>
      <c r="U133" s="303">
        <v>872</v>
      </c>
    </row>
    <row r="134" spans="1:21" x14ac:dyDescent="0.25">
      <c r="A134" s="300">
        <v>890903910</v>
      </c>
      <c r="B134" s="65" t="s">
        <v>692</v>
      </c>
      <c r="C134" s="65" t="s">
        <v>511</v>
      </c>
      <c r="D134" s="65" t="s">
        <v>511</v>
      </c>
      <c r="E134" s="65" t="s">
        <v>520</v>
      </c>
      <c r="F134" s="65" t="s">
        <v>521</v>
      </c>
      <c r="G134" s="65" t="s">
        <v>603</v>
      </c>
      <c r="H134" s="296">
        <v>133</v>
      </c>
      <c r="I134" s="301">
        <v>343977327</v>
      </c>
      <c r="J134" s="302">
        <v>58</v>
      </c>
      <c r="K134" s="301">
        <v>296662638</v>
      </c>
      <c r="L134" s="302">
        <v>387</v>
      </c>
      <c r="M134" s="301">
        <v>116450749</v>
      </c>
      <c r="N134" s="302">
        <v>98</v>
      </c>
      <c r="O134" s="301">
        <v>116450749</v>
      </c>
      <c r="P134" s="302">
        <v>202</v>
      </c>
      <c r="Q134" s="301">
        <v>19751144</v>
      </c>
      <c r="R134" s="302">
        <v>455</v>
      </c>
      <c r="S134" s="301">
        <v>5660077</v>
      </c>
      <c r="T134" s="301">
        <f t="shared" si="2"/>
        <v>1333</v>
      </c>
      <c r="U134" s="303">
        <v>164</v>
      </c>
    </row>
    <row r="135" spans="1:21" x14ac:dyDescent="0.25">
      <c r="A135" s="300">
        <v>800000441</v>
      </c>
      <c r="B135" s="65" t="s">
        <v>693</v>
      </c>
      <c r="C135" s="65" t="s">
        <v>505</v>
      </c>
      <c r="D135" s="65" t="s">
        <v>506</v>
      </c>
      <c r="E135" s="65" t="s">
        <v>520</v>
      </c>
      <c r="F135" s="65" t="s">
        <v>521</v>
      </c>
      <c r="G135" s="65" t="s">
        <v>694</v>
      </c>
      <c r="H135" s="84">
        <v>134</v>
      </c>
      <c r="I135" s="301">
        <v>342282885</v>
      </c>
      <c r="J135" s="302">
        <v>111.5</v>
      </c>
      <c r="K135" s="301">
        <v>150903379</v>
      </c>
      <c r="L135" s="302">
        <v>176</v>
      </c>
      <c r="M135" s="301">
        <v>234971282</v>
      </c>
      <c r="N135" s="302">
        <v>225</v>
      </c>
      <c r="O135" s="301">
        <v>53363727</v>
      </c>
      <c r="P135" s="302">
        <v>221</v>
      </c>
      <c r="Q135" s="301">
        <v>17793762</v>
      </c>
      <c r="R135" s="302">
        <v>379</v>
      </c>
      <c r="S135" s="301">
        <v>7047321</v>
      </c>
      <c r="T135" s="301">
        <f t="shared" si="2"/>
        <v>1246.5</v>
      </c>
      <c r="U135" s="303">
        <v>150</v>
      </c>
    </row>
    <row r="136" spans="1:21" x14ac:dyDescent="0.25">
      <c r="A136" s="300">
        <v>811041199</v>
      </c>
      <c r="B136" s="65" t="s">
        <v>695</v>
      </c>
      <c r="C136" s="65" t="s">
        <v>505</v>
      </c>
      <c r="D136" s="65" t="s">
        <v>506</v>
      </c>
      <c r="E136" s="65" t="s">
        <v>520</v>
      </c>
      <c r="F136" s="65" t="s">
        <v>521</v>
      </c>
      <c r="G136" s="65" t="s">
        <v>509</v>
      </c>
      <c r="H136" s="296">
        <v>135</v>
      </c>
      <c r="I136" s="301">
        <v>335059183</v>
      </c>
      <c r="J136" s="302">
        <v>51.5</v>
      </c>
      <c r="K136" s="301">
        <v>335038418</v>
      </c>
      <c r="L136" s="302">
        <v>1966</v>
      </c>
      <c r="M136" s="301">
        <v>23193131</v>
      </c>
      <c r="N136" s="302">
        <v>546</v>
      </c>
      <c r="O136" s="301">
        <v>23193131</v>
      </c>
      <c r="P136" s="302">
        <v>171</v>
      </c>
      <c r="Q136" s="301">
        <v>23066798</v>
      </c>
      <c r="R136" s="302">
        <v>127</v>
      </c>
      <c r="S136" s="301">
        <v>23018213</v>
      </c>
      <c r="T136" s="301">
        <f t="shared" si="2"/>
        <v>2996.5</v>
      </c>
      <c r="U136" s="303">
        <v>356</v>
      </c>
    </row>
    <row r="137" spans="1:21" x14ac:dyDescent="0.25">
      <c r="A137" s="300">
        <v>890301886</v>
      </c>
      <c r="B137" s="65" t="s">
        <v>696</v>
      </c>
      <c r="C137" s="65" t="s">
        <v>547</v>
      </c>
      <c r="D137" s="65" t="s">
        <v>544</v>
      </c>
      <c r="E137" s="65" t="s">
        <v>520</v>
      </c>
      <c r="F137" s="65" t="s">
        <v>521</v>
      </c>
      <c r="G137" s="65" t="s">
        <v>697</v>
      </c>
      <c r="H137" s="84">
        <v>136</v>
      </c>
      <c r="I137" s="301">
        <v>332796408</v>
      </c>
      <c r="J137" s="302">
        <v>120.5</v>
      </c>
      <c r="K137" s="301">
        <v>136172494</v>
      </c>
      <c r="L137" s="302">
        <v>95</v>
      </c>
      <c r="M137" s="301">
        <v>397202661</v>
      </c>
      <c r="N137" s="302">
        <v>108</v>
      </c>
      <c r="O137" s="301">
        <v>105461571</v>
      </c>
      <c r="P137" s="302">
        <v>284</v>
      </c>
      <c r="Q137" s="301">
        <v>13732591</v>
      </c>
      <c r="R137" s="302">
        <v>154</v>
      </c>
      <c r="S137" s="301">
        <v>19776098</v>
      </c>
      <c r="T137" s="301">
        <f t="shared" si="2"/>
        <v>897.5</v>
      </c>
      <c r="U137" s="303">
        <v>109</v>
      </c>
    </row>
    <row r="138" spans="1:21" x14ac:dyDescent="0.25">
      <c r="A138" s="300">
        <v>890900281</v>
      </c>
      <c r="B138" s="65" t="s">
        <v>698</v>
      </c>
      <c r="C138" s="65" t="s">
        <v>699</v>
      </c>
      <c r="D138" s="65" t="s">
        <v>506</v>
      </c>
      <c r="E138" s="65" t="s">
        <v>520</v>
      </c>
      <c r="F138" s="65" t="s">
        <v>521</v>
      </c>
      <c r="G138" s="65" t="s">
        <v>675</v>
      </c>
      <c r="H138" s="296">
        <v>137</v>
      </c>
      <c r="I138" s="301">
        <v>331364625</v>
      </c>
      <c r="J138" s="302">
        <v>107.5</v>
      </c>
      <c r="K138" s="301">
        <v>154966706</v>
      </c>
      <c r="L138" s="302">
        <v>141</v>
      </c>
      <c r="M138" s="301">
        <v>290591765</v>
      </c>
      <c r="N138" s="302">
        <v>130</v>
      </c>
      <c r="O138" s="301">
        <v>90557650</v>
      </c>
      <c r="P138" s="302">
        <v>118</v>
      </c>
      <c r="Q138" s="301">
        <v>35582967</v>
      </c>
      <c r="R138" s="302">
        <v>144</v>
      </c>
      <c r="S138" s="301">
        <v>21360000</v>
      </c>
      <c r="T138" s="301">
        <f t="shared" si="2"/>
        <v>777.5</v>
      </c>
      <c r="U138" s="303">
        <v>91</v>
      </c>
    </row>
    <row r="139" spans="1:21" x14ac:dyDescent="0.25">
      <c r="A139" s="300">
        <v>860026759</v>
      </c>
      <c r="B139" s="65" t="s">
        <v>700</v>
      </c>
      <c r="C139" s="65" t="s">
        <v>547</v>
      </c>
      <c r="D139" s="65" t="s">
        <v>544</v>
      </c>
      <c r="E139" s="65" t="s">
        <v>520</v>
      </c>
      <c r="F139" s="65" t="s">
        <v>521</v>
      </c>
      <c r="G139" s="65" t="s">
        <v>545</v>
      </c>
      <c r="H139" s="84">
        <v>138</v>
      </c>
      <c r="I139" s="301">
        <v>331022695</v>
      </c>
      <c r="J139" s="302">
        <v>84.5</v>
      </c>
      <c r="K139" s="301">
        <v>199621039</v>
      </c>
      <c r="L139" s="302">
        <v>254</v>
      </c>
      <c r="M139" s="301">
        <v>168371358</v>
      </c>
      <c r="N139" s="302">
        <v>204</v>
      </c>
      <c r="O139" s="301">
        <v>58736851</v>
      </c>
      <c r="P139" s="302">
        <v>142</v>
      </c>
      <c r="Q139" s="301">
        <v>27806567</v>
      </c>
      <c r="R139" s="302">
        <v>195</v>
      </c>
      <c r="S139" s="301">
        <v>15704908</v>
      </c>
      <c r="T139" s="301">
        <f t="shared" si="2"/>
        <v>1017.5</v>
      </c>
      <c r="U139" s="303">
        <v>121</v>
      </c>
    </row>
    <row r="140" spans="1:21" x14ac:dyDescent="0.25">
      <c r="A140" s="300">
        <v>890800718</v>
      </c>
      <c r="B140" s="65" t="s">
        <v>701</v>
      </c>
      <c r="C140" s="65" t="s">
        <v>702</v>
      </c>
      <c r="D140" s="65" t="s">
        <v>703</v>
      </c>
      <c r="E140" s="65" t="s">
        <v>520</v>
      </c>
      <c r="F140" s="65" t="s">
        <v>521</v>
      </c>
      <c r="G140" s="65" t="s">
        <v>528</v>
      </c>
      <c r="H140" s="296">
        <v>139</v>
      </c>
      <c r="I140" s="301">
        <v>329300855</v>
      </c>
      <c r="J140" s="302">
        <v>84</v>
      </c>
      <c r="K140" s="301">
        <v>201239031</v>
      </c>
      <c r="L140" s="302">
        <v>78</v>
      </c>
      <c r="M140" s="301">
        <v>444291974</v>
      </c>
      <c r="N140" s="302">
        <v>113</v>
      </c>
      <c r="O140" s="301">
        <v>101729083</v>
      </c>
      <c r="P140" s="302">
        <v>2150</v>
      </c>
      <c r="Q140" s="301">
        <v>1228587</v>
      </c>
      <c r="R140" s="302">
        <v>356</v>
      </c>
      <c r="S140" s="301">
        <v>7955197</v>
      </c>
      <c r="T140" s="301">
        <f t="shared" si="2"/>
        <v>2920</v>
      </c>
      <c r="U140" s="303">
        <v>344</v>
      </c>
    </row>
    <row r="141" spans="1:21" x14ac:dyDescent="0.25">
      <c r="A141" s="300">
        <v>860009808</v>
      </c>
      <c r="B141" s="65" t="s">
        <v>704</v>
      </c>
      <c r="C141" s="65" t="s">
        <v>705</v>
      </c>
      <c r="D141" s="65" t="s">
        <v>511</v>
      </c>
      <c r="E141" s="65" t="s">
        <v>520</v>
      </c>
      <c r="F141" s="65" t="s">
        <v>521</v>
      </c>
      <c r="G141" s="65" t="s">
        <v>514</v>
      </c>
      <c r="H141" s="84">
        <v>140</v>
      </c>
      <c r="I141" s="301">
        <v>326813610</v>
      </c>
      <c r="J141" s="302">
        <v>93.5</v>
      </c>
      <c r="K141" s="301">
        <v>177330861</v>
      </c>
      <c r="L141" s="302">
        <v>128</v>
      </c>
      <c r="M141" s="301">
        <v>319749401</v>
      </c>
      <c r="N141" s="302">
        <v>124</v>
      </c>
      <c r="O141" s="301">
        <v>94195879</v>
      </c>
      <c r="P141" s="302">
        <v>253</v>
      </c>
      <c r="Q141" s="301">
        <v>15218745</v>
      </c>
      <c r="R141" s="302">
        <v>345</v>
      </c>
      <c r="S141" s="301">
        <v>8262560</v>
      </c>
      <c r="T141" s="301">
        <f t="shared" si="2"/>
        <v>1083.5</v>
      </c>
      <c r="U141" s="303">
        <v>126</v>
      </c>
    </row>
    <row r="142" spans="1:21" x14ac:dyDescent="0.25">
      <c r="A142" s="300">
        <v>860058070</v>
      </c>
      <c r="B142" s="65" t="s">
        <v>706</v>
      </c>
      <c r="C142" s="65" t="s">
        <v>511</v>
      </c>
      <c r="D142" s="65" t="s">
        <v>511</v>
      </c>
      <c r="E142" s="65" t="s">
        <v>520</v>
      </c>
      <c r="F142" s="65" t="s">
        <v>521</v>
      </c>
      <c r="G142" s="65" t="s">
        <v>707</v>
      </c>
      <c r="H142" s="296">
        <v>141</v>
      </c>
      <c r="I142" s="301">
        <v>323769472</v>
      </c>
      <c r="J142" s="302">
        <v>101.5</v>
      </c>
      <c r="K142" s="301">
        <v>162749148</v>
      </c>
      <c r="L142" s="302">
        <v>250</v>
      </c>
      <c r="M142" s="301">
        <v>170950958</v>
      </c>
      <c r="N142" s="302">
        <v>333</v>
      </c>
      <c r="O142" s="301">
        <v>37334402</v>
      </c>
      <c r="P142" s="302">
        <v>176</v>
      </c>
      <c r="Q142" s="301">
        <v>22372856</v>
      </c>
      <c r="R142" s="302">
        <v>103</v>
      </c>
      <c r="S142" s="301">
        <v>27429532</v>
      </c>
      <c r="T142" s="301">
        <f t="shared" si="2"/>
        <v>1104.5</v>
      </c>
      <c r="U142" s="303">
        <v>130</v>
      </c>
    </row>
    <row r="143" spans="1:21" x14ac:dyDescent="0.25">
      <c r="A143" s="300">
        <v>890300554</v>
      </c>
      <c r="B143" s="65" t="s">
        <v>708</v>
      </c>
      <c r="C143" s="65" t="s">
        <v>547</v>
      </c>
      <c r="D143" s="65" t="s">
        <v>544</v>
      </c>
      <c r="E143" s="65" t="s">
        <v>520</v>
      </c>
      <c r="F143" s="65" t="s">
        <v>521</v>
      </c>
      <c r="G143" s="65" t="s">
        <v>564</v>
      </c>
      <c r="H143" s="84">
        <v>142</v>
      </c>
      <c r="I143" s="301">
        <v>321946510</v>
      </c>
      <c r="J143" s="302">
        <v>229.5</v>
      </c>
      <c r="K143" s="301">
        <v>66005151</v>
      </c>
      <c r="L143" s="302">
        <v>45</v>
      </c>
      <c r="M143" s="301">
        <v>668762328</v>
      </c>
      <c r="N143" s="302">
        <v>274</v>
      </c>
      <c r="O143" s="301">
        <v>44445368</v>
      </c>
      <c r="P143" s="302">
        <v>376</v>
      </c>
      <c r="Q143" s="301">
        <v>9921147</v>
      </c>
      <c r="R143" s="302">
        <v>22701</v>
      </c>
      <c r="S143" s="301">
        <v>-4072080</v>
      </c>
      <c r="T143" s="301">
        <f t="shared" si="2"/>
        <v>23767.5</v>
      </c>
      <c r="U143" s="303">
        <v>2992</v>
      </c>
    </row>
    <row r="144" spans="1:21" x14ac:dyDescent="0.25">
      <c r="A144" s="300">
        <v>900087413</v>
      </c>
      <c r="B144" s="65" t="s">
        <v>709</v>
      </c>
      <c r="C144" s="65" t="s">
        <v>547</v>
      </c>
      <c r="D144" s="65" t="s">
        <v>544</v>
      </c>
      <c r="E144" s="65" t="s">
        <v>710</v>
      </c>
      <c r="F144" s="65" t="s">
        <v>521</v>
      </c>
      <c r="G144" s="65" t="s">
        <v>525</v>
      </c>
      <c r="H144" s="296">
        <v>143</v>
      </c>
      <c r="I144" s="301">
        <v>317352142</v>
      </c>
      <c r="J144" s="302">
        <v>76</v>
      </c>
      <c r="K144" s="301">
        <v>213353226</v>
      </c>
      <c r="L144" s="302">
        <v>307</v>
      </c>
      <c r="M144" s="301">
        <v>143469886</v>
      </c>
      <c r="N144" s="302">
        <v>343</v>
      </c>
      <c r="O144" s="301">
        <v>36282453</v>
      </c>
      <c r="P144" s="302">
        <v>195</v>
      </c>
      <c r="Q144" s="301">
        <v>20230851</v>
      </c>
      <c r="R144" s="302">
        <v>190</v>
      </c>
      <c r="S144" s="301">
        <v>16068047</v>
      </c>
      <c r="T144" s="301">
        <f t="shared" si="2"/>
        <v>1254</v>
      </c>
      <c r="U144" s="303">
        <v>153</v>
      </c>
    </row>
    <row r="145" spans="1:21" x14ac:dyDescent="0.25">
      <c r="A145" s="300">
        <v>800000946</v>
      </c>
      <c r="B145" s="65" t="s">
        <v>711</v>
      </c>
      <c r="C145" s="65" t="s">
        <v>511</v>
      </c>
      <c r="D145" s="65" t="s">
        <v>511</v>
      </c>
      <c r="E145" s="65" t="s">
        <v>520</v>
      </c>
      <c r="F145" s="65" t="s">
        <v>521</v>
      </c>
      <c r="G145" s="65" t="s">
        <v>564</v>
      </c>
      <c r="H145" s="84">
        <v>144</v>
      </c>
      <c r="I145" s="301">
        <v>316544749</v>
      </c>
      <c r="J145" s="302">
        <v>95</v>
      </c>
      <c r="K145" s="301">
        <v>176079872</v>
      </c>
      <c r="L145" s="302">
        <v>48</v>
      </c>
      <c r="M145" s="301">
        <v>651059747</v>
      </c>
      <c r="N145" s="302">
        <v>42</v>
      </c>
      <c r="O145" s="301">
        <v>250877243</v>
      </c>
      <c r="P145" s="302">
        <v>259</v>
      </c>
      <c r="Q145" s="301">
        <v>14885112</v>
      </c>
      <c r="R145" s="302">
        <v>22780</v>
      </c>
      <c r="S145" s="301">
        <v>-8632943</v>
      </c>
      <c r="T145" s="301">
        <f t="shared" si="2"/>
        <v>23368</v>
      </c>
      <c r="U145" s="303">
        <v>2930</v>
      </c>
    </row>
    <row r="146" spans="1:21" x14ac:dyDescent="0.25">
      <c r="A146" s="300">
        <v>817002676</v>
      </c>
      <c r="B146" s="65" t="s">
        <v>712</v>
      </c>
      <c r="C146" s="65" t="s">
        <v>713</v>
      </c>
      <c r="D146" s="65" t="s">
        <v>714</v>
      </c>
      <c r="E146" s="65" t="s">
        <v>520</v>
      </c>
      <c r="F146" s="65" t="s">
        <v>521</v>
      </c>
      <c r="G146" s="65" t="s">
        <v>545</v>
      </c>
      <c r="H146" s="296">
        <v>145</v>
      </c>
      <c r="I146" s="301">
        <v>316106043</v>
      </c>
      <c r="J146" s="302">
        <v>69.5</v>
      </c>
      <c r="K146" s="301">
        <v>228491007</v>
      </c>
      <c r="L146" s="302">
        <v>305</v>
      </c>
      <c r="M146" s="301">
        <v>145859662</v>
      </c>
      <c r="N146" s="302">
        <v>635</v>
      </c>
      <c r="O146" s="301">
        <v>19327993</v>
      </c>
      <c r="P146" s="302">
        <v>278</v>
      </c>
      <c r="Q146" s="301">
        <v>14102478</v>
      </c>
      <c r="R146" s="302">
        <v>258</v>
      </c>
      <c r="S146" s="301">
        <v>11341876</v>
      </c>
      <c r="T146" s="301">
        <f t="shared" si="2"/>
        <v>1690.5</v>
      </c>
      <c r="U146" s="303">
        <v>200</v>
      </c>
    </row>
    <row r="147" spans="1:21" x14ac:dyDescent="0.25">
      <c r="A147" s="300">
        <v>800169499</v>
      </c>
      <c r="B147" s="65" t="s">
        <v>715</v>
      </c>
      <c r="C147" s="65" t="s">
        <v>511</v>
      </c>
      <c r="D147" s="65" t="s">
        <v>511</v>
      </c>
      <c r="E147" s="65" t="s">
        <v>507</v>
      </c>
      <c r="F147" s="65" t="s">
        <v>508</v>
      </c>
      <c r="G147" s="65" t="s">
        <v>668</v>
      </c>
      <c r="H147" s="84">
        <v>146</v>
      </c>
      <c r="I147" s="301">
        <v>313340913</v>
      </c>
      <c r="J147" s="302">
        <v>68</v>
      </c>
      <c r="K147" s="301">
        <v>235284516</v>
      </c>
      <c r="L147" s="302">
        <v>966</v>
      </c>
      <c r="M147" s="301">
        <v>49408712</v>
      </c>
      <c r="N147" s="302">
        <v>1036</v>
      </c>
      <c r="O147" s="301">
        <v>11411506</v>
      </c>
      <c r="P147" s="302">
        <v>394</v>
      </c>
      <c r="Q147" s="301">
        <v>9248420</v>
      </c>
      <c r="R147" s="302">
        <v>52</v>
      </c>
      <c r="S147" s="301">
        <v>60552001</v>
      </c>
      <c r="T147" s="301">
        <f t="shared" si="2"/>
        <v>2662</v>
      </c>
      <c r="U147" s="303">
        <v>319</v>
      </c>
    </row>
    <row r="148" spans="1:21" x14ac:dyDescent="0.25">
      <c r="A148" s="300">
        <v>900087414</v>
      </c>
      <c r="B148" s="65" t="s">
        <v>716</v>
      </c>
      <c r="C148" s="65" t="s">
        <v>547</v>
      </c>
      <c r="D148" s="65" t="s">
        <v>544</v>
      </c>
      <c r="E148" s="65" t="s">
        <v>710</v>
      </c>
      <c r="F148" s="65" t="s">
        <v>521</v>
      </c>
      <c r="G148" s="65" t="s">
        <v>525</v>
      </c>
      <c r="H148" s="296">
        <v>147</v>
      </c>
      <c r="I148" s="301">
        <v>313208465</v>
      </c>
      <c r="J148" s="302">
        <v>78</v>
      </c>
      <c r="K148" s="301">
        <v>211674075</v>
      </c>
      <c r="L148" s="302">
        <v>281</v>
      </c>
      <c r="M148" s="301">
        <v>158182473</v>
      </c>
      <c r="N148" s="302">
        <v>237</v>
      </c>
      <c r="O148" s="301">
        <v>51209871</v>
      </c>
      <c r="P148" s="302">
        <v>130</v>
      </c>
      <c r="Q148" s="301">
        <v>30651006</v>
      </c>
      <c r="R148" s="302">
        <v>145</v>
      </c>
      <c r="S148" s="301">
        <v>21290006</v>
      </c>
      <c r="T148" s="301">
        <f t="shared" si="2"/>
        <v>1018</v>
      </c>
      <c r="U148" s="303">
        <v>122</v>
      </c>
    </row>
    <row r="149" spans="1:21" x14ac:dyDescent="0.25">
      <c r="A149" s="300">
        <v>890101815</v>
      </c>
      <c r="B149" s="65" t="s">
        <v>717</v>
      </c>
      <c r="C149" s="65" t="s">
        <v>543</v>
      </c>
      <c r="D149" s="65" t="s">
        <v>544</v>
      </c>
      <c r="E149" s="65" t="s">
        <v>520</v>
      </c>
      <c r="F149" s="65" t="s">
        <v>521</v>
      </c>
      <c r="G149" s="65" t="s">
        <v>610</v>
      </c>
      <c r="H149" s="84">
        <v>148</v>
      </c>
      <c r="I149" s="301">
        <v>309199788</v>
      </c>
      <c r="J149" s="302">
        <v>94.5</v>
      </c>
      <c r="K149" s="301">
        <v>176284219</v>
      </c>
      <c r="L149" s="302">
        <v>102</v>
      </c>
      <c r="M149" s="301">
        <v>380633451</v>
      </c>
      <c r="N149" s="302">
        <v>59</v>
      </c>
      <c r="O149" s="301">
        <v>172541624</v>
      </c>
      <c r="P149" s="302">
        <v>108</v>
      </c>
      <c r="Q149" s="301">
        <v>38447056</v>
      </c>
      <c r="R149" s="302">
        <v>120</v>
      </c>
      <c r="S149" s="301">
        <v>23780613</v>
      </c>
      <c r="T149" s="301">
        <f t="shared" si="2"/>
        <v>631.5</v>
      </c>
      <c r="U149" s="303">
        <v>73</v>
      </c>
    </row>
    <row r="150" spans="1:21" x14ac:dyDescent="0.25">
      <c r="A150" s="300">
        <v>830111642</v>
      </c>
      <c r="B150" s="65" t="s">
        <v>718</v>
      </c>
      <c r="C150" s="65" t="s">
        <v>511</v>
      </c>
      <c r="D150" s="65" t="s">
        <v>511</v>
      </c>
      <c r="E150" s="65" t="s">
        <v>520</v>
      </c>
      <c r="F150" s="65" t="s">
        <v>521</v>
      </c>
      <c r="G150" s="65" t="s">
        <v>559</v>
      </c>
      <c r="H150" s="296">
        <v>149</v>
      </c>
      <c r="I150" s="301">
        <v>306520652</v>
      </c>
      <c r="J150" s="302">
        <v>102.5</v>
      </c>
      <c r="K150" s="301">
        <v>161143464</v>
      </c>
      <c r="L150" s="302">
        <v>273</v>
      </c>
      <c r="M150" s="301">
        <v>161074103</v>
      </c>
      <c r="N150" s="302">
        <v>125</v>
      </c>
      <c r="O150" s="301">
        <v>94116983</v>
      </c>
      <c r="P150" s="302">
        <v>50</v>
      </c>
      <c r="Q150" s="301">
        <v>84932864</v>
      </c>
      <c r="R150" s="302">
        <v>58</v>
      </c>
      <c r="S150" s="301">
        <v>53493769</v>
      </c>
      <c r="T150" s="301">
        <f t="shared" si="2"/>
        <v>757.5</v>
      </c>
      <c r="U150" s="303">
        <v>88</v>
      </c>
    </row>
    <row r="151" spans="1:21" x14ac:dyDescent="0.25">
      <c r="A151" s="300">
        <v>805012526</v>
      </c>
      <c r="B151" s="65" t="s">
        <v>719</v>
      </c>
      <c r="C151" s="65" t="s">
        <v>547</v>
      </c>
      <c r="D151" s="65" t="s">
        <v>544</v>
      </c>
      <c r="E151" s="65" t="s">
        <v>520</v>
      </c>
      <c r="F151" s="65" t="s">
        <v>521</v>
      </c>
      <c r="G151" s="65" t="s">
        <v>509</v>
      </c>
      <c r="H151" s="84">
        <v>150</v>
      </c>
      <c r="I151" s="301">
        <v>302744045</v>
      </c>
      <c r="J151" s="302">
        <v>65.5</v>
      </c>
      <c r="K151" s="301">
        <v>251339997</v>
      </c>
      <c r="L151" s="302">
        <v>3226</v>
      </c>
      <c r="M151" s="301">
        <v>12978478</v>
      </c>
      <c r="N151" s="302">
        <v>917</v>
      </c>
      <c r="O151" s="301">
        <v>12978478</v>
      </c>
      <c r="P151" s="302">
        <v>363</v>
      </c>
      <c r="Q151" s="301">
        <v>10282180</v>
      </c>
      <c r="R151" s="302">
        <v>70</v>
      </c>
      <c r="S151" s="301">
        <v>43966311</v>
      </c>
      <c r="T151" s="301">
        <f t="shared" si="2"/>
        <v>4791.5</v>
      </c>
      <c r="U151" s="303">
        <v>567</v>
      </c>
    </row>
    <row r="152" spans="1:21" x14ac:dyDescent="0.25">
      <c r="A152" s="300">
        <v>900041914</v>
      </c>
      <c r="B152" s="65" t="s">
        <v>720</v>
      </c>
      <c r="C152" s="65" t="s">
        <v>505</v>
      </c>
      <c r="D152" s="65" t="s">
        <v>506</v>
      </c>
      <c r="E152" s="65" t="s">
        <v>520</v>
      </c>
      <c r="F152" s="65" t="s">
        <v>521</v>
      </c>
      <c r="G152" s="65" t="s">
        <v>605</v>
      </c>
      <c r="H152" s="296">
        <v>151</v>
      </c>
      <c r="I152" s="301">
        <v>297188567</v>
      </c>
      <c r="J152" s="302">
        <v>131</v>
      </c>
      <c r="K152" s="301">
        <v>126575793</v>
      </c>
      <c r="L152" s="302">
        <v>64</v>
      </c>
      <c r="M152" s="301">
        <v>550913850</v>
      </c>
      <c r="N152" s="302">
        <v>32</v>
      </c>
      <c r="O152" s="301">
        <v>299824875</v>
      </c>
      <c r="P152" s="302">
        <v>32</v>
      </c>
      <c r="Q152" s="301">
        <v>135866187</v>
      </c>
      <c r="R152" s="302">
        <v>39</v>
      </c>
      <c r="S152" s="301">
        <v>84113351</v>
      </c>
      <c r="T152" s="301">
        <f t="shared" si="2"/>
        <v>449</v>
      </c>
      <c r="U152" s="303">
        <v>55</v>
      </c>
    </row>
    <row r="153" spans="1:21" x14ac:dyDescent="0.25">
      <c r="A153" s="300">
        <v>890920304</v>
      </c>
      <c r="B153" s="65" t="s">
        <v>721</v>
      </c>
      <c r="C153" s="65" t="s">
        <v>511</v>
      </c>
      <c r="D153" s="65" t="s">
        <v>511</v>
      </c>
      <c r="E153" s="65" t="s">
        <v>520</v>
      </c>
      <c r="F153" s="65" t="s">
        <v>521</v>
      </c>
      <c r="G153" s="65" t="s">
        <v>525</v>
      </c>
      <c r="H153" s="84">
        <v>152</v>
      </c>
      <c r="I153" s="301">
        <v>290044920</v>
      </c>
      <c r="J153" s="302">
        <v>98</v>
      </c>
      <c r="K153" s="301">
        <v>168692259</v>
      </c>
      <c r="L153" s="302">
        <v>112</v>
      </c>
      <c r="M153" s="301">
        <v>341906219</v>
      </c>
      <c r="N153" s="302">
        <v>64</v>
      </c>
      <c r="O153" s="301">
        <v>156906687</v>
      </c>
      <c r="P153" s="302">
        <v>87</v>
      </c>
      <c r="Q153" s="301">
        <v>48045661</v>
      </c>
      <c r="R153" s="302">
        <v>98</v>
      </c>
      <c r="S153" s="301">
        <v>29424864</v>
      </c>
      <c r="T153" s="301">
        <f t="shared" si="2"/>
        <v>611</v>
      </c>
      <c r="U153" s="303">
        <v>72</v>
      </c>
    </row>
    <row r="154" spans="1:21" x14ac:dyDescent="0.25">
      <c r="A154" s="300">
        <v>860000531</v>
      </c>
      <c r="B154" s="65" t="s">
        <v>722</v>
      </c>
      <c r="C154" s="65" t="s">
        <v>511</v>
      </c>
      <c r="D154" s="65" t="s">
        <v>511</v>
      </c>
      <c r="E154" s="65" t="s">
        <v>520</v>
      </c>
      <c r="F154" s="65" t="s">
        <v>521</v>
      </c>
      <c r="G154" s="65" t="s">
        <v>707</v>
      </c>
      <c r="H154" s="296">
        <v>153</v>
      </c>
      <c r="I154" s="301">
        <v>289567939</v>
      </c>
      <c r="J154" s="302">
        <v>97.5</v>
      </c>
      <c r="K154" s="301">
        <v>168925095</v>
      </c>
      <c r="L154" s="302">
        <v>355</v>
      </c>
      <c r="M154" s="301">
        <v>127126809</v>
      </c>
      <c r="N154" s="302">
        <v>291</v>
      </c>
      <c r="O154" s="301">
        <v>42228935</v>
      </c>
      <c r="P154" s="302">
        <v>135</v>
      </c>
      <c r="Q154" s="301">
        <v>28909492</v>
      </c>
      <c r="R154" s="302">
        <v>96</v>
      </c>
      <c r="S154" s="301">
        <v>29636522</v>
      </c>
      <c r="T154" s="301">
        <f t="shared" si="2"/>
        <v>1127.5</v>
      </c>
      <c r="U154" s="303">
        <v>134</v>
      </c>
    </row>
    <row r="155" spans="1:21" x14ac:dyDescent="0.25">
      <c r="A155" s="300">
        <v>860002175</v>
      </c>
      <c r="B155" s="65" t="s">
        <v>723</v>
      </c>
      <c r="C155" s="65" t="s">
        <v>511</v>
      </c>
      <c r="D155" s="65" t="s">
        <v>511</v>
      </c>
      <c r="E155" s="65" t="s">
        <v>520</v>
      </c>
      <c r="F155" s="65" t="s">
        <v>521</v>
      </c>
      <c r="G155" s="65" t="s">
        <v>724</v>
      </c>
      <c r="H155" s="84">
        <v>154</v>
      </c>
      <c r="I155" s="301">
        <v>289252271</v>
      </c>
      <c r="J155" s="302">
        <v>80.5</v>
      </c>
      <c r="K155" s="301">
        <v>207178947</v>
      </c>
      <c r="L155" s="302">
        <v>87</v>
      </c>
      <c r="M155" s="301">
        <v>427825027</v>
      </c>
      <c r="N155" s="302">
        <v>30</v>
      </c>
      <c r="O155" s="301">
        <v>323005223</v>
      </c>
      <c r="P155" s="302">
        <v>74</v>
      </c>
      <c r="Q155" s="301">
        <v>56162413</v>
      </c>
      <c r="R155" s="302">
        <v>84</v>
      </c>
      <c r="S155" s="301">
        <v>33886054</v>
      </c>
      <c r="T155" s="301">
        <f t="shared" si="2"/>
        <v>509.5</v>
      </c>
      <c r="U155" s="303">
        <v>64</v>
      </c>
    </row>
    <row r="156" spans="1:21" x14ac:dyDescent="0.25">
      <c r="A156" s="300">
        <v>860006333</v>
      </c>
      <c r="B156" s="65" t="s">
        <v>725</v>
      </c>
      <c r="C156" s="65" t="s">
        <v>511</v>
      </c>
      <c r="D156" s="65" t="s">
        <v>511</v>
      </c>
      <c r="E156" s="65" t="s">
        <v>507</v>
      </c>
      <c r="F156" s="65" t="s">
        <v>508</v>
      </c>
      <c r="G156" s="65" t="s">
        <v>512</v>
      </c>
      <c r="H156" s="296">
        <v>155</v>
      </c>
      <c r="I156" s="301">
        <v>287123902</v>
      </c>
      <c r="J156" s="302">
        <v>105.5</v>
      </c>
      <c r="K156" s="301">
        <v>155689168</v>
      </c>
      <c r="L156" s="302">
        <v>110</v>
      </c>
      <c r="M156" s="301">
        <v>362861058</v>
      </c>
      <c r="N156" s="302">
        <v>233</v>
      </c>
      <c r="O156" s="301">
        <v>51751917</v>
      </c>
      <c r="P156" s="302">
        <v>219</v>
      </c>
      <c r="Q156" s="301">
        <v>17802016</v>
      </c>
      <c r="R156" s="302">
        <v>282</v>
      </c>
      <c r="S156" s="301">
        <v>10534958</v>
      </c>
      <c r="T156" s="301">
        <f t="shared" si="2"/>
        <v>1104.5</v>
      </c>
      <c r="U156" s="303">
        <v>132</v>
      </c>
    </row>
    <row r="157" spans="1:21" x14ac:dyDescent="0.25">
      <c r="A157" s="300">
        <v>817000680</v>
      </c>
      <c r="B157" s="65" t="s">
        <v>726</v>
      </c>
      <c r="C157" s="65" t="s">
        <v>727</v>
      </c>
      <c r="D157" s="65" t="s">
        <v>714</v>
      </c>
      <c r="E157" s="65" t="s">
        <v>520</v>
      </c>
      <c r="F157" s="65" t="s">
        <v>521</v>
      </c>
      <c r="G157" s="65" t="s">
        <v>545</v>
      </c>
      <c r="H157" s="84">
        <v>156</v>
      </c>
      <c r="I157" s="301">
        <v>281823578</v>
      </c>
      <c r="J157" s="302">
        <v>89.5</v>
      </c>
      <c r="K157" s="301">
        <v>185560326</v>
      </c>
      <c r="L157" s="302">
        <v>203</v>
      </c>
      <c r="M157" s="301">
        <v>199597477</v>
      </c>
      <c r="N157" s="302">
        <v>265</v>
      </c>
      <c r="O157" s="301">
        <v>45441681</v>
      </c>
      <c r="P157" s="302">
        <v>123</v>
      </c>
      <c r="Q157" s="301">
        <v>33671153</v>
      </c>
      <c r="R157" s="302">
        <v>83</v>
      </c>
      <c r="S157" s="301">
        <v>34058625</v>
      </c>
      <c r="T157" s="301">
        <f t="shared" si="2"/>
        <v>919.5</v>
      </c>
      <c r="U157" s="303">
        <v>116</v>
      </c>
    </row>
    <row r="158" spans="1:21" x14ac:dyDescent="0.25">
      <c r="A158" s="300">
        <v>860002134</v>
      </c>
      <c r="B158" s="65" t="s">
        <v>728</v>
      </c>
      <c r="C158" s="65" t="s">
        <v>511</v>
      </c>
      <c r="D158" s="65" t="s">
        <v>511</v>
      </c>
      <c r="E158" s="65" t="s">
        <v>520</v>
      </c>
      <c r="F158" s="65" t="s">
        <v>521</v>
      </c>
      <c r="G158" s="65" t="s">
        <v>564</v>
      </c>
      <c r="H158" s="296">
        <v>157</v>
      </c>
      <c r="I158" s="301">
        <v>281171916</v>
      </c>
      <c r="J158" s="302">
        <v>71</v>
      </c>
      <c r="K158" s="301">
        <v>226731047</v>
      </c>
      <c r="L158" s="302">
        <v>139</v>
      </c>
      <c r="M158" s="301">
        <v>295656641</v>
      </c>
      <c r="N158" s="302">
        <v>93</v>
      </c>
      <c r="O158" s="301">
        <v>120524636</v>
      </c>
      <c r="P158" s="302">
        <v>157</v>
      </c>
      <c r="Q158" s="301">
        <v>25285623</v>
      </c>
      <c r="R158" s="302">
        <v>177</v>
      </c>
      <c r="S158" s="301">
        <v>17654830</v>
      </c>
      <c r="T158" s="301">
        <f t="shared" si="2"/>
        <v>794</v>
      </c>
      <c r="U158" s="303">
        <v>93</v>
      </c>
    </row>
    <row r="159" spans="1:21" x14ac:dyDescent="0.25">
      <c r="A159" s="300">
        <v>860024586</v>
      </c>
      <c r="B159" s="65" t="s">
        <v>729</v>
      </c>
      <c r="C159" s="65" t="s">
        <v>511</v>
      </c>
      <c r="D159" s="65" t="s">
        <v>511</v>
      </c>
      <c r="E159" s="65" t="s">
        <v>520</v>
      </c>
      <c r="F159" s="65" t="s">
        <v>521</v>
      </c>
      <c r="G159" s="65" t="s">
        <v>668</v>
      </c>
      <c r="H159" s="84">
        <v>158</v>
      </c>
      <c r="I159" s="301">
        <v>279423074</v>
      </c>
      <c r="J159" s="302">
        <v>101</v>
      </c>
      <c r="K159" s="301">
        <v>163094562</v>
      </c>
      <c r="L159" s="302">
        <v>805</v>
      </c>
      <c r="M159" s="301">
        <v>59941191</v>
      </c>
      <c r="N159" s="302">
        <v>439</v>
      </c>
      <c r="O159" s="301">
        <v>28487721</v>
      </c>
      <c r="P159" s="302">
        <v>287</v>
      </c>
      <c r="Q159" s="301">
        <v>13648683</v>
      </c>
      <c r="R159" s="302">
        <v>337</v>
      </c>
      <c r="S159" s="301">
        <v>8376843</v>
      </c>
      <c r="T159" s="301">
        <f t="shared" si="2"/>
        <v>2127</v>
      </c>
      <c r="U159" s="303">
        <v>256</v>
      </c>
    </row>
    <row r="160" spans="1:21" x14ac:dyDescent="0.25">
      <c r="A160" s="300">
        <v>830126302</v>
      </c>
      <c r="B160" s="65" t="s">
        <v>730</v>
      </c>
      <c r="C160" s="65" t="s">
        <v>511</v>
      </c>
      <c r="D160" s="65" t="s">
        <v>511</v>
      </c>
      <c r="E160" s="65" t="s">
        <v>520</v>
      </c>
      <c r="F160" s="65" t="s">
        <v>521</v>
      </c>
      <c r="G160" s="65" t="s">
        <v>559</v>
      </c>
      <c r="H160" s="296">
        <v>159</v>
      </c>
      <c r="I160" s="301">
        <v>278601405</v>
      </c>
      <c r="J160" s="302">
        <v>144.5</v>
      </c>
      <c r="K160" s="301">
        <v>115594388</v>
      </c>
      <c r="L160" s="302">
        <v>189</v>
      </c>
      <c r="M160" s="301">
        <v>211710421</v>
      </c>
      <c r="N160" s="302">
        <v>136</v>
      </c>
      <c r="O160" s="301">
        <v>87991127</v>
      </c>
      <c r="P160" s="302">
        <v>52</v>
      </c>
      <c r="Q160" s="301">
        <v>81230846</v>
      </c>
      <c r="R160" s="302">
        <v>61</v>
      </c>
      <c r="S160" s="301">
        <v>51004934</v>
      </c>
      <c r="T160" s="301">
        <f t="shared" si="2"/>
        <v>741.5</v>
      </c>
      <c r="U160" s="303">
        <v>84</v>
      </c>
    </row>
    <row r="161" spans="1:21" x14ac:dyDescent="0.25">
      <c r="A161" s="300">
        <v>890201674</v>
      </c>
      <c r="B161" s="65" t="s">
        <v>731</v>
      </c>
      <c r="C161" s="65" t="s">
        <v>732</v>
      </c>
      <c r="D161" s="65" t="s">
        <v>733</v>
      </c>
      <c r="E161" s="65" t="s">
        <v>520</v>
      </c>
      <c r="F161" s="65" t="s">
        <v>521</v>
      </c>
      <c r="G161" s="65" t="s">
        <v>509</v>
      </c>
      <c r="H161" s="84">
        <v>160</v>
      </c>
      <c r="I161" s="301">
        <v>278155333</v>
      </c>
      <c r="J161" s="302">
        <v>61.5</v>
      </c>
      <c r="K161" s="301">
        <v>275997050</v>
      </c>
      <c r="L161" s="302">
        <v>4117</v>
      </c>
      <c r="M161" s="301">
        <v>9657869</v>
      </c>
      <c r="N161" s="302">
        <v>1207</v>
      </c>
      <c r="O161" s="301">
        <v>9657869</v>
      </c>
      <c r="P161" s="302">
        <v>435</v>
      </c>
      <c r="Q161" s="301">
        <v>8324112</v>
      </c>
      <c r="R161" s="302">
        <v>360</v>
      </c>
      <c r="S161" s="301">
        <v>7785351</v>
      </c>
      <c r="T161" s="301">
        <f t="shared" si="2"/>
        <v>6340.5</v>
      </c>
      <c r="U161" s="303">
        <v>725</v>
      </c>
    </row>
    <row r="162" spans="1:21" x14ac:dyDescent="0.25">
      <c r="A162" s="300">
        <v>800243792</v>
      </c>
      <c r="B162" s="65" t="s">
        <v>734</v>
      </c>
      <c r="C162" s="65" t="s">
        <v>511</v>
      </c>
      <c r="D162" s="65" t="s">
        <v>511</v>
      </c>
      <c r="E162" s="65" t="s">
        <v>520</v>
      </c>
      <c r="F162" s="65" t="s">
        <v>521</v>
      </c>
      <c r="G162" s="65" t="s">
        <v>605</v>
      </c>
      <c r="H162" s="296">
        <v>161</v>
      </c>
      <c r="I162" s="301">
        <v>275884611</v>
      </c>
      <c r="J162" s="302">
        <v>82</v>
      </c>
      <c r="K162" s="301">
        <v>204922826</v>
      </c>
      <c r="L162" s="302">
        <v>120</v>
      </c>
      <c r="M162" s="301">
        <v>327982208</v>
      </c>
      <c r="N162" s="302">
        <v>176</v>
      </c>
      <c r="O162" s="301">
        <v>67471651</v>
      </c>
      <c r="P162" s="302">
        <v>377</v>
      </c>
      <c r="Q162" s="301">
        <v>9894315</v>
      </c>
      <c r="R162" s="302">
        <v>417</v>
      </c>
      <c r="S162" s="301">
        <v>6376685</v>
      </c>
      <c r="T162" s="301">
        <f t="shared" si="2"/>
        <v>1333</v>
      </c>
      <c r="U162" s="303">
        <v>166</v>
      </c>
    </row>
    <row r="163" spans="1:21" x14ac:dyDescent="0.25">
      <c r="A163" s="300">
        <v>860003009</v>
      </c>
      <c r="B163" s="65" t="s">
        <v>735</v>
      </c>
      <c r="C163" s="65" t="s">
        <v>511</v>
      </c>
      <c r="D163" s="65" t="s">
        <v>511</v>
      </c>
      <c r="E163" s="65" t="s">
        <v>520</v>
      </c>
      <c r="F163" s="65" t="s">
        <v>736</v>
      </c>
      <c r="G163" s="65" t="s">
        <v>737</v>
      </c>
      <c r="H163" s="84">
        <v>162</v>
      </c>
      <c r="I163" s="301">
        <v>274678071</v>
      </c>
      <c r="J163" s="302">
        <v>96</v>
      </c>
      <c r="K163" s="301">
        <v>172581640</v>
      </c>
      <c r="L163" s="302">
        <v>257</v>
      </c>
      <c r="M163" s="301">
        <v>167545502</v>
      </c>
      <c r="N163" s="302">
        <v>277</v>
      </c>
      <c r="O163" s="301">
        <v>44070663</v>
      </c>
      <c r="P163" s="302">
        <v>233</v>
      </c>
      <c r="Q163" s="301">
        <v>16966815</v>
      </c>
      <c r="R163" s="302">
        <v>147</v>
      </c>
      <c r="S163" s="301">
        <v>20778463</v>
      </c>
      <c r="T163" s="301">
        <f t="shared" si="2"/>
        <v>1172</v>
      </c>
      <c r="U163" s="303">
        <v>143</v>
      </c>
    </row>
    <row r="164" spans="1:21" x14ac:dyDescent="0.25">
      <c r="A164" s="300">
        <v>890300686</v>
      </c>
      <c r="B164" s="65" t="s">
        <v>738</v>
      </c>
      <c r="C164" s="65" t="s">
        <v>547</v>
      </c>
      <c r="D164" s="65" t="s">
        <v>544</v>
      </c>
      <c r="E164" s="65" t="s">
        <v>520</v>
      </c>
      <c r="F164" s="65" t="s">
        <v>521</v>
      </c>
      <c r="G164" s="65" t="s">
        <v>525</v>
      </c>
      <c r="H164" s="296">
        <v>163</v>
      </c>
      <c r="I164" s="301">
        <v>273693430</v>
      </c>
      <c r="J164" s="302">
        <v>80</v>
      </c>
      <c r="K164" s="301">
        <v>208431008</v>
      </c>
      <c r="L164" s="302">
        <v>133</v>
      </c>
      <c r="M164" s="301">
        <v>307671907</v>
      </c>
      <c r="N164" s="302">
        <v>164</v>
      </c>
      <c r="O164" s="301">
        <v>73239049</v>
      </c>
      <c r="P164" s="302">
        <v>291</v>
      </c>
      <c r="Q164" s="301">
        <v>13467953</v>
      </c>
      <c r="R164" s="302">
        <v>266</v>
      </c>
      <c r="S164" s="301">
        <v>11142156</v>
      </c>
      <c r="T164" s="301">
        <f t="shared" si="2"/>
        <v>1097</v>
      </c>
      <c r="U164" s="303">
        <v>131</v>
      </c>
    </row>
    <row r="165" spans="1:21" x14ac:dyDescent="0.25">
      <c r="A165" s="300">
        <v>800230308</v>
      </c>
      <c r="B165" s="65" t="s">
        <v>739</v>
      </c>
      <c r="C165" s="65" t="s">
        <v>585</v>
      </c>
      <c r="D165" s="65" t="s">
        <v>586</v>
      </c>
      <c r="E165" s="65" t="s">
        <v>520</v>
      </c>
      <c r="F165" s="65" t="s">
        <v>521</v>
      </c>
      <c r="G165" s="65" t="s">
        <v>601</v>
      </c>
      <c r="H165" s="84">
        <v>164</v>
      </c>
      <c r="I165" s="301">
        <v>272843699</v>
      </c>
      <c r="J165" s="302">
        <v>116</v>
      </c>
      <c r="K165" s="301">
        <v>144757828</v>
      </c>
      <c r="L165" s="302">
        <v>1048</v>
      </c>
      <c r="M165" s="301">
        <v>45145435</v>
      </c>
      <c r="N165" s="302">
        <v>317</v>
      </c>
      <c r="O165" s="301">
        <v>38932084</v>
      </c>
      <c r="P165" s="302">
        <v>208</v>
      </c>
      <c r="Q165" s="301">
        <v>18445312</v>
      </c>
      <c r="R165" s="302">
        <v>284</v>
      </c>
      <c r="S165" s="301">
        <v>10475802</v>
      </c>
      <c r="T165" s="301">
        <f t="shared" si="2"/>
        <v>2137</v>
      </c>
      <c r="U165" s="303">
        <v>259</v>
      </c>
    </row>
    <row r="166" spans="1:21" x14ac:dyDescent="0.25">
      <c r="A166" s="300">
        <v>891300959</v>
      </c>
      <c r="B166" s="65" t="s">
        <v>740</v>
      </c>
      <c r="C166" s="65" t="s">
        <v>612</v>
      </c>
      <c r="D166" s="65" t="s">
        <v>544</v>
      </c>
      <c r="E166" s="65" t="s">
        <v>520</v>
      </c>
      <c r="F166" s="65" t="s">
        <v>521</v>
      </c>
      <c r="G166" s="65" t="s">
        <v>605</v>
      </c>
      <c r="H166" s="296">
        <v>165</v>
      </c>
      <c r="I166" s="301">
        <v>272593352</v>
      </c>
      <c r="J166" s="302">
        <v>77.5</v>
      </c>
      <c r="K166" s="301">
        <v>212293839</v>
      </c>
      <c r="L166" s="302">
        <v>168</v>
      </c>
      <c r="M166" s="301">
        <v>240261215</v>
      </c>
      <c r="N166" s="302">
        <v>379</v>
      </c>
      <c r="O166" s="301">
        <v>32988594</v>
      </c>
      <c r="P166" s="302">
        <v>274</v>
      </c>
      <c r="Q166" s="301">
        <v>14133254</v>
      </c>
      <c r="R166" s="302">
        <v>426</v>
      </c>
      <c r="S166" s="301">
        <v>6238850</v>
      </c>
      <c r="T166" s="301">
        <f t="shared" si="2"/>
        <v>1489.5</v>
      </c>
      <c r="U166" s="303">
        <v>181</v>
      </c>
    </row>
    <row r="167" spans="1:21" x14ac:dyDescent="0.25">
      <c r="A167" s="300">
        <v>860025266</v>
      </c>
      <c r="B167" s="65" t="s">
        <v>741</v>
      </c>
      <c r="C167" s="65" t="s">
        <v>585</v>
      </c>
      <c r="D167" s="65" t="s">
        <v>586</v>
      </c>
      <c r="E167" s="65" t="s">
        <v>520</v>
      </c>
      <c r="F167" s="65" t="s">
        <v>521</v>
      </c>
      <c r="G167" s="65" t="s">
        <v>648</v>
      </c>
      <c r="H167" s="84">
        <v>166</v>
      </c>
      <c r="I167" s="301">
        <v>272123369</v>
      </c>
      <c r="J167" s="302">
        <v>297</v>
      </c>
      <c r="K167" s="301">
        <v>50366225</v>
      </c>
      <c r="L167" s="302">
        <v>105</v>
      </c>
      <c r="M167" s="301">
        <v>373806317</v>
      </c>
      <c r="N167" s="302">
        <v>404</v>
      </c>
      <c r="O167" s="301">
        <v>31163957</v>
      </c>
      <c r="P167" s="302">
        <v>234</v>
      </c>
      <c r="Q167" s="301">
        <v>16961792</v>
      </c>
      <c r="R167" s="302">
        <v>430</v>
      </c>
      <c r="S167" s="301">
        <v>6171685</v>
      </c>
      <c r="T167" s="301">
        <f t="shared" si="2"/>
        <v>1636</v>
      </c>
      <c r="U167" s="303">
        <v>196</v>
      </c>
    </row>
    <row r="168" spans="1:21" x14ac:dyDescent="0.25">
      <c r="A168" s="300">
        <v>891100445</v>
      </c>
      <c r="B168" s="65" t="s">
        <v>742</v>
      </c>
      <c r="C168" s="65" t="s">
        <v>511</v>
      </c>
      <c r="D168" s="65" t="s">
        <v>511</v>
      </c>
      <c r="E168" s="65" t="s">
        <v>520</v>
      </c>
      <c r="F168" s="65" t="s">
        <v>521</v>
      </c>
      <c r="G168" s="65" t="s">
        <v>525</v>
      </c>
      <c r="H168" s="296">
        <v>167</v>
      </c>
      <c r="I168" s="301">
        <v>267649913</v>
      </c>
      <c r="J168" s="302">
        <v>102</v>
      </c>
      <c r="K168" s="301">
        <v>162149472</v>
      </c>
      <c r="L168" s="302">
        <v>89</v>
      </c>
      <c r="M168" s="301">
        <v>424180527</v>
      </c>
      <c r="N168" s="302">
        <v>209</v>
      </c>
      <c r="O168" s="301">
        <v>56810527</v>
      </c>
      <c r="P168" s="302">
        <v>276</v>
      </c>
      <c r="Q168" s="301">
        <v>14114401</v>
      </c>
      <c r="R168" s="302">
        <v>285</v>
      </c>
      <c r="S168" s="301">
        <v>10315210</v>
      </c>
      <c r="T168" s="301">
        <f t="shared" si="2"/>
        <v>1128</v>
      </c>
      <c r="U168" s="303">
        <v>136</v>
      </c>
    </row>
    <row r="169" spans="1:21" x14ac:dyDescent="0.25">
      <c r="A169" s="300">
        <v>830068957</v>
      </c>
      <c r="B169" s="65" t="s">
        <v>743</v>
      </c>
      <c r="C169" s="65" t="s">
        <v>511</v>
      </c>
      <c r="D169" s="65" t="s">
        <v>511</v>
      </c>
      <c r="E169" s="65" t="s">
        <v>520</v>
      </c>
      <c r="F169" s="65" t="s">
        <v>521</v>
      </c>
      <c r="G169" s="65" t="s">
        <v>517</v>
      </c>
      <c r="H169" s="84">
        <v>168</v>
      </c>
      <c r="I169" s="301">
        <v>266194990</v>
      </c>
      <c r="J169" s="302">
        <v>92</v>
      </c>
      <c r="K169" s="301">
        <v>179494424</v>
      </c>
      <c r="L169" s="302">
        <v>240</v>
      </c>
      <c r="M169" s="301">
        <v>176314080</v>
      </c>
      <c r="N169" s="302">
        <v>156</v>
      </c>
      <c r="O169" s="301">
        <v>77802626</v>
      </c>
      <c r="P169" s="302">
        <v>90</v>
      </c>
      <c r="Q169" s="301">
        <v>47523553</v>
      </c>
      <c r="R169" s="302">
        <v>68</v>
      </c>
      <c r="S169" s="301">
        <v>44057748</v>
      </c>
      <c r="T169" s="301">
        <f t="shared" si="2"/>
        <v>814</v>
      </c>
      <c r="U169" s="303">
        <v>97</v>
      </c>
    </row>
    <row r="170" spans="1:21" x14ac:dyDescent="0.25">
      <c r="A170" s="300">
        <v>830101107</v>
      </c>
      <c r="B170" s="65" t="s">
        <v>744</v>
      </c>
      <c r="C170" s="65" t="s">
        <v>511</v>
      </c>
      <c r="D170" s="65" t="s">
        <v>511</v>
      </c>
      <c r="E170" s="65" t="s">
        <v>520</v>
      </c>
      <c r="F170" s="65" t="s">
        <v>521</v>
      </c>
      <c r="G170" s="65" t="s">
        <v>512</v>
      </c>
      <c r="H170" s="296">
        <v>169</v>
      </c>
      <c r="I170" s="301">
        <v>264195070</v>
      </c>
      <c r="J170" s="302">
        <v>85.5</v>
      </c>
      <c r="K170" s="301">
        <v>198813273</v>
      </c>
      <c r="L170" s="302">
        <v>1520</v>
      </c>
      <c r="M170" s="301">
        <v>31014727</v>
      </c>
      <c r="N170" s="302">
        <v>1371</v>
      </c>
      <c r="O170" s="301">
        <v>8586130</v>
      </c>
      <c r="P170" s="302">
        <v>503</v>
      </c>
      <c r="Q170" s="301">
        <v>6759623</v>
      </c>
      <c r="R170" s="302">
        <v>227</v>
      </c>
      <c r="S170" s="301">
        <v>13229785</v>
      </c>
      <c r="T170" s="301">
        <f t="shared" si="2"/>
        <v>3875.5</v>
      </c>
      <c r="U170" s="303">
        <v>451</v>
      </c>
    </row>
    <row r="171" spans="1:21" x14ac:dyDescent="0.25">
      <c r="A171" s="300">
        <v>830010337</v>
      </c>
      <c r="B171" s="65" t="s">
        <v>745</v>
      </c>
      <c r="C171" s="65" t="s">
        <v>511</v>
      </c>
      <c r="D171" s="65" t="s">
        <v>511</v>
      </c>
      <c r="E171" s="65" t="s">
        <v>520</v>
      </c>
      <c r="F171" s="65" t="s">
        <v>521</v>
      </c>
      <c r="G171" s="65" t="s">
        <v>564</v>
      </c>
      <c r="H171" s="84">
        <v>170</v>
      </c>
      <c r="I171" s="301">
        <v>264095966</v>
      </c>
      <c r="J171" s="302">
        <v>74</v>
      </c>
      <c r="K171" s="301">
        <v>218754884</v>
      </c>
      <c r="L171" s="302">
        <v>215</v>
      </c>
      <c r="M171" s="301">
        <v>191140683</v>
      </c>
      <c r="N171" s="302">
        <v>118</v>
      </c>
      <c r="O171" s="301">
        <v>100660494</v>
      </c>
      <c r="P171" s="302">
        <v>84</v>
      </c>
      <c r="Q171" s="301">
        <v>49016071</v>
      </c>
      <c r="R171" s="302">
        <v>110</v>
      </c>
      <c r="S171" s="301">
        <v>25893247</v>
      </c>
      <c r="T171" s="301">
        <f t="shared" si="2"/>
        <v>771</v>
      </c>
      <c r="U171" s="303">
        <v>92</v>
      </c>
    </row>
    <row r="172" spans="1:21" x14ac:dyDescent="0.25">
      <c r="A172" s="300">
        <v>800173557</v>
      </c>
      <c r="B172" s="65" t="s">
        <v>746</v>
      </c>
      <c r="C172" s="65" t="s">
        <v>511</v>
      </c>
      <c r="D172" s="65" t="s">
        <v>511</v>
      </c>
      <c r="E172" s="65" t="s">
        <v>520</v>
      </c>
      <c r="F172" s="65" t="s">
        <v>521</v>
      </c>
      <c r="G172" s="65" t="s">
        <v>556</v>
      </c>
      <c r="H172" s="296">
        <v>171</v>
      </c>
      <c r="I172" s="301">
        <v>262386367</v>
      </c>
      <c r="J172" s="302">
        <v>253.5</v>
      </c>
      <c r="K172" s="301">
        <v>59417514</v>
      </c>
      <c r="L172" s="302">
        <v>43</v>
      </c>
      <c r="M172" s="301">
        <v>693622233</v>
      </c>
      <c r="N172" s="302">
        <v>79</v>
      </c>
      <c r="O172" s="301">
        <v>138957586</v>
      </c>
      <c r="P172" s="302">
        <v>92</v>
      </c>
      <c r="Q172" s="301">
        <v>47330361</v>
      </c>
      <c r="R172" s="302">
        <v>173</v>
      </c>
      <c r="S172" s="301">
        <v>18143328</v>
      </c>
      <c r="T172" s="301">
        <f t="shared" si="2"/>
        <v>811.5</v>
      </c>
      <c r="U172" s="303">
        <v>96</v>
      </c>
    </row>
    <row r="173" spans="1:21" x14ac:dyDescent="0.25">
      <c r="A173" s="300">
        <v>860001307</v>
      </c>
      <c r="B173" s="65" t="s">
        <v>747</v>
      </c>
      <c r="C173" s="65" t="s">
        <v>511</v>
      </c>
      <c r="D173" s="65" t="s">
        <v>511</v>
      </c>
      <c r="E173" s="65" t="s">
        <v>520</v>
      </c>
      <c r="F173" s="65" t="s">
        <v>521</v>
      </c>
      <c r="G173" s="65" t="s">
        <v>556</v>
      </c>
      <c r="H173" s="84">
        <v>172</v>
      </c>
      <c r="I173" s="301">
        <v>261600735</v>
      </c>
      <c r="J173" s="302">
        <v>157.5</v>
      </c>
      <c r="K173" s="301">
        <v>103430671</v>
      </c>
      <c r="L173" s="302">
        <v>77</v>
      </c>
      <c r="M173" s="301">
        <v>458990265</v>
      </c>
      <c r="N173" s="302">
        <v>122</v>
      </c>
      <c r="O173" s="301">
        <v>96523924</v>
      </c>
      <c r="P173" s="302">
        <v>129</v>
      </c>
      <c r="Q173" s="301">
        <v>31063708</v>
      </c>
      <c r="R173" s="302">
        <v>168</v>
      </c>
      <c r="S173" s="301">
        <v>18550884</v>
      </c>
      <c r="T173" s="301">
        <f t="shared" si="2"/>
        <v>825.5</v>
      </c>
      <c r="U173" s="303">
        <v>101</v>
      </c>
    </row>
    <row r="174" spans="1:21" x14ac:dyDescent="0.25">
      <c r="A174" s="300">
        <v>890900291</v>
      </c>
      <c r="B174" s="65" t="s">
        <v>748</v>
      </c>
      <c r="C174" s="65" t="s">
        <v>570</v>
      </c>
      <c r="D174" s="65" t="s">
        <v>506</v>
      </c>
      <c r="E174" s="65" t="s">
        <v>520</v>
      </c>
      <c r="F174" s="65" t="s">
        <v>521</v>
      </c>
      <c r="G174" s="65" t="s">
        <v>525</v>
      </c>
      <c r="H174" s="296">
        <v>173</v>
      </c>
      <c r="I174" s="301">
        <v>259997491</v>
      </c>
      <c r="J174" s="302">
        <v>138.5</v>
      </c>
      <c r="K174" s="301">
        <v>120189416</v>
      </c>
      <c r="L174" s="302">
        <v>59</v>
      </c>
      <c r="M174" s="301">
        <v>575588859</v>
      </c>
      <c r="N174" s="302">
        <v>200</v>
      </c>
      <c r="O174" s="301">
        <v>59488738</v>
      </c>
      <c r="P174" s="302">
        <v>161</v>
      </c>
      <c r="Q174" s="301">
        <v>24387474</v>
      </c>
      <c r="R174" s="302">
        <v>150</v>
      </c>
      <c r="S174" s="301">
        <v>20281143</v>
      </c>
      <c r="T174" s="301">
        <f t="shared" si="2"/>
        <v>881.5</v>
      </c>
      <c r="U174" s="303">
        <v>107</v>
      </c>
    </row>
    <row r="175" spans="1:21" x14ac:dyDescent="0.25">
      <c r="A175" s="300">
        <v>860515770</v>
      </c>
      <c r="B175" s="65" t="s">
        <v>749</v>
      </c>
      <c r="C175" s="65" t="s">
        <v>511</v>
      </c>
      <c r="D175" s="65" t="s">
        <v>511</v>
      </c>
      <c r="E175" s="65" t="s">
        <v>520</v>
      </c>
      <c r="F175" s="65" t="s">
        <v>521</v>
      </c>
      <c r="G175" s="65" t="s">
        <v>724</v>
      </c>
      <c r="H175" s="84">
        <v>174</v>
      </c>
      <c r="I175" s="301">
        <v>257398847</v>
      </c>
      <c r="J175" s="302">
        <v>74.5</v>
      </c>
      <c r="K175" s="301">
        <v>218521180</v>
      </c>
      <c r="L175" s="302">
        <v>162</v>
      </c>
      <c r="M175" s="301">
        <v>244371901</v>
      </c>
      <c r="N175" s="302">
        <v>268</v>
      </c>
      <c r="O175" s="301">
        <v>45119108</v>
      </c>
      <c r="P175" s="302">
        <v>109</v>
      </c>
      <c r="Q175" s="301">
        <v>38067939</v>
      </c>
      <c r="R175" s="302">
        <v>105</v>
      </c>
      <c r="S175" s="301">
        <v>27147346</v>
      </c>
      <c r="T175" s="301">
        <f t="shared" si="2"/>
        <v>892.5</v>
      </c>
      <c r="U175" s="303">
        <v>110</v>
      </c>
    </row>
    <row r="176" spans="1:21" x14ac:dyDescent="0.25">
      <c r="A176" s="300">
        <v>890101880</v>
      </c>
      <c r="B176" s="65" t="s">
        <v>750</v>
      </c>
      <c r="C176" s="65" t="s">
        <v>585</v>
      </c>
      <c r="D176" s="65" t="s">
        <v>586</v>
      </c>
      <c r="E176" s="65" t="s">
        <v>520</v>
      </c>
      <c r="F176" s="65" t="s">
        <v>521</v>
      </c>
      <c r="G176" s="65" t="s">
        <v>509</v>
      </c>
      <c r="H176" s="296">
        <v>175</v>
      </c>
      <c r="I176" s="301">
        <v>256642897</v>
      </c>
      <c r="J176" s="302">
        <v>65</v>
      </c>
      <c r="K176" s="301">
        <v>252558369</v>
      </c>
      <c r="L176" s="302">
        <v>4737</v>
      </c>
      <c r="M176" s="301">
        <v>8113108</v>
      </c>
      <c r="N176" s="302">
        <v>1442</v>
      </c>
      <c r="O176" s="301">
        <v>8113108</v>
      </c>
      <c r="P176" s="302">
        <v>536</v>
      </c>
      <c r="Q176" s="301">
        <v>6334153</v>
      </c>
      <c r="R176" s="302">
        <v>464</v>
      </c>
      <c r="S176" s="301">
        <v>5534305</v>
      </c>
      <c r="T176" s="301">
        <f t="shared" si="2"/>
        <v>7419</v>
      </c>
      <c r="U176" s="303">
        <v>848</v>
      </c>
    </row>
    <row r="177" spans="1:21" x14ac:dyDescent="0.25">
      <c r="A177" s="300">
        <v>890301690</v>
      </c>
      <c r="B177" s="65" t="s">
        <v>751</v>
      </c>
      <c r="C177" s="65" t="s">
        <v>547</v>
      </c>
      <c r="D177" s="65" t="s">
        <v>544</v>
      </c>
      <c r="E177" s="65" t="s">
        <v>520</v>
      </c>
      <c r="F177" s="65" t="s">
        <v>521</v>
      </c>
      <c r="G177" s="65" t="s">
        <v>525</v>
      </c>
      <c r="H177" s="84">
        <v>176</v>
      </c>
      <c r="I177" s="301">
        <v>255245561</v>
      </c>
      <c r="J177" s="302">
        <v>87</v>
      </c>
      <c r="K177" s="301">
        <v>195301743</v>
      </c>
      <c r="L177" s="302">
        <v>103</v>
      </c>
      <c r="M177" s="301">
        <v>376879627</v>
      </c>
      <c r="N177" s="302">
        <v>161</v>
      </c>
      <c r="O177" s="301">
        <v>74321757</v>
      </c>
      <c r="P177" s="302">
        <v>185</v>
      </c>
      <c r="Q177" s="301">
        <v>21051210</v>
      </c>
      <c r="R177" s="302">
        <v>152</v>
      </c>
      <c r="S177" s="301">
        <v>20041990</v>
      </c>
      <c r="T177" s="301">
        <f t="shared" si="2"/>
        <v>864</v>
      </c>
      <c r="U177" s="303">
        <v>104</v>
      </c>
    </row>
    <row r="178" spans="1:21" x14ac:dyDescent="0.25">
      <c r="A178" s="300">
        <v>891900129</v>
      </c>
      <c r="B178" s="65" t="s">
        <v>752</v>
      </c>
      <c r="C178" s="65" t="s">
        <v>547</v>
      </c>
      <c r="D178" s="65" t="s">
        <v>544</v>
      </c>
      <c r="E178" s="65" t="s">
        <v>520</v>
      </c>
      <c r="F178" s="65" t="s">
        <v>521</v>
      </c>
      <c r="G178" s="65" t="s">
        <v>525</v>
      </c>
      <c r="H178" s="296">
        <v>177</v>
      </c>
      <c r="I178" s="301">
        <v>254624394</v>
      </c>
      <c r="J178" s="302">
        <v>71.5</v>
      </c>
      <c r="K178" s="301">
        <v>226193824</v>
      </c>
      <c r="L178" s="302">
        <v>449</v>
      </c>
      <c r="M178" s="301">
        <v>102918712</v>
      </c>
      <c r="N178" s="302">
        <v>266</v>
      </c>
      <c r="O178" s="301">
        <v>45261178</v>
      </c>
      <c r="P178" s="302">
        <v>149</v>
      </c>
      <c r="Q178" s="301">
        <v>26257168</v>
      </c>
      <c r="R178" s="302">
        <v>166</v>
      </c>
      <c r="S178" s="301">
        <v>18591453</v>
      </c>
      <c r="T178" s="301">
        <f t="shared" si="2"/>
        <v>1278.5</v>
      </c>
      <c r="U178" s="303">
        <v>160</v>
      </c>
    </row>
    <row r="179" spans="1:21" x14ac:dyDescent="0.25">
      <c r="A179" s="300">
        <v>890302629</v>
      </c>
      <c r="B179" s="65" t="s">
        <v>753</v>
      </c>
      <c r="C179" s="65" t="s">
        <v>547</v>
      </c>
      <c r="D179" s="65" t="s">
        <v>544</v>
      </c>
      <c r="E179" s="65" t="s">
        <v>520</v>
      </c>
      <c r="F179" s="65" t="s">
        <v>736</v>
      </c>
      <c r="G179" s="65" t="s">
        <v>707</v>
      </c>
      <c r="H179" s="84">
        <v>178</v>
      </c>
      <c r="I179" s="301">
        <v>254548417</v>
      </c>
      <c r="J179" s="302">
        <v>155</v>
      </c>
      <c r="K179" s="301">
        <v>104839573</v>
      </c>
      <c r="L179" s="302">
        <v>873</v>
      </c>
      <c r="M179" s="301">
        <v>55364986</v>
      </c>
      <c r="N179" s="302">
        <v>1165</v>
      </c>
      <c r="O179" s="301">
        <v>10031177</v>
      </c>
      <c r="P179" s="302">
        <v>833</v>
      </c>
      <c r="Q179" s="301">
        <v>3764925</v>
      </c>
      <c r="R179" s="302">
        <v>962</v>
      </c>
      <c r="S179" s="301">
        <v>2061139</v>
      </c>
      <c r="T179" s="301">
        <f t="shared" si="2"/>
        <v>4166</v>
      </c>
      <c r="U179" s="303">
        <v>490</v>
      </c>
    </row>
    <row r="180" spans="1:21" x14ac:dyDescent="0.25">
      <c r="A180" s="300">
        <v>860005265</v>
      </c>
      <c r="B180" s="65" t="s">
        <v>754</v>
      </c>
      <c r="C180" s="65" t="s">
        <v>511</v>
      </c>
      <c r="D180" s="65" t="s">
        <v>511</v>
      </c>
      <c r="E180" s="65" t="s">
        <v>520</v>
      </c>
      <c r="F180" s="65" t="s">
        <v>521</v>
      </c>
      <c r="G180" s="65" t="s">
        <v>512</v>
      </c>
      <c r="H180" s="296">
        <v>179</v>
      </c>
      <c r="I180" s="301">
        <v>254361712</v>
      </c>
      <c r="J180" s="302">
        <v>75</v>
      </c>
      <c r="K180" s="301">
        <v>216009795</v>
      </c>
      <c r="L180" s="302">
        <v>174</v>
      </c>
      <c r="M180" s="301">
        <v>237261268</v>
      </c>
      <c r="N180" s="302">
        <v>105</v>
      </c>
      <c r="O180" s="301">
        <v>108451018</v>
      </c>
      <c r="P180" s="302">
        <v>380</v>
      </c>
      <c r="Q180" s="301">
        <v>9864148</v>
      </c>
      <c r="R180" s="302">
        <v>248</v>
      </c>
      <c r="S180" s="301">
        <v>12051365</v>
      </c>
      <c r="T180" s="301">
        <f t="shared" si="2"/>
        <v>1161</v>
      </c>
      <c r="U180" s="303">
        <v>141</v>
      </c>
    </row>
    <row r="181" spans="1:21" x14ac:dyDescent="0.25">
      <c r="A181" s="300">
        <v>802011190</v>
      </c>
      <c r="B181" s="65" t="s">
        <v>755</v>
      </c>
      <c r="C181" s="65" t="s">
        <v>585</v>
      </c>
      <c r="D181" s="65" t="s">
        <v>586</v>
      </c>
      <c r="E181" s="65" t="s">
        <v>520</v>
      </c>
      <c r="F181" s="65" t="s">
        <v>521</v>
      </c>
      <c r="G181" s="65" t="s">
        <v>564</v>
      </c>
      <c r="H181" s="84">
        <v>180</v>
      </c>
      <c r="I181" s="301">
        <v>253613725</v>
      </c>
      <c r="J181" s="302">
        <v>140.5</v>
      </c>
      <c r="K181" s="301">
        <v>118929031</v>
      </c>
      <c r="L181" s="302">
        <v>321</v>
      </c>
      <c r="M181" s="301">
        <v>138545729</v>
      </c>
      <c r="N181" s="302">
        <v>353</v>
      </c>
      <c r="O181" s="301">
        <v>34922568</v>
      </c>
      <c r="P181" s="302">
        <v>190</v>
      </c>
      <c r="Q181" s="301">
        <v>20942837</v>
      </c>
      <c r="R181" s="302">
        <v>230</v>
      </c>
      <c r="S181" s="301">
        <v>12954775</v>
      </c>
      <c r="T181" s="301">
        <f t="shared" si="2"/>
        <v>1414.5</v>
      </c>
      <c r="U181" s="303">
        <v>175</v>
      </c>
    </row>
    <row r="182" spans="1:21" x14ac:dyDescent="0.25">
      <c r="A182" s="300">
        <v>860001963</v>
      </c>
      <c r="B182" s="65" t="s">
        <v>756</v>
      </c>
      <c r="C182" s="65" t="s">
        <v>511</v>
      </c>
      <c r="D182" s="65" t="s">
        <v>511</v>
      </c>
      <c r="E182" s="65" t="s">
        <v>520</v>
      </c>
      <c r="F182" s="65" t="s">
        <v>521</v>
      </c>
      <c r="G182" s="65" t="s">
        <v>571</v>
      </c>
      <c r="H182" s="296">
        <v>181</v>
      </c>
      <c r="I182" s="301">
        <v>248625929</v>
      </c>
      <c r="J182" s="302">
        <v>135.5</v>
      </c>
      <c r="K182" s="301">
        <v>123002961</v>
      </c>
      <c r="L182" s="302">
        <v>232</v>
      </c>
      <c r="M182" s="301">
        <v>179487260</v>
      </c>
      <c r="N182" s="302">
        <v>304</v>
      </c>
      <c r="O182" s="301">
        <v>40830152</v>
      </c>
      <c r="P182" s="302">
        <v>350</v>
      </c>
      <c r="Q182" s="301">
        <v>10818902</v>
      </c>
      <c r="R182" s="302">
        <v>410</v>
      </c>
      <c r="S182" s="301">
        <v>6465045</v>
      </c>
      <c r="T182" s="301">
        <f t="shared" si="2"/>
        <v>1612.5</v>
      </c>
      <c r="U182" s="303">
        <v>191</v>
      </c>
    </row>
    <row r="183" spans="1:21" x14ac:dyDescent="0.25">
      <c r="A183" s="300">
        <v>817000808</v>
      </c>
      <c r="B183" s="65" t="s">
        <v>757</v>
      </c>
      <c r="C183" s="65" t="s">
        <v>758</v>
      </c>
      <c r="D183" s="65" t="s">
        <v>714</v>
      </c>
      <c r="E183" s="65" t="s">
        <v>520</v>
      </c>
      <c r="F183" s="65" t="s">
        <v>521</v>
      </c>
      <c r="G183" s="65" t="s">
        <v>610</v>
      </c>
      <c r="H183" s="84">
        <v>182</v>
      </c>
      <c r="I183" s="301">
        <v>246979779</v>
      </c>
      <c r="J183" s="302">
        <v>76.5</v>
      </c>
      <c r="K183" s="301">
        <v>213262240</v>
      </c>
      <c r="L183" s="302">
        <v>297</v>
      </c>
      <c r="M183" s="301">
        <v>152506930</v>
      </c>
      <c r="N183" s="302">
        <v>382</v>
      </c>
      <c r="O183" s="301">
        <v>32679838</v>
      </c>
      <c r="P183" s="302">
        <v>740</v>
      </c>
      <c r="Q183" s="301">
        <v>4350355</v>
      </c>
      <c r="R183" s="302">
        <v>19980</v>
      </c>
      <c r="S183" s="301">
        <v>-32826</v>
      </c>
      <c r="T183" s="301">
        <f t="shared" si="2"/>
        <v>21657.5</v>
      </c>
      <c r="U183" s="303">
        <v>2685</v>
      </c>
    </row>
    <row r="184" spans="1:21" x14ac:dyDescent="0.25">
      <c r="A184" s="300">
        <v>890900076</v>
      </c>
      <c r="B184" s="65" t="s">
        <v>759</v>
      </c>
      <c r="C184" s="65" t="s">
        <v>511</v>
      </c>
      <c r="D184" s="65" t="s">
        <v>511</v>
      </c>
      <c r="E184" s="65" t="s">
        <v>507</v>
      </c>
      <c r="F184" s="65" t="s">
        <v>508</v>
      </c>
      <c r="G184" s="65" t="s">
        <v>594</v>
      </c>
      <c r="H184" s="296">
        <v>183</v>
      </c>
      <c r="I184" s="301">
        <v>246653727</v>
      </c>
      <c r="J184" s="302">
        <v>91.5</v>
      </c>
      <c r="K184" s="301">
        <v>180023507</v>
      </c>
      <c r="L184" s="302">
        <v>531</v>
      </c>
      <c r="M184" s="301">
        <v>88857664</v>
      </c>
      <c r="N184" s="302">
        <v>152</v>
      </c>
      <c r="O184" s="301">
        <v>79027289</v>
      </c>
      <c r="P184" s="302">
        <v>205</v>
      </c>
      <c r="Q184" s="301">
        <v>19009955</v>
      </c>
      <c r="R184" s="302">
        <v>142</v>
      </c>
      <c r="S184" s="301">
        <v>21467311</v>
      </c>
      <c r="T184" s="301">
        <f t="shared" si="2"/>
        <v>1304.5</v>
      </c>
      <c r="U184" s="303">
        <v>162</v>
      </c>
    </row>
    <row r="185" spans="1:21" x14ac:dyDescent="0.25">
      <c r="A185" s="300">
        <v>860074450</v>
      </c>
      <c r="B185" s="65" t="s">
        <v>760</v>
      </c>
      <c r="C185" s="65" t="s">
        <v>511</v>
      </c>
      <c r="D185" s="65" t="s">
        <v>511</v>
      </c>
      <c r="E185" s="65" t="s">
        <v>520</v>
      </c>
      <c r="F185" s="65" t="s">
        <v>521</v>
      </c>
      <c r="G185" s="65" t="s">
        <v>525</v>
      </c>
      <c r="H185" s="84">
        <v>184</v>
      </c>
      <c r="I185" s="301">
        <v>246314351</v>
      </c>
      <c r="J185" s="302">
        <v>136.5</v>
      </c>
      <c r="K185" s="301">
        <v>121684386</v>
      </c>
      <c r="L185" s="302">
        <v>98</v>
      </c>
      <c r="M185" s="301">
        <v>387736880</v>
      </c>
      <c r="N185" s="302">
        <v>69</v>
      </c>
      <c r="O185" s="301">
        <v>151656243</v>
      </c>
      <c r="P185" s="302">
        <v>248</v>
      </c>
      <c r="Q185" s="301">
        <v>15699890</v>
      </c>
      <c r="R185" s="302">
        <v>404</v>
      </c>
      <c r="S185" s="301">
        <v>6505326</v>
      </c>
      <c r="T185" s="301">
        <f t="shared" si="2"/>
        <v>1139.5</v>
      </c>
      <c r="U185" s="303">
        <v>137</v>
      </c>
    </row>
    <row r="186" spans="1:21" x14ac:dyDescent="0.25">
      <c r="A186" s="300">
        <v>860001899</v>
      </c>
      <c r="B186" s="65" t="s">
        <v>761</v>
      </c>
      <c r="C186" s="65" t="s">
        <v>511</v>
      </c>
      <c r="D186" s="65" t="s">
        <v>511</v>
      </c>
      <c r="E186" s="65" t="s">
        <v>520</v>
      </c>
      <c r="F186" s="65" t="s">
        <v>521</v>
      </c>
      <c r="G186" s="65" t="s">
        <v>522</v>
      </c>
      <c r="H186" s="296">
        <v>185</v>
      </c>
      <c r="I186" s="301">
        <v>245618022</v>
      </c>
      <c r="J186" s="302">
        <v>182.5</v>
      </c>
      <c r="K186" s="301">
        <v>87258303</v>
      </c>
      <c r="L186" s="302">
        <v>202</v>
      </c>
      <c r="M186" s="301">
        <v>201609627</v>
      </c>
      <c r="N186" s="302">
        <v>366</v>
      </c>
      <c r="O186" s="301">
        <v>33928868</v>
      </c>
      <c r="P186" s="302">
        <v>362</v>
      </c>
      <c r="Q186" s="301">
        <v>10357968</v>
      </c>
      <c r="R186" s="302">
        <v>726</v>
      </c>
      <c r="S186" s="301">
        <v>3141984</v>
      </c>
      <c r="T186" s="301">
        <f t="shared" si="2"/>
        <v>2023.5</v>
      </c>
      <c r="U186" s="303">
        <v>242</v>
      </c>
    </row>
    <row r="187" spans="1:21" x14ac:dyDescent="0.25">
      <c r="A187" s="300">
        <v>890900170</v>
      </c>
      <c r="B187" s="65" t="s">
        <v>762</v>
      </c>
      <c r="C187" s="65" t="s">
        <v>505</v>
      </c>
      <c r="D187" s="65" t="s">
        <v>506</v>
      </c>
      <c r="E187" s="65" t="s">
        <v>520</v>
      </c>
      <c r="F187" s="65" t="s">
        <v>521</v>
      </c>
      <c r="G187" s="65" t="s">
        <v>694</v>
      </c>
      <c r="H187" s="84">
        <v>186</v>
      </c>
      <c r="I187" s="301">
        <v>244460237</v>
      </c>
      <c r="J187" s="302">
        <v>97</v>
      </c>
      <c r="K187" s="301">
        <v>170683924</v>
      </c>
      <c r="L187" s="302">
        <v>156</v>
      </c>
      <c r="M187" s="301">
        <v>262754756</v>
      </c>
      <c r="N187" s="302">
        <v>134</v>
      </c>
      <c r="O187" s="301">
        <v>89346150</v>
      </c>
      <c r="P187" s="302">
        <v>138</v>
      </c>
      <c r="Q187" s="301">
        <v>28481692</v>
      </c>
      <c r="R187" s="302">
        <v>167</v>
      </c>
      <c r="S187" s="301">
        <v>18576704</v>
      </c>
      <c r="T187" s="301">
        <f t="shared" si="2"/>
        <v>878</v>
      </c>
      <c r="U187" s="303">
        <v>106</v>
      </c>
    </row>
    <row r="188" spans="1:21" x14ac:dyDescent="0.25">
      <c r="A188" s="300">
        <v>860350697</v>
      </c>
      <c r="B188" s="65" t="s">
        <v>763</v>
      </c>
      <c r="C188" s="65" t="s">
        <v>511</v>
      </c>
      <c r="D188" s="65" t="s">
        <v>511</v>
      </c>
      <c r="E188" s="65" t="s">
        <v>520</v>
      </c>
      <c r="F188" s="65" t="s">
        <v>521</v>
      </c>
      <c r="G188" s="65" t="s">
        <v>514</v>
      </c>
      <c r="H188" s="296">
        <v>187</v>
      </c>
      <c r="I188" s="301">
        <v>241902622</v>
      </c>
      <c r="J188" s="302">
        <v>109.5</v>
      </c>
      <c r="K188" s="301">
        <v>153467105</v>
      </c>
      <c r="L188" s="302">
        <v>154</v>
      </c>
      <c r="M188" s="301">
        <v>267061371</v>
      </c>
      <c r="N188" s="302">
        <v>706</v>
      </c>
      <c r="O188" s="301">
        <v>17227146</v>
      </c>
      <c r="P188" s="302">
        <v>459</v>
      </c>
      <c r="Q188" s="301">
        <v>7830726</v>
      </c>
      <c r="R188" s="302">
        <v>21841</v>
      </c>
      <c r="S188" s="301">
        <v>-307303</v>
      </c>
      <c r="T188" s="301">
        <f t="shared" si="2"/>
        <v>23456.5</v>
      </c>
      <c r="U188" s="303">
        <v>2941</v>
      </c>
    </row>
    <row r="189" spans="1:21" x14ac:dyDescent="0.25">
      <c r="A189" s="300">
        <v>860047657</v>
      </c>
      <c r="B189" s="65" t="s">
        <v>764</v>
      </c>
      <c r="C189" s="65" t="s">
        <v>511</v>
      </c>
      <c r="D189" s="65" t="s">
        <v>511</v>
      </c>
      <c r="E189" s="65" t="s">
        <v>520</v>
      </c>
      <c r="F189" s="65" t="s">
        <v>521</v>
      </c>
      <c r="G189" s="65" t="s">
        <v>556</v>
      </c>
      <c r="H189" s="84">
        <v>188</v>
      </c>
      <c r="I189" s="301">
        <v>241275478</v>
      </c>
      <c r="J189" s="302">
        <v>217.5</v>
      </c>
      <c r="K189" s="301">
        <v>68796800</v>
      </c>
      <c r="L189" s="302">
        <v>118</v>
      </c>
      <c r="M189" s="301">
        <v>331298232</v>
      </c>
      <c r="N189" s="302">
        <v>180</v>
      </c>
      <c r="O189" s="301">
        <v>66064646</v>
      </c>
      <c r="P189" s="302">
        <v>164</v>
      </c>
      <c r="Q189" s="301">
        <v>23841348</v>
      </c>
      <c r="R189" s="302">
        <v>211</v>
      </c>
      <c r="S189" s="301">
        <v>14168979</v>
      </c>
      <c r="T189" s="301">
        <f t="shared" si="2"/>
        <v>1078.5</v>
      </c>
      <c r="U189" s="303">
        <v>128</v>
      </c>
    </row>
    <row r="190" spans="1:21" x14ac:dyDescent="0.25">
      <c r="A190" s="300">
        <v>860032550</v>
      </c>
      <c r="B190" s="65" t="s">
        <v>765</v>
      </c>
      <c r="C190" s="65" t="s">
        <v>511</v>
      </c>
      <c r="D190" s="65" t="s">
        <v>511</v>
      </c>
      <c r="E190" s="65" t="s">
        <v>520</v>
      </c>
      <c r="F190" s="65" t="s">
        <v>521</v>
      </c>
      <c r="G190" s="65" t="s">
        <v>766</v>
      </c>
      <c r="H190" s="296">
        <v>189</v>
      </c>
      <c r="I190" s="301">
        <v>239366670</v>
      </c>
      <c r="J190" s="302">
        <v>119</v>
      </c>
      <c r="K190" s="301">
        <v>140068847</v>
      </c>
      <c r="L190" s="302">
        <v>152</v>
      </c>
      <c r="M190" s="301">
        <v>270752970</v>
      </c>
      <c r="N190" s="302">
        <v>109</v>
      </c>
      <c r="O190" s="301">
        <v>105417994</v>
      </c>
      <c r="P190" s="302">
        <v>180</v>
      </c>
      <c r="Q190" s="301">
        <v>21763007</v>
      </c>
      <c r="R190" s="302">
        <v>296</v>
      </c>
      <c r="S190" s="301">
        <v>9767431</v>
      </c>
      <c r="T190" s="301">
        <f t="shared" si="2"/>
        <v>1045</v>
      </c>
      <c r="U190" s="303">
        <v>123</v>
      </c>
    </row>
    <row r="191" spans="1:21" x14ac:dyDescent="0.25">
      <c r="A191" s="300">
        <v>830031159</v>
      </c>
      <c r="B191" s="65" t="s">
        <v>767</v>
      </c>
      <c r="C191" s="65" t="s">
        <v>511</v>
      </c>
      <c r="D191" s="65" t="s">
        <v>511</v>
      </c>
      <c r="E191" s="65" t="s">
        <v>520</v>
      </c>
      <c r="F191" s="65" t="s">
        <v>521</v>
      </c>
      <c r="G191" s="65" t="s">
        <v>559</v>
      </c>
      <c r="H191" s="84">
        <v>190</v>
      </c>
      <c r="I191" s="301">
        <v>237589272</v>
      </c>
      <c r="J191" s="302">
        <v>298.5</v>
      </c>
      <c r="K191" s="301">
        <v>50183038</v>
      </c>
      <c r="L191" s="302">
        <v>187</v>
      </c>
      <c r="M191" s="301">
        <v>212433702</v>
      </c>
      <c r="N191" s="302">
        <v>68</v>
      </c>
      <c r="O191" s="301">
        <v>153622797</v>
      </c>
      <c r="P191" s="302">
        <v>36</v>
      </c>
      <c r="Q191" s="301">
        <v>116094591</v>
      </c>
      <c r="R191" s="302">
        <v>22</v>
      </c>
      <c r="S191" s="301">
        <v>142335805</v>
      </c>
      <c r="T191" s="301">
        <f t="shared" si="2"/>
        <v>801.5</v>
      </c>
      <c r="U191" s="303">
        <v>95</v>
      </c>
    </row>
    <row r="192" spans="1:21" x14ac:dyDescent="0.25">
      <c r="A192" s="300">
        <v>890929088</v>
      </c>
      <c r="B192" s="65" t="s">
        <v>768</v>
      </c>
      <c r="C192" s="65" t="s">
        <v>547</v>
      </c>
      <c r="D192" s="65" t="s">
        <v>544</v>
      </c>
      <c r="E192" s="65" t="s">
        <v>520</v>
      </c>
      <c r="F192" s="65" t="s">
        <v>521</v>
      </c>
      <c r="G192" s="65" t="s">
        <v>509</v>
      </c>
      <c r="H192" s="296">
        <v>191</v>
      </c>
      <c r="I192" s="301">
        <v>237512041</v>
      </c>
      <c r="J192" s="302">
        <v>68.5</v>
      </c>
      <c r="K192" s="301">
        <v>234569703</v>
      </c>
      <c r="L192" s="302">
        <v>4490</v>
      </c>
      <c r="M192" s="301">
        <v>8700177</v>
      </c>
      <c r="N192" s="302">
        <v>1695</v>
      </c>
      <c r="O192" s="301">
        <v>6973716</v>
      </c>
      <c r="P192" s="302">
        <v>747</v>
      </c>
      <c r="Q192" s="301">
        <v>4294319</v>
      </c>
      <c r="R192" s="302">
        <v>359</v>
      </c>
      <c r="S192" s="301">
        <v>7806268</v>
      </c>
      <c r="T192" s="301">
        <f t="shared" si="2"/>
        <v>7550.5</v>
      </c>
      <c r="U192" s="303">
        <v>867</v>
      </c>
    </row>
    <row r="193" spans="1:21" x14ac:dyDescent="0.25">
      <c r="A193" s="300">
        <v>890901672</v>
      </c>
      <c r="B193" s="65" t="s">
        <v>769</v>
      </c>
      <c r="C193" s="65" t="s">
        <v>770</v>
      </c>
      <c r="D193" s="65" t="s">
        <v>506</v>
      </c>
      <c r="E193" s="65" t="s">
        <v>520</v>
      </c>
      <c r="F193" s="65" t="s">
        <v>521</v>
      </c>
      <c r="G193" s="65" t="s">
        <v>694</v>
      </c>
      <c r="H193" s="84">
        <v>192</v>
      </c>
      <c r="I193" s="301">
        <v>237447773</v>
      </c>
      <c r="J193" s="302">
        <v>111</v>
      </c>
      <c r="K193" s="301">
        <v>152295238</v>
      </c>
      <c r="L193" s="302">
        <v>205</v>
      </c>
      <c r="M193" s="301">
        <v>199462419</v>
      </c>
      <c r="N193" s="302">
        <v>256</v>
      </c>
      <c r="O193" s="301">
        <v>47244026</v>
      </c>
      <c r="P193" s="302">
        <v>442</v>
      </c>
      <c r="Q193" s="301">
        <v>8190460</v>
      </c>
      <c r="R193" s="302">
        <v>763</v>
      </c>
      <c r="S193" s="301">
        <v>2901094</v>
      </c>
      <c r="T193" s="301">
        <f t="shared" si="2"/>
        <v>1969</v>
      </c>
      <c r="U193" s="303">
        <v>236</v>
      </c>
    </row>
    <row r="194" spans="1:21" x14ac:dyDescent="0.25">
      <c r="A194" s="300">
        <v>830113600</v>
      </c>
      <c r="B194" s="65" t="s">
        <v>771</v>
      </c>
      <c r="C194" s="65" t="s">
        <v>511</v>
      </c>
      <c r="D194" s="65" t="s">
        <v>511</v>
      </c>
      <c r="E194" s="65" t="s">
        <v>520</v>
      </c>
      <c r="F194" s="65" t="s">
        <v>521</v>
      </c>
      <c r="G194" s="65" t="s">
        <v>509</v>
      </c>
      <c r="H194" s="296">
        <v>193</v>
      </c>
      <c r="I194" s="301">
        <v>235540467</v>
      </c>
      <c r="J194" s="302">
        <v>112.5</v>
      </c>
      <c r="K194" s="301">
        <v>149662176</v>
      </c>
      <c r="L194" s="302">
        <v>3223</v>
      </c>
      <c r="M194" s="301">
        <v>12995409</v>
      </c>
      <c r="N194" s="302">
        <v>913</v>
      </c>
      <c r="O194" s="301">
        <v>12995409</v>
      </c>
      <c r="P194" s="302">
        <v>672</v>
      </c>
      <c r="Q194" s="301">
        <v>4866529</v>
      </c>
      <c r="R194" s="302">
        <v>4338</v>
      </c>
      <c r="S194" s="301">
        <v>261605</v>
      </c>
      <c r="T194" s="301">
        <f t="shared" ref="T194:T257" si="3">SUM(H194+J194+L194+N194+P194+R194)</f>
        <v>9451.5</v>
      </c>
      <c r="U194" s="303">
        <v>1100</v>
      </c>
    </row>
    <row r="195" spans="1:21" x14ac:dyDescent="0.25">
      <c r="A195" s="300">
        <v>830511278</v>
      </c>
      <c r="B195" s="65" t="s">
        <v>772</v>
      </c>
      <c r="C195" s="65" t="s">
        <v>773</v>
      </c>
      <c r="D195" s="65" t="s">
        <v>774</v>
      </c>
      <c r="E195" s="65" t="s">
        <v>520</v>
      </c>
      <c r="F195" s="65" t="s">
        <v>521</v>
      </c>
      <c r="G195" s="65" t="s">
        <v>509</v>
      </c>
      <c r="H195" s="84">
        <v>194</v>
      </c>
      <c r="I195" s="301">
        <v>234672532</v>
      </c>
      <c r="J195" s="302">
        <v>69</v>
      </c>
      <c r="K195" s="301">
        <v>233743410</v>
      </c>
      <c r="L195" s="302">
        <v>3208</v>
      </c>
      <c r="M195" s="301">
        <v>13080221</v>
      </c>
      <c r="N195" s="302">
        <v>903</v>
      </c>
      <c r="O195" s="301">
        <v>13080221</v>
      </c>
      <c r="P195" s="302">
        <v>310</v>
      </c>
      <c r="Q195" s="301">
        <v>12639228</v>
      </c>
      <c r="R195" s="302">
        <v>233</v>
      </c>
      <c r="S195" s="301">
        <v>12668666</v>
      </c>
      <c r="T195" s="301">
        <f t="shared" si="3"/>
        <v>4917</v>
      </c>
      <c r="U195" s="303">
        <v>591</v>
      </c>
    </row>
    <row r="196" spans="1:21" x14ac:dyDescent="0.25">
      <c r="A196" s="300">
        <v>890327996</v>
      </c>
      <c r="B196" s="65" t="s">
        <v>775</v>
      </c>
      <c r="C196" s="65" t="s">
        <v>547</v>
      </c>
      <c r="D196" s="65" t="s">
        <v>544</v>
      </c>
      <c r="E196" s="65" t="s">
        <v>507</v>
      </c>
      <c r="F196" s="65" t="s">
        <v>508</v>
      </c>
      <c r="G196" s="65" t="s">
        <v>668</v>
      </c>
      <c r="H196" s="296">
        <v>195</v>
      </c>
      <c r="I196" s="301">
        <v>231155885</v>
      </c>
      <c r="J196" s="302">
        <v>130.5</v>
      </c>
      <c r="K196" s="301">
        <v>126661458</v>
      </c>
      <c r="L196" s="302">
        <v>662</v>
      </c>
      <c r="M196" s="301">
        <v>72662651</v>
      </c>
      <c r="N196" s="302">
        <v>165</v>
      </c>
      <c r="O196" s="301">
        <v>72662651</v>
      </c>
      <c r="P196" s="302">
        <v>128</v>
      </c>
      <c r="Q196" s="301">
        <v>31505007</v>
      </c>
      <c r="R196" s="302">
        <v>125</v>
      </c>
      <c r="S196" s="301">
        <v>23484004</v>
      </c>
      <c r="T196" s="301">
        <f t="shared" si="3"/>
        <v>1405.5</v>
      </c>
      <c r="U196" s="303">
        <v>174</v>
      </c>
    </row>
    <row r="197" spans="1:21" x14ac:dyDescent="0.25">
      <c r="A197" s="300">
        <v>890304403</v>
      </c>
      <c r="B197" s="65" t="s">
        <v>776</v>
      </c>
      <c r="C197" s="65" t="s">
        <v>543</v>
      </c>
      <c r="D197" s="65" t="s">
        <v>544</v>
      </c>
      <c r="E197" s="65" t="s">
        <v>520</v>
      </c>
      <c r="F197" s="65" t="s">
        <v>521</v>
      </c>
      <c r="G197" s="65" t="s">
        <v>675</v>
      </c>
      <c r="H197" s="84">
        <v>196</v>
      </c>
      <c r="I197" s="301">
        <v>228616902</v>
      </c>
      <c r="J197" s="302">
        <v>170</v>
      </c>
      <c r="K197" s="301">
        <v>96096703</v>
      </c>
      <c r="L197" s="302">
        <v>268</v>
      </c>
      <c r="M197" s="301">
        <v>161948983</v>
      </c>
      <c r="N197" s="302">
        <v>409</v>
      </c>
      <c r="O197" s="301">
        <v>30987641</v>
      </c>
      <c r="P197" s="302">
        <v>462</v>
      </c>
      <c r="Q197" s="301">
        <v>7714357</v>
      </c>
      <c r="R197" s="302">
        <v>313</v>
      </c>
      <c r="S197" s="301">
        <v>9099779</v>
      </c>
      <c r="T197" s="301">
        <f t="shared" si="3"/>
        <v>1818</v>
      </c>
      <c r="U197" s="303">
        <v>226</v>
      </c>
    </row>
    <row r="198" spans="1:21" x14ac:dyDescent="0.25">
      <c r="A198" s="300">
        <v>830012969</v>
      </c>
      <c r="B198" s="65" t="s">
        <v>777</v>
      </c>
      <c r="C198" s="65" t="s">
        <v>511</v>
      </c>
      <c r="D198" s="65" t="s">
        <v>511</v>
      </c>
      <c r="E198" s="65" t="s">
        <v>520</v>
      </c>
      <c r="F198" s="65" t="s">
        <v>521</v>
      </c>
      <c r="G198" s="65" t="s">
        <v>564</v>
      </c>
      <c r="H198" s="296">
        <v>197</v>
      </c>
      <c r="I198" s="301">
        <v>226639317</v>
      </c>
      <c r="J198" s="302">
        <v>96.5</v>
      </c>
      <c r="K198" s="301">
        <v>170694729</v>
      </c>
      <c r="L198" s="302">
        <v>160</v>
      </c>
      <c r="M198" s="301">
        <v>248265260</v>
      </c>
      <c r="N198" s="302">
        <v>67</v>
      </c>
      <c r="O198" s="301">
        <v>155322790</v>
      </c>
      <c r="P198" s="302">
        <v>81</v>
      </c>
      <c r="Q198" s="301">
        <v>49570925</v>
      </c>
      <c r="R198" s="302">
        <v>140</v>
      </c>
      <c r="S198" s="301">
        <v>21560817</v>
      </c>
      <c r="T198" s="301">
        <f t="shared" si="3"/>
        <v>741.5</v>
      </c>
      <c r="U198" s="303">
        <v>87</v>
      </c>
    </row>
    <row r="199" spans="1:21" x14ac:dyDescent="0.25">
      <c r="A199" s="300">
        <v>860000762</v>
      </c>
      <c r="B199" s="65" t="s">
        <v>778</v>
      </c>
      <c r="C199" s="65" t="s">
        <v>511</v>
      </c>
      <c r="D199" s="65" t="s">
        <v>511</v>
      </c>
      <c r="E199" s="65" t="s">
        <v>520</v>
      </c>
      <c r="F199" s="65" t="s">
        <v>521</v>
      </c>
      <c r="G199" s="65" t="s">
        <v>766</v>
      </c>
      <c r="H199" s="84">
        <v>198</v>
      </c>
      <c r="I199" s="301">
        <v>226168359</v>
      </c>
      <c r="J199" s="302">
        <v>88</v>
      </c>
      <c r="K199" s="301">
        <v>191488789</v>
      </c>
      <c r="L199" s="302">
        <v>381</v>
      </c>
      <c r="M199" s="301">
        <v>118278726</v>
      </c>
      <c r="N199" s="302">
        <v>255</v>
      </c>
      <c r="O199" s="301">
        <v>47380524</v>
      </c>
      <c r="P199" s="302">
        <v>401</v>
      </c>
      <c r="Q199" s="301">
        <v>9078582</v>
      </c>
      <c r="R199" s="302">
        <v>303</v>
      </c>
      <c r="S199" s="301">
        <v>9468257</v>
      </c>
      <c r="T199" s="301">
        <f t="shared" si="3"/>
        <v>1626</v>
      </c>
      <c r="U199" s="303">
        <v>195</v>
      </c>
    </row>
    <row r="200" spans="1:21" x14ac:dyDescent="0.25">
      <c r="A200" s="300">
        <v>891410137</v>
      </c>
      <c r="B200" s="65" t="s">
        <v>779</v>
      </c>
      <c r="C200" s="65" t="s">
        <v>780</v>
      </c>
      <c r="D200" s="65" t="s">
        <v>781</v>
      </c>
      <c r="E200" s="65" t="s">
        <v>520</v>
      </c>
      <c r="F200" s="65" t="s">
        <v>521</v>
      </c>
      <c r="G200" s="65" t="s">
        <v>697</v>
      </c>
      <c r="H200" s="296">
        <v>199</v>
      </c>
      <c r="I200" s="301">
        <v>224215344</v>
      </c>
      <c r="J200" s="302">
        <v>92.5</v>
      </c>
      <c r="K200" s="301">
        <v>179250414</v>
      </c>
      <c r="L200" s="302">
        <v>113</v>
      </c>
      <c r="M200" s="301">
        <v>341003648</v>
      </c>
      <c r="N200" s="302">
        <v>106</v>
      </c>
      <c r="O200" s="301">
        <v>106295360</v>
      </c>
      <c r="P200" s="302">
        <v>77</v>
      </c>
      <c r="Q200" s="301">
        <v>53808618</v>
      </c>
      <c r="R200" s="302">
        <v>73</v>
      </c>
      <c r="S200" s="301">
        <v>39376221</v>
      </c>
      <c r="T200" s="301">
        <f t="shared" si="3"/>
        <v>660.5</v>
      </c>
      <c r="U200" s="303">
        <v>77</v>
      </c>
    </row>
    <row r="201" spans="1:21" x14ac:dyDescent="0.25">
      <c r="A201" s="300">
        <v>890300440</v>
      </c>
      <c r="B201" s="65" t="s">
        <v>782</v>
      </c>
      <c r="C201" s="65" t="s">
        <v>547</v>
      </c>
      <c r="D201" s="65" t="s">
        <v>544</v>
      </c>
      <c r="E201" s="65" t="s">
        <v>507</v>
      </c>
      <c r="F201" s="65" t="s">
        <v>508</v>
      </c>
      <c r="G201" s="65" t="s">
        <v>525</v>
      </c>
      <c r="H201" s="84">
        <v>200</v>
      </c>
      <c r="I201" s="301">
        <v>220746272</v>
      </c>
      <c r="J201" s="302">
        <v>81</v>
      </c>
      <c r="K201" s="301">
        <v>205272687</v>
      </c>
      <c r="L201" s="302">
        <v>396</v>
      </c>
      <c r="M201" s="301">
        <v>114411003</v>
      </c>
      <c r="N201" s="302">
        <v>391</v>
      </c>
      <c r="O201" s="301">
        <v>31750703</v>
      </c>
      <c r="P201" s="302">
        <v>215</v>
      </c>
      <c r="Q201" s="301">
        <v>18093420</v>
      </c>
      <c r="R201" s="302">
        <v>160</v>
      </c>
      <c r="S201" s="301">
        <v>19197755</v>
      </c>
      <c r="T201" s="301">
        <f t="shared" si="3"/>
        <v>1443</v>
      </c>
      <c r="U201" s="303">
        <v>177</v>
      </c>
    </row>
    <row r="202" spans="1:21" x14ac:dyDescent="0.25">
      <c r="A202" s="300">
        <v>890901271</v>
      </c>
      <c r="B202" s="65" t="s">
        <v>783</v>
      </c>
      <c r="C202" s="65" t="s">
        <v>527</v>
      </c>
      <c r="D202" s="65" t="s">
        <v>506</v>
      </c>
      <c r="E202" s="65" t="s">
        <v>520</v>
      </c>
      <c r="F202" s="65" t="s">
        <v>521</v>
      </c>
      <c r="G202" s="65" t="s">
        <v>525</v>
      </c>
      <c r="H202" s="296">
        <v>201</v>
      </c>
      <c r="I202" s="301">
        <v>220495519</v>
      </c>
      <c r="J202" s="302">
        <v>144</v>
      </c>
      <c r="K202" s="301">
        <v>116230593</v>
      </c>
      <c r="L202" s="302">
        <v>76</v>
      </c>
      <c r="M202" s="301">
        <v>463987364</v>
      </c>
      <c r="N202" s="302">
        <v>361</v>
      </c>
      <c r="O202" s="301">
        <v>34487755</v>
      </c>
      <c r="P202" s="302">
        <v>301</v>
      </c>
      <c r="Q202" s="301">
        <v>12999194</v>
      </c>
      <c r="R202" s="302">
        <v>254</v>
      </c>
      <c r="S202" s="301">
        <v>11559621</v>
      </c>
      <c r="T202" s="301">
        <f t="shared" si="3"/>
        <v>1337</v>
      </c>
      <c r="U202" s="303">
        <v>168</v>
      </c>
    </row>
    <row r="203" spans="1:21" x14ac:dyDescent="0.25">
      <c r="A203" s="300">
        <v>830052725</v>
      </c>
      <c r="B203" s="65" t="s">
        <v>784</v>
      </c>
      <c r="C203" s="65" t="s">
        <v>511</v>
      </c>
      <c r="D203" s="65" t="s">
        <v>511</v>
      </c>
      <c r="E203" s="65" t="s">
        <v>520</v>
      </c>
      <c r="F203" s="65" t="s">
        <v>521</v>
      </c>
      <c r="G203" s="65" t="s">
        <v>509</v>
      </c>
      <c r="H203" s="84">
        <v>202</v>
      </c>
      <c r="I203" s="301">
        <v>220345140</v>
      </c>
      <c r="J203" s="302">
        <v>75.5</v>
      </c>
      <c r="K203" s="301">
        <v>214209752</v>
      </c>
      <c r="L203" s="302">
        <v>1971</v>
      </c>
      <c r="M203" s="301">
        <v>23083023</v>
      </c>
      <c r="N203" s="302">
        <v>551</v>
      </c>
      <c r="O203" s="301">
        <v>23058278</v>
      </c>
      <c r="P203" s="302">
        <v>173</v>
      </c>
      <c r="Q203" s="301">
        <v>22655534</v>
      </c>
      <c r="R203" s="302">
        <v>130</v>
      </c>
      <c r="S203" s="301">
        <v>22906710</v>
      </c>
      <c r="T203" s="301">
        <f t="shared" si="3"/>
        <v>3102.5</v>
      </c>
      <c r="U203" s="303">
        <v>369</v>
      </c>
    </row>
    <row r="204" spans="1:21" x14ac:dyDescent="0.25">
      <c r="A204" s="300">
        <v>890901110</v>
      </c>
      <c r="B204" s="65" t="s">
        <v>785</v>
      </c>
      <c r="C204" s="65" t="s">
        <v>580</v>
      </c>
      <c r="D204" s="65" t="s">
        <v>506</v>
      </c>
      <c r="E204" s="65" t="s">
        <v>507</v>
      </c>
      <c r="F204" s="65" t="s">
        <v>508</v>
      </c>
      <c r="G204" s="65" t="s">
        <v>668</v>
      </c>
      <c r="H204" s="296">
        <v>203</v>
      </c>
      <c r="I204" s="301">
        <v>220098320</v>
      </c>
      <c r="J204" s="302">
        <v>174</v>
      </c>
      <c r="K204" s="301">
        <v>94054397</v>
      </c>
      <c r="L204" s="302">
        <v>201</v>
      </c>
      <c r="M204" s="301">
        <v>202310050</v>
      </c>
      <c r="N204" s="302">
        <v>281</v>
      </c>
      <c r="O204" s="301">
        <v>43571943</v>
      </c>
      <c r="P204" s="302">
        <v>286</v>
      </c>
      <c r="Q204" s="301">
        <v>13730899</v>
      </c>
      <c r="R204" s="302">
        <v>242</v>
      </c>
      <c r="S204" s="301">
        <v>12179023</v>
      </c>
      <c r="T204" s="301">
        <f t="shared" si="3"/>
        <v>1387</v>
      </c>
      <c r="U204" s="303">
        <v>173</v>
      </c>
    </row>
    <row r="205" spans="1:21" x14ac:dyDescent="0.25">
      <c r="A205" s="300">
        <v>891401705</v>
      </c>
      <c r="B205" s="65" t="s">
        <v>786</v>
      </c>
      <c r="C205" s="65" t="s">
        <v>780</v>
      </c>
      <c r="D205" s="65" t="s">
        <v>781</v>
      </c>
      <c r="E205" s="65" t="s">
        <v>520</v>
      </c>
      <c r="F205" s="65" t="s">
        <v>521</v>
      </c>
      <c r="G205" s="65" t="s">
        <v>525</v>
      </c>
      <c r="H205" s="84">
        <v>204</v>
      </c>
      <c r="I205" s="301">
        <v>216017446</v>
      </c>
      <c r="J205" s="302">
        <v>103</v>
      </c>
      <c r="K205" s="301">
        <v>160773342</v>
      </c>
      <c r="L205" s="302">
        <v>243</v>
      </c>
      <c r="M205" s="301">
        <v>174851364</v>
      </c>
      <c r="N205" s="302">
        <v>292</v>
      </c>
      <c r="O205" s="301">
        <v>42211560</v>
      </c>
      <c r="P205" s="302">
        <v>148</v>
      </c>
      <c r="Q205" s="301">
        <v>26876518</v>
      </c>
      <c r="R205" s="302">
        <v>187</v>
      </c>
      <c r="S205" s="301">
        <v>16558890</v>
      </c>
      <c r="T205" s="301">
        <f t="shared" si="3"/>
        <v>1177</v>
      </c>
      <c r="U205" s="303">
        <v>145</v>
      </c>
    </row>
    <row r="206" spans="1:21" x14ac:dyDescent="0.25">
      <c r="A206" s="300">
        <v>860513493</v>
      </c>
      <c r="B206" s="65" t="s">
        <v>787</v>
      </c>
      <c r="C206" s="65" t="s">
        <v>511</v>
      </c>
      <c r="D206" s="65" t="s">
        <v>511</v>
      </c>
      <c r="E206" s="65" t="s">
        <v>520</v>
      </c>
      <c r="F206" s="65" t="s">
        <v>521</v>
      </c>
      <c r="G206" s="65" t="s">
        <v>707</v>
      </c>
      <c r="H206" s="296">
        <v>205</v>
      </c>
      <c r="I206" s="301">
        <v>214528308</v>
      </c>
      <c r="J206" s="302">
        <v>248</v>
      </c>
      <c r="K206" s="301">
        <v>60894557</v>
      </c>
      <c r="L206" s="302">
        <v>515</v>
      </c>
      <c r="M206" s="301">
        <v>90651913</v>
      </c>
      <c r="N206" s="302">
        <v>558</v>
      </c>
      <c r="O206" s="301">
        <v>22607158</v>
      </c>
      <c r="P206" s="302">
        <v>840</v>
      </c>
      <c r="Q206" s="301">
        <v>3705758</v>
      </c>
      <c r="R206" s="302">
        <v>687</v>
      </c>
      <c r="S206" s="301">
        <v>3304494</v>
      </c>
      <c r="T206" s="301">
        <f t="shared" si="3"/>
        <v>3053</v>
      </c>
      <c r="U206" s="303">
        <v>364</v>
      </c>
    </row>
    <row r="207" spans="1:21" x14ac:dyDescent="0.25">
      <c r="A207" s="300">
        <v>890802020</v>
      </c>
      <c r="B207" s="65" t="s">
        <v>788</v>
      </c>
      <c r="C207" s="65" t="s">
        <v>702</v>
      </c>
      <c r="D207" s="65" t="s">
        <v>703</v>
      </c>
      <c r="E207" s="65" t="s">
        <v>507</v>
      </c>
      <c r="F207" s="65" t="s">
        <v>508</v>
      </c>
      <c r="G207" s="65" t="s">
        <v>564</v>
      </c>
      <c r="H207" s="84">
        <v>206</v>
      </c>
      <c r="I207" s="301">
        <v>214271116</v>
      </c>
      <c r="J207" s="302">
        <v>77</v>
      </c>
      <c r="K207" s="301">
        <v>212717665</v>
      </c>
      <c r="L207" s="302">
        <v>2178</v>
      </c>
      <c r="M207" s="301">
        <v>20390824</v>
      </c>
      <c r="N207" s="302">
        <v>611</v>
      </c>
      <c r="O207" s="301">
        <v>20390824</v>
      </c>
      <c r="P207" s="302">
        <v>198</v>
      </c>
      <c r="Q207" s="301">
        <v>20078575</v>
      </c>
      <c r="R207" s="302">
        <v>165</v>
      </c>
      <c r="S207" s="301">
        <v>18630025</v>
      </c>
      <c r="T207" s="301">
        <f t="shared" si="3"/>
        <v>3435</v>
      </c>
      <c r="U207" s="303">
        <v>402</v>
      </c>
    </row>
    <row r="208" spans="1:21" x14ac:dyDescent="0.25">
      <c r="A208" s="300">
        <v>811011779</v>
      </c>
      <c r="B208" s="65" t="s">
        <v>789</v>
      </c>
      <c r="C208" s="65" t="s">
        <v>505</v>
      </c>
      <c r="D208" s="65" t="s">
        <v>506</v>
      </c>
      <c r="E208" s="65" t="s">
        <v>507</v>
      </c>
      <c r="F208" s="65" t="s">
        <v>508</v>
      </c>
      <c r="G208" s="65" t="s">
        <v>509</v>
      </c>
      <c r="H208" s="296">
        <v>207</v>
      </c>
      <c r="I208" s="301">
        <v>214021537</v>
      </c>
      <c r="J208" s="302">
        <v>281</v>
      </c>
      <c r="K208" s="301">
        <v>54047505</v>
      </c>
      <c r="L208" s="302">
        <v>565</v>
      </c>
      <c r="M208" s="301">
        <v>84726317</v>
      </c>
      <c r="N208" s="302">
        <v>423</v>
      </c>
      <c r="O208" s="301">
        <v>29879035</v>
      </c>
      <c r="P208" s="302">
        <v>203</v>
      </c>
      <c r="Q208" s="301">
        <v>19719160</v>
      </c>
      <c r="R208" s="302">
        <v>214</v>
      </c>
      <c r="S208" s="301">
        <v>13935065</v>
      </c>
      <c r="T208" s="301">
        <f t="shared" si="3"/>
        <v>1893</v>
      </c>
      <c r="U208" s="303">
        <v>231</v>
      </c>
    </row>
    <row r="209" spans="1:21" x14ac:dyDescent="0.25">
      <c r="A209" s="300">
        <v>890932389</v>
      </c>
      <c r="B209" s="65" t="s">
        <v>790</v>
      </c>
      <c r="C209" s="65" t="s">
        <v>580</v>
      </c>
      <c r="D209" s="65" t="s">
        <v>506</v>
      </c>
      <c r="E209" s="65" t="s">
        <v>520</v>
      </c>
      <c r="F209" s="65" t="s">
        <v>521</v>
      </c>
      <c r="G209" s="65" t="s">
        <v>564</v>
      </c>
      <c r="H209" s="84">
        <v>208</v>
      </c>
      <c r="I209" s="301">
        <v>213235017</v>
      </c>
      <c r="J209" s="302">
        <v>140</v>
      </c>
      <c r="K209" s="301">
        <v>119142610</v>
      </c>
      <c r="L209" s="302">
        <v>79</v>
      </c>
      <c r="M209" s="301">
        <v>443489276</v>
      </c>
      <c r="N209" s="302">
        <v>189</v>
      </c>
      <c r="O209" s="301">
        <v>61727566</v>
      </c>
      <c r="P209" s="302">
        <v>145</v>
      </c>
      <c r="Q209" s="301">
        <v>27424611</v>
      </c>
      <c r="R209" s="302">
        <v>203</v>
      </c>
      <c r="S209" s="301">
        <v>14867744</v>
      </c>
      <c r="T209" s="301">
        <f t="shared" si="3"/>
        <v>964</v>
      </c>
      <c r="U209" s="303">
        <v>119</v>
      </c>
    </row>
    <row r="210" spans="1:21" x14ac:dyDescent="0.25">
      <c r="A210" s="300">
        <v>860022139</v>
      </c>
      <c r="B210" s="65" t="s">
        <v>791</v>
      </c>
      <c r="C210" s="65" t="s">
        <v>511</v>
      </c>
      <c r="D210" s="65" t="s">
        <v>511</v>
      </c>
      <c r="E210" s="65" t="s">
        <v>520</v>
      </c>
      <c r="F210" s="65" t="s">
        <v>521</v>
      </c>
      <c r="G210" s="65" t="s">
        <v>564</v>
      </c>
      <c r="H210" s="296">
        <v>209</v>
      </c>
      <c r="I210" s="301">
        <v>212566929</v>
      </c>
      <c r="J210" s="302">
        <v>153.5</v>
      </c>
      <c r="K210" s="301">
        <v>106747673</v>
      </c>
      <c r="L210" s="302">
        <v>320</v>
      </c>
      <c r="M210" s="301">
        <v>138721323</v>
      </c>
      <c r="N210" s="302">
        <v>195</v>
      </c>
      <c r="O210" s="301">
        <v>60096211</v>
      </c>
      <c r="P210" s="302">
        <v>211</v>
      </c>
      <c r="Q210" s="301">
        <v>18309376</v>
      </c>
      <c r="R210" s="302">
        <v>465</v>
      </c>
      <c r="S210" s="301">
        <v>5517830</v>
      </c>
      <c r="T210" s="301">
        <f t="shared" si="3"/>
        <v>1553.5</v>
      </c>
      <c r="U210" s="303">
        <v>187</v>
      </c>
    </row>
    <row r="211" spans="1:21" x14ac:dyDescent="0.25">
      <c r="A211" s="300">
        <v>860006878</v>
      </c>
      <c r="B211" s="65" t="s">
        <v>792</v>
      </c>
      <c r="C211" s="65" t="s">
        <v>547</v>
      </c>
      <c r="D211" s="65" t="s">
        <v>544</v>
      </c>
      <c r="E211" s="65" t="s">
        <v>520</v>
      </c>
      <c r="F211" s="65" t="s">
        <v>521</v>
      </c>
      <c r="G211" s="65" t="s">
        <v>678</v>
      </c>
      <c r="H211" s="84">
        <v>210</v>
      </c>
      <c r="I211" s="301">
        <v>212334038</v>
      </c>
      <c r="J211" s="302">
        <v>78.5</v>
      </c>
      <c r="K211" s="301">
        <v>211293272</v>
      </c>
      <c r="L211" s="302">
        <v>7935</v>
      </c>
      <c r="M211" s="301">
        <v>3561341</v>
      </c>
      <c r="N211" s="302">
        <v>3742</v>
      </c>
      <c r="O211" s="301">
        <v>2747044</v>
      </c>
      <c r="P211" s="302">
        <v>1083</v>
      </c>
      <c r="Q211" s="301">
        <v>2747044</v>
      </c>
      <c r="R211" s="302">
        <v>475</v>
      </c>
      <c r="S211" s="301">
        <v>5372166</v>
      </c>
      <c r="T211" s="301">
        <f t="shared" si="3"/>
        <v>13523.5</v>
      </c>
      <c r="U211" s="303">
        <v>1615</v>
      </c>
    </row>
    <row r="212" spans="1:21" x14ac:dyDescent="0.25">
      <c r="A212" s="300">
        <v>860001965</v>
      </c>
      <c r="B212" s="65" t="s">
        <v>793</v>
      </c>
      <c r="C212" s="65" t="s">
        <v>511</v>
      </c>
      <c r="D212" s="65" t="s">
        <v>511</v>
      </c>
      <c r="E212" s="65" t="s">
        <v>520</v>
      </c>
      <c r="F212" s="65" t="s">
        <v>521</v>
      </c>
      <c r="G212" s="65" t="s">
        <v>571</v>
      </c>
      <c r="H212" s="296">
        <v>211</v>
      </c>
      <c r="I212" s="301">
        <v>211956189</v>
      </c>
      <c r="J212" s="302">
        <v>93</v>
      </c>
      <c r="K212" s="301">
        <v>178980702</v>
      </c>
      <c r="L212" s="302">
        <v>267</v>
      </c>
      <c r="M212" s="301">
        <v>161981528</v>
      </c>
      <c r="N212" s="302">
        <v>175</v>
      </c>
      <c r="O212" s="301">
        <v>67481242</v>
      </c>
      <c r="P212" s="302">
        <v>200</v>
      </c>
      <c r="Q212" s="301">
        <v>19880626</v>
      </c>
      <c r="R212" s="302">
        <v>352</v>
      </c>
      <c r="S212" s="301">
        <v>8030341</v>
      </c>
      <c r="T212" s="301">
        <f t="shared" si="3"/>
        <v>1298</v>
      </c>
      <c r="U212" s="303">
        <v>163</v>
      </c>
    </row>
    <row r="213" spans="1:21" x14ac:dyDescent="0.25">
      <c r="A213" s="300">
        <v>890801748</v>
      </c>
      <c r="B213" s="65" t="s">
        <v>794</v>
      </c>
      <c r="C213" s="65" t="s">
        <v>702</v>
      </c>
      <c r="D213" s="65" t="s">
        <v>703</v>
      </c>
      <c r="E213" s="65" t="s">
        <v>520</v>
      </c>
      <c r="F213" s="65" t="s">
        <v>521</v>
      </c>
      <c r="G213" s="65" t="s">
        <v>675</v>
      </c>
      <c r="H213" s="84">
        <v>212</v>
      </c>
      <c r="I213" s="301">
        <v>211505639</v>
      </c>
      <c r="J213" s="302">
        <v>130</v>
      </c>
      <c r="K213" s="301">
        <v>127010384</v>
      </c>
      <c r="L213" s="302">
        <v>75</v>
      </c>
      <c r="M213" s="301">
        <v>464712665</v>
      </c>
      <c r="N213" s="302">
        <v>100</v>
      </c>
      <c r="O213" s="301">
        <v>112834821</v>
      </c>
      <c r="P213" s="302">
        <v>218</v>
      </c>
      <c r="Q213" s="301">
        <v>17881834</v>
      </c>
      <c r="R213" s="302">
        <v>401</v>
      </c>
      <c r="S213" s="301">
        <v>6512307</v>
      </c>
      <c r="T213" s="301">
        <f t="shared" si="3"/>
        <v>1136</v>
      </c>
      <c r="U213" s="303">
        <v>139</v>
      </c>
    </row>
    <row r="214" spans="1:21" x14ac:dyDescent="0.25">
      <c r="A214" s="300">
        <v>800087795</v>
      </c>
      <c r="B214" s="65" t="s">
        <v>795</v>
      </c>
      <c r="C214" s="65" t="s">
        <v>511</v>
      </c>
      <c r="D214" s="65" t="s">
        <v>511</v>
      </c>
      <c r="E214" s="65" t="s">
        <v>520</v>
      </c>
      <c r="F214" s="65" t="s">
        <v>521</v>
      </c>
      <c r="G214" s="65" t="s">
        <v>605</v>
      </c>
      <c r="H214" s="296">
        <v>213</v>
      </c>
      <c r="I214" s="301">
        <v>207107066</v>
      </c>
      <c r="J214" s="302">
        <v>145.5</v>
      </c>
      <c r="K214" s="301">
        <v>114460461</v>
      </c>
      <c r="L214" s="302">
        <v>135</v>
      </c>
      <c r="M214" s="301">
        <v>305291848</v>
      </c>
      <c r="N214" s="302">
        <v>223</v>
      </c>
      <c r="O214" s="301">
        <v>53802499</v>
      </c>
      <c r="P214" s="302">
        <v>168</v>
      </c>
      <c r="Q214" s="301">
        <v>23462119</v>
      </c>
      <c r="R214" s="302">
        <v>446</v>
      </c>
      <c r="S214" s="301">
        <v>5975007</v>
      </c>
      <c r="T214" s="301">
        <f t="shared" si="3"/>
        <v>1330.5</v>
      </c>
      <c r="U214" s="303">
        <v>167</v>
      </c>
    </row>
    <row r="215" spans="1:21" x14ac:dyDescent="0.25">
      <c r="A215" s="300">
        <v>860039561</v>
      </c>
      <c r="B215" s="65" t="s">
        <v>796</v>
      </c>
      <c r="C215" s="65" t="s">
        <v>511</v>
      </c>
      <c r="D215" s="65" t="s">
        <v>511</v>
      </c>
      <c r="E215" s="65" t="s">
        <v>520</v>
      </c>
      <c r="F215" s="65" t="s">
        <v>521</v>
      </c>
      <c r="G215" s="65" t="s">
        <v>564</v>
      </c>
      <c r="H215" s="84">
        <v>214</v>
      </c>
      <c r="I215" s="301">
        <v>205527870</v>
      </c>
      <c r="J215" s="302">
        <v>118</v>
      </c>
      <c r="K215" s="301">
        <v>142267029</v>
      </c>
      <c r="L215" s="302">
        <v>151</v>
      </c>
      <c r="M215" s="301">
        <v>274080683</v>
      </c>
      <c r="N215" s="302">
        <v>61</v>
      </c>
      <c r="O215" s="301">
        <v>161582667</v>
      </c>
      <c r="P215" s="302">
        <v>57</v>
      </c>
      <c r="Q215" s="301">
        <v>69041797</v>
      </c>
      <c r="R215" s="302">
        <v>48</v>
      </c>
      <c r="S215" s="301">
        <v>68287184</v>
      </c>
      <c r="T215" s="301">
        <f t="shared" si="3"/>
        <v>649</v>
      </c>
      <c r="U215" s="303">
        <v>76</v>
      </c>
    </row>
    <row r="216" spans="1:21" x14ac:dyDescent="0.25">
      <c r="A216" s="300">
        <v>800221789</v>
      </c>
      <c r="B216" s="65" t="s">
        <v>797</v>
      </c>
      <c r="C216" s="65" t="s">
        <v>798</v>
      </c>
      <c r="D216" s="65" t="s">
        <v>552</v>
      </c>
      <c r="E216" s="65" t="s">
        <v>520</v>
      </c>
      <c r="F216" s="65" t="s">
        <v>521</v>
      </c>
      <c r="G216" s="65" t="s">
        <v>605</v>
      </c>
      <c r="H216" s="296">
        <v>215</v>
      </c>
      <c r="I216" s="301">
        <v>202488726</v>
      </c>
      <c r="J216" s="302">
        <v>126.5</v>
      </c>
      <c r="K216" s="301">
        <v>129886734</v>
      </c>
      <c r="L216" s="302">
        <v>196</v>
      </c>
      <c r="M216" s="301">
        <v>204394617</v>
      </c>
      <c r="N216" s="302">
        <v>212</v>
      </c>
      <c r="O216" s="301">
        <v>56371367</v>
      </c>
      <c r="P216" s="302">
        <v>133</v>
      </c>
      <c r="Q216" s="301">
        <v>29311295</v>
      </c>
      <c r="R216" s="302">
        <v>156</v>
      </c>
      <c r="S216" s="301">
        <v>19554195</v>
      </c>
      <c r="T216" s="301">
        <f t="shared" si="3"/>
        <v>1038.5</v>
      </c>
      <c r="U216" s="303">
        <v>125</v>
      </c>
    </row>
    <row r="217" spans="1:21" x14ac:dyDescent="0.25">
      <c r="A217" s="300">
        <v>860078828</v>
      </c>
      <c r="B217" s="65" t="s">
        <v>799</v>
      </c>
      <c r="C217" s="65" t="s">
        <v>511</v>
      </c>
      <c r="D217" s="65" t="s">
        <v>511</v>
      </c>
      <c r="E217" s="65" t="s">
        <v>507</v>
      </c>
      <c r="F217" s="65" t="s">
        <v>508</v>
      </c>
      <c r="G217" s="65" t="s">
        <v>800</v>
      </c>
      <c r="H217" s="84">
        <v>216</v>
      </c>
      <c r="I217" s="301">
        <v>202456442</v>
      </c>
      <c r="J217" s="302">
        <v>165</v>
      </c>
      <c r="K217" s="301">
        <v>98962478</v>
      </c>
      <c r="L217" s="302">
        <v>94</v>
      </c>
      <c r="M217" s="301">
        <v>399949834</v>
      </c>
      <c r="N217" s="302">
        <v>99</v>
      </c>
      <c r="O217" s="301">
        <v>113671853</v>
      </c>
      <c r="P217" s="302">
        <v>1398</v>
      </c>
      <c r="Q217" s="301">
        <v>2030174</v>
      </c>
      <c r="R217" s="302">
        <v>186</v>
      </c>
      <c r="S217" s="301">
        <v>16834306</v>
      </c>
      <c r="T217" s="301">
        <f t="shared" si="3"/>
        <v>2158</v>
      </c>
      <c r="U217" s="303">
        <v>265</v>
      </c>
    </row>
    <row r="218" spans="1:21" x14ac:dyDescent="0.25">
      <c r="A218" s="300">
        <v>890300213</v>
      </c>
      <c r="B218" s="65" t="s">
        <v>801</v>
      </c>
      <c r="C218" s="65" t="s">
        <v>547</v>
      </c>
      <c r="D218" s="65" t="s">
        <v>544</v>
      </c>
      <c r="E218" s="65" t="s">
        <v>520</v>
      </c>
      <c r="F218" s="65" t="s">
        <v>521</v>
      </c>
      <c r="G218" s="65" t="s">
        <v>648</v>
      </c>
      <c r="H218" s="296">
        <v>217</v>
      </c>
      <c r="I218" s="301">
        <v>202315442</v>
      </c>
      <c r="J218" s="302">
        <v>125.5</v>
      </c>
      <c r="K218" s="301">
        <v>131551313</v>
      </c>
      <c r="L218" s="302">
        <v>195</v>
      </c>
      <c r="M218" s="301">
        <v>205960651</v>
      </c>
      <c r="N218" s="302">
        <v>337</v>
      </c>
      <c r="O218" s="301">
        <v>36748455</v>
      </c>
      <c r="P218" s="302">
        <v>262</v>
      </c>
      <c r="Q218" s="301">
        <v>14750123</v>
      </c>
      <c r="R218" s="302">
        <v>338</v>
      </c>
      <c r="S218" s="301">
        <v>8333330</v>
      </c>
      <c r="T218" s="301">
        <f t="shared" si="3"/>
        <v>1474.5</v>
      </c>
      <c r="U218" s="303">
        <v>180</v>
      </c>
    </row>
    <row r="219" spans="1:21" x14ac:dyDescent="0.25">
      <c r="A219" s="300">
        <v>860005114</v>
      </c>
      <c r="B219" s="65" t="s">
        <v>802</v>
      </c>
      <c r="C219" s="65" t="s">
        <v>511</v>
      </c>
      <c r="D219" s="65" t="s">
        <v>511</v>
      </c>
      <c r="E219" s="65" t="s">
        <v>520</v>
      </c>
      <c r="F219" s="65" t="s">
        <v>521</v>
      </c>
      <c r="G219" s="65" t="s">
        <v>605</v>
      </c>
      <c r="H219" s="84">
        <v>218</v>
      </c>
      <c r="I219" s="301">
        <v>201882518</v>
      </c>
      <c r="J219" s="302">
        <v>116.5</v>
      </c>
      <c r="K219" s="301">
        <v>144743078</v>
      </c>
      <c r="L219" s="302">
        <v>253</v>
      </c>
      <c r="M219" s="301">
        <v>168715248</v>
      </c>
      <c r="N219" s="302">
        <v>139</v>
      </c>
      <c r="O219" s="301">
        <v>86666376</v>
      </c>
      <c r="P219" s="302">
        <v>85</v>
      </c>
      <c r="Q219" s="301">
        <v>48879127</v>
      </c>
      <c r="R219" s="302">
        <v>87</v>
      </c>
      <c r="S219" s="301">
        <v>32457696</v>
      </c>
      <c r="T219" s="301">
        <f t="shared" si="3"/>
        <v>898.5</v>
      </c>
      <c r="U219" s="303">
        <v>115</v>
      </c>
    </row>
    <row r="220" spans="1:21" x14ac:dyDescent="0.25">
      <c r="A220" s="300">
        <v>800229393</v>
      </c>
      <c r="B220" s="65" t="s">
        <v>803</v>
      </c>
      <c r="C220" s="65" t="s">
        <v>585</v>
      </c>
      <c r="D220" s="65" t="s">
        <v>586</v>
      </c>
      <c r="E220" s="65" t="s">
        <v>520</v>
      </c>
      <c r="F220" s="65" t="s">
        <v>521</v>
      </c>
      <c r="G220" s="65" t="s">
        <v>627</v>
      </c>
      <c r="H220" s="296">
        <v>219</v>
      </c>
      <c r="I220" s="301">
        <v>200859614</v>
      </c>
      <c r="J220" s="302">
        <v>141</v>
      </c>
      <c r="K220" s="301">
        <v>118547844</v>
      </c>
      <c r="L220" s="302">
        <v>634</v>
      </c>
      <c r="M220" s="301">
        <v>75121892</v>
      </c>
      <c r="N220" s="302">
        <v>321</v>
      </c>
      <c r="O220" s="301">
        <v>38683968</v>
      </c>
      <c r="P220" s="302">
        <v>170</v>
      </c>
      <c r="Q220" s="301">
        <v>23261099</v>
      </c>
      <c r="R220" s="302">
        <v>184</v>
      </c>
      <c r="S220" s="301">
        <v>17044968</v>
      </c>
      <c r="T220" s="301">
        <f t="shared" si="3"/>
        <v>1669</v>
      </c>
      <c r="U220" s="303">
        <v>201</v>
      </c>
    </row>
    <row r="221" spans="1:21" x14ac:dyDescent="0.25">
      <c r="A221" s="300">
        <v>800237456</v>
      </c>
      <c r="B221" s="65" t="s">
        <v>804</v>
      </c>
      <c r="C221" s="65" t="s">
        <v>511</v>
      </c>
      <c r="D221" s="65" t="s">
        <v>511</v>
      </c>
      <c r="E221" s="65" t="s">
        <v>520</v>
      </c>
      <c r="F221" s="65" t="s">
        <v>521</v>
      </c>
      <c r="G221" s="65" t="s">
        <v>517</v>
      </c>
      <c r="H221" s="84">
        <v>220</v>
      </c>
      <c r="I221" s="301">
        <v>200501391</v>
      </c>
      <c r="J221" s="302">
        <v>122.5</v>
      </c>
      <c r="K221" s="301">
        <v>135287356</v>
      </c>
      <c r="L221" s="302">
        <v>288</v>
      </c>
      <c r="M221" s="301">
        <v>155085854</v>
      </c>
      <c r="N221" s="302">
        <v>447</v>
      </c>
      <c r="O221" s="301">
        <v>28067623</v>
      </c>
      <c r="P221" s="302">
        <v>577</v>
      </c>
      <c r="Q221" s="301">
        <v>5772024</v>
      </c>
      <c r="R221" s="302">
        <v>1695</v>
      </c>
      <c r="S221" s="301">
        <v>1005489</v>
      </c>
      <c r="T221" s="301">
        <f t="shared" si="3"/>
        <v>3349.5</v>
      </c>
      <c r="U221" s="303">
        <v>389</v>
      </c>
    </row>
    <row r="222" spans="1:21" x14ac:dyDescent="0.25">
      <c r="A222" s="300">
        <v>800149384</v>
      </c>
      <c r="B222" s="65" t="s">
        <v>805</v>
      </c>
      <c r="C222" s="65" t="s">
        <v>511</v>
      </c>
      <c r="D222" s="65" t="s">
        <v>511</v>
      </c>
      <c r="E222" s="65" t="s">
        <v>507</v>
      </c>
      <c r="F222" s="65" t="s">
        <v>508</v>
      </c>
      <c r="G222" s="65" t="s">
        <v>800</v>
      </c>
      <c r="H222" s="296">
        <v>221</v>
      </c>
      <c r="I222" s="301">
        <v>199024833</v>
      </c>
      <c r="J222" s="302">
        <v>158</v>
      </c>
      <c r="K222" s="301">
        <v>103314781</v>
      </c>
      <c r="L222" s="302">
        <v>208</v>
      </c>
      <c r="M222" s="301">
        <v>197676885</v>
      </c>
      <c r="N222" s="302">
        <v>239</v>
      </c>
      <c r="O222" s="301">
        <v>50664270</v>
      </c>
      <c r="P222" s="302">
        <v>357</v>
      </c>
      <c r="Q222" s="301">
        <v>10580413</v>
      </c>
      <c r="R222" s="302">
        <v>76</v>
      </c>
      <c r="S222" s="301">
        <v>38024689</v>
      </c>
      <c r="T222" s="301">
        <f t="shared" si="3"/>
        <v>1259</v>
      </c>
      <c r="U222" s="303">
        <v>159</v>
      </c>
    </row>
    <row r="223" spans="1:21" x14ac:dyDescent="0.25">
      <c r="A223" s="300">
        <v>811036875</v>
      </c>
      <c r="B223" s="65" t="s">
        <v>806</v>
      </c>
      <c r="C223" s="65" t="s">
        <v>505</v>
      </c>
      <c r="D223" s="65" t="s">
        <v>506</v>
      </c>
      <c r="E223" s="65" t="s">
        <v>520</v>
      </c>
      <c r="F223" s="65" t="s">
        <v>521</v>
      </c>
      <c r="G223" s="65" t="s">
        <v>509</v>
      </c>
      <c r="H223" s="84">
        <v>222</v>
      </c>
      <c r="I223" s="301">
        <v>197538971</v>
      </c>
      <c r="J223" s="302">
        <v>86.5</v>
      </c>
      <c r="K223" s="301">
        <v>195914189</v>
      </c>
      <c r="L223" s="302">
        <v>5799</v>
      </c>
      <c r="M223" s="301">
        <v>6025161</v>
      </c>
      <c r="N223" s="302">
        <v>1933</v>
      </c>
      <c r="O223" s="301">
        <v>6025161</v>
      </c>
      <c r="P223" s="302">
        <v>604</v>
      </c>
      <c r="Q223" s="301">
        <v>5531653</v>
      </c>
      <c r="R223" s="302">
        <v>506</v>
      </c>
      <c r="S223" s="301">
        <v>4905035</v>
      </c>
      <c r="T223" s="301">
        <f t="shared" si="3"/>
        <v>9150.5</v>
      </c>
      <c r="U223" s="303">
        <v>1061</v>
      </c>
    </row>
    <row r="224" spans="1:21" x14ac:dyDescent="0.25">
      <c r="A224" s="300">
        <v>860003220</v>
      </c>
      <c r="B224" s="65" t="s">
        <v>807</v>
      </c>
      <c r="C224" s="65" t="s">
        <v>511</v>
      </c>
      <c r="D224" s="65" t="s">
        <v>511</v>
      </c>
      <c r="E224" s="65" t="s">
        <v>520</v>
      </c>
      <c r="F224" s="65" t="s">
        <v>521</v>
      </c>
      <c r="G224" s="65" t="s">
        <v>605</v>
      </c>
      <c r="H224" s="296">
        <v>223</v>
      </c>
      <c r="I224" s="301">
        <v>197533156</v>
      </c>
      <c r="J224" s="302">
        <v>127.5</v>
      </c>
      <c r="K224" s="301">
        <v>128575110</v>
      </c>
      <c r="L224" s="302">
        <v>132</v>
      </c>
      <c r="M224" s="301">
        <v>313687508</v>
      </c>
      <c r="N224" s="302">
        <v>127</v>
      </c>
      <c r="O224" s="301">
        <v>92921537</v>
      </c>
      <c r="P224" s="302">
        <v>91</v>
      </c>
      <c r="Q224" s="301">
        <v>47346163</v>
      </c>
      <c r="R224" s="302">
        <v>104</v>
      </c>
      <c r="S224" s="301">
        <v>27422395</v>
      </c>
      <c r="T224" s="301">
        <f t="shared" si="3"/>
        <v>804.5</v>
      </c>
      <c r="U224" s="303">
        <v>100</v>
      </c>
    </row>
    <row r="225" spans="1:21" x14ac:dyDescent="0.25">
      <c r="A225" s="300">
        <v>860000537</v>
      </c>
      <c r="B225" s="65" t="s">
        <v>808</v>
      </c>
      <c r="C225" s="65" t="s">
        <v>511</v>
      </c>
      <c r="D225" s="65" t="s">
        <v>511</v>
      </c>
      <c r="E225" s="65" t="s">
        <v>520</v>
      </c>
      <c r="F225" s="65" t="s">
        <v>521</v>
      </c>
      <c r="G225" s="65" t="s">
        <v>624</v>
      </c>
      <c r="H225" s="84">
        <v>224</v>
      </c>
      <c r="I225" s="301">
        <v>197448147</v>
      </c>
      <c r="J225" s="302">
        <v>106</v>
      </c>
      <c r="K225" s="301">
        <v>155385061</v>
      </c>
      <c r="L225" s="302">
        <v>1861</v>
      </c>
      <c r="M225" s="301">
        <v>24567947</v>
      </c>
      <c r="N225" s="302">
        <v>889</v>
      </c>
      <c r="O225" s="301">
        <v>13326103</v>
      </c>
      <c r="P225" s="302">
        <v>428</v>
      </c>
      <c r="Q225" s="301">
        <v>8448424</v>
      </c>
      <c r="R225" s="302">
        <v>502</v>
      </c>
      <c r="S225" s="301">
        <v>5029961</v>
      </c>
      <c r="T225" s="301">
        <f t="shared" si="3"/>
        <v>4010</v>
      </c>
      <c r="U225" s="303">
        <v>469</v>
      </c>
    </row>
    <row r="226" spans="1:21" x14ac:dyDescent="0.25">
      <c r="A226" s="300">
        <v>890924563</v>
      </c>
      <c r="B226" s="65" t="s">
        <v>809</v>
      </c>
      <c r="C226" s="65" t="s">
        <v>527</v>
      </c>
      <c r="D226" s="65" t="s">
        <v>506</v>
      </c>
      <c r="E226" s="65" t="s">
        <v>520</v>
      </c>
      <c r="F226" s="65" t="s">
        <v>521</v>
      </c>
      <c r="G226" s="65" t="s">
        <v>564</v>
      </c>
      <c r="H226" s="296">
        <v>225</v>
      </c>
      <c r="I226" s="301">
        <v>196477783</v>
      </c>
      <c r="J226" s="302">
        <v>90</v>
      </c>
      <c r="K226" s="301">
        <v>185168911</v>
      </c>
      <c r="L226" s="302">
        <v>347</v>
      </c>
      <c r="M226" s="301">
        <v>131296063</v>
      </c>
      <c r="N226" s="302">
        <v>863</v>
      </c>
      <c r="O226" s="301">
        <v>13734501</v>
      </c>
      <c r="P226" s="302">
        <v>443</v>
      </c>
      <c r="Q226" s="301">
        <v>8182681</v>
      </c>
      <c r="R226" s="302">
        <v>766</v>
      </c>
      <c r="S226" s="301">
        <v>2886346</v>
      </c>
      <c r="T226" s="301">
        <f t="shared" si="3"/>
        <v>2734</v>
      </c>
      <c r="U226" s="303">
        <v>327</v>
      </c>
    </row>
    <row r="227" spans="1:21" x14ac:dyDescent="0.25">
      <c r="A227" s="300">
        <v>860040094</v>
      </c>
      <c r="B227" s="65" t="s">
        <v>810</v>
      </c>
      <c r="C227" s="65" t="s">
        <v>511</v>
      </c>
      <c r="D227" s="65" t="s">
        <v>511</v>
      </c>
      <c r="E227" s="65" t="s">
        <v>520</v>
      </c>
      <c r="F227" s="65" t="s">
        <v>521</v>
      </c>
      <c r="G227" s="65" t="s">
        <v>605</v>
      </c>
      <c r="H227" s="84">
        <v>226</v>
      </c>
      <c r="I227" s="301">
        <v>196373191</v>
      </c>
      <c r="J227" s="302">
        <v>137</v>
      </c>
      <c r="K227" s="301">
        <v>121123643</v>
      </c>
      <c r="L227" s="302">
        <v>439</v>
      </c>
      <c r="M227" s="301">
        <v>104879442</v>
      </c>
      <c r="N227" s="302">
        <v>177</v>
      </c>
      <c r="O227" s="301">
        <v>66657540</v>
      </c>
      <c r="P227" s="302">
        <v>139</v>
      </c>
      <c r="Q227" s="301">
        <v>28466638</v>
      </c>
      <c r="R227" s="302">
        <v>137</v>
      </c>
      <c r="S227" s="301">
        <v>21853925</v>
      </c>
      <c r="T227" s="301">
        <f t="shared" si="3"/>
        <v>1255</v>
      </c>
      <c r="U227" s="303">
        <v>158</v>
      </c>
    </row>
    <row r="228" spans="1:21" x14ac:dyDescent="0.25">
      <c r="A228" s="300">
        <v>860029286</v>
      </c>
      <c r="B228" s="65" t="s">
        <v>811</v>
      </c>
      <c r="C228" s="65" t="s">
        <v>511</v>
      </c>
      <c r="D228" s="65" t="s">
        <v>511</v>
      </c>
      <c r="E228" s="65" t="s">
        <v>520</v>
      </c>
      <c r="F228" s="65" t="s">
        <v>521</v>
      </c>
      <c r="G228" s="65" t="s">
        <v>525</v>
      </c>
      <c r="H228" s="296">
        <v>227</v>
      </c>
      <c r="I228" s="301">
        <v>195183647</v>
      </c>
      <c r="J228" s="302">
        <v>95.5</v>
      </c>
      <c r="K228" s="301">
        <v>175415824</v>
      </c>
      <c r="L228" s="302">
        <v>313</v>
      </c>
      <c r="M228" s="301">
        <v>141351220</v>
      </c>
      <c r="N228" s="302">
        <v>312</v>
      </c>
      <c r="O228" s="301">
        <v>39358637</v>
      </c>
      <c r="P228" s="302">
        <v>612</v>
      </c>
      <c r="Q228" s="301">
        <v>5460808</v>
      </c>
      <c r="R228" s="302">
        <v>482</v>
      </c>
      <c r="S228" s="301">
        <v>5292729</v>
      </c>
      <c r="T228" s="301">
        <f t="shared" si="3"/>
        <v>2041.5</v>
      </c>
      <c r="U228" s="303">
        <v>246</v>
      </c>
    </row>
    <row r="229" spans="1:21" x14ac:dyDescent="0.25">
      <c r="A229" s="300">
        <v>890319047</v>
      </c>
      <c r="B229" s="65" t="s">
        <v>812</v>
      </c>
      <c r="C229" s="65" t="s">
        <v>547</v>
      </c>
      <c r="D229" s="65" t="s">
        <v>544</v>
      </c>
      <c r="E229" s="65" t="s">
        <v>520</v>
      </c>
      <c r="F229" s="65" t="s">
        <v>521</v>
      </c>
      <c r="G229" s="65" t="s">
        <v>813</v>
      </c>
      <c r="H229" s="84">
        <v>228</v>
      </c>
      <c r="I229" s="301">
        <v>195056080</v>
      </c>
      <c r="J229" s="302">
        <v>136</v>
      </c>
      <c r="K229" s="301">
        <v>122266710</v>
      </c>
      <c r="L229" s="302">
        <v>303</v>
      </c>
      <c r="M229" s="301">
        <v>146881534</v>
      </c>
      <c r="N229" s="302">
        <v>533</v>
      </c>
      <c r="O229" s="301">
        <v>23571882</v>
      </c>
      <c r="P229" s="302">
        <v>673</v>
      </c>
      <c r="Q229" s="301">
        <v>4846821</v>
      </c>
      <c r="R229" s="302">
        <v>213</v>
      </c>
      <c r="S229" s="301">
        <v>13947566</v>
      </c>
      <c r="T229" s="301">
        <f t="shared" si="3"/>
        <v>2086</v>
      </c>
      <c r="U229" s="303">
        <v>252</v>
      </c>
    </row>
    <row r="230" spans="1:21" x14ac:dyDescent="0.25">
      <c r="A230" s="300">
        <v>830001324</v>
      </c>
      <c r="B230" s="65" t="s">
        <v>814</v>
      </c>
      <c r="C230" s="65" t="s">
        <v>511</v>
      </c>
      <c r="D230" s="65" t="s">
        <v>511</v>
      </c>
      <c r="E230" s="65" t="s">
        <v>520</v>
      </c>
      <c r="F230" s="65" t="s">
        <v>521</v>
      </c>
      <c r="G230" s="65" t="s">
        <v>559</v>
      </c>
      <c r="H230" s="296">
        <v>229</v>
      </c>
      <c r="I230" s="301">
        <v>189465808</v>
      </c>
      <c r="J230" s="302">
        <v>276</v>
      </c>
      <c r="K230" s="301">
        <v>55159462</v>
      </c>
      <c r="L230" s="302">
        <v>143</v>
      </c>
      <c r="M230" s="301">
        <v>289013969</v>
      </c>
      <c r="N230" s="302">
        <v>35</v>
      </c>
      <c r="O230" s="301">
        <v>281698343</v>
      </c>
      <c r="P230" s="302">
        <v>20</v>
      </c>
      <c r="Q230" s="301">
        <v>219703737</v>
      </c>
      <c r="R230" s="302">
        <v>26</v>
      </c>
      <c r="S230" s="301">
        <v>126978036</v>
      </c>
      <c r="T230" s="301">
        <f t="shared" si="3"/>
        <v>729</v>
      </c>
      <c r="U230" s="303">
        <v>86</v>
      </c>
    </row>
    <row r="231" spans="1:21" x14ac:dyDescent="0.25">
      <c r="A231" s="300">
        <v>890106527</v>
      </c>
      <c r="B231" s="65" t="s">
        <v>815</v>
      </c>
      <c r="C231" s="65" t="s">
        <v>585</v>
      </c>
      <c r="D231" s="65" t="s">
        <v>586</v>
      </c>
      <c r="E231" s="65" t="s">
        <v>520</v>
      </c>
      <c r="F231" s="65" t="s">
        <v>521</v>
      </c>
      <c r="G231" s="65" t="s">
        <v>605</v>
      </c>
      <c r="H231" s="84">
        <v>230</v>
      </c>
      <c r="I231" s="301">
        <v>188984099</v>
      </c>
      <c r="J231" s="302">
        <v>188.5</v>
      </c>
      <c r="K231" s="301">
        <v>82972534</v>
      </c>
      <c r="L231" s="302">
        <v>213</v>
      </c>
      <c r="M231" s="301">
        <v>195270487</v>
      </c>
      <c r="N231" s="302">
        <v>132</v>
      </c>
      <c r="O231" s="301">
        <v>90089506</v>
      </c>
      <c r="P231" s="302">
        <v>364</v>
      </c>
      <c r="Q231" s="301">
        <v>10263215</v>
      </c>
      <c r="R231" s="302">
        <v>641</v>
      </c>
      <c r="S231" s="301">
        <v>3546147</v>
      </c>
      <c r="T231" s="301">
        <f t="shared" si="3"/>
        <v>1768.5</v>
      </c>
      <c r="U231" s="303">
        <v>217</v>
      </c>
    </row>
    <row r="232" spans="1:21" x14ac:dyDescent="0.25">
      <c r="A232" s="300">
        <v>860001942</v>
      </c>
      <c r="B232" s="65" t="s">
        <v>816</v>
      </c>
      <c r="C232" s="65" t="s">
        <v>511</v>
      </c>
      <c r="D232" s="65" t="s">
        <v>511</v>
      </c>
      <c r="E232" s="65" t="s">
        <v>520</v>
      </c>
      <c r="F232" s="65" t="s">
        <v>521</v>
      </c>
      <c r="G232" s="65" t="s">
        <v>605</v>
      </c>
      <c r="H232" s="296">
        <v>231</v>
      </c>
      <c r="I232" s="301">
        <v>188529402</v>
      </c>
      <c r="J232" s="302">
        <v>134</v>
      </c>
      <c r="K232" s="301">
        <v>124950069</v>
      </c>
      <c r="L232" s="302">
        <v>184</v>
      </c>
      <c r="M232" s="301">
        <v>221263042</v>
      </c>
      <c r="N232" s="302">
        <v>103</v>
      </c>
      <c r="O232" s="301">
        <v>111163502</v>
      </c>
      <c r="P232" s="302">
        <v>456</v>
      </c>
      <c r="Q232" s="301">
        <v>7862876</v>
      </c>
      <c r="R232" s="302">
        <v>503</v>
      </c>
      <c r="S232" s="301">
        <v>4996278</v>
      </c>
      <c r="T232" s="301">
        <f t="shared" si="3"/>
        <v>1611</v>
      </c>
      <c r="U232" s="303">
        <v>194</v>
      </c>
    </row>
    <row r="233" spans="1:21" x14ac:dyDescent="0.25">
      <c r="A233" s="300">
        <v>830010357</v>
      </c>
      <c r="B233" s="65" t="s">
        <v>817</v>
      </c>
      <c r="C233" s="65" t="s">
        <v>511</v>
      </c>
      <c r="D233" s="65" t="s">
        <v>511</v>
      </c>
      <c r="E233" s="65" t="s">
        <v>520</v>
      </c>
      <c r="F233" s="65" t="s">
        <v>521</v>
      </c>
      <c r="G233" s="65" t="s">
        <v>627</v>
      </c>
      <c r="H233" s="84">
        <v>232</v>
      </c>
      <c r="I233" s="301">
        <v>187992863</v>
      </c>
      <c r="J233" s="302">
        <v>91</v>
      </c>
      <c r="K233" s="301">
        <v>182321376</v>
      </c>
      <c r="L233" s="302">
        <v>863</v>
      </c>
      <c r="M233" s="301">
        <v>56114542</v>
      </c>
      <c r="N233" s="302">
        <v>216</v>
      </c>
      <c r="O233" s="301">
        <v>56114542</v>
      </c>
      <c r="P233" s="302">
        <v>104</v>
      </c>
      <c r="Q233" s="301">
        <v>39550221</v>
      </c>
      <c r="R233" s="302">
        <v>143</v>
      </c>
      <c r="S233" s="301">
        <v>21458433</v>
      </c>
      <c r="T233" s="301">
        <f t="shared" si="3"/>
        <v>1649</v>
      </c>
      <c r="U233" s="303">
        <v>198</v>
      </c>
    </row>
    <row r="234" spans="1:21" x14ac:dyDescent="0.25">
      <c r="A234" s="300">
        <v>890101707</v>
      </c>
      <c r="B234" s="65" t="s">
        <v>818</v>
      </c>
      <c r="C234" s="65" t="s">
        <v>505</v>
      </c>
      <c r="D234" s="65" t="s">
        <v>506</v>
      </c>
      <c r="E234" s="65" t="s">
        <v>520</v>
      </c>
      <c r="F234" s="65" t="s">
        <v>521</v>
      </c>
      <c r="G234" s="65" t="s">
        <v>509</v>
      </c>
      <c r="H234" s="296">
        <v>233</v>
      </c>
      <c r="I234" s="301">
        <v>187715113</v>
      </c>
      <c r="J234" s="302">
        <v>89</v>
      </c>
      <c r="K234" s="301">
        <v>186830437</v>
      </c>
      <c r="L234" s="302">
        <v>2761</v>
      </c>
      <c r="M234" s="301">
        <v>15597365</v>
      </c>
      <c r="N234" s="302">
        <v>768</v>
      </c>
      <c r="O234" s="301">
        <v>15597365</v>
      </c>
      <c r="P234" s="302">
        <v>268</v>
      </c>
      <c r="Q234" s="301">
        <v>14375501</v>
      </c>
      <c r="R234" s="302">
        <v>207</v>
      </c>
      <c r="S234" s="301">
        <v>14445457</v>
      </c>
      <c r="T234" s="301">
        <f t="shared" si="3"/>
        <v>4326</v>
      </c>
      <c r="U234" s="303">
        <v>516</v>
      </c>
    </row>
    <row r="235" spans="1:21" x14ac:dyDescent="0.25">
      <c r="A235" s="300">
        <v>800182992</v>
      </c>
      <c r="B235" s="65" t="s">
        <v>819</v>
      </c>
      <c r="C235" s="65" t="s">
        <v>511</v>
      </c>
      <c r="D235" s="65" t="s">
        <v>511</v>
      </c>
      <c r="E235" s="65" t="s">
        <v>520</v>
      </c>
      <c r="F235" s="65" t="s">
        <v>521</v>
      </c>
      <c r="G235" s="65" t="s">
        <v>514</v>
      </c>
      <c r="H235" s="84">
        <v>234</v>
      </c>
      <c r="I235" s="301">
        <v>187673672</v>
      </c>
      <c r="J235" s="302">
        <v>123</v>
      </c>
      <c r="K235" s="301">
        <v>134381344</v>
      </c>
      <c r="L235" s="302">
        <v>125</v>
      </c>
      <c r="M235" s="301">
        <v>324986381</v>
      </c>
      <c r="N235" s="302">
        <v>140</v>
      </c>
      <c r="O235" s="301">
        <v>86301777</v>
      </c>
      <c r="P235" s="302">
        <v>96</v>
      </c>
      <c r="Q235" s="301">
        <v>45204880</v>
      </c>
      <c r="R235" s="302">
        <v>109</v>
      </c>
      <c r="S235" s="301">
        <v>26233750</v>
      </c>
      <c r="T235" s="301">
        <f t="shared" si="3"/>
        <v>827</v>
      </c>
      <c r="U235" s="303">
        <v>102</v>
      </c>
    </row>
    <row r="236" spans="1:21" x14ac:dyDescent="0.25">
      <c r="A236" s="300">
        <v>800182330</v>
      </c>
      <c r="B236" s="65" t="s">
        <v>820</v>
      </c>
      <c r="C236" s="65" t="s">
        <v>585</v>
      </c>
      <c r="D236" s="65" t="s">
        <v>586</v>
      </c>
      <c r="E236" s="65" t="s">
        <v>520</v>
      </c>
      <c r="F236" s="65" t="s">
        <v>521</v>
      </c>
      <c r="G236" s="65" t="s">
        <v>668</v>
      </c>
      <c r="H236" s="296">
        <v>235</v>
      </c>
      <c r="I236" s="301">
        <v>187357263</v>
      </c>
      <c r="J236" s="302">
        <v>195</v>
      </c>
      <c r="K236" s="301">
        <v>78951584</v>
      </c>
      <c r="L236" s="302">
        <v>418</v>
      </c>
      <c r="M236" s="301">
        <v>109100189</v>
      </c>
      <c r="N236" s="302">
        <v>2121</v>
      </c>
      <c r="O236" s="301">
        <v>5378008</v>
      </c>
      <c r="P236" s="302">
        <v>2801</v>
      </c>
      <c r="Q236" s="301">
        <v>861017</v>
      </c>
      <c r="R236" s="302">
        <v>317</v>
      </c>
      <c r="S236" s="301">
        <v>8909553</v>
      </c>
      <c r="T236" s="301">
        <f t="shared" si="3"/>
        <v>6087</v>
      </c>
      <c r="U236" s="303">
        <v>705</v>
      </c>
    </row>
    <row r="237" spans="1:21" x14ac:dyDescent="0.25">
      <c r="A237" s="300">
        <v>860007955</v>
      </c>
      <c r="B237" s="65" t="s">
        <v>821</v>
      </c>
      <c r="C237" s="65" t="s">
        <v>511</v>
      </c>
      <c r="D237" s="65" t="s">
        <v>511</v>
      </c>
      <c r="E237" s="65" t="s">
        <v>520</v>
      </c>
      <c r="F237" s="65" t="s">
        <v>521</v>
      </c>
      <c r="G237" s="65" t="s">
        <v>605</v>
      </c>
      <c r="H237" s="84">
        <v>236</v>
      </c>
      <c r="I237" s="301">
        <v>187349139</v>
      </c>
      <c r="J237" s="302">
        <v>157</v>
      </c>
      <c r="K237" s="301">
        <v>103621281</v>
      </c>
      <c r="L237" s="302">
        <v>164</v>
      </c>
      <c r="M237" s="301">
        <v>243545361</v>
      </c>
      <c r="N237" s="302">
        <v>178</v>
      </c>
      <c r="O237" s="301">
        <v>66389628</v>
      </c>
      <c r="P237" s="302">
        <v>136</v>
      </c>
      <c r="Q237" s="301">
        <v>28879237</v>
      </c>
      <c r="R237" s="302">
        <v>196</v>
      </c>
      <c r="S237" s="301">
        <v>15623647</v>
      </c>
      <c r="T237" s="301">
        <f t="shared" si="3"/>
        <v>1067</v>
      </c>
      <c r="U237" s="303">
        <v>129</v>
      </c>
    </row>
    <row r="238" spans="1:21" x14ac:dyDescent="0.25">
      <c r="A238" s="300">
        <v>830044266</v>
      </c>
      <c r="B238" s="65" t="s">
        <v>822</v>
      </c>
      <c r="C238" s="65" t="s">
        <v>511</v>
      </c>
      <c r="D238" s="65" t="s">
        <v>511</v>
      </c>
      <c r="E238" s="65" t="s">
        <v>520</v>
      </c>
      <c r="F238" s="65" t="s">
        <v>521</v>
      </c>
      <c r="G238" s="65" t="s">
        <v>556</v>
      </c>
      <c r="H238" s="296">
        <v>237</v>
      </c>
      <c r="I238" s="301">
        <v>186437943</v>
      </c>
      <c r="J238" s="302">
        <v>236.5</v>
      </c>
      <c r="K238" s="301">
        <v>64523024</v>
      </c>
      <c r="L238" s="302">
        <v>116</v>
      </c>
      <c r="M238" s="301">
        <v>334609348</v>
      </c>
      <c r="N238" s="302">
        <v>236</v>
      </c>
      <c r="O238" s="301">
        <v>51213581</v>
      </c>
      <c r="P238" s="302">
        <v>165</v>
      </c>
      <c r="Q238" s="301">
        <v>23675146</v>
      </c>
      <c r="R238" s="302">
        <v>191</v>
      </c>
      <c r="S238" s="301">
        <v>15954011</v>
      </c>
      <c r="T238" s="301">
        <f t="shared" si="3"/>
        <v>1181.5</v>
      </c>
      <c r="U238" s="303">
        <v>147</v>
      </c>
    </row>
    <row r="239" spans="1:21" x14ac:dyDescent="0.25">
      <c r="A239" s="300">
        <v>860044013</v>
      </c>
      <c r="B239" s="65" t="s">
        <v>823</v>
      </c>
      <c r="C239" s="65" t="s">
        <v>511</v>
      </c>
      <c r="D239" s="65" t="s">
        <v>511</v>
      </c>
      <c r="E239" s="65" t="s">
        <v>520</v>
      </c>
      <c r="F239" s="65" t="s">
        <v>521</v>
      </c>
      <c r="G239" s="65" t="s">
        <v>707</v>
      </c>
      <c r="H239" s="84">
        <v>238</v>
      </c>
      <c r="I239" s="301">
        <v>186068002</v>
      </c>
      <c r="J239" s="302">
        <v>108.5</v>
      </c>
      <c r="K239" s="301">
        <v>154020550</v>
      </c>
      <c r="L239" s="302">
        <v>517</v>
      </c>
      <c r="M239" s="301">
        <v>90558037</v>
      </c>
      <c r="N239" s="302">
        <v>586</v>
      </c>
      <c r="O239" s="301">
        <v>21531313</v>
      </c>
      <c r="P239" s="302">
        <v>193</v>
      </c>
      <c r="Q239" s="301">
        <v>20428081</v>
      </c>
      <c r="R239" s="302">
        <v>116</v>
      </c>
      <c r="S239" s="301">
        <v>24135799</v>
      </c>
      <c r="T239" s="301">
        <f t="shared" si="3"/>
        <v>1758.5</v>
      </c>
      <c r="U239" s="303">
        <v>216</v>
      </c>
    </row>
    <row r="240" spans="1:21" x14ac:dyDescent="0.25">
      <c r="A240" s="300">
        <v>860530547</v>
      </c>
      <c r="B240" s="65" t="s">
        <v>824</v>
      </c>
      <c r="C240" s="65" t="s">
        <v>511</v>
      </c>
      <c r="D240" s="65" t="s">
        <v>511</v>
      </c>
      <c r="E240" s="65" t="s">
        <v>520</v>
      </c>
      <c r="F240" s="65" t="s">
        <v>521</v>
      </c>
      <c r="G240" s="65" t="s">
        <v>690</v>
      </c>
      <c r="H240" s="296">
        <v>239</v>
      </c>
      <c r="I240" s="301">
        <v>185251011</v>
      </c>
      <c r="J240" s="302">
        <v>228</v>
      </c>
      <c r="K240" s="301">
        <v>66383701</v>
      </c>
      <c r="L240" s="302">
        <v>270</v>
      </c>
      <c r="M240" s="301">
        <v>161520754</v>
      </c>
      <c r="N240" s="302">
        <v>335</v>
      </c>
      <c r="O240" s="301">
        <v>36954586</v>
      </c>
      <c r="P240" s="302">
        <v>343</v>
      </c>
      <c r="Q240" s="301">
        <v>11112226</v>
      </c>
      <c r="R240" s="302">
        <v>898</v>
      </c>
      <c r="S240" s="301">
        <v>2317124</v>
      </c>
      <c r="T240" s="301">
        <f t="shared" si="3"/>
        <v>2313</v>
      </c>
      <c r="U240" s="303">
        <v>288</v>
      </c>
    </row>
    <row r="241" spans="1:21" x14ac:dyDescent="0.25">
      <c r="A241" s="300">
        <v>890302567</v>
      </c>
      <c r="B241" s="65" t="s">
        <v>825</v>
      </c>
      <c r="C241" s="65" t="s">
        <v>547</v>
      </c>
      <c r="D241" s="65" t="s">
        <v>544</v>
      </c>
      <c r="E241" s="65" t="s">
        <v>507</v>
      </c>
      <c r="F241" s="65" t="s">
        <v>508</v>
      </c>
      <c r="G241" s="65" t="s">
        <v>525</v>
      </c>
      <c r="H241" s="84">
        <v>240</v>
      </c>
      <c r="I241" s="301">
        <v>185147662</v>
      </c>
      <c r="J241" s="302">
        <v>100.5</v>
      </c>
      <c r="K241" s="301">
        <v>164661438</v>
      </c>
      <c r="L241" s="302">
        <v>309</v>
      </c>
      <c r="M241" s="301">
        <v>143140703</v>
      </c>
      <c r="N241" s="302">
        <v>229</v>
      </c>
      <c r="O241" s="301">
        <v>52485003</v>
      </c>
      <c r="P241" s="302">
        <v>114</v>
      </c>
      <c r="Q241" s="301">
        <v>36546887</v>
      </c>
      <c r="R241" s="302">
        <v>114</v>
      </c>
      <c r="S241" s="301">
        <v>24468068</v>
      </c>
      <c r="T241" s="301">
        <f t="shared" si="3"/>
        <v>1106.5</v>
      </c>
      <c r="U241" s="303">
        <v>135</v>
      </c>
    </row>
    <row r="242" spans="1:21" x14ac:dyDescent="0.25">
      <c r="A242" s="300">
        <v>860003216</v>
      </c>
      <c r="B242" s="65" t="s">
        <v>826</v>
      </c>
      <c r="C242" s="65" t="s">
        <v>511</v>
      </c>
      <c r="D242" s="65" t="s">
        <v>511</v>
      </c>
      <c r="E242" s="65" t="s">
        <v>520</v>
      </c>
      <c r="F242" s="65" t="s">
        <v>521</v>
      </c>
      <c r="G242" s="65" t="s">
        <v>564</v>
      </c>
      <c r="H242" s="296">
        <v>241</v>
      </c>
      <c r="I242" s="301">
        <v>184566792</v>
      </c>
      <c r="J242" s="302">
        <v>150</v>
      </c>
      <c r="K242" s="301">
        <v>110183212</v>
      </c>
      <c r="L242" s="302">
        <v>144</v>
      </c>
      <c r="M242" s="301">
        <v>286192267</v>
      </c>
      <c r="N242" s="302">
        <v>107</v>
      </c>
      <c r="O242" s="301">
        <v>105704443</v>
      </c>
      <c r="P242" s="302">
        <v>166</v>
      </c>
      <c r="Q242" s="301">
        <v>23671391</v>
      </c>
      <c r="R242" s="302">
        <v>287</v>
      </c>
      <c r="S242" s="301">
        <v>10202718</v>
      </c>
      <c r="T242" s="301">
        <f t="shared" si="3"/>
        <v>1095</v>
      </c>
      <c r="U242" s="303">
        <v>133</v>
      </c>
    </row>
    <row r="243" spans="1:21" x14ac:dyDescent="0.25">
      <c r="A243" s="300">
        <v>830037946</v>
      </c>
      <c r="B243" s="65" t="s">
        <v>827</v>
      </c>
      <c r="C243" s="65" t="s">
        <v>511</v>
      </c>
      <c r="D243" s="65" t="s">
        <v>511</v>
      </c>
      <c r="E243" s="65" t="s">
        <v>520</v>
      </c>
      <c r="F243" s="65" t="s">
        <v>521</v>
      </c>
      <c r="G243" s="65" t="s">
        <v>564</v>
      </c>
      <c r="H243" s="84">
        <v>242</v>
      </c>
      <c r="I243" s="301">
        <v>182883094</v>
      </c>
      <c r="J243" s="302">
        <v>296</v>
      </c>
      <c r="K243" s="301">
        <v>50933608</v>
      </c>
      <c r="L243" s="302">
        <v>229</v>
      </c>
      <c r="M243" s="301">
        <v>182510833</v>
      </c>
      <c r="N243" s="302">
        <v>248</v>
      </c>
      <c r="O243" s="301">
        <v>49063408</v>
      </c>
      <c r="P243" s="302">
        <v>632</v>
      </c>
      <c r="Q243" s="301">
        <v>5248347</v>
      </c>
      <c r="R243" s="302">
        <v>429</v>
      </c>
      <c r="S243" s="301">
        <v>6208773</v>
      </c>
      <c r="T243" s="301">
        <f t="shared" si="3"/>
        <v>2076</v>
      </c>
      <c r="U243" s="303">
        <v>251</v>
      </c>
    </row>
    <row r="244" spans="1:21" x14ac:dyDescent="0.25">
      <c r="A244" s="300">
        <v>860027136</v>
      </c>
      <c r="B244" s="65" t="s">
        <v>828</v>
      </c>
      <c r="C244" s="65" t="s">
        <v>511</v>
      </c>
      <c r="D244" s="65" t="s">
        <v>511</v>
      </c>
      <c r="E244" s="65" t="s">
        <v>520</v>
      </c>
      <c r="F244" s="65" t="s">
        <v>521</v>
      </c>
      <c r="G244" s="65" t="s">
        <v>571</v>
      </c>
      <c r="H244" s="296">
        <v>243</v>
      </c>
      <c r="I244" s="301">
        <v>181295714</v>
      </c>
      <c r="J244" s="302">
        <v>204</v>
      </c>
      <c r="K244" s="301">
        <v>75903035</v>
      </c>
      <c r="L244" s="302">
        <v>371</v>
      </c>
      <c r="M244" s="301">
        <v>120527936</v>
      </c>
      <c r="N244" s="302">
        <v>646</v>
      </c>
      <c r="O244" s="301">
        <v>18879193</v>
      </c>
      <c r="P244" s="302">
        <v>411</v>
      </c>
      <c r="Q244" s="301">
        <v>8875051</v>
      </c>
      <c r="R244" s="302">
        <v>1570</v>
      </c>
      <c r="S244" s="301">
        <v>1114374</v>
      </c>
      <c r="T244" s="301">
        <f t="shared" si="3"/>
        <v>3445</v>
      </c>
      <c r="U244" s="303">
        <v>404</v>
      </c>
    </row>
    <row r="245" spans="1:21" x14ac:dyDescent="0.25">
      <c r="A245" s="300">
        <v>811021654</v>
      </c>
      <c r="B245" s="65" t="s">
        <v>829</v>
      </c>
      <c r="C245" s="65" t="s">
        <v>505</v>
      </c>
      <c r="D245" s="65" t="s">
        <v>506</v>
      </c>
      <c r="E245" s="65" t="s">
        <v>520</v>
      </c>
      <c r="F245" s="65" t="s">
        <v>521</v>
      </c>
      <c r="G245" s="65" t="s">
        <v>517</v>
      </c>
      <c r="H245" s="84">
        <v>244</v>
      </c>
      <c r="I245" s="301">
        <v>178950118</v>
      </c>
      <c r="J245" s="302">
        <v>164</v>
      </c>
      <c r="K245" s="301">
        <v>99497017</v>
      </c>
      <c r="L245" s="302">
        <v>566</v>
      </c>
      <c r="M245" s="301">
        <v>84313572</v>
      </c>
      <c r="N245" s="302">
        <v>389</v>
      </c>
      <c r="O245" s="301">
        <v>32010437</v>
      </c>
      <c r="P245" s="302">
        <v>199</v>
      </c>
      <c r="Q245" s="301">
        <v>20049585</v>
      </c>
      <c r="R245" s="302">
        <v>176</v>
      </c>
      <c r="S245" s="301">
        <v>17661464</v>
      </c>
      <c r="T245" s="301">
        <f t="shared" si="3"/>
        <v>1738</v>
      </c>
      <c r="U245" s="303">
        <v>212</v>
      </c>
    </row>
    <row r="246" spans="1:21" x14ac:dyDescent="0.25">
      <c r="A246" s="300">
        <v>890906413</v>
      </c>
      <c r="B246" s="65" t="s">
        <v>830</v>
      </c>
      <c r="C246" s="65" t="s">
        <v>505</v>
      </c>
      <c r="D246" s="65" t="s">
        <v>506</v>
      </c>
      <c r="E246" s="65" t="s">
        <v>520</v>
      </c>
      <c r="F246" s="65" t="s">
        <v>521</v>
      </c>
      <c r="G246" s="65" t="s">
        <v>528</v>
      </c>
      <c r="H246" s="296">
        <v>245</v>
      </c>
      <c r="I246" s="301">
        <v>178374962</v>
      </c>
      <c r="J246" s="302">
        <v>128.5</v>
      </c>
      <c r="K246" s="301">
        <v>128279961</v>
      </c>
      <c r="L246" s="302">
        <v>568</v>
      </c>
      <c r="M246" s="301">
        <v>84205088</v>
      </c>
      <c r="N246" s="302">
        <v>1301</v>
      </c>
      <c r="O246" s="301">
        <v>9004662</v>
      </c>
      <c r="P246" s="302">
        <v>1287</v>
      </c>
      <c r="Q246" s="301">
        <v>2232607</v>
      </c>
      <c r="R246" s="302">
        <v>1388</v>
      </c>
      <c r="S246" s="301">
        <v>1309523</v>
      </c>
      <c r="T246" s="301">
        <f t="shared" si="3"/>
        <v>4917.5</v>
      </c>
      <c r="U246" s="303">
        <v>592</v>
      </c>
    </row>
    <row r="247" spans="1:21" x14ac:dyDescent="0.25">
      <c r="A247" s="300">
        <v>860054983</v>
      </c>
      <c r="B247" s="65" t="s">
        <v>831</v>
      </c>
      <c r="C247" s="65" t="s">
        <v>511</v>
      </c>
      <c r="D247" s="65" t="s">
        <v>511</v>
      </c>
      <c r="E247" s="65" t="s">
        <v>520</v>
      </c>
      <c r="F247" s="65" t="s">
        <v>521</v>
      </c>
      <c r="G247" s="65" t="s">
        <v>509</v>
      </c>
      <c r="H247" s="84">
        <v>246</v>
      </c>
      <c r="I247" s="301">
        <v>177839378</v>
      </c>
      <c r="J247" s="302">
        <v>99</v>
      </c>
      <c r="K247" s="301">
        <v>166901698</v>
      </c>
      <c r="L247" s="302">
        <v>4845</v>
      </c>
      <c r="M247" s="301">
        <v>7841604</v>
      </c>
      <c r="N247" s="302">
        <v>1507</v>
      </c>
      <c r="O247" s="301">
        <v>7841604</v>
      </c>
      <c r="P247" s="302">
        <v>1204</v>
      </c>
      <c r="Q247" s="301">
        <v>2409193</v>
      </c>
      <c r="R247" s="302">
        <v>986</v>
      </c>
      <c r="S247" s="301">
        <v>1990060</v>
      </c>
      <c r="T247" s="301">
        <f t="shared" si="3"/>
        <v>8887</v>
      </c>
      <c r="U247" s="303">
        <v>1031</v>
      </c>
    </row>
    <row r="248" spans="1:21" x14ac:dyDescent="0.25">
      <c r="A248" s="300">
        <v>890903310</v>
      </c>
      <c r="B248" s="65" t="s">
        <v>832</v>
      </c>
      <c r="C248" s="65" t="s">
        <v>505</v>
      </c>
      <c r="D248" s="65" t="s">
        <v>506</v>
      </c>
      <c r="E248" s="65" t="s">
        <v>520</v>
      </c>
      <c r="F248" s="65" t="s">
        <v>521</v>
      </c>
      <c r="G248" s="65" t="s">
        <v>605</v>
      </c>
      <c r="H248" s="296">
        <v>247</v>
      </c>
      <c r="I248" s="301">
        <v>176244368</v>
      </c>
      <c r="J248" s="302">
        <v>163</v>
      </c>
      <c r="K248" s="301">
        <v>99910627</v>
      </c>
      <c r="L248" s="302">
        <v>150</v>
      </c>
      <c r="M248" s="301">
        <v>274810493</v>
      </c>
      <c r="N248" s="302">
        <v>242</v>
      </c>
      <c r="O248" s="301">
        <v>50116443</v>
      </c>
      <c r="P248" s="302">
        <v>183</v>
      </c>
      <c r="Q248" s="301">
        <v>21145665</v>
      </c>
      <c r="R248" s="302">
        <v>206</v>
      </c>
      <c r="S248" s="301">
        <v>14456475</v>
      </c>
      <c r="T248" s="301">
        <f t="shared" si="3"/>
        <v>1191</v>
      </c>
      <c r="U248" s="303">
        <v>149</v>
      </c>
    </row>
    <row r="249" spans="1:21" x14ac:dyDescent="0.25">
      <c r="A249" s="300">
        <v>891300529</v>
      </c>
      <c r="B249" s="65" t="s">
        <v>833</v>
      </c>
      <c r="C249" s="65" t="s">
        <v>834</v>
      </c>
      <c r="D249" s="65" t="s">
        <v>544</v>
      </c>
      <c r="E249" s="65" t="s">
        <v>520</v>
      </c>
      <c r="F249" s="65" t="s">
        <v>521</v>
      </c>
      <c r="G249" s="65" t="s">
        <v>525</v>
      </c>
      <c r="H249" s="84">
        <v>248</v>
      </c>
      <c r="I249" s="301">
        <v>175343341</v>
      </c>
      <c r="J249" s="302">
        <v>155.5</v>
      </c>
      <c r="K249" s="301">
        <v>104184216</v>
      </c>
      <c r="L249" s="302">
        <v>191</v>
      </c>
      <c r="M249" s="301">
        <v>209109078</v>
      </c>
      <c r="N249" s="302">
        <v>295</v>
      </c>
      <c r="O249" s="301">
        <v>42005445</v>
      </c>
      <c r="P249" s="302">
        <v>251</v>
      </c>
      <c r="Q249" s="301">
        <v>15499804</v>
      </c>
      <c r="R249" s="302">
        <v>294</v>
      </c>
      <c r="S249" s="301">
        <v>9894308</v>
      </c>
      <c r="T249" s="301">
        <f t="shared" si="3"/>
        <v>1434.5</v>
      </c>
      <c r="U249" s="303">
        <v>178</v>
      </c>
    </row>
    <row r="250" spans="1:21" x14ac:dyDescent="0.25">
      <c r="A250" s="300">
        <v>830004259</v>
      </c>
      <c r="B250" s="65" t="s">
        <v>835</v>
      </c>
      <c r="C250" s="65" t="s">
        <v>511</v>
      </c>
      <c r="D250" s="65" t="s">
        <v>511</v>
      </c>
      <c r="E250" s="65" t="s">
        <v>520</v>
      </c>
      <c r="F250" s="65" t="s">
        <v>521</v>
      </c>
      <c r="G250" s="65" t="s">
        <v>564</v>
      </c>
      <c r="H250" s="296">
        <v>249</v>
      </c>
      <c r="I250" s="301">
        <v>175228254</v>
      </c>
      <c r="J250" s="302">
        <v>149.5</v>
      </c>
      <c r="K250" s="301">
        <v>110345055</v>
      </c>
      <c r="L250" s="302">
        <v>58</v>
      </c>
      <c r="M250" s="301">
        <v>578034573</v>
      </c>
      <c r="N250" s="302">
        <v>117</v>
      </c>
      <c r="O250" s="301">
        <v>101272366</v>
      </c>
      <c r="P250" s="302">
        <v>444</v>
      </c>
      <c r="Q250" s="301">
        <v>8159761</v>
      </c>
      <c r="R250" s="302">
        <v>22567</v>
      </c>
      <c r="S250" s="301">
        <v>-1896743</v>
      </c>
      <c r="T250" s="301">
        <f t="shared" si="3"/>
        <v>23584.5</v>
      </c>
      <c r="U250" s="303">
        <v>2965</v>
      </c>
    </row>
    <row r="251" spans="1:21" x14ac:dyDescent="0.25">
      <c r="A251" s="300">
        <v>805000427</v>
      </c>
      <c r="B251" s="65" t="s">
        <v>836</v>
      </c>
      <c r="C251" s="65" t="s">
        <v>547</v>
      </c>
      <c r="D251" s="65" t="s">
        <v>544</v>
      </c>
      <c r="E251" s="65" t="s">
        <v>507</v>
      </c>
      <c r="F251" s="65" t="s">
        <v>508</v>
      </c>
      <c r="G251" s="65" t="s">
        <v>800</v>
      </c>
      <c r="H251" s="84">
        <v>250</v>
      </c>
      <c r="I251" s="301">
        <v>175201488</v>
      </c>
      <c r="J251" s="302">
        <v>789.5</v>
      </c>
      <c r="K251" s="301">
        <v>15169021</v>
      </c>
      <c r="L251" s="302">
        <v>20</v>
      </c>
      <c r="M251" s="301">
        <v>1139937376</v>
      </c>
      <c r="N251" s="302">
        <v>80</v>
      </c>
      <c r="O251" s="301">
        <v>137436255</v>
      </c>
      <c r="P251" s="302">
        <v>1950</v>
      </c>
      <c r="Q251" s="301">
        <v>1375074</v>
      </c>
      <c r="R251" s="302">
        <v>1655</v>
      </c>
      <c r="S251" s="301">
        <v>1034419</v>
      </c>
      <c r="T251" s="301">
        <f t="shared" si="3"/>
        <v>4744.5</v>
      </c>
      <c r="U251" s="303">
        <v>563</v>
      </c>
    </row>
    <row r="252" spans="1:21" x14ac:dyDescent="0.25">
      <c r="A252" s="300">
        <v>890321151</v>
      </c>
      <c r="B252" s="65" t="s">
        <v>837</v>
      </c>
      <c r="C252" s="65" t="s">
        <v>547</v>
      </c>
      <c r="D252" s="65" t="s">
        <v>544</v>
      </c>
      <c r="E252" s="65" t="s">
        <v>520</v>
      </c>
      <c r="F252" s="65" t="s">
        <v>521</v>
      </c>
      <c r="G252" s="65" t="s">
        <v>813</v>
      </c>
      <c r="H252" s="296">
        <v>251</v>
      </c>
      <c r="I252" s="301">
        <v>174562440</v>
      </c>
      <c r="J252" s="302">
        <v>208</v>
      </c>
      <c r="K252" s="301">
        <v>73089311</v>
      </c>
      <c r="L252" s="302">
        <v>185</v>
      </c>
      <c r="M252" s="301">
        <v>220056533</v>
      </c>
      <c r="N252" s="302">
        <v>187</v>
      </c>
      <c r="O252" s="301">
        <v>63427466</v>
      </c>
      <c r="P252" s="302">
        <v>601</v>
      </c>
      <c r="Q252" s="301">
        <v>5555774</v>
      </c>
      <c r="R252" s="302">
        <v>1000</v>
      </c>
      <c r="S252" s="301">
        <v>1952157</v>
      </c>
      <c r="T252" s="301">
        <f t="shared" si="3"/>
        <v>2432</v>
      </c>
      <c r="U252" s="303">
        <v>302</v>
      </c>
    </row>
    <row r="253" spans="1:21" x14ac:dyDescent="0.25">
      <c r="A253" s="300">
        <v>890914525</v>
      </c>
      <c r="B253" s="65" t="s">
        <v>838</v>
      </c>
      <c r="C253" s="65" t="s">
        <v>505</v>
      </c>
      <c r="D253" s="65" t="s">
        <v>506</v>
      </c>
      <c r="E253" s="65" t="s">
        <v>507</v>
      </c>
      <c r="F253" s="65" t="s">
        <v>508</v>
      </c>
      <c r="G253" s="65" t="s">
        <v>839</v>
      </c>
      <c r="H253" s="84">
        <v>252</v>
      </c>
      <c r="I253" s="301">
        <v>174456663</v>
      </c>
      <c r="J253" s="302">
        <v>118.5</v>
      </c>
      <c r="K253" s="301">
        <v>141970247</v>
      </c>
      <c r="L253" s="302">
        <v>392</v>
      </c>
      <c r="M253" s="301">
        <v>115310506</v>
      </c>
      <c r="N253" s="302">
        <v>224</v>
      </c>
      <c r="O253" s="301">
        <v>53522833</v>
      </c>
      <c r="P253" s="302">
        <v>82</v>
      </c>
      <c r="Q253" s="301">
        <v>49222104</v>
      </c>
      <c r="R253" s="302">
        <v>74</v>
      </c>
      <c r="S253" s="301">
        <v>38322669</v>
      </c>
      <c r="T253" s="301">
        <f t="shared" si="3"/>
        <v>1142.5</v>
      </c>
      <c r="U253" s="303">
        <v>142</v>
      </c>
    </row>
    <row r="254" spans="1:21" x14ac:dyDescent="0.25">
      <c r="A254" s="300">
        <v>890304099</v>
      </c>
      <c r="B254" s="65" t="s">
        <v>840</v>
      </c>
      <c r="C254" s="65" t="s">
        <v>547</v>
      </c>
      <c r="D254" s="65" t="s">
        <v>544</v>
      </c>
      <c r="E254" s="65" t="s">
        <v>520</v>
      </c>
      <c r="F254" s="65" t="s">
        <v>521</v>
      </c>
      <c r="G254" s="65" t="s">
        <v>841</v>
      </c>
      <c r="H254" s="296">
        <v>253</v>
      </c>
      <c r="I254" s="301">
        <v>173303367</v>
      </c>
      <c r="J254" s="302">
        <v>132.5</v>
      </c>
      <c r="K254" s="301">
        <v>125817710</v>
      </c>
      <c r="L254" s="302">
        <v>458</v>
      </c>
      <c r="M254" s="301">
        <v>101237607</v>
      </c>
      <c r="N254" s="302">
        <v>129</v>
      </c>
      <c r="O254" s="301">
        <v>92191177</v>
      </c>
      <c r="P254" s="302">
        <v>186</v>
      </c>
      <c r="Q254" s="301">
        <v>21048777</v>
      </c>
      <c r="R254" s="302">
        <v>512</v>
      </c>
      <c r="S254" s="301">
        <v>4853396</v>
      </c>
      <c r="T254" s="301">
        <f t="shared" si="3"/>
        <v>1670.5</v>
      </c>
      <c r="U254" s="303">
        <v>202</v>
      </c>
    </row>
    <row r="255" spans="1:21" x14ac:dyDescent="0.25">
      <c r="A255" s="300">
        <v>890318278</v>
      </c>
      <c r="B255" s="65" t="s">
        <v>842</v>
      </c>
      <c r="C255" s="65" t="s">
        <v>547</v>
      </c>
      <c r="D255" s="65" t="s">
        <v>544</v>
      </c>
      <c r="E255" s="65" t="s">
        <v>520</v>
      </c>
      <c r="F255" s="65" t="s">
        <v>521</v>
      </c>
      <c r="G255" s="65" t="s">
        <v>668</v>
      </c>
      <c r="H255" s="84">
        <v>254</v>
      </c>
      <c r="I255" s="301">
        <v>172500660</v>
      </c>
      <c r="J255" s="302">
        <v>286</v>
      </c>
      <c r="K255" s="301">
        <v>52667142</v>
      </c>
      <c r="L255" s="302">
        <v>155</v>
      </c>
      <c r="M255" s="301">
        <v>264116634</v>
      </c>
      <c r="N255" s="302">
        <v>813</v>
      </c>
      <c r="O255" s="301">
        <v>14666547</v>
      </c>
      <c r="P255" s="302">
        <v>371</v>
      </c>
      <c r="Q255" s="301">
        <v>10040325</v>
      </c>
      <c r="R255" s="302">
        <v>355</v>
      </c>
      <c r="S255" s="301">
        <v>7955752</v>
      </c>
      <c r="T255" s="301">
        <f t="shared" si="3"/>
        <v>2234</v>
      </c>
      <c r="U255" s="303">
        <v>278</v>
      </c>
    </row>
    <row r="256" spans="1:21" x14ac:dyDescent="0.25">
      <c r="A256" s="300">
        <v>890916911</v>
      </c>
      <c r="B256" s="65" t="s">
        <v>843</v>
      </c>
      <c r="C256" s="65" t="s">
        <v>844</v>
      </c>
      <c r="D256" s="65" t="s">
        <v>506</v>
      </c>
      <c r="E256" s="65" t="s">
        <v>520</v>
      </c>
      <c r="F256" s="65" t="s">
        <v>521</v>
      </c>
      <c r="G256" s="65" t="s">
        <v>697</v>
      </c>
      <c r="H256" s="296">
        <v>255</v>
      </c>
      <c r="I256" s="301">
        <v>172115884</v>
      </c>
      <c r="J256" s="302">
        <v>135</v>
      </c>
      <c r="K256" s="301">
        <v>123616339</v>
      </c>
      <c r="L256" s="302">
        <v>148</v>
      </c>
      <c r="M256" s="301">
        <v>279498885</v>
      </c>
      <c r="N256" s="302">
        <v>153</v>
      </c>
      <c r="O256" s="301">
        <v>79018441</v>
      </c>
      <c r="P256" s="302">
        <v>86</v>
      </c>
      <c r="Q256" s="301">
        <v>48534095</v>
      </c>
      <c r="R256" s="302">
        <v>93</v>
      </c>
      <c r="S256" s="301">
        <v>30387239</v>
      </c>
      <c r="T256" s="301">
        <f t="shared" si="3"/>
        <v>870</v>
      </c>
      <c r="U256" s="303">
        <v>111</v>
      </c>
    </row>
    <row r="257" spans="1:21" x14ac:dyDescent="0.25">
      <c r="A257" s="300">
        <v>817001644</v>
      </c>
      <c r="B257" s="65" t="s">
        <v>845</v>
      </c>
      <c r="C257" s="65" t="s">
        <v>758</v>
      </c>
      <c r="D257" s="65" t="s">
        <v>714</v>
      </c>
      <c r="E257" s="65" t="s">
        <v>520</v>
      </c>
      <c r="F257" s="65" t="s">
        <v>521</v>
      </c>
      <c r="G257" s="65" t="s">
        <v>605</v>
      </c>
      <c r="H257" s="84">
        <v>256</v>
      </c>
      <c r="I257" s="301">
        <v>171395667</v>
      </c>
      <c r="J257" s="302">
        <v>143</v>
      </c>
      <c r="K257" s="301">
        <v>116882902</v>
      </c>
      <c r="L257" s="302">
        <v>459</v>
      </c>
      <c r="M257" s="301">
        <v>101114816</v>
      </c>
      <c r="N257" s="302">
        <v>381</v>
      </c>
      <c r="O257" s="301">
        <v>32837402</v>
      </c>
      <c r="P257" s="302">
        <v>223</v>
      </c>
      <c r="Q257" s="301">
        <v>17781233</v>
      </c>
      <c r="R257" s="302">
        <v>290</v>
      </c>
      <c r="S257" s="301">
        <v>10038471</v>
      </c>
      <c r="T257" s="301">
        <f t="shared" si="3"/>
        <v>1752</v>
      </c>
      <c r="U257" s="303">
        <v>214</v>
      </c>
    </row>
    <row r="258" spans="1:21" x14ac:dyDescent="0.25">
      <c r="A258" s="300">
        <v>890930545</v>
      </c>
      <c r="B258" s="65" t="s">
        <v>846</v>
      </c>
      <c r="C258" s="65" t="s">
        <v>617</v>
      </c>
      <c r="D258" s="65" t="s">
        <v>552</v>
      </c>
      <c r="E258" s="65" t="s">
        <v>520</v>
      </c>
      <c r="F258" s="65" t="s">
        <v>521</v>
      </c>
      <c r="G258" s="65" t="s">
        <v>668</v>
      </c>
      <c r="H258" s="296">
        <v>257</v>
      </c>
      <c r="I258" s="301">
        <v>170986153</v>
      </c>
      <c r="J258" s="302">
        <v>124</v>
      </c>
      <c r="K258" s="301">
        <v>132940628</v>
      </c>
      <c r="L258" s="302">
        <v>365</v>
      </c>
      <c r="M258" s="301">
        <v>123842993</v>
      </c>
      <c r="N258" s="302">
        <v>1009</v>
      </c>
      <c r="O258" s="301">
        <v>11736488</v>
      </c>
      <c r="P258" s="302">
        <v>749</v>
      </c>
      <c r="Q258" s="301">
        <v>4288337</v>
      </c>
      <c r="R258" s="302">
        <v>377</v>
      </c>
      <c r="S258" s="301">
        <v>7069899</v>
      </c>
      <c r="T258" s="301">
        <f t="shared" ref="T258:T321" si="4">SUM(H258+J258+L258+N258+P258+R258)</f>
        <v>2881</v>
      </c>
      <c r="U258" s="303">
        <v>343</v>
      </c>
    </row>
    <row r="259" spans="1:21" x14ac:dyDescent="0.25">
      <c r="A259" s="300">
        <v>800186142</v>
      </c>
      <c r="B259" s="65" t="s">
        <v>847</v>
      </c>
      <c r="C259" s="65" t="s">
        <v>511</v>
      </c>
      <c r="D259" s="65" t="s">
        <v>511</v>
      </c>
      <c r="E259" s="65" t="s">
        <v>520</v>
      </c>
      <c r="F259" s="65" t="s">
        <v>521</v>
      </c>
      <c r="G259" s="65" t="s">
        <v>556</v>
      </c>
      <c r="H259" s="84">
        <v>258</v>
      </c>
      <c r="I259" s="301">
        <v>170826434</v>
      </c>
      <c r="J259" s="302">
        <v>433</v>
      </c>
      <c r="K259" s="301">
        <v>32691969</v>
      </c>
      <c r="L259" s="302">
        <v>84</v>
      </c>
      <c r="M259" s="301">
        <v>432454960</v>
      </c>
      <c r="N259" s="302">
        <v>211</v>
      </c>
      <c r="O259" s="301">
        <v>56390037</v>
      </c>
      <c r="P259" s="302">
        <v>121</v>
      </c>
      <c r="Q259" s="301">
        <v>34434842</v>
      </c>
      <c r="R259" s="302">
        <v>112</v>
      </c>
      <c r="S259" s="301">
        <v>24523746</v>
      </c>
      <c r="T259" s="301">
        <f t="shared" si="4"/>
        <v>1219</v>
      </c>
      <c r="U259" s="303">
        <v>152</v>
      </c>
    </row>
    <row r="260" spans="1:21" x14ac:dyDescent="0.25">
      <c r="A260" s="300">
        <v>891300513</v>
      </c>
      <c r="B260" s="65" t="s">
        <v>848</v>
      </c>
      <c r="C260" s="65" t="s">
        <v>547</v>
      </c>
      <c r="D260" s="65" t="s">
        <v>544</v>
      </c>
      <c r="E260" s="65" t="s">
        <v>520</v>
      </c>
      <c r="F260" s="65" t="s">
        <v>521</v>
      </c>
      <c r="G260" s="65" t="s">
        <v>525</v>
      </c>
      <c r="H260" s="296">
        <v>259</v>
      </c>
      <c r="I260" s="301">
        <v>169380496</v>
      </c>
      <c r="J260" s="302">
        <v>172.5</v>
      </c>
      <c r="K260" s="301">
        <v>95143991</v>
      </c>
      <c r="L260" s="302">
        <v>301</v>
      </c>
      <c r="M260" s="301">
        <v>151024732</v>
      </c>
      <c r="N260" s="302">
        <v>325</v>
      </c>
      <c r="O260" s="301">
        <v>38406755</v>
      </c>
      <c r="P260" s="302">
        <v>292</v>
      </c>
      <c r="Q260" s="301">
        <v>13459685</v>
      </c>
      <c r="R260" s="302">
        <v>353</v>
      </c>
      <c r="S260" s="301">
        <v>8014515</v>
      </c>
      <c r="T260" s="301">
        <f t="shared" si="4"/>
        <v>1702.5</v>
      </c>
      <c r="U260" s="303">
        <v>207</v>
      </c>
    </row>
    <row r="261" spans="1:21" x14ac:dyDescent="0.25">
      <c r="A261" s="300">
        <v>890905686</v>
      </c>
      <c r="B261" s="65" t="s">
        <v>849</v>
      </c>
      <c r="C261" s="65" t="s">
        <v>511</v>
      </c>
      <c r="D261" s="65" t="s">
        <v>511</v>
      </c>
      <c r="E261" s="65" t="s">
        <v>520</v>
      </c>
      <c r="F261" s="65" t="s">
        <v>521</v>
      </c>
      <c r="G261" s="65" t="s">
        <v>509</v>
      </c>
      <c r="H261" s="84">
        <v>260</v>
      </c>
      <c r="I261" s="301">
        <v>166991952</v>
      </c>
      <c r="J261" s="302">
        <v>99.5</v>
      </c>
      <c r="K261" s="301">
        <v>166790404</v>
      </c>
      <c r="L261" s="302">
        <v>9055</v>
      </c>
      <c r="M261" s="301">
        <v>2749004</v>
      </c>
      <c r="N261" s="302">
        <v>3736</v>
      </c>
      <c r="O261" s="301">
        <v>2749004</v>
      </c>
      <c r="P261" s="302">
        <v>1164</v>
      </c>
      <c r="Q261" s="301">
        <v>2515715</v>
      </c>
      <c r="R261" s="302">
        <v>818</v>
      </c>
      <c r="S261" s="301">
        <v>2588627</v>
      </c>
      <c r="T261" s="301">
        <f t="shared" si="4"/>
        <v>15132.5</v>
      </c>
      <c r="U261" s="303">
        <v>1842</v>
      </c>
    </row>
    <row r="262" spans="1:21" x14ac:dyDescent="0.25">
      <c r="A262" s="300">
        <v>890903024</v>
      </c>
      <c r="B262" s="65" t="s">
        <v>850</v>
      </c>
      <c r="C262" s="65" t="s">
        <v>505</v>
      </c>
      <c r="D262" s="65" t="s">
        <v>506</v>
      </c>
      <c r="E262" s="65" t="s">
        <v>520</v>
      </c>
      <c r="F262" s="65" t="s">
        <v>521</v>
      </c>
      <c r="G262" s="65" t="s">
        <v>556</v>
      </c>
      <c r="H262" s="296">
        <v>261</v>
      </c>
      <c r="I262" s="301">
        <v>166989285</v>
      </c>
      <c r="J262" s="302">
        <v>273</v>
      </c>
      <c r="K262" s="301">
        <v>55632746</v>
      </c>
      <c r="L262" s="302">
        <v>145</v>
      </c>
      <c r="M262" s="301">
        <v>285843394</v>
      </c>
      <c r="N262" s="302">
        <v>182</v>
      </c>
      <c r="O262" s="301">
        <v>65240952</v>
      </c>
      <c r="P262" s="302">
        <v>169</v>
      </c>
      <c r="Q262" s="301">
        <v>23289942</v>
      </c>
      <c r="R262" s="302">
        <v>201</v>
      </c>
      <c r="S262" s="301">
        <v>15002502</v>
      </c>
      <c r="T262" s="301">
        <f t="shared" si="4"/>
        <v>1231</v>
      </c>
      <c r="U262" s="303">
        <v>155</v>
      </c>
    </row>
    <row r="263" spans="1:21" x14ac:dyDescent="0.25">
      <c r="A263" s="300">
        <v>832000402</v>
      </c>
      <c r="B263" s="65" t="s">
        <v>851</v>
      </c>
      <c r="C263" s="65" t="s">
        <v>617</v>
      </c>
      <c r="D263" s="65" t="s">
        <v>552</v>
      </c>
      <c r="E263" s="65" t="s">
        <v>520</v>
      </c>
      <c r="F263" s="65" t="s">
        <v>521</v>
      </c>
      <c r="G263" s="65" t="s">
        <v>618</v>
      </c>
      <c r="H263" s="84">
        <v>262</v>
      </c>
      <c r="I263" s="301">
        <v>165964429</v>
      </c>
      <c r="J263" s="302">
        <v>119.5</v>
      </c>
      <c r="K263" s="301">
        <v>136406579</v>
      </c>
      <c r="L263" s="302">
        <v>269</v>
      </c>
      <c r="M263" s="301">
        <v>161747302</v>
      </c>
      <c r="N263" s="302">
        <v>273</v>
      </c>
      <c r="O263" s="301">
        <v>44671534</v>
      </c>
      <c r="P263" s="302">
        <v>137</v>
      </c>
      <c r="Q263" s="301">
        <v>28782255</v>
      </c>
      <c r="R263" s="302">
        <v>62</v>
      </c>
      <c r="S263" s="301">
        <v>46711057</v>
      </c>
      <c r="T263" s="301">
        <f t="shared" si="4"/>
        <v>1122.5</v>
      </c>
      <c r="U263" s="303">
        <v>138</v>
      </c>
    </row>
    <row r="264" spans="1:21" x14ac:dyDescent="0.25">
      <c r="A264" s="300">
        <v>860028093</v>
      </c>
      <c r="B264" s="65" t="s">
        <v>852</v>
      </c>
      <c r="C264" s="65" t="s">
        <v>511</v>
      </c>
      <c r="D264" s="65" t="s">
        <v>511</v>
      </c>
      <c r="E264" s="65" t="s">
        <v>682</v>
      </c>
      <c r="F264" s="65" t="s">
        <v>521</v>
      </c>
      <c r="G264" s="65" t="s">
        <v>624</v>
      </c>
      <c r="H264" s="296">
        <v>263</v>
      </c>
      <c r="I264" s="301">
        <v>165941444</v>
      </c>
      <c r="J264" s="302">
        <v>125</v>
      </c>
      <c r="K264" s="301">
        <v>131971990</v>
      </c>
      <c r="L264" s="302">
        <v>2501</v>
      </c>
      <c r="M264" s="301">
        <v>17578256</v>
      </c>
      <c r="N264" s="302">
        <v>693</v>
      </c>
      <c r="O264" s="301">
        <v>17578256</v>
      </c>
      <c r="P264" s="302">
        <v>1940</v>
      </c>
      <c r="Q264" s="301">
        <v>1383443</v>
      </c>
      <c r="R264" s="302">
        <v>1289</v>
      </c>
      <c r="S264" s="301">
        <v>1451286</v>
      </c>
      <c r="T264" s="301">
        <f t="shared" si="4"/>
        <v>6811</v>
      </c>
      <c r="U264" s="303">
        <v>777</v>
      </c>
    </row>
    <row r="265" spans="1:21" x14ac:dyDescent="0.25">
      <c r="A265" s="300">
        <v>860002464</v>
      </c>
      <c r="B265" s="65" t="s">
        <v>853</v>
      </c>
      <c r="C265" s="65" t="s">
        <v>511</v>
      </c>
      <c r="D265" s="65" t="s">
        <v>511</v>
      </c>
      <c r="E265" s="65" t="s">
        <v>507</v>
      </c>
      <c r="F265" s="65" t="s">
        <v>508</v>
      </c>
      <c r="G265" s="65" t="s">
        <v>594</v>
      </c>
      <c r="H265" s="84">
        <v>264</v>
      </c>
      <c r="I265" s="301">
        <v>165049711</v>
      </c>
      <c r="J265" s="302">
        <v>109</v>
      </c>
      <c r="K265" s="301">
        <v>153680258</v>
      </c>
      <c r="L265" s="302">
        <v>1145</v>
      </c>
      <c r="M265" s="301">
        <v>41712226</v>
      </c>
      <c r="N265" s="302">
        <v>299</v>
      </c>
      <c r="O265" s="301">
        <v>41712226</v>
      </c>
      <c r="P265" s="302">
        <v>373</v>
      </c>
      <c r="Q265" s="301">
        <v>10007095</v>
      </c>
      <c r="R265" s="302">
        <v>366</v>
      </c>
      <c r="S265" s="301">
        <v>7577445</v>
      </c>
      <c r="T265" s="301">
        <f t="shared" si="4"/>
        <v>2556</v>
      </c>
      <c r="U265" s="303">
        <v>312</v>
      </c>
    </row>
    <row r="266" spans="1:21" x14ac:dyDescent="0.25">
      <c r="A266" s="300">
        <v>890329438</v>
      </c>
      <c r="B266" s="65" t="s">
        <v>854</v>
      </c>
      <c r="C266" s="65" t="s">
        <v>511</v>
      </c>
      <c r="D266" s="65" t="s">
        <v>511</v>
      </c>
      <c r="E266" s="65" t="s">
        <v>520</v>
      </c>
      <c r="F266" s="65" t="s">
        <v>521</v>
      </c>
      <c r="G266" s="65" t="s">
        <v>605</v>
      </c>
      <c r="H266" s="296">
        <v>265</v>
      </c>
      <c r="I266" s="301">
        <v>163239809</v>
      </c>
      <c r="J266" s="302">
        <v>113</v>
      </c>
      <c r="K266" s="301">
        <v>148288731</v>
      </c>
      <c r="L266" s="302">
        <v>595</v>
      </c>
      <c r="M266" s="301">
        <v>79929933</v>
      </c>
      <c r="N266" s="302">
        <v>368</v>
      </c>
      <c r="O266" s="301">
        <v>33919864</v>
      </c>
      <c r="P266" s="302">
        <v>389</v>
      </c>
      <c r="Q266" s="301">
        <v>9507166</v>
      </c>
      <c r="R266" s="302">
        <v>433</v>
      </c>
      <c r="S266" s="301">
        <v>6128791</v>
      </c>
      <c r="T266" s="301">
        <f t="shared" si="4"/>
        <v>2163</v>
      </c>
      <c r="U266" s="303">
        <v>267</v>
      </c>
    </row>
    <row r="267" spans="1:21" x14ac:dyDescent="0.25">
      <c r="A267" s="300">
        <v>860017005</v>
      </c>
      <c r="B267" s="65" t="s">
        <v>855</v>
      </c>
      <c r="C267" s="65" t="s">
        <v>511</v>
      </c>
      <c r="D267" s="65" t="s">
        <v>511</v>
      </c>
      <c r="E267" s="65" t="s">
        <v>520</v>
      </c>
      <c r="F267" s="65" t="s">
        <v>521</v>
      </c>
      <c r="G267" s="65" t="s">
        <v>675</v>
      </c>
      <c r="H267" s="84">
        <v>266</v>
      </c>
      <c r="I267" s="301">
        <v>162691693</v>
      </c>
      <c r="J267" s="302">
        <v>163.5</v>
      </c>
      <c r="K267" s="301">
        <v>99528572</v>
      </c>
      <c r="L267" s="302">
        <v>315</v>
      </c>
      <c r="M267" s="301">
        <v>140603215</v>
      </c>
      <c r="N267" s="302">
        <v>294</v>
      </c>
      <c r="O267" s="301">
        <v>42113704</v>
      </c>
      <c r="P267" s="302">
        <v>222</v>
      </c>
      <c r="Q267" s="301">
        <v>17783351</v>
      </c>
      <c r="R267" s="302">
        <v>263</v>
      </c>
      <c r="S267" s="301">
        <v>11223616</v>
      </c>
      <c r="T267" s="301">
        <f t="shared" si="4"/>
        <v>1523.5</v>
      </c>
      <c r="U267" s="303">
        <v>185</v>
      </c>
    </row>
    <row r="268" spans="1:21" x14ac:dyDescent="0.25">
      <c r="A268" s="300">
        <v>860028601</v>
      </c>
      <c r="B268" s="65" t="s">
        <v>856</v>
      </c>
      <c r="C268" s="65" t="s">
        <v>511</v>
      </c>
      <c r="D268" s="65" t="s">
        <v>511</v>
      </c>
      <c r="E268" s="65" t="s">
        <v>520</v>
      </c>
      <c r="F268" s="65" t="s">
        <v>521</v>
      </c>
      <c r="G268" s="65" t="s">
        <v>509</v>
      </c>
      <c r="H268" s="296">
        <v>267</v>
      </c>
      <c r="I268" s="301">
        <v>161538687</v>
      </c>
      <c r="J268" s="302">
        <v>339</v>
      </c>
      <c r="K268" s="301">
        <v>43034139</v>
      </c>
      <c r="L268" s="302">
        <v>1840</v>
      </c>
      <c r="M268" s="301">
        <v>24929040</v>
      </c>
      <c r="N268" s="302">
        <v>498</v>
      </c>
      <c r="O268" s="301">
        <v>24929040</v>
      </c>
      <c r="P268" s="302">
        <v>241</v>
      </c>
      <c r="Q268" s="301">
        <v>16196516</v>
      </c>
      <c r="R268" s="302">
        <v>1296</v>
      </c>
      <c r="S268" s="301">
        <v>1430174</v>
      </c>
      <c r="T268" s="301">
        <f t="shared" si="4"/>
        <v>4481</v>
      </c>
      <c r="U268" s="303">
        <v>534</v>
      </c>
    </row>
    <row r="269" spans="1:21" x14ac:dyDescent="0.25">
      <c r="A269" s="300">
        <v>890205645</v>
      </c>
      <c r="B269" s="65" t="s">
        <v>857</v>
      </c>
      <c r="C269" s="65" t="s">
        <v>732</v>
      </c>
      <c r="D269" s="65" t="s">
        <v>733</v>
      </c>
      <c r="E269" s="65" t="s">
        <v>520</v>
      </c>
      <c r="F269" s="65" t="s">
        <v>521</v>
      </c>
      <c r="G269" s="65" t="s">
        <v>707</v>
      </c>
      <c r="H269" s="84">
        <v>268</v>
      </c>
      <c r="I269" s="301">
        <v>161284966</v>
      </c>
      <c r="J269" s="302">
        <v>234</v>
      </c>
      <c r="K269" s="301">
        <v>64843291</v>
      </c>
      <c r="L269" s="302">
        <v>525</v>
      </c>
      <c r="M269" s="301">
        <v>89951806</v>
      </c>
      <c r="N269" s="302">
        <v>638</v>
      </c>
      <c r="O269" s="301">
        <v>19213096</v>
      </c>
      <c r="P269" s="302">
        <v>460</v>
      </c>
      <c r="Q269" s="301">
        <v>7783631</v>
      </c>
      <c r="R269" s="302">
        <v>562</v>
      </c>
      <c r="S269" s="301">
        <v>4299747</v>
      </c>
      <c r="T269" s="301">
        <f t="shared" si="4"/>
        <v>2687</v>
      </c>
      <c r="U269" s="303">
        <v>324</v>
      </c>
    </row>
    <row r="270" spans="1:21" x14ac:dyDescent="0.25">
      <c r="A270" s="300">
        <v>860001317</v>
      </c>
      <c r="B270" s="65" t="s">
        <v>858</v>
      </c>
      <c r="C270" s="65" t="s">
        <v>511</v>
      </c>
      <c r="D270" s="65" t="s">
        <v>511</v>
      </c>
      <c r="E270" s="65" t="s">
        <v>520</v>
      </c>
      <c r="F270" s="65" t="s">
        <v>521</v>
      </c>
      <c r="G270" s="65" t="s">
        <v>624</v>
      </c>
      <c r="H270" s="296">
        <v>269</v>
      </c>
      <c r="I270" s="301">
        <v>161136619</v>
      </c>
      <c r="J270" s="302">
        <v>269</v>
      </c>
      <c r="K270" s="301">
        <v>56559986</v>
      </c>
      <c r="L270" s="302">
        <v>319</v>
      </c>
      <c r="M270" s="301">
        <v>139113160</v>
      </c>
      <c r="N270" s="302">
        <v>137</v>
      </c>
      <c r="O270" s="301">
        <v>87921048</v>
      </c>
      <c r="P270" s="302">
        <v>244</v>
      </c>
      <c r="Q270" s="301">
        <v>16108193</v>
      </c>
      <c r="R270" s="302">
        <v>322</v>
      </c>
      <c r="S270" s="301">
        <v>8779284</v>
      </c>
      <c r="T270" s="301">
        <f t="shared" si="4"/>
        <v>1560</v>
      </c>
      <c r="U270" s="303">
        <v>189</v>
      </c>
    </row>
    <row r="271" spans="1:21" x14ac:dyDescent="0.25">
      <c r="A271" s="300">
        <v>800038391</v>
      </c>
      <c r="B271" s="65" t="s">
        <v>859</v>
      </c>
      <c r="C271" s="65" t="s">
        <v>585</v>
      </c>
      <c r="D271" s="65" t="s">
        <v>586</v>
      </c>
      <c r="E271" s="65" t="s">
        <v>520</v>
      </c>
      <c r="F271" s="65" t="s">
        <v>521</v>
      </c>
      <c r="G271" s="65" t="s">
        <v>536</v>
      </c>
      <c r="H271" s="84">
        <v>270</v>
      </c>
      <c r="I271" s="301">
        <v>160618944</v>
      </c>
      <c r="J271" s="302">
        <v>438</v>
      </c>
      <c r="K271" s="301">
        <v>32372782</v>
      </c>
      <c r="L271" s="302">
        <v>366</v>
      </c>
      <c r="M271" s="301">
        <v>123807429</v>
      </c>
      <c r="N271" s="302">
        <v>461</v>
      </c>
      <c r="O271" s="301">
        <v>27246567</v>
      </c>
      <c r="P271" s="302">
        <v>392</v>
      </c>
      <c r="Q271" s="301">
        <v>9341944</v>
      </c>
      <c r="R271" s="302">
        <v>283</v>
      </c>
      <c r="S271" s="301">
        <v>10522232</v>
      </c>
      <c r="T271" s="301">
        <f t="shared" si="4"/>
        <v>2210</v>
      </c>
      <c r="U271" s="303">
        <v>273</v>
      </c>
    </row>
    <row r="272" spans="1:21" x14ac:dyDescent="0.25">
      <c r="A272" s="300">
        <v>860005096</v>
      </c>
      <c r="B272" s="65" t="s">
        <v>860</v>
      </c>
      <c r="C272" s="65" t="s">
        <v>547</v>
      </c>
      <c r="D272" s="65" t="s">
        <v>544</v>
      </c>
      <c r="E272" s="65" t="s">
        <v>520</v>
      </c>
      <c r="F272" s="65" t="s">
        <v>521</v>
      </c>
      <c r="G272" s="65" t="s">
        <v>605</v>
      </c>
      <c r="H272" s="296">
        <v>271</v>
      </c>
      <c r="I272" s="301">
        <v>159903460</v>
      </c>
      <c r="J272" s="302">
        <v>131.5</v>
      </c>
      <c r="K272" s="301">
        <v>126549743</v>
      </c>
      <c r="L272" s="302">
        <v>231</v>
      </c>
      <c r="M272" s="301">
        <v>179714594</v>
      </c>
      <c r="N272" s="302">
        <v>219</v>
      </c>
      <c r="O272" s="301">
        <v>55413007</v>
      </c>
      <c r="P272" s="302">
        <v>216</v>
      </c>
      <c r="Q272" s="301">
        <v>18075185</v>
      </c>
      <c r="R272" s="302">
        <v>80</v>
      </c>
      <c r="S272" s="301">
        <v>35689913</v>
      </c>
      <c r="T272" s="301">
        <f t="shared" si="4"/>
        <v>1148.5</v>
      </c>
      <c r="U272" s="303">
        <v>144</v>
      </c>
    </row>
    <row r="273" spans="1:21" x14ac:dyDescent="0.25">
      <c r="A273" s="300">
        <v>830012157</v>
      </c>
      <c r="B273" s="65" t="s">
        <v>861</v>
      </c>
      <c r="C273" s="65" t="s">
        <v>511</v>
      </c>
      <c r="D273" s="65" t="s">
        <v>511</v>
      </c>
      <c r="E273" s="65" t="s">
        <v>520</v>
      </c>
      <c r="F273" s="65" t="s">
        <v>521</v>
      </c>
      <c r="G273" s="65" t="s">
        <v>509</v>
      </c>
      <c r="H273" s="84">
        <v>272</v>
      </c>
      <c r="I273" s="301">
        <v>159027430</v>
      </c>
      <c r="J273" s="302">
        <v>174.5</v>
      </c>
      <c r="K273" s="301">
        <v>92870677</v>
      </c>
      <c r="L273" s="302">
        <v>1541</v>
      </c>
      <c r="M273" s="301">
        <v>30630142</v>
      </c>
      <c r="N273" s="302">
        <v>464</v>
      </c>
      <c r="O273" s="301">
        <v>27205643</v>
      </c>
      <c r="P273" s="302">
        <v>266</v>
      </c>
      <c r="Q273" s="301">
        <v>14465586</v>
      </c>
      <c r="R273" s="302">
        <v>280</v>
      </c>
      <c r="S273" s="301">
        <v>10580170</v>
      </c>
      <c r="T273" s="301">
        <f t="shared" si="4"/>
        <v>2997.5</v>
      </c>
      <c r="U273" s="303">
        <v>360</v>
      </c>
    </row>
    <row r="274" spans="1:21" x14ac:dyDescent="0.25">
      <c r="A274" s="300">
        <v>830052724</v>
      </c>
      <c r="B274" s="65" t="s">
        <v>862</v>
      </c>
      <c r="C274" s="65" t="s">
        <v>511</v>
      </c>
      <c r="D274" s="65" t="s">
        <v>511</v>
      </c>
      <c r="E274" s="65" t="s">
        <v>520</v>
      </c>
      <c r="F274" s="65" t="s">
        <v>521</v>
      </c>
      <c r="G274" s="65" t="s">
        <v>509</v>
      </c>
      <c r="H274" s="296">
        <v>273</v>
      </c>
      <c r="I274" s="301">
        <v>158594628</v>
      </c>
      <c r="J274" s="302">
        <v>108</v>
      </c>
      <c r="K274" s="301">
        <v>154868527</v>
      </c>
      <c r="L274" s="302">
        <v>2611</v>
      </c>
      <c r="M274" s="301">
        <v>16768234</v>
      </c>
      <c r="N274" s="302">
        <v>720</v>
      </c>
      <c r="O274" s="301">
        <v>16764555</v>
      </c>
      <c r="P274" s="302">
        <v>252</v>
      </c>
      <c r="Q274" s="301">
        <v>15344097</v>
      </c>
      <c r="R274" s="302">
        <v>202</v>
      </c>
      <c r="S274" s="301">
        <v>14990252</v>
      </c>
      <c r="T274" s="301">
        <f t="shared" si="4"/>
        <v>4166</v>
      </c>
      <c r="U274" s="303">
        <v>494</v>
      </c>
    </row>
    <row r="275" spans="1:21" x14ac:dyDescent="0.25">
      <c r="A275" s="300">
        <v>860006853</v>
      </c>
      <c r="B275" s="65" t="s">
        <v>863</v>
      </c>
      <c r="C275" s="65" t="s">
        <v>511</v>
      </c>
      <c r="D275" s="65" t="s">
        <v>511</v>
      </c>
      <c r="E275" s="65" t="s">
        <v>520</v>
      </c>
      <c r="F275" s="65" t="s">
        <v>521</v>
      </c>
      <c r="G275" s="65" t="s">
        <v>605</v>
      </c>
      <c r="H275" s="84">
        <v>274</v>
      </c>
      <c r="I275" s="301">
        <v>158322339</v>
      </c>
      <c r="J275" s="302">
        <v>178.5</v>
      </c>
      <c r="K275" s="301">
        <v>90874788</v>
      </c>
      <c r="L275" s="302">
        <v>327</v>
      </c>
      <c r="M275" s="301">
        <v>137684701</v>
      </c>
      <c r="N275" s="302">
        <v>629</v>
      </c>
      <c r="O275" s="301">
        <v>19746330</v>
      </c>
      <c r="P275" s="302">
        <v>449</v>
      </c>
      <c r="Q275" s="301">
        <v>7974015</v>
      </c>
      <c r="R275" s="302">
        <v>530</v>
      </c>
      <c r="S275" s="301">
        <v>4603540</v>
      </c>
      <c r="T275" s="301">
        <f t="shared" si="4"/>
        <v>2387.5</v>
      </c>
      <c r="U275" s="303">
        <v>297</v>
      </c>
    </row>
    <row r="276" spans="1:21" x14ac:dyDescent="0.25">
      <c r="A276" s="300">
        <v>860522056</v>
      </c>
      <c r="B276" s="65" t="s">
        <v>864</v>
      </c>
      <c r="C276" s="65" t="s">
        <v>620</v>
      </c>
      <c r="D276" s="65" t="s">
        <v>621</v>
      </c>
      <c r="E276" s="65" t="s">
        <v>507</v>
      </c>
      <c r="F276" s="65" t="s">
        <v>508</v>
      </c>
      <c r="G276" s="65" t="s">
        <v>690</v>
      </c>
      <c r="H276" s="296">
        <v>275</v>
      </c>
      <c r="I276" s="301">
        <v>157744305</v>
      </c>
      <c r="J276" s="302">
        <v>184</v>
      </c>
      <c r="K276" s="301">
        <v>85694863</v>
      </c>
      <c r="L276" s="302">
        <v>422</v>
      </c>
      <c r="M276" s="301">
        <v>108414397</v>
      </c>
      <c r="N276" s="302">
        <v>415</v>
      </c>
      <c r="O276" s="301">
        <v>30401136</v>
      </c>
      <c r="P276" s="302">
        <v>356</v>
      </c>
      <c r="Q276" s="301">
        <v>10591060</v>
      </c>
      <c r="R276" s="302">
        <v>364</v>
      </c>
      <c r="S276" s="301">
        <v>7713856</v>
      </c>
      <c r="T276" s="301">
        <f t="shared" si="4"/>
        <v>2016</v>
      </c>
      <c r="U276" s="303">
        <v>243</v>
      </c>
    </row>
    <row r="277" spans="1:21" x14ac:dyDescent="0.25">
      <c r="A277" s="300">
        <v>860000996</v>
      </c>
      <c r="B277" s="65" t="s">
        <v>865</v>
      </c>
      <c r="C277" s="65" t="s">
        <v>511</v>
      </c>
      <c r="D277" s="65" t="s">
        <v>511</v>
      </c>
      <c r="E277" s="65" t="s">
        <v>520</v>
      </c>
      <c r="F277" s="65" t="s">
        <v>521</v>
      </c>
      <c r="G277" s="65" t="s">
        <v>564</v>
      </c>
      <c r="H277" s="84">
        <v>276</v>
      </c>
      <c r="I277" s="301">
        <v>155581716</v>
      </c>
      <c r="J277" s="302">
        <v>272.5</v>
      </c>
      <c r="K277" s="301">
        <v>55660027</v>
      </c>
      <c r="L277" s="302">
        <v>111</v>
      </c>
      <c r="M277" s="301">
        <v>351123880</v>
      </c>
      <c r="N277" s="302">
        <v>678</v>
      </c>
      <c r="O277" s="301">
        <v>17911809</v>
      </c>
      <c r="P277" s="302">
        <v>644</v>
      </c>
      <c r="Q277" s="301">
        <v>5139635</v>
      </c>
      <c r="R277" s="302">
        <v>1462</v>
      </c>
      <c r="S277" s="301">
        <v>1222872</v>
      </c>
      <c r="T277" s="301">
        <f t="shared" si="4"/>
        <v>3443.5</v>
      </c>
      <c r="U277" s="303">
        <v>405</v>
      </c>
    </row>
    <row r="278" spans="1:21" x14ac:dyDescent="0.25">
      <c r="A278" s="300">
        <v>800187974</v>
      </c>
      <c r="B278" s="65" t="s">
        <v>866</v>
      </c>
      <c r="C278" s="65" t="s">
        <v>511</v>
      </c>
      <c r="D278" s="65" t="s">
        <v>511</v>
      </c>
      <c r="E278" s="65" t="s">
        <v>520</v>
      </c>
      <c r="F278" s="65" t="s">
        <v>521</v>
      </c>
      <c r="G278" s="65" t="s">
        <v>559</v>
      </c>
      <c r="H278" s="296">
        <v>277</v>
      </c>
      <c r="I278" s="301">
        <v>155357171</v>
      </c>
      <c r="J278" s="302">
        <v>126</v>
      </c>
      <c r="K278" s="301">
        <v>130520554</v>
      </c>
      <c r="L278" s="302">
        <v>1024</v>
      </c>
      <c r="M278" s="301">
        <v>46324737</v>
      </c>
      <c r="N278" s="302">
        <v>512</v>
      </c>
      <c r="O278" s="301">
        <v>24395028</v>
      </c>
      <c r="P278" s="302">
        <v>179</v>
      </c>
      <c r="Q278" s="301">
        <v>22107165</v>
      </c>
      <c r="R278" s="302">
        <v>151</v>
      </c>
      <c r="S278" s="301">
        <v>20080013</v>
      </c>
      <c r="T278" s="301">
        <f t="shared" si="4"/>
        <v>2269</v>
      </c>
      <c r="U278" s="303">
        <v>283</v>
      </c>
    </row>
    <row r="279" spans="1:21" x14ac:dyDescent="0.25">
      <c r="A279" s="300">
        <v>800017935</v>
      </c>
      <c r="B279" s="65" t="s">
        <v>867</v>
      </c>
      <c r="C279" s="65" t="s">
        <v>511</v>
      </c>
      <c r="D279" s="65" t="s">
        <v>511</v>
      </c>
      <c r="E279" s="65" t="s">
        <v>520</v>
      </c>
      <c r="F279" s="65" t="s">
        <v>521</v>
      </c>
      <c r="G279" s="65" t="s">
        <v>509</v>
      </c>
      <c r="H279" s="84">
        <v>278</v>
      </c>
      <c r="I279" s="301">
        <v>155246442</v>
      </c>
      <c r="J279" s="302">
        <v>106.5</v>
      </c>
      <c r="K279" s="301">
        <v>155222673</v>
      </c>
      <c r="L279" s="302">
        <v>7638</v>
      </c>
      <c r="M279" s="301">
        <v>3805512</v>
      </c>
      <c r="N279" s="302">
        <v>2842</v>
      </c>
      <c r="O279" s="301">
        <v>3805512</v>
      </c>
      <c r="P279" s="302">
        <v>854</v>
      </c>
      <c r="Q279" s="301">
        <v>3651013</v>
      </c>
      <c r="R279" s="302">
        <v>348</v>
      </c>
      <c r="S279" s="301">
        <v>8221873</v>
      </c>
      <c r="T279" s="301">
        <f t="shared" si="4"/>
        <v>12066.5</v>
      </c>
      <c r="U279" s="303">
        <v>1431</v>
      </c>
    </row>
    <row r="280" spans="1:21" x14ac:dyDescent="0.25">
      <c r="A280" s="300">
        <v>800017936</v>
      </c>
      <c r="B280" s="65" t="s">
        <v>868</v>
      </c>
      <c r="C280" s="65" t="s">
        <v>511</v>
      </c>
      <c r="D280" s="65" t="s">
        <v>511</v>
      </c>
      <c r="E280" s="65" t="s">
        <v>520</v>
      </c>
      <c r="F280" s="65" t="s">
        <v>521</v>
      </c>
      <c r="G280" s="65" t="s">
        <v>509</v>
      </c>
      <c r="H280" s="296">
        <v>279</v>
      </c>
      <c r="I280" s="301">
        <v>155178854</v>
      </c>
      <c r="J280" s="302">
        <v>107</v>
      </c>
      <c r="K280" s="301">
        <v>155058155</v>
      </c>
      <c r="L280" s="302">
        <v>7672</v>
      </c>
      <c r="M280" s="301">
        <v>3781828</v>
      </c>
      <c r="N280" s="302">
        <v>2857</v>
      </c>
      <c r="O280" s="301">
        <v>3781828</v>
      </c>
      <c r="P280" s="302">
        <v>856</v>
      </c>
      <c r="Q280" s="301">
        <v>3625640</v>
      </c>
      <c r="R280" s="302">
        <v>349</v>
      </c>
      <c r="S280" s="301">
        <v>8193526</v>
      </c>
      <c r="T280" s="301">
        <f t="shared" si="4"/>
        <v>12120</v>
      </c>
      <c r="U280" s="303">
        <v>1434</v>
      </c>
    </row>
    <row r="281" spans="1:21" x14ac:dyDescent="0.25">
      <c r="A281" s="300">
        <v>830069311</v>
      </c>
      <c r="B281" s="65" t="s">
        <v>869</v>
      </c>
      <c r="C281" s="65" t="s">
        <v>511</v>
      </c>
      <c r="D281" s="65" t="s">
        <v>511</v>
      </c>
      <c r="E281" s="65" t="s">
        <v>520</v>
      </c>
      <c r="F281" s="65" t="s">
        <v>521</v>
      </c>
      <c r="G281" s="65" t="s">
        <v>724</v>
      </c>
      <c r="H281" s="84">
        <v>280</v>
      </c>
      <c r="I281" s="301">
        <v>153567421</v>
      </c>
      <c r="J281" s="302">
        <v>294</v>
      </c>
      <c r="K281" s="301">
        <v>51159595</v>
      </c>
      <c r="L281" s="302">
        <v>286</v>
      </c>
      <c r="M281" s="301">
        <v>155466333</v>
      </c>
      <c r="N281" s="302">
        <v>318</v>
      </c>
      <c r="O281" s="301">
        <v>38848818</v>
      </c>
      <c r="P281" s="302">
        <v>126</v>
      </c>
      <c r="Q281" s="301">
        <v>32849004</v>
      </c>
      <c r="R281" s="302">
        <v>589</v>
      </c>
      <c r="S281" s="301">
        <v>3959483</v>
      </c>
      <c r="T281" s="301">
        <f t="shared" si="4"/>
        <v>1893</v>
      </c>
      <c r="U281" s="303">
        <v>233</v>
      </c>
    </row>
    <row r="282" spans="1:21" x14ac:dyDescent="0.25">
      <c r="A282" s="300">
        <v>892300678</v>
      </c>
      <c r="B282" s="65" t="s">
        <v>870</v>
      </c>
      <c r="C282" s="65" t="s">
        <v>585</v>
      </c>
      <c r="D282" s="65" t="s">
        <v>586</v>
      </c>
      <c r="E282" s="65" t="s">
        <v>520</v>
      </c>
      <c r="F282" s="65" t="s">
        <v>521</v>
      </c>
      <c r="G282" s="65" t="s">
        <v>564</v>
      </c>
      <c r="H282" s="296">
        <v>281</v>
      </c>
      <c r="I282" s="301">
        <v>153480913</v>
      </c>
      <c r="J282" s="302">
        <v>365</v>
      </c>
      <c r="K282" s="301">
        <v>40095343</v>
      </c>
      <c r="L282" s="302">
        <v>130</v>
      </c>
      <c r="M282" s="301">
        <v>315920236</v>
      </c>
      <c r="N282" s="302">
        <v>341</v>
      </c>
      <c r="O282" s="301">
        <v>36496092</v>
      </c>
      <c r="P282" s="302">
        <v>932</v>
      </c>
      <c r="Q282" s="301">
        <v>3260285</v>
      </c>
      <c r="R282" s="302">
        <v>572</v>
      </c>
      <c r="S282" s="301">
        <v>4165005</v>
      </c>
      <c r="T282" s="301">
        <f t="shared" si="4"/>
        <v>2621</v>
      </c>
      <c r="U282" s="303">
        <v>318</v>
      </c>
    </row>
    <row r="283" spans="1:21" x14ac:dyDescent="0.25">
      <c r="A283" s="300">
        <v>860002392</v>
      </c>
      <c r="B283" s="65" t="s">
        <v>871</v>
      </c>
      <c r="C283" s="65" t="s">
        <v>511</v>
      </c>
      <c r="D283" s="65" t="s">
        <v>511</v>
      </c>
      <c r="E283" s="65" t="s">
        <v>520</v>
      </c>
      <c r="F283" s="65" t="s">
        <v>521</v>
      </c>
      <c r="G283" s="65" t="s">
        <v>605</v>
      </c>
      <c r="H283" s="84">
        <v>282</v>
      </c>
      <c r="I283" s="301">
        <v>153103042</v>
      </c>
      <c r="J283" s="302">
        <v>132</v>
      </c>
      <c r="K283" s="301">
        <v>125938075</v>
      </c>
      <c r="L283" s="302">
        <v>206</v>
      </c>
      <c r="M283" s="301">
        <v>198022527</v>
      </c>
      <c r="N283" s="302">
        <v>112</v>
      </c>
      <c r="O283" s="301">
        <v>101831022</v>
      </c>
      <c r="P283" s="302">
        <v>134</v>
      </c>
      <c r="Q283" s="301">
        <v>28989807</v>
      </c>
      <c r="R283" s="302">
        <v>185</v>
      </c>
      <c r="S283" s="301">
        <v>16986336</v>
      </c>
      <c r="T283" s="301">
        <f t="shared" si="4"/>
        <v>1051</v>
      </c>
      <c r="U283" s="303">
        <v>127</v>
      </c>
    </row>
    <row r="284" spans="1:21" x14ac:dyDescent="0.25">
      <c r="A284" s="300">
        <v>830052726</v>
      </c>
      <c r="B284" s="65" t="s">
        <v>872</v>
      </c>
      <c r="C284" s="65" t="s">
        <v>511</v>
      </c>
      <c r="D284" s="65" t="s">
        <v>511</v>
      </c>
      <c r="E284" s="65" t="s">
        <v>520</v>
      </c>
      <c r="F284" s="65" t="s">
        <v>521</v>
      </c>
      <c r="G284" s="65" t="s">
        <v>509</v>
      </c>
      <c r="H284" s="296">
        <v>283</v>
      </c>
      <c r="I284" s="301">
        <v>152923820</v>
      </c>
      <c r="J284" s="302">
        <v>112</v>
      </c>
      <c r="K284" s="301">
        <v>149869010</v>
      </c>
      <c r="L284" s="302">
        <v>2300</v>
      </c>
      <c r="M284" s="301">
        <v>19146448</v>
      </c>
      <c r="N284" s="302">
        <v>738</v>
      </c>
      <c r="O284" s="301">
        <v>16206883</v>
      </c>
      <c r="P284" s="302">
        <v>264</v>
      </c>
      <c r="Q284" s="301">
        <v>14601205</v>
      </c>
      <c r="R284" s="302">
        <v>179</v>
      </c>
      <c r="S284" s="301">
        <v>17424567</v>
      </c>
      <c r="T284" s="301">
        <f t="shared" si="4"/>
        <v>3876</v>
      </c>
      <c r="U284" s="303">
        <v>456</v>
      </c>
    </row>
    <row r="285" spans="1:21" x14ac:dyDescent="0.25">
      <c r="A285" s="300">
        <v>890900138</v>
      </c>
      <c r="B285" s="65" t="s">
        <v>873</v>
      </c>
      <c r="C285" s="65" t="s">
        <v>505</v>
      </c>
      <c r="D285" s="65" t="s">
        <v>506</v>
      </c>
      <c r="E285" s="65" t="s">
        <v>520</v>
      </c>
      <c r="F285" s="65" t="s">
        <v>521</v>
      </c>
      <c r="G285" s="65" t="s">
        <v>564</v>
      </c>
      <c r="H285" s="84">
        <v>284</v>
      </c>
      <c r="I285" s="301">
        <v>151042273</v>
      </c>
      <c r="J285" s="302">
        <v>164.5</v>
      </c>
      <c r="K285" s="301">
        <v>99222368</v>
      </c>
      <c r="L285" s="302">
        <v>158</v>
      </c>
      <c r="M285" s="301">
        <v>255108788</v>
      </c>
      <c r="N285" s="302">
        <v>374</v>
      </c>
      <c r="O285" s="301">
        <v>33655502</v>
      </c>
      <c r="P285" s="302">
        <v>917</v>
      </c>
      <c r="Q285" s="301">
        <v>3340004</v>
      </c>
      <c r="R285" s="302">
        <v>343</v>
      </c>
      <c r="S285" s="301">
        <v>8269840</v>
      </c>
      <c r="T285" s="301">
        <f t="shared" si="4"/>
        <v>2240.5</v>
      </c>
      <c r="U285" s="303">
        <v>280</v>
      </c>
    </row>
    <row r="286" spans="1:21" x14ac:dyDescent="0.25">
      <c r="A286" s="300">
        <v>800059327</v>
      </c>
      <c r="B286" s="65" t="s">
        <v>874</v>
      </c>
      <c r="C286" s="65" t="s">
        <v>580</v>
      </c>
      <c r="D286" s="65" t="s">
        <v>506</v>
      </c>
      <c r="E286" s="65" t="s">
        <v>520</v>
      </c>
      <c r="F286" s="65" t="s">
        <v>521</v>
      </c>
      <c r="G286" s="65" t="s">
        <v>564</v>
      </c>
      <c r="H286" s="296">
        <v>285</v>
      </c>
      <c r="I286" s="301">
        <v>150162560</v>
      </c>
      <c r="J286" s="302">
        <v>318.5</v>
      </c>
      <c r="K286" s="301">
        <v>45895484</v>
      </c>
      <c r="L286" s="302">
        <v>1172</v>
      </c>
      <c r="M286" s="301">
        <v>40817402</v>
      </c>
      <c r="N286" s="302">
        <v>4309</v>
      </c>
      <c r="O286" s="301">
        <v>2306143</v>
      </c>
      <c r="P286" s="302">
        <v>2173</v>
      </c>
      <c r="Q286" s="301">
        <v>1211430</v>
      </c>
      <c r="R286" s="302">
        <v>7225</v>
      </c>
      <c r="S286" s="301">
        <v>106778</v>
      </c>
      <c r="T286" s="301">
        <f t="shared" si="4"/>
        <v>15482.5</v>
      </c>
      <c r="U286" s="303">
        <v>1881</v>
      </c>
    </row>
    <row r="287" spans="1:21" x14ac:dyDescent="0.25">
      <c r="A287" s="300">
        <v>830074222</v>
      </c>
      <c r="B287" s="65" t="s">
        <v>875</v>
      </c>
      <c r="C287" s="65" t="s">
        <v>511</v>
      </c>
      <c r="D287" s="65" t="s">
        <v>511</v>
      </c>
      <c r="E287" s="65" t="s">
        <v>520</v>
      </c>
      <c r="F287" s="65" t="s">
        <v>521</v>
      </c>
      <c r="G287" s="65" t="s">
        <v>605</v>
      </c>
      <c r="H287" s="84">
        <v>286</v>
      </c>
      <c r="I287" s="301">
        <v>149044859</v>
      </c>
      <c r="J287" s="302">
        <v>218.5</v>
      </c>
      <c r="K287" s="301">
        <v>68756077</v>
      </c>
      <c r="L287" s="302">
        <v>275</v>
      </c>
      <c r="M287" s="301">
        <v>160996070</v>
      </c>
      <c r="N287" s="302">
        <v>232</v>
      </c>
      <c r="O287" s="301">
        <v>51788690</v>
      </c>
      <c r="P287" s="302">
        <v>555</v>
      </c>
      <c r="Q287" s="301">
        <v>6109153</v>
      </c>
      <c r="R287" s="302">
        <v>381</v>
      </c>
      <c r="S287" s="301">
        <v>7005037</v>
      </c>
      <c r="T287" s="301">
        <f t="shared" si="4"/>
        <v>1947.5</v>
      </c>
      <c r="U287" s="303">
        <v>238</v>
      </c>
    </row>
    <row r="288" spans="1:21" x14ac:dyDescent="0.25">
      <c r="A288" s="300">
        <v>800185150</v>
      </c>
      <c r="B288" s="65" t="s">
        <v>876</v>
      </c>
      <c r="C288" s="65" t="s">
        <v>511</v>
      </c>
      <c r="D288" s="65" t="s">
        <v>511</v>
      </c>
      <c r="E288" s="65" t="s">
        <v>520</v>
      </c>
      <c r="F288" s="65" t="s">
        <v>521</v>
      </c>
      <c r="G288" s="65" t="s">
        <v>564</v>
      </c>
      <c r="H288" s="296">
        <v>287</v>
      </c>
      <c r="I288" s="301">
        <v>148918980</v>
      </c>
      <c r="J288" s="302">
        <v>385</v>
      </c>
      <c r="K288" s="301">
        <v>37852689</v>
      </c>
      <c r="L288" s="302">
        <v>96</v>
      </c>
      <c r="M288" s="301">
        <v>394077031</v>
      </c>
      <c r="N288" s="302">
        <v>160</v>
      </c>
      <c r="O288" s="301">
        <v>74634403</v>
      </c>
      <c r="P288" s="302">
        <v>154</v>
      </c>
      <c r="Q288" s="301">
        <v>25476169</v>
      </c>
      <c r="R288" s="302">
        <v>21956</v>
      </c>
      <c r="S288" s="301">
        <v>-371912</v>
      </c>
      <c r="T288" s="301">
        <f t="shared" si="4"/>
        <v>23038</v>
      </c>
      <c r="U288" s="303">
        <v>2882</v>
      </c>
    </row>
    <row r="289" spans="1:21" x14ac:dyDescent="0.25">
      <c r="A289" s="300">
        <v>860066249</v>
      </c>
      <c r="B289" s="65" t="s">
        <v>877</v>
      </c>
      <c r="C289" s="65" t="s">
        <v>511</v>
      </c>
      <c r="D289" s="65" t="s">
        <v>511</v>
      </c>
      <c r="E289" s="65" t="s">
        <v>520</v>
      </c>
      <c r="F289" s="65" t="s">
        <v>521</v>
      </c>
      <c r="G289" s="65" t="s">
        <v>509</v>
      </c>
      <c r="H289" s="84">
        <v>288</v>
      </c>
      <c r="I289" s="301">
        <v>148758207</v>
      </c>
      <c r="J289" s="302">
        <v>146</v>
      </c>
      <c r="K289" s="301">
        <v>113696449</v>
      </c>
      <c r="L289" s="302">
        <v>2040</v>
      </c>
      <c r="M289" s="301">
        <v>22066106</v>
      </c>
      <c r="N289" s="302">
        <v>572</v>
      </c>
      <c r="O289" s="301">
        <v>22066106</v>
      </c>
      <c r="P289" s="302">
        <v>181</v>
      </c>
      <c r="Q289" s="301">
        <v>21619426</v>
      </c>
      <c r="R289" s="302">
        <v>148</v>
      </c>
      <c r="S289" s="301">
        <v>20550300</v>
      </c>
      <c r="T289" s="301">
        <f t="shared" si="4"/>
        <v>3375</v>
      </c>
      <c r="U289" s="303">
        <v>393</v>
      </c>
    </row>
    <row r="290" spans="1:21" x14ac:dyDescent="0.25">
      <c r="A290" s="300">
        <v>830052727</v>
      </c>
      <c r="B290" s="65" t="s">
        <v>878</v>
      </c>
      <c r="C290" s="65" t="s">
        <v>511</v>
      </c>
      <c r="D290" s="65" t="s">
        <v>511</v>
      </c>
      <c r="E290" s="65" t="s">
        <v>520</v>
      </c>
      <c r="F290" s="65" t="s">
        <v>521</v>
      </c>
      <c r="G290" s="65" t="s">
        <v>509</v>
      </c>
      <c r="H290" s="296">
        <v>289</v>
      </c>
      <c r="I290" s="301">
        <v>148421213</v>
      </c>
      <c r="J290" s="302">
        <v>137.5</v>
      </c>
      <c r="K290" s="301">
        <v>120976086</v>
      </c>
      <c r="L290" s="302">
        <v>3106</v>
      </c>
      <c r="M290" s="301">
        <v>13582462</v>
      </c>
      <c r="N290" s="302">
        <v>874</v>
      </c>
      <c r="O290" s="301">
        <v>13578703</v>
      </c>
      <c r="P290" s="302">
        <v>320</v>
      </c>
      <c r="Q290" s="301">
        <v>12072287</v>
      </c>
      <c r="R290" s="302">
        <v>222</v>
      </c>
      <c r="S290" s="301">
        <v>13447639</v>
      </c>
      <c r="T290" s="301">
        <f t="shared" si="4"/>
        <v>4948.5</v>
      </c>
      <c r="U290" s="303">
        <v>596</v>
      </c>
    </row>
    <row r="291" spans="1:21" x14ac:dyDescent="0.25">
      <c r="A291" s="300">
        <v>800047031</v>
      </c>
      <c r="B291" s="65" t="s">
        <v>879</v>
      </c>
      <c r="C291" s="65" t="s">
        <v>505</v>
      </c>
      <c r="D291" s="65" t="s">
        <v>506</v>
      </c>
      <c r="E291" s="65" t="s">
        <v>507</v>
      </c>
      <c r="F291" s="65" t="s">
        <v>508</v>
      </c>
      <c r="G291" s="65" t="s">
        <v>545</v>
      </c>
      <c r="H291" s="84">
        <v>290</v>
      </c>
      <c r="I291" s="301">
        <v>148416591</v>
      </c>
      <c r="J291" s="302">
        <v>123.5</v>
      </c>
      <c r="K291" s="301">
        <v>134177419</v>
      </c>
      <c r="L291" s="302">
        <v>651</v>
      </c>
      <c r="M291" s="301">
        <v>73530536</v>
      </c>
      <c r="N291" s="302">
        <v>435</v>
      </c>
      <c r="O291" s="301">
        <v>28795894</v>
      </c>
      <c r="P291" s="302">
        <v>228</v>
      </c>
      <c r="Q291" s="301">
        <v>17263595</v>
      </c>
      <c r="R291" s="302">
        <v>218</v>
      </c>
      <c r="S291" s="301">
        <v>13630675</v>
      </c>
      <c r="T291" s="301">
        <f t="shared" si="4"/>
        <v>1945.5</v>
      </c>
      <c r="U291" s="303">
        <v>237</v>
      </c>
    </row>
    <row r="292" spans="1:21" x14ac:dyDescent="0.25">
      <c r="A292" s="300">
        <v>890100584</v>
      </c>
      <c r="B292" s="65" t="s">
        <v>880</v>
      </c>
      <c r="C292" s="65" t="s">
        <v>585</v>
      </c>
      <c r="D292" s="65" t="s">
        <v>586</v>
      </c>
      <c r="E292" s="65" t="s">
        <v>520</v>
      </c>
      <c r="F292" s="65" t="s">
        <v>521</v>
      </c>
      <c r="G292" s="65" t="s">
        <v>525</v>
      </c>
      <c r="H292" s="296">
        <v>291</v>
      </c>
      <c r="I292" s="301">
        <v>144748035</v>
      </c>
      <c r="J292" s="302">
        <v>196.5</v>
      </c>
      <c r="K292" s="301">
        <v>78595592</v>
      </c>
      <c r="L292" s="302">
        <v>227</v>
      </c>
      <c r="M292" s="301">
        <v>183567837</v>
      </c>
      <c r="N292" s="302">
        <v>520</v>
      </c>
      <c r="O292" s="301">
        <v>24114216</v>
      </c>
      <c r="P292" s="302">
        <v>495</v>
      </c>
      <c r="Q292" s="301">
        <v>6957419</v>
      </c>
      <c r="R292" s="302">
        <v>617</v>
      </c>
      <c r="S292" s="301">
        <v>3735246</v>
      </c>
      <c r="T292" s="301">
        <f t="shared" si="4"/>
        <v>2346.5</v>
      </c>
      <c r="U292" s="303">
        <v>294</v>
      </c>
    </row>
    <row r="293" spans="1:21" x14ac:dyDescent="0.25">
      <c r="A293" s="300">
        <v>860005986</v>
      </c>
      <c r="B293" s="65" t="s">
        <v>881</v>
      </c>
      <c r="C293" s="65" t="s">
        <v>511</v>
      </c>
      <c r="D293" s="65" t="s">
        <v>511</v>
      </c>
      <c r="E293" s="65" t="s">
        <v>520</v>
      </c>
      <c r="F293" s="65" t="s">
        <v>521</v>
      </c>
      <c r="G293" s="65" t="s">
        <v>668</v>
      </c>
      <c r="H293" s="84">
        <v>292</v>
      </c>
      <c r="I293" s="301">
        <v>144505328</v>
      </c>
      <c r="J293" s="302">
        <v>213.5</v>
      </c>
      <c r="K293" s="301">
        <v>70508609</v>
      </c>
      <c r="L293" s="302">
        <v>904</v>
      </c>
      <c r="M293" s="301">
        <v>53523351</v>
      </c>
      <c r="N293" s="302">
        <v>3897</v>
      </c>
      <c r="O293" s="301">
        <v>2629052</v>
      </c>
      <c r="P293" s="302">
        <v>5211</v>
      </c>
      <c r="Q293" s="301">
        <v>349577</v>
      </c>
      <c r="R293" s="302">
        <v>483</v>
      </c>
      <c r="S293" s="301">
        <v>5287741</v>
      </c>
      <c r="T293" s="301">
        <f t="shared" si="4"/>
        <v>11000.5</v>
      </c>
      <c r="U293" s="303">
        <v>1299</v>
      </c>
    </row>
    <row r="294" spans="1:21" x14ac:dyDescent="0.25">
      <c r="A294" s="300">
        <v>860066248</v>
      </c>
      <c r="B294" s="65" t="s">
        <v>882</v>
      </c>
      <c r="C294" s="65" t="s">
        <v>511</v>
      </c>
      <c r="D294" s="65" t="s">
        <v>511</v>
      </c>
      <c r="E294" s="65" t="s">
        <v>520</v>
      </c>
      <c r="F294" s="65" t="s">
        <v>521</v>
      </c>
      <c r="G294" s="65" t="s">
        <v>509</v>
      </c>
      <c r="H294" s="296">
        <v>293</v>
      </c>
      <c r="I294" s="301">
        <v>144070185</v>
      </c>
      <c r="J294" s="302">
        <v>148.5</v>
      </c>
      <c r="K294" s="301">
        <v>110705382</v>
      </c>
      <c r="L294" s="302">
        <v>2095</v>
      </c>
      <c r="M294" s="301">
        <v>21369258</v>
      </c>
      <c r="N294" s="302">
        <v>589</v>
      </c>
      <c r="O294" s="301">
        <v>21369258</v>
      </c>
      <c r="P294" s="302">
        <v>189</v>
      </c>
      <c r="Q294" s="301">
        <v>20955725</v>
      </c>
      <c r="R294" s="302">
        <v>153</v>
      </c>
      <c r="S294" s="301">
        <v>19857005</v>
      </c>
      <c r="T294" s="301">
        <f t="shared" si="4"/>
        <v>3467.5</v>
      </c>
      <c r="U294" s="303">
        <v>407</v>
      </c>
    </row>
    <row r="295" spans="1:21" x14ac:dyDescent="0.25">
      <c r="A295" s="300">
        <v>860013704</v>
      </c>
      <c r="B295" s="65" t="s">
        <v>883</v>
      </c>
      <c r="C295" s="65" t="s">
        <v>505</v>
      </c>
      <c r="D295" s="65" t="s">
        <v>506</v>
      </c>
      <c r="E295" s="65" t="s">
        <v>520</v>
      </c>
      <c r="F295" s="65" t="s">
        <v>521</v>
      </c>
      <c r="G295" s="65" t="s">
        <v>605</v>
      </c>
      <c r="H295" s="84">
        <v>294</v>
      </c>
      <c r="I295" s="301">
        <v>142162665</v>
      </c>
      <c r="J295" s="302">
        <v>139.5</v>
      </c>
      <c r="K295" s="301">
        <v>119372924</v>
      </c>
      <c r="L295" s="302">
        <v>470</v>
      </c>
      <c r="M295" s="301">
        <v>98005555</v>
      </c>
      <c r="N295" s="302">
        <v>193</v>
      </c>
      <c r="O295" s="301">
        <v>60971095</v>
      </c>
      <c r="P295" s="302">
        <v>299</v>
      </c>
      <c r="Q295" s="301">
        <v>13201724</v>
      </c>
      <c r="R295" s="302">
        <v>370</v>
      </c>
      <c r="S295" s="301">
        <v>7395221</v>
      </c>
      <c r="T295" s="301">
        <f t="shared" si="4"/>
        <v>1765.5</v>
      </c>
      <c r="U295" s="303">
        <v>223</v>
      </c>
    </row>
    <row r="296" spans="1:21" x14ac:dyDescent="0.25">
      <c r="A296" s="300">
        <v>890900307</v>
      </c>
      <c r="B296" s="65" t="s">
        <v>884</v>
      </c>
      <c r="C296" s="65" t="s">
        <v>699</v>
      </c>
      <c r="D296" s="65" t="s">
        <v>506</v>
      </c>
      <c r="E296" s="65" t="s">
        <v>507</v>
      </c>
      <c r="F296" s="65" t="s">
        <v>508</v>
      </c>
      <c r="G296" s="65" t="s">
        <v>571</v>
      </c>
      <c r="H296" s="296">
        <v>295</v>
      </c>
      <c r="I296" s="301">
        <v>142068877</v>
      </c>
      <c r="J296" s="302">
        <v>193</v>
      </c>
      <c r="K296" s="301">
        <v>79759777</v>
      </c>
      <c r="L296" s="302">
        <v>291</v>
      </c>
      <c r="M296" s="301">
        <v>154404281</v>
      </c>
      <c r="N296" s="302">
        <v>258</v>
      </c>
      <c r="O296" s="301">
        <v>46835474</v>
      </c>
      <c r="P296" s="302">
        <v>213</v>
      </c>
      <c r="Q296" s="301">
        <v>18253067</v>
      </c>
      <c r="R296" s="302">
        <v>436</v>
      </c>
      <c r="S296" s="301">
        <v>6108839</v>
      </c>
      <c r="T296" s="301">
        <f t="shared" si="4"/>
        <v>1686</v>
      </c>
      <c r="U296" s="303">
        <v>206</v>
      </c>
    </row>
    <row r="297" spans="1:21" x14ac:dyDescent="0.25">
      <c r="A297" s="300">
        <v>860002538</v>
      </c>
      <c r="B297" s="65" t="s">
        <v>885</v>
      </c>
      <c r="C297" s="65" t="s">
        <v>511</v>
      </c>
      <c r="D297" s="65" t="s">
        <v>511</v>
      </c>
      <c r="E297" s="65" t="s">
        <v>520</v>
      </c>
      <c r="F297" s="65" t="s">
        <v>521</v>
      </c>
      <c r="G297" s="65" t="s">
        <v>564</v>
      </c>
      <c r="H297" s="84">
        <v>296</v>
      </c>
      <c r="I297" s="301">
        <v>141781493</v>
      </c>
      <c r="J297" s="302">
        <v>162.5</v>
      </c>
      <c r="K297" s="301">
        <v>100158081</v>
      </c>
      <c r="L297" s="302">
        <v>165</v>
      </c>
      <c r="M297" s="301">
        <v>242409384</v>
      </c>
      <c r="N297" s="302">
        <v>88</v>
      </c>
      <c r="O297" s="301">
        <v>125800557</v>
      </c>
      <c r="P297" s="302">
        <v>107</v>
      </c>
      <c r="Q297" s="301">
        <v>38827704</v>
      </c>
      <c r="R297" s="302">
        <v>193</v>
      </c>
      <c r="S297" s="301">
        <v>15741773</v>
      </c>
      <c r="T297" s="301">
        <f t="shared" si="4"/>
        <v>1011.5</v>
      </c>
      <c r="U297" s="303">
        <v>124</v>
      </c>
    </row>
    <row r="298" spans="1:21" x14ac:dyDescent="0.25">
      <c r="A298" s="300">
        <v>860026895</v>
      </c>
      <c r="B298" s="65" t="s">
        <v>886</v>
      </c>
      <c r="C298" s="65" t="s">
        <v>511</v>
      </c>
      <c r="D298" s="65" t="s">
        <v>511</v>
      </c>
      <c r="E298" s="65" t="s">
        <v>520</v>
      </c>
      <c r="F298" s="65" t="s">
        <v>521</v>
      </c>
      <c r="G298" s="65" t="s">
        <v>564</v>
      </c>
      <c r="H298" s="296">
        <v>297</v>
      </c>
      <c r="I298" s="301">
        <v>141708364</v>
      </c>
      <c r="J298" s="302">
        <v>232</v>
      </c>
      <c r="K298" s="301">
        <v>65227411</v>
      </c>
      <c r="L298" s="302">
        <v>70</v>
      </c>
      <c r="M298" s="301">
        <v>494001076</v>
      </c>
      <c r="N298" s="302">
        <v>410</v>
      </c>
      <c r="O298" s="301">
        <v>30955530</v>
      </c>
      <c r="P298" s="302">
        <v>275</v>
      </c>
      <c r="Q298" s="301">
        <v>14122921</v>
      </c>
      <c r="R298" s="302">
        <v>329</v>
      </c>
      <c r="S298" s="301">
        <v>8565390</v>
      </c>
      <c r="T298" s="301">
        <f t="shared" si="4"/>
        <v>1613</v>
      </c>
      <c r="U298" s="303">
        <v>197</v>
      </c>
    </row>
    <row r="299" spans="1:21" x14ac:dyDescent="0.25">
      <c r="A299" s="300">
        <v>890100454</v>
      </c>
      <c r="B299" s="65" t="s">
        <v>887</v>
      </c>
      <c r="C299" s="65" t="s">
        <v>511</v>
      </c>
      <c r="D299" s="65" t="s">
        <v>511</v>
      </c>
      <c r="E299" s="65" t="s">
        <v>520</v>
      </c>
      <c r="F299" s="65" t="s">
        <v>521</v>
      </c>
      <c r="G299" s="65" t="s">
        <v>564</v>
      </c>
      <c r="H299" s="84">
        <v>298</v>
      </c>
      <c r="I299" s="301">
        <v>141534569</v>
      </c>
      <c r="J299" s="302">
        <v>194</v>
      </c>
      <c r="K299" s="301">
        <v>79467216</v>
      </c>
      <c r="L299" s="302">
        <v>219</v>
      </c>
      <c r="M299" s="301">
        <v>189542397</v>
      </c>
      <c r="N299" s="302">
        <v>207</v>
      </c>
      <c r="O299" s="301">
        <v>57128152</v>
      </c>
      <c r="P299" s="302">
        <v>281</v>
      </c>
      <c r="Q299" s="301">
        <v>13880284</v>
      </c>
      <c r="R299" s="302">
        <v>489</v>
      </c>
      <c r="S299" s="301">
        <v>5253807</v>
      </c>
      <c r="T299" s="301">
        <f t="shared" si="4"/>
        <v>1688</v>
      </c>
      <c r="U299" s="303">
        <v>208</v>
      </c>
    </row>
    <row r="300" spans="1:21" x14ac:dyDescent="0.25">
      <c r="A300" s="300">
        <v>830070235</v>
      </c>
      <c r="B300" s="65" t="s">
        <v>888</v>
      </c>
      <c r="C300" s="65" t="s">
        <v>511</v>
      </c>
      <c r="D300" s="65" t="s">
        <v>511</v>
      </c>
      <c r="E300" s="65" t="s">
        <v>520</v>
      </c>
      <c r="F300" s="65" t="s">
        <v>521</v>
      </c>
      <c r="G300" s="65" t="s">
        <v>509</v>
      </c>
      <c r="H300" s="296">
        <v>299</v>
      </c>
      <c r="I300" s="301">
        <v>141299441</v>
      </c>
      <c r="J300" s="302">
        <v>1617.5</v>
      </c>
      <c r="K300" s="301">
        <v>5863882</v>
      </c>
      <c r="L300" s="302">
        <v>454</v>
      </c>
      <c r="M300" s="301">
        <v>101711407</v>
      </c>
      <c r="N300" s="302">
        <v>114</v>
      </c>
      <c r="O300" s="301">
        <v>101711407</v>
      </c>
      <c r="P300" s="302">
        <v>59</v>
      </c>
      <c r="Q300" s="301">
        <v>67084066</v>
      </c>
      <c r="R300" s="302">
        <v>7463</v>
      </c>
      <c r="S300" s="301">
        <v>99878</v>
      </c>
      <c r="T300" s="301">
        <f t="shared" si="4"/>
        <v>10006.5</v>
      </c>
      <c r="U300" s="303">
        <v>1176</v>
      </c>
    </row>
    <row r="301" spans="1:21" x14ac:dyDescent="0.25">
      <c r="A301" s="300">
        <v>800175457</v>
      </c>
      <c r="B301" s="65" t="s">
        <v>889</v>
      </c>
      <c r="C301" s="65" t="s">
        <v>511</v>
      </c>
      <c r="D301" s="65" t="s">
        <v>511</v>
      </c>
      <c r="E301" s="65" t="s">
        <v>520</v>
      </c>
      <c r="F301" s="65" t="s">
        <v>521</v>
      </c>
      <c r="G301" s="65" t="s">
        <v>813</v>
      </c>
      <c r="H301" s="84">
        <v>300</v>
      </c>
      <c r="I301" s="301">
        <v>141137510</v>
      </c>
      <c r="J301" s="302">
        <v>162</v>
      </c>
      <c r="K301" s="301">
        <v>100284368</v>
      </c>
      <c r="L301" s="302">
        <v>359</v>
      </c>
      <c r="M301" s="301">
        <v>125191216</v>
      </c>
      <c r="N301" s="302">
        <v>455</v>
      </c>
      <c r="O301" s="301">
        <v>27581032</v>
      </c>
      <c r="P301" s="302">
        <v>250</v>
      </c>
      <c r="Q301" s="301">
        <v>15515668</v>
      </c>
      <c r="R301" s="302">
        <v>252</v>
      </c>
      <c r="S301" s="301">
        <v>11747865</v>
      </c>
      <c r="T301" s="301">
        <f t="shared" si="4"/>
        <v>1778</v>
      </c>
      <c r="U301" s="303">
        <v>224</v>
      </c>
    </row>
    <row r="302" spans="1:21" x14ac:dyDescent="0.25">
      <c r="A302" s="300">
        <v>860008448</v>
      </c>
      <c r="B302" s="65" t="s">
        <v>890</v>
      </c>
      <c r="C302" s="65" t="s">
        <v>511</v>
      </c>
      <c r="D302" s="65" t="s">
        <v>511</v>
      </c>
      <c r="E302" s="65" t="s">
        <v>520</v>
      </c>
      <c r="F302" s="65" t="s">
        <v>521</v>
      </c>
      <c r="G302" s="65" t="s">
        <v>525</v>
      </c>
      <c r="H302" s="296">
        <v>301</v>
      </c>
      <c r="I302" s="301">
        <v>141091447</v>
      </c>
      <c r="J302" s="302">
        <v>227.5</v>
      </c>
      <c r="K302" s="301">
        <v>66456939</v>
      </c>
      <c r="L302" s="302">
        <v>177</v>
      </c>
      <c r="M302" s="301">
        <v>231906446</v>
      </c>
      <c r="N302" s="302">
        <v>90</v>
      </c>
      <c r="O302" s="301">
        <v>121679161</v>
      </c>
      <c r="P302" s="302">
        <v>141</v>
      </c>
      <c r="Q302" s="301">
        <v>28164454</v>
      </c>
      <c r="R302" s="302">
        <v>183</v>
      </c>
      <c r="S302" s="301">
        <v>17067169</v>
      </c>
      <c r="T302" s="301">
        <f t="shared" si="4"/>
        <v>1119.5</v>
      </c>
      <c r="U302" s="303">
        <v>140</v>
      </c>
    </row>
    <row r="303" spans="1:21" x14ac:dyDescent="0.25">
      <c r="A303" s="300">
        <v>830121232</v>
      </c>
      <c r="B303" s="65" t="s">
        <v>891</v>
      </c>
      <c r="C303" s="65" t="s">
        <v>511</v>
      </c>
      <c r="D303" s="65" t="s">
        <v>511</v>
      </c>
      <c r="E303" s="65" t="s">
        <v>507</v>
      </c>
      <c r="F303" s="65" t="s">
        <v>508</v>
      </c>
      <c r="G303" s="65" t="s">
        <v>668</v>
      </c>
      <c r="H303" s="84">
        <v>302</v>
      </c>
      <c r="I303" s="301">
        <v>140781065</v>
      </c>
      <c r="J303" s="302">
        <v>1329</v>
      </c>
      <c r="K303" s="301">
        <v>7652201</v>
      </c>
      <c r="L303" s="302">
        <v>1445</v>
      </c>
      <c r="M303" s="301">
        <v>32811169</v>
      </c>
      <c r="N303" s="302">
        <v>3400</v>
      </c>
      <c r="O303" s="301">
        <v>3063314</v>
      </c>
      <c r="P303" s="302">
        <v>2401</v>
      </c>
      <c r="Q303" s="301">
        <v>1044786</v>
      </c>
      <c r="R303" s="302">
        <v>5324</v>
      </c>
      <c r="S303" s="301">
        <v>190412</v>
      </c>
      <c r="T303" s="301">
        <f t="shared" si="4"/>
        <v>14201</v>
      </c>
      <c r="U303" s="303">
        <v>1700</v>
      </c>
    </row>
    <row r="304" spans="1:21" x14ac:dyDescent="0.25">
      <c r="A304" s="300">
        <v>891102877</v>
      </c>
      <c r="B304" s="65" t="s">
        <v>892</v>
      </c>
      <c r="C304" s="65" t="s">
        <v>893</v>
      </c>
      <c r="D304" s="65" t="s">
        <v>894</v>
      </c>
      <c r="E304" s="65" t="s">
        <v>507</v>
      </c>
      <c r="F304" s="65" t="s">
        <v>508</v>
      </c>
      <c r="G304" s="65" t="s">
        <v>564</v>
      </c>
      <c r="H304" s="296">
        <v>303</v>
      </c>
      <c r="I304" s="301">
        <v>139232931</v>
      </c>
      <c r="J304" s="302">
        <v>122</v>
      </c>
      <c r="K304" s="301">
        <v>135360519</v>
      </c>
      <c r="L304" s="302">
        <v>2936</v>
      </c>
      <c r="M304" s="301">
        <v>14542327</v>
      </c>
      <c r="N304" s="302">
        <v>820</v>
      </c>
      <c r="O304" s="301">
        <v>14542327</v>
      </c>
      <c r="P304" s="302">
        <v>273</v>
      </c>
      <c r="Q304" s="301">
        <v>14256322</v>
      </c>
      <c r="R304" s="302">
        <v>220</v>
      </c>
      <c r="S304" s="301">
        <v>13521487</v>
      </c>
      <c r="T304" s="301">
        <f t="shared" si="4"/>
        <v>4674</v>
      </c>
      <c r="U304" s="303">
        <v>561</v>
      </c>
    </row>
    <row r="305" spans="1:21" x14ac:dyDescent="0.25">
      <c r="A305" s="300">
        <v>860052634</v>
      </c>
      <c r="B305" s="65" t="s">
        <v>895</v>
      </c>
      <c r="C305" s="65" t="s">
        <v>511</v>
      </c>
      <c r="D305" s="65" t="s">
        <v>511</v>
      </c>
      <c r="E305" s="65" t="s">
        <v>520</v>
      </c>
      <c r="F305" s="65" t="s">
        <v>521</v>
      </c>
      <c r="G305" s="65" t="s">
        <v>556</v>
      </c>
      <c r="H305" s="84">
        <v>304</v>
      </c>
      <c r="I305" s="301">
        <v>138726296</v>
      </c>
      <c r="J305" s="302">
        <v>278.5</v>
      </c>
      <c r="K305" s="301">
        <v>54581801</v>
      </c>
      <c r="L305" s="302">
        <v>99</v>
      </c>
      <c r="M305" s="301">
        <v>386125462</v>
      </c>
      <c r="N305" s="302">
        <v>308</v>
      </c>
      <c r="O305" s="301">
        <v>40130292</v>
      </c>
      <c r="P305" s="302">
        <v>813</v>
      </c>
      <c r="Q305" s="301">
        <v>3916017</v>
      </c>
      <c r="R305" s="302">
        <v>581</v>
      </c>
      <c r="S305" s="301">
        <v>4014724</v>
      </c>
      <c r="T305" s="301">
        <f t="shared" si="4"/>
        <v>2383.5</v>
      </c>
      <c r="U305" s="303">
        <v>298</v>
      </c>
    </row>
    <row r="306" spans="1:21" x14ac:dyDescent="0.25">
      <c r="A306" s="300">
        <v>860502509</v>
      </c>
      <c r="B306" s="65" t="s">
        <v>896</v>
      </c>
      <c r="C306" s="65" t="s">
        <v>511</v>
      </c>
      <c r="D306" s="65" t="s">
        <v>511</v>
      </c>
      <c r="E306" s="65" t="s">
        <v>520</v>
      </c>
      <c r="F306" s="65" t="s">
        <v>521</v>
      </c>
      <c r="G306" s="65" t="s">
        <v>690</v>
      </c>
      <c r="H306" s="296">
        <v>305</v>
      </c>
      <c r="I306" s="301">
        <v>138326000</v>
      </c>
      <c r="J306" s="302">
        <v>189</v>
      </c>
      <c r="K306" s="301">
        <v>82000642</v>
      </c>
      <c r="L306" s="302">
        <v>423</v>
      </c>
      <c r="M306" s="301">
        <v>107841711</v>
      </c>
      <c r="N306" s="302">
        <v>426</v>
      </c>
      <c r="O306" s="301">
        <v>29621299</v>
      </c>
      <c r="P306" s="302">
        <v>391</v>
      </c>
      <c r="Q306" s="301">
        <v>9358268</v>
      </c>
      <c r="R306" s="302">
        <v>299</v>
      </c>
      <c r="S306" s="301">
        <v>9652178</v>
      </c>
      <c r="T306" s="301">
        <f t="shared" si="4"/>
        <v>2033</v>
      </c>
      <c r="U306" s="303">
        <v>250</v>
      </c>
    </row>
    <row r="307" spans="1:21" x14ac:dyDescent="0.25">
      <c r="A307" s="300">
        <v>830012053</v>
      </c>
      <c r="B307" s="65" t="s">
        <v>897</v>
      </c>
      <c r="C307" s="65" t="s">
        <v>732</v>
      </c>
      <c r="D307" s="65" t="s">
        <v>733</v>
      </c>
      <c r="E307" s="65" t="s">
        <v>520</v>
      </c>
      <c r="F307" s="65" t="s">
        <v>521</v>
      </c>
      <c r="G307" s="65" t="s">
        <v>707</v>
      </c>
      <c r="H307" s="84">
        <v>306</v>
      </c>
      <c r="I307" s="301">
        <v>138315622</v>
      </c>
      <c r="J307" s="302">
        <v>258</v>
      </c>
      <c r="K307" s="301">
        <v>58651686</v>
      </c>
      <c r="L307" s="302">
        <v>405</v>
      </c>
      <c r="M307" s="301">
        <v>112705141</v>
      </c>
      <c r="N307" s="302">
        <v>1051</v>
      </c>
      <c r="O307" s="301">
        <v>11207020</v>
      </c>
      <c r="P307" s="302">
        <v>587</v>
      </c>
      <c r="Q307" s="301">
        <v>5645937</v>
      </c>
      <c r="R307" s="302">
        <v>585</v>
      </c>
      <c r="S307" s="301">
        <v>3977357</v>
      </c>
      <c r="T307" s="301">
        <f t="shared" si="4"/>
        <v>3192</v>
      </c>
      <c r="U307" s="303">
        <v>376</v>
      </c>
    </row>
    <row r="308" spans="1:21" x14ac:dyDescent="0.25">
      <c r="A308" s="300">
        <v>860017055</v>
      </c>
      <c r="B308" s="65" t="s">
        <v>898</v>
      </c>
      <c r="C308" s="65" t="s">
        <v>899</v>
      </c>
      <c r="D308" s="65" t="s">
        <v>552</v>
      </c>
      <c r="E308" s="65" t="s">
        <v>520</v>
      </c>
      <c r="F308" s="65" t="s">
        <v>521</v>
      </c>
      <c r="G308" s="65" t="s">
        <v>525</v>
      </c>
      <c r="H308" s="296">
        <v>307</v>
      </c>
      <c r="I308" s="301">
        <v>138315055</v>
      </c>
      <c r="J308" s="302">
        <v>143.5</v>
      </c>
      <c r="K308" s="301">
        <v>116528348</v>
      </c>
      <c r="L308" s="302">
        <v>407</v>
      </c>
      <c r="M308" s="301">
        <v>112446154</v>
      </c>
      <c r="N308" s="302">
        <v>334</v>
      </c>
      <c r="O308" s="301">
        <v>37113198</v>
      </c>
      <c r="P308" s="302">
        <v>419</v>
      </c>
      <c r="Q308" s="301">
        <v>8707208</v>
      </c>
      <c r="R308" s="302">
        <v>661</v>
      </c>
      <c r="S308" s="301">
        <v>3450529</v>
      </c>
      <c r="T308" s="301">
        <f t="shared" si="4"/>
        <v>2271.5</v>
      </c>
      <c r="U308" s="303">
        <v>285</v>
      </c>
    </row>
    <row r="309" spans="1:21" x14ac:dyDescent="0.25">
      <c r="A309" s="300">
        <v>830058004</v>
      </c>
      <c r="B309" s="65" t="s">
        <v>900</v>
      </c>
      <c r="C309" s="65" t="s">
        <v>511</v>
      </c>
      <c r="D309" s="65" t="s">
        <v>511</v>
      </c>
      <c r="E309" s="65" t="s">
        <v>520</v>
      </c>
      <c r="F309" s="65" t="s">
        <v>521</v>
      </c>
      <c r="G309" s="65" t="s">
        <v>509</v>
      </c>
      <c r="H309" s="84">
        <v>308</v>
      </c>
      <c r="I309" s="301">
        <v>137417869</v>
      </c>
      <c r="J309" s="302">
        <v>156.5</v>
      </c>
      <c r="K309" s="301">
        <v>103883045</v>
      </c>
      <c r="L309" s="302">
        <v>5369</v>
      </c>
      <c r="M309" s="301">
        <v>6760233</v>
      </c>
      <c r="N309" s="302">
        <v>1751</v>
      </c>
      <c r="O309" s="301">
        <v>6760233</v>
      </c>
      <c r="P309" s="302">
        <v>591</v>
      </c>
      <c r="Q309" s="301">
        <v>5619810</v>
      </c>
      <c r="R309" s="302">
        <v>686</v>
      </c>
      <c r="S309" s="301">
        <v>3306546</v>
      </c>
      <c r="T309" s="301">
        <f t="shared" si="4"/>
        <v>8861.5</v>
      </c>
      <c r="U309" s="303">
        <v>1029</v>
      </c>
    </row>
    <row r="310" spans="1:21" x14ac:dyDescent="0.25">
      <c r="A310" s="300">
        <v>830002366</v>
      </c>
      <c r="B310" s="65" t="s">
        <v>901</v>
      </c>
      <c r="C310" s="65" t="s">
        <v>902</v>
      </c>
      <c r="D310" s="65" t="s">
        <v>552</v>
      </c>
      <c r="E310" s="65" t="s">
        <v>520</v>
      </c>
      <c r="F310" s="65" t="s">
        <v>521</v>
      </c>
      <c r="G310" s="65" t="s">
        <v>525</v>
      </c>
      <c r="H310" s="296">
        <v>309</v>
      </c>
      <c r="I310" s="301">
        <v>136828213</v>
      </c>
      <c r="J310" s="302">
        <v>148</v>
      </c>
      <c r="K310" s="301">
        <v>110792435</v>
      </c>
      <c r="L310" s="302">
        <v>384</v>
      </c>
      <c r="M310" s="301">
        <v>118131383</v>
      </c>
      <c r="N310" s="302">
        <v>222</v>
      </c>
      <c r="O310" s="301">
        <v>54266420</v>
      </c>
      <c r="P310" s="302">
        <v>1084</v>
      </c>
      <c r="Q310" s="301">
        <v>2744707</v>
      </c>
      <c r="R310" s="302">
        <v>15137</v>
      </c>
      <c r="S310" s="301">
        <v>10955</v>
      </c>
      <c r="T310" s="301">
        <f t="shared" si="4"/>
        <v>17284</v>
      </c>
      <c r="U310" s="303">
        <v>2119</v>
      </c>
    </row>
    <row r="311" spans="1:21" x14ac:dyDescent="0.25">
      <c r="A311" s="300">
        <v>890301463</v>
      </c>
      <c r="B311" s="65" t="s">
        <v>903</v>
      </c>
      <c r="C311" s="65" t="s">
        <v>547</v>
      </c>
      <c r="D311" s="65" t="s">
        <v>544</v>
      </c>
      <c r="E311" s="65" t="s">
        <v>520</v>
      </c>
      <c r="F311" s="65" t="s">
        <v>521</v>
      </c>
      <c r="G311" s="65" t="s">
        <v>605</v>
      </c>
      <c r="H311" s="84">
        <v>310</v>
      </c>
      <c r="I311" s="301">
        <v>135364404</v>
      </c>
      <c r="J311" s="302">
        <v>372.5</v>
      </c>
      <c r="K311" s="301">
        <v>39367281</v>
      </c>
      <c r="L311" s="302">
        <v>317</v>
      </c>
      <c r="M311" s="301">
        <v>140558642</v>
      </c>
      <c r="N311" s="302">
        <v>133</v>
      </c>
      <c r="O311" s="301">
        <v>89875449</v>
      </c>
      <c r="P311" s="302">
        <v>201</v>
      </c>
      <c r="Q311" s="301">
        <v>19868082</v>
      </c>
      <c r="R311" s="302">
        <v>593</v>
      </c>
      <c r="S311" s="301">
        <v>3933104</v>
      </c>
      <c r="T311" s="301">
        <f t="shared" si="4"/>
        <v>1926.5</v>
      </c>
      <c r="U311" s="303">
        <v>235</v>
      </c>
    </row>
    <row r="312" spans="1:21" x14ac:dyDescent="0.25">
      <c r="A312" s="300">
        <v>830052728</v>
      </c>
      <c r="B312" s="65" t="s">
        <v>904</v>
      </c>
      <c r="C312" s="65" t="s">
        <v>511</v>
      </c>
      <c r="D312" s="65" t="s">
        <v>511</v>
      </c>
      <c r="E312" s="65" t="s">
        <v>520</v>
      </c>
      <c r="F312" s="65" t="s">
        <v>521</v>
      </c>
      <c r="G312" s="65" t="s">
        <v>509</v>
      </c>
      <c r="H312" s="296">
        <v>311</v>
      </c>
      <c r="I312" s="301">
        <v>135103384</v>
      </c>
      <c r="J312" s="302">
        <v>127</v>
      </c>
      <c r="K312" s="301">
        <v>129215164</v>
      </c>
      <c r="L312" s="302">
        <v>3002</v>
      </c>
      <c r="M312" s="301">
        <v>14155769</v>
      </c>
      <c r="N312" s="302">
        <v>844</v>
      </c>
      <c r="O312" s="301">
        <v>14152106</v>
      </c>
      <c r="P312" s="302">
        <v>315</v>
      </c>
      <c r="Q312" s="301">
        <v>12262762</v>
      </c>
      <c r="R312" s="302">
        <v>231</v>
      </c>
      <c r="S312" s="301">
        <v>12939709</v>
      </c>
      <c r="T312" s="301">
        <f t="shared" si="4"/>
        <v>4830</v>
      </c>
      <c r="U312" s="303">
        <v>583</v>
      </c>
    </row>
    <row r="313" spans="1:21" x14ac:dyDescent="0.25">
      <c r="A313" s="300">
        <v>890204797</v>
      </c>
      <c r="B313" s="65" t="s">
        <v>905</v>
      </c>
      <c r="C313" s="65" t="s">
        <v>906</v>
      </c>
      <c r="D313" s="65" t="s">
        <v>733</v>
      </c>
      <c r="E313" s="65" t="s">
        <v>520</v>
      </c>
      <c r="F313" s="65" t="s">
        <v>521</v>
      </c>
      <c r="G313" s="65" t="s">
        <v>564</v>
      </c>
      <c r="H313" s="84">
        <v>312</v>
      </c>
      <c r="I313" s="301">
        <v>134349382</v>
      </c>
      <c r="J313" s="302">
        <v>331</v>
      </c>
      <c r="K313" s="301">
        <v>44310683</v>
      </c>
      <c r="L313" s="302">
        <v>235</v>
      </c>
      <c r="M313" s="301">
        <v>177917789</v>
      </c>
      <c r="N313" s="302">
        <v>526</v>
      </c>
      <c r="O313" s="301">
        <v>23993169</v>
      </c>
      <c r="P313" s="302">
        <v>581</v>
      </c>
      <c r="Q313" s="301">
        <v>5702046</v>
      </c>
      <c r="R313" s="302">
        <v>804</v>
      </c>
      <c r="S313" s="301">
        <v>2640472</v>
      </c>
      <c r="T313" s="301">
        <f t="shared" si="4"/>
        <v>2789</v>
      </c>
      <c r="U313" s="303">
        <v>332</v>
      </c>
    </row>
    <row r="314" spans="1:21" x14ac:dyDescent="0.25">
      <c r="A314" s="300">
        <v>860004922</v>
      </c>
      <c r="B314" s="65" t="s">
        <v>907</v>
      </c>
      <c r="C314" s="65" t="s">
        <v>798</v>
      </c>
      <c r="D314" s="65" t="s">
        <v>552</v>
      </c>
      <c r="E314" s="65" t="s">
        <v>507</v>
      </c>
      <c r="F314" s="65" t="s">
        <v>508</v>
      </c>
      <c r="G314" s="65" t="s">
        <v>525</v>
      </c>
      <c r="H314" s="296">
        <v>313</v>
      </c>
      <c r="I314" s="301">
        <v>134328011</v>
      </c>
      <c r="J314" s="302">
        <v>442</v>
      </c>
      <c r="K314" s="301">
        <v>32144749</v>
      </c>
      <c r="L314" s="302">
        <v>167</v>
      </c>
      <c r="M314" s="301">
        <v>240666814</v>
      </c>
      <c r="N314" s="302">
        <v>171</v>
      </c>
      <c r="O314" s="301">
        <v>70018311</v>
      </c>
      <c r="P314" s="302">
        <v>285</v>
      </c>
      <c r="Q314" s="301">
        <v>13731259</v>
      </c>
      <c r="R314" s="302">
        <v>737</v>
      </c>
      <c r="S314" s="301">
        <v>3071068</v>
      </c>
      <c r="T314" s="301">
        <f t="shared" si="4"/>
        <v>2115</v>
      </c>
      <c r="U314" s="303">
        <v>261</v>
      </c>
    </row>
    <row r="315" spans="1:21" x14ac:dyDescent="0.25">
      <c r="A315" s="300">
        <v>800103090</v>
      </c>
      <c r="B315" s="65" t="s">
        <v>908</v>
      </c>
      <c r="C315" s="65" t="s">
        <v>585</v>
      </c>
      <c r="D315" s="65" t="s">
        <v>586</v>
      </c>
      <c r="E315" s="65" t="s">
        <v>520</v>
      </c>
      <c r="F315" s="65" t="s">
        <v>521</v>
      </c>
      <c r="G315" s="65" t="s">
        <v>564</v>
      </c>
      <c r="H315" s="84">
        <v>314</v>
      </c>
      <c r="I315" s="301">
        <v>133987156</v>
      </c>
      <c r="J315" s="302">
        <v>376</v>
      </c>
      <c r="K315" s="301">
        <v>38900680</v>
      </c>
      <c r="L315" s="302">
        <v>353</v>
      </c>
      <c r="M315" s="301">
        <v>128620642</v>
      </c>
      <c r="N315" s="302">
        <v>547</v>
      </c>
      <c r="O315" s="301">
        <v>23180125</v>
      </c>
      <c r="P315" s="302">
        <v>210</v>
      </c>
      <c r="Q315" s="301">
        <v>18310883</v>
      </c>
      <c r="R315" s="302">
        <v>178</v>
      </c>
      <c r="S315" s="301">
        <v>17582884</v>
      </c>
      <c r="T315" s="301">
        <f t="shared" si="4"/>
        <v>1978</v>
      </c>
      <c r="U315" s="303">
        <v>241</v>
      </c>
    </row>
    <row r="316" spans="1:21" x14ac:dyDescent="0.25">
      <c r="A316" s="300">
        <v>860509188</v>
      </c>
      <c r="B316" s="65" t="s">
        <v>909</v>
      </c>
      <c r="C316" s="65" t="s">
        <v>511</v>
      </c>
      <c r="D316" s="65" t="s">
        <v>511</v>
      </c>
      <c r="E316" s="65" t="s">
        <v>520</v>
      </c>
      <c r="F316" s="65" t="s">
        <v>521</v>
      </c>
      <c r="G316" s="65" t="s">
        <v>509</v>
      </c>
      <c r="H316" s="296">
        <v>315</v>
      </c>
      <c r="I316" s="301">
        <v>132872943</v>
      </c>
      <c r="J316" s="302">
        <v>124.5</v>
      </c>
      <c r="K316" s="301">
        <v>132711698</v>
      </c>
      <c r="L316" s="302">
        <v>2624</v>
      </c>
      <c r="M316" s="301">
        <v>16633237</v>
      </c>
      <c r="N316" s="302">
        <v>726</v>
      </c>
      <c r="O316" s="301">
        <v>16633237</v>
      </c>
      <c r="P316" s="302">
        <v>260</v>
      </c>
      <c r="Q316" s="301">
        <v>14879023</v>
      </c>
      <c r="R316" s="302">
        <v>198</v>
      </c>
      <c r="S316" s="301">
        <v>15495352</v>
      </c>
      <c r="T316" s="301">
        <f t="shared" si="4"/>
        <v>4247.5</v>
      </c>
      <c r="U316" s="303">
        <v>507</v>
      </c>
    </row>
    <row r="317" spans="1:21" x14ac:dyDescent="0.25">
      <c r="A317" s="300">
        <v>800218958</v>
      </c>
      <c r="B317" s="65" t="s">
        <v>910</v>
      </c>
      <c r="C317" s="65" t="s">
        <v>511</v>
      </c>
      <c r="D317" s="65" t="s">
        <v>511</v>
      </c>
      <c r="E317" s="65" t="s">
        <v>520</v>
      </c>
      <c r="F317" s="65" t="s">
        <v>521</v>
      </c>
      <c r="G317" s="65" t="s">
        <v>605</v>
      </c>
      <c r="H317" s="84">
        <v>316</v>
      </c>
      <c r="I317" s="301">
        <v>130605180</v>
      </c>
      <c r="J317" s="302">
        <v>177</v>
      </c>
      <c r="K317" s="301">
        <v>91507156</v>
      </c>
      <c r="L317" s="302">
        <v>244</v>
      </c>
      <c r="M317" s="301">
        <v>174402261</v>
      </c>
      <c r="N317" s="302">
        <v>324</v>
      </c>
      <c r="O317" s="301">
        <v>38642063</v>
      </c>
      <c r="P317" s="302">
        <v>346</v>
      </c>
      <c r="Q317" s="301">
        <v>11006563</v>
      </c>
      <c r="R317" s="302">
        <v>342</v>
      </c>
      <c r="S317" s="301">
        <v>8297229</v>
      </c>
      <c r="T317" s="301">
        <f t="shared" si="4"/>
        <v>1749</v>
      </c>
      <c r="U317" s="303">
        <v>221</v>
      </c>
    </row>
    <row r="318" spans="1:21" x14ac:dyDescent="0.25">
      <c r="A318" s="300">
        <v>860014923</v>
      </c>
      <c r="B318" s="65" t="s">
        <v>911</v>
      </c>
      <c r="C318" s="65" t="s">
        <v>511</v>
      </c>
      <c r="D318" s="65" t="s">
        <v>511</v>
      </c>
      <c r="E318" s="65" t="s">
        <v>520</v>
      </c>
      <c r="F318" s="65" t="s">
        <v>521</v>
      </c>
      <c r="G318" s="65" t="s">
        <v>603</v>
      </c>
      <c r="H318" s="296">
        <v>317</v>
      </c>
      <c r="I318" s="301">
        <v>130537554</v>
      </c>
      <c r="J318" s="302">
        <v>171</v>
      </c>
      <c r="K318" s="301">
        <v>95361331</v>
      </c>
      <c r="L318" s="302">
        <v>382</v>
      </c>
      <c r="M318" s="301">
        <v>118196066</v>
      </c>
      <c r="N318" s="302">
        <v>97</v>
      </c>
      <c r="O318" s="301">
        <v>118196066</v>
      </c>
      <c r="P318" s="302">
        <v>395</v>
      </c>
      <c r="Q318" s="301">
        <v>9228612</v>
      </c>
      <c r="R318" s="302">
        <v>309</v>
      </c>
      <c r="S318" s="301">
        <v>9303209</v>
      </c>
      <c r="T318" s="301">
        <f t="shared" si="4"/>
        <v>1671</v>
      </c>
      <c r="U318" s="303">
        <v>204</v>
      </c>
    </row>
    <row r="319" spans="1:21" x14ac:dyDescent="0.25">
      <c r="A319" s="300">
        <v>860006780</v>
      </c>
      <c r="B319" s="65" t="s">
        <v>912</v>
      </c>
      <c r="C319" s="65" t="s">
        <v>511</v>
      </c>
      <c r="D319" s="65" t="s">
        <v>511</v>
      </c>
      <c r="E319" s="65" t="s">
        <v>520</v>
      </c>
      <c r="F319" s="65" t="s">
        <v>521</v>
      </c>
      <c r="G319" s="65" t="s">
        <v>656</v>
      </c>
      <c r="H319" s="84">
        <v>318</v>
      </c>
      <c r="I319" s="301">
        <v>130045688</v>
      </c>
      <c r="J319" s="302">
        <v>218</v>
      </c>
      <c r="K319" s="301">
        <v>68789400</v>
      </c>
      <c r="L319" s="302">
        <v>851</v>
      </c>
      <c r="M319" s="301">
        <v>56869905</v>
      </c>
      <c r="N319" s="302">
        <v>527</v>
      </c>
      <c r="O319" s="301">
        <v>23747005</v>
      </c>
      <c r="P319" s="302">
        <v>4305</v>
      </c>
      <c r="Q319" s="301">
        <v>469707</v>
      </c>
      <c r="R319" s="302">
        <v>956</v>
      </c>
      <c r="S319" s="301">
        <v>2077543</v>
      </c>
      <c r="T319" s="301">
        <f t="shared" si="4"/>
        <v>7175</v>
      </c>
      <c r="U319" s="303">
        <v>825</v>
      </c>
    </row>
    <row r="320" spans="1:21" x14ac:dyDescent="0.25">
      <c r="A320" s="300">
        <v>890914526</v>
      </c>
      <c r="B320" s="65" t="s">
        <v>913</v>
      </c>
      <c r="C320" s="65" t="s">
        <v>505</v>
      </c>
      <c r="D320" s="65" t="s">
        <v>506</v>
      </c>
      <c r="E320" s="65" t="s">
        <v>520</v>
      </c>
      <c r="F320" s="65" t="s">
        <v>521</v>
      </c>
      <c r="G320" s="65" t="s">
        <v>528</v>
      </c>
      <c r="H320" s="296">
        <v>319</v>
      </c>
      <c r="I320" s="301">
        <v>129031629</v>
      </c>
      <c r="J320" s="302">
        <v>204.5</v>
      </c>
      <c r="K320" s="301">
        <v>75720531</v>
      </c>
      <c r="L320" s="302">
        <v>318</v>
      </c>
      <c r="M320" s="301">
        <v>140431607</v>
      </c>
      <c r="N320" s="302">
        <v>261</v>
      </c>
      <c r="O320" s="301">
        <v>46273166</v>
      </c>
      <c r="P320" s="302">
        <v>318</v>
      </c>
      <c r="Q320" s="301">
        <v>12171347</v>
      </c>
      <c r="R320" s="302">
        <v>271</v>
      </c>
      <c r="S320" s="301">
        <v>10927654</v>
      </c>
      <c r="T320" s="301">
        <f t="shared" si="4"/>
        <v>1691.5</v>
      </c>
      <c r="U320" s="303">
        <v>209</v>
      </c>
    </row>
    <row r="321" spans="1:21" x14ac:dyDescent="0.25">
      <c r="A321" s="300">
        <v>860050995</v>
      </c>
      <c r="B321" s="65" t="s">
        <v>914</v>
      </c>
      <c r="C321" s="65" t="s">
        <v>511</v>
      </c>
      <c r="D321" s="65" t="s">
        <v>511</v>
      </c>
      <c r="E321" s="65" t="s">
        <v>520</v>
      </c>
      <c r="F321" s="65" t="s">
        <v>521</v>
      </c>
      <c r="G321" s="65" t="s">
        <v>509</v>
      </c>
      <c r="H321" s="84">
        <v>320</v>
      </c>
      <c r="I321" s="301">
        <v>128690016</v>
      </c>
      <c r="J321" s="302">
        <v>128</v>
      </c>
      <c r="K321" s="301">
        <v>128534362</v>
      </c>
      <c r="L321" s="302">
        <v>10253</v>
      </c>
      <c r="M321" s="301">
        <v>2103758</v>
      </c>
      <c r="N321" s="302">
        <v>4627</v>
      </c>
      <c r="O321" s="301">
        <v>2103758</v>
      </c>
      <c r="P321" s="302">
        <v>1550</v>
      </c>
      <c r="Q321" s="301">
        <v>1794921</v>
      </c>
      <c r="R321" s="302">
        <v>1100</v>
      </c>
      <c r="S321" s="301">
        <v>1742721</v>
      </c>
      <c r="T321" s="301">
        <f t="shared" si="4"/>
        <v>17978</v>
      </c>
      <c r="U321" s="303">
        <v>2214</v>
      </c>
    </row>
    <row r="322" spans="1:21" x14ac:dyDescent="0.25">
      <c r="A322" s="300">
        <v>860509583</v>
      </c>
      <c r="B322" s="65" t="s">
        <v>915</v>
      </c>
      <c r="C322" s="65" t="s">
        <v>511</v>
      </c>
      <c r="D322" s="65" t="s">
        <v>511</v>
      </c>
      <c r="E322" s="65" t="s">
        <v>520</v>
      </c>
      <c r="F322" s="65" t="s">
        <v>521</v>
      </c>
      <c r="G322" s="65" t="s">
        <v>509</v>
      </c>
      <c r="H322" s="296">
        <v>321</v>
      </c>
      <c r="I322" s="301">
        <v>128351823</v>
      </c>
      <c r="J322" s="302">
        <v>142</v>
      </c>
      <c r="K322" s="301">
        <v>117847412</v>
      </c>
      <c r="L322" s="302">
        <v>3840</v>
      </c>
      <c r="M322" s="301">
        <v>10483720</v>
      </c>
      <c r="N322" s="302">
        <v>1240</v>
      </c>
      <c r="O322" s="301">
        <v>9436573</v>
      </c>
      <c r="P322" s="302">
        <v>560</v>
      </c>
      <c r="Q322" s="301">
        <v>6022484</v>
      </c>
      <c r="R322" s="302">
        <v>900</v>
      </c>
      <c r="S322" s="301">
        <v>2307487</v>
      </c>
      <c r="T322" s="301">
        <f t="shared" ref="T322:T385" si="5">SUM(H322+J322+L322+N322+P322+R322)</f>
        <v>7003</v>
      </c>
      <c r="U322" s="303">
        <v>807</v>
      </c>
    </row>
    <row r="323" spans="1:21" x14ac:dyDescent="0.25">
      <c r="A323" s="300">
        <v>890903541</v>
      </c>
      <c r="B323" s="65" t="s">
        <v>916</v>
      </c>
      <c r="C323" s="65" t="s">
        <v>505</v>
      </c>
      <c r="D323" s="65" t="s">
        <v>506</v>
      </c>
      <c r="E323" s="65" t="s">
        <v>520</v>
      </c>
      <c r="F323" s="65" t="s">
        <v>521</v>
      </c>
      <c r="G323" s="65" t="s">
        <v>678</v>
      </c>
      <c r="H323" s="84">
        <v>322</v>
      </c>
      <c r="I323" s="301">
        <v>127868974</v>
      </c>
      <c r="J323" s="302">
        <v>142.5</v>
      </c>
      <c r="K323" s="301">
        <v>117340877</v>
      </c>
      <c r="L323" s="302">
        <v>5076</v>
      </c>
      <c r="M323" s="301">
        <v>7310527</v>
      </c>
      <c r="N323" s="302">
        <v>3514</v>
      </c>
      <c r="O323" s="301">
        <v>2948491</v>
      </c>
      <c r="P323" s="302">
        <v>1200</v>
      </c>
      <c r="Q323" s="301">
        <v>2416324</v>
      </c>
      <c r="R323" s="302">
        <v>750</v>
      </c>
      <c r="S323" s="301">
        <v>2958341</v>
      </c>
      <c r="T323" s="301">
        <f t="shared" si="5"/>
        <v>11004.5</v>
      </c>
      <c r="U323" s="303">
        <v>1303</v>
      </c>
    </row>
    <row r="324" spans="1:21" x14ac:dyDescent="0.25">
      <c r="A324" s="300">
        <v>860525060</v>
      </c>
      <c r="B324" s="65" t="s">
        <v>917</v>
      </c>
      <c r="C324" s="65" t="s">
        <v>511</v>
      </c>
      <c r="D324" s="65" t="s">
        <v>511</v>
      </c>
      <c r="E324" s="65" t="s">
        <v>520</v>
      </c>
      <c r="F324" s="65" t="s">
        <v>521</v>
      </c>
      <c r="G324" s="65" t="s">
        <v>564</v>
      </c>
      <c r="H324" s="296">
        <v>323</v>
      </c>
      <c r="I324" s="301">
        <v>126854997</v>
      </c>
      <c r="J324" s="302">
        <v>345.5</v>
      </c>
      <c r="K324" s="301">
        <v>42342604</v>
      </c>
      <c r="L324" s="302">
        <v>137</v>
      </c>
      <c r="M324" s="301">
        <v>301144906</v>
      </c>
      <c r="N324" s="302">
        <v>829</v>
      </c>
      <c r="O324" s="301">
        <v>14351716</v>
      </c>
      <c r="P324" s="302">
        <v>446</v>
      </c>
      <c r="Q324" s="301">
        <v>8112099</v>
      </c>
      <c r="R324" s="302">
        <v>692</v>
      </c>
      <c r="S324" s="301">
        <v>3296655</v>
      </c>
      <c r="T324" s="301">
        <f t="shared" si="5"/>
        <v>2772.5</v>
      </c>
      <c r="U324" s="303">
        <v>331</v>
      </c>
    </row>
    <row r="325" spans="1:21" x14ac:dyDescent="0.25">
      <c r="A325" s="300">
        <v>830078966</v>
      </c>
      <c r="B325" s="65" t="s">
        <v>918</v>
      </c>
      <c r="C325" s="65" t="s">
        <v>511</v>
      </c>
      <c r="D325" s="65" t="s">
        <v>511</v>
      </c>
      <c r="E325" s="65" t="s">
        <v>520</v>
      </c>
      <c r="F325" s="65" t="s">
        <v>521</v>
      </c>
      <c r="G325" s="65" t="s">
        <v>556</v>
      </c>
      <c r="H325" s="84">
        <v>324</v>
      </c>
      <c r="I325" s="301">
        <v>126441625</v>
      </c>
      <c r="J325" s="302">
        <v>273.5</v>
      </c>
      <c r="K325" s="301">
        <v>55462247</v>
      </c>
      <c r="L325" s="302">
        <v>153</v>
      </c>
      <c r="M325" s="301">
        <v>270256408</v>
      </c>
      <c r="N325" s="302">
        <v>208</v>
      </c>
      <c r="O325" s="301">
        <v>56828186</v>
      </c>
      <c r="P325" s="302">
        <v>106</v>
      </c>
      <c r="Q325" s="301">
        <v>38841887</v>
      </c>
      <c r="R325" s="302">
        <v>133</v>
      </c>
      <c r="S325" s="301">
        <v>22359286</v>
      </c>
      <c r="T325" s="301">
        <f t="shared" si="5"/>
        <v>1197.5</v>
      </c>
      <c r="U325" s="303">
        <v>154</v>
      </c>
    </row>
    <row r="326" spans="1:21" x14ac:dyDescent="0.25">
      <c r="A326" s="300">
        <v>890912309</v>
      </c>
      <c r="B326" s="65" t="s">
        <v>919</v>
      </c>
      <c r="C326" s="65" t="s">
        <v>505</v>
      </c>
      <c r="D326" s="65" t="s">
        <v>506</v>
      </c>
      <c r="E326" s="65" t="s">
        <v>520</v>
      </c>
      <c r="F326" s="65" t="s">
        <v>521</v>
      </c>
      <c r="G326" s="65" t="s">
        <v>509</v>
      </c>
      <c r="H326" s="296">
        <v>325</v>
      </c>
      <c r="I326" s="301">
        <v>126267635</v>
      </c>
      <c r="J326" s="302">
        <v>134.5</v>
      </c>
      <c r="K326" s="301">
        <v>124700303</v>
      </c>
      <c r="L326" s="302">
        <v>6620</v>
      </c>
      <c r="M326" s="301">
        <v>4855450</v>
      </c>
      <c r="N326" s="302">
        <v>2322</v>
      </c>
      <c r="O326" s="301">
        <v>4855450</v>
      </c>
      <c r="P326" s="302">
        <v>718</v>
      </c>
      <c r="Q326" s="301">
        <v>4494891</v>
      </c>
      <c r="R326" s="302">
        <v>568</v>
      </c>
      <c r="S326" s="301">
        <v>4238785</v>
      </c>
      <c r="T326" s="301">
        <f t="shared" si="5"/>
        <v>10687.5</v>
      </c>
      <c r="U326" s="303">
        <v>1265</v>
      </c>
    </row>
    <row r="327" spans="1:21" x14ac:dyDescent="0.25">
      <c r="A327" s="300">
        <v>860032463</v>
      </c>
      <c r="B327" s="65" t="s">
        <v>920</v>
      </c>
      <c r="C327" s="65" t="s">
        <v>511</v>
      </c>
      <c r="D327" s="65" t="s">
        <v>511</v>
      </c>
      <c r="E327" s="65" t="s">
        <v>520</v>
      </c>
      <c r="F327" s="65" t="s">
        <v>521</v>
      </c>
      <c r="G327" s="65" t="s">
        <v>559</v>
      </c>
      <c r="H327" s="84">
        <v>326</v>
      </c>
      <c r="I327" s="301">
        <v>125980325</v>
      </c>
      <c r="J327" s="302">
        <v>11412.5</v>
      </c>
      <c r="K327" s="301">
        <v>-14003233</v>
      </c>
      <c r="L327" s="302">
        <v>172</v>
      </c>
      <c r="M327" s="301">
        <v>238262145</v>
      </c>
      <c r="N327" s="302">
        <v>48</v>
      </c>
      <c r="O327" s="301">
        <v>224390165</v>
      </c>
      <c r="P327" s="302">
        <v>26</v>
      </c>
      <c r="Q327" s="301">
        <v>161786261</v>
      </c>
      <c r="R327" s="302">
        <v>32</v>
      </c>
      <c r="S327" s="301">
        <v>98151492</v>
      </c>
      <c r="T327" s="301">
        <f t="shared" si="5"/>
        <v>12016.5</v>
      </c>
      <c r="U327" s="303">
        <v>1427</v>
      </c>
    </row>
    <row r="328" spans="1:21" x14ac:dyDescent="0.25">
      <c r="A328" s="300">
        <v>817002533</v>
      </c>
      <c r="B328" s="65" t="s">
        <v>921</v>
      </c>
      <c r="C328" s="65" t="s">
        <v>543</v>
      </c>
      <c r="D328" s="65" t="s">
        <v>544</v>
      </c>
      <c r="E328" s="65" t="s">
        <v>520</v>
      </c>
      <c r="F328" s="65" t="s">
        <v>521</v>
      </c>
      <c r="G328" s="65" t="s">
        <v>525</v>
      </c>
      <c r="H328" s="296">
        <v>327</v>
      </c>
      <c r="I328" s="301">
        <v>125497134</v>
      </c>
      <c r="J328" s="302">
        <v>591.5</v>
      </c>
      <c r="K328" s="301">
        <v>21918991</v>
      </c>
      <c r="L328" s="302">
        <v>146</v>
      </c>
      <c r="M328" s="301">
        <v>284494815</v>
      </c>
      <c r="N328" s="302">
        <v>953</v>
      </c>
      <c r="O328" s="301">
        <v>12464389</v>
      </c>
      <c r="P328" s="302">
        <v>565</v>
      </c>
      <c r="Q328" s="301">
        <v>5950563</v>
      </c>
      <c r="R328" s="302">
        <v>17447</v>
      </c>
      <c r="S328" s="301">
        <v>1939</v>
      </c>
      <c r="T328" s="301">
        <f t="shared" si="5"/>
        <v>20029.5</v>
      </c>
      <c r="U328" s="303">
        <v>2477</v>
      </c>
    </row>
    <row r="329" spans="1:21" x14ac:dyDescent="0.25">
      <c r="A329" s="300">
        <v>890301920</v>
      </c>
      <c r="B329" s="65" t="s">
        <v>922</v>
      </c>
      <c r="C329" s="65" t="s">
        <v>543</v>
      </c>
      <c r="D329" s="65" t="s">
        <v>544</v>
      </c>
      <c r="E329" s="65" t="s">
        <v>520</v>
      </c>
      <c r="F329" s="65" t="s">
        <v>521</v>
      </c>
      <c r="G329" s="65" t="s">
        <v>522</v>
      </c>
      <c r="H329" s="84">
        <v>328</v>
      </c>
      <c r="I329" s="301">
        <v>125474485</v>
      </c>
      <c r="J329" s="302">
        <v>215.5</v>
      </c>
      <c r="K329" s="301">
        <v>69542151</v>
      </c>
      <c r="L329" s="302">
        <v>175</v>
      </c>
      <c r="M329" s="301">
        <v>237206319</v>
      </c>
      <c r="N329" s="302">
        <v>531</v>
      </c>
      <c r="O329" s="301">
        <v>23603916</v>
      </c>
      <c r="P329" s="302">
        <v>232</v>
      </c>
      <c r="Q329" s="301">
        <v>16991352</v>
      </c>
      <c r="R329" s="302">
        <v>208</v>
      </c>
      <c r="S329" s="301">
        <v>14284645</v>
      </c>
      <c r="T329" s="301">
        <f t="shared" si="5"/>
        <v>1689.5</v>
      </c>
      <c r="U329" s="303">
        <v>210</v>
      </c>
    </row>
    <row r="330" spans="1:21" x14ac:dyDescent="0.25">
      <c r="A330" s="300">
        <v>860005669</v>
      </c>
      <c r="B330" s="65" t="s">
        <v>923</v>
      </c>
      <c r="C330" s="65" t="s">
        <v>511</v>
      </c>
      <c r="D330" s="65" t="s">
        <v>511</v>
      </c>
      <c r="E330" s="65" t="s">
        <v>520</v>
      </c>
      <c r="F330" s="65" t="s">
        <v>521</v>
      </c>
      <c r="G330" s="65" t="s">
        <v>675</v>
      </c>
      <c r="H330" s="296">
        <v>329</v>
      </c>
      <c r="I330" s="301">
        <v>125245429</v>
      </c>
      <c r="J330" s="302">
        <v>158.5</v>
      </c>
      <c r="K330" s="301">
        <v>102865915</v>
      </c>
      <c r="L330" s="302">
        <v>440</v>
      </c>
      <c r="M330" s="301">
        <v>104853992</v>
      </c>
      <c r="N330" s="302">
        <v>338</v>
      </c>
      <c r="O330" s="301">
        <v>36654906</v>
      </c>
      <c r="P330" s="302">
        <v>204</v>
      </c>
      <c r="Q330" s="301">
        <v>19433059</v>
      </c>
      <c r="R330" s="302">
        <v>221</v>
      </c>
      <c r="S330" s="301">
        <v>13469541</v>
      </c>
      <c r="T330" s="301">
        <f t="shared" si="5"/>
        <v>1690.5</v>
      </c>
      <c r="U330" s="303">
        <v>211</v>
      </c>
    </row>
    <row r="331" spans="1:21" x14ac:dyDescent="0.25">
      <c r="A331" s="300">
        <v>900069416</v>
      </c>
      <c r="B331" s="65" t="s">
        <v>924</v>
      </c>
      <c r="C331" s="65" t="s">
        <v>612</v>
      </c>
      <c r="D331" s="65" t="s">
        <v>544</v>
      </c>
      <c r="E331" s="65" t="s">
        <v>520</v>
      </c>
      <c r="F331" s="65" t="s">
        <v>521</v>
      </c>
      <c r="G331" s="65" t="s">
        <v>509</v>
      </c>
      <c r="H331" s="84">
        <v>330</v>
      </c>
      <c r="I331" s="301">
        <v>125064727</v>
      </c>
      <c r="J331" s="302">
        <v>133.5</v>
      </c>
      <c r="K331" s="301">
        <v>125064727</v>
      </c>
      <c r="L331" s="302">
        <v>1810</v>
      </c>
      <c r="M331" s="301">
        <v>25336963</v>
      </c>
      <c r="N331" s="302">
        <v>492</v>
      </c>
      <c r="O331" s="301">
        <v>25336962</v>
      </c>
      <c r="P331" s="302">
        <v>156</v>
      </c>
      <c r="Q331" s="301">
        <v>25335641</v>
      </c>
      <c r="R331" s="302">
        <v>119</v>
      </c>
      <c r="S331" s="301">
        <v>23890920</v>
      </c>
      <c r="T331" s="301">
        <f t="shared" si="5"/>
        <v>3040.5</v>
      </c>
      <c r="U331" s="303">
        <v>368</v>
      </c>
    </row>
    <row r="332" spans="1:21" x14ac:dyDescent="0.25">
      <c r="A332" s="300">
        <v>890201881</v>
      </c>
      <c r="B332" s="65" t="s">
        <v>925</v>
      </c>
      <c r="C332" s="65" t="s">
        <v>511</v>
      </c>
      <c r="D332" s="65" t="s">
        <v>511</v>
      </c>
      <c r="E332" s="65" t="s">
        <v>520</v>
      </c>
      <c r="F332" s="65" t="s">
        <v>521</v>
      </c>
      <c r="G332" s="65" t="s">
        <v>926</v>
      </c>
      <c r="H332" s="296">
        <v>331</v>
      </c>
      <c r="I332" s="301">
        <v>124634194</v>
      </c>
      <c r="J332" s="302">
        <v>244</v>
      </c>
      <c r="K332" s="301">
        <v>62239613</v>
      </c>
      <c r="L332" s="302">
        <v>127</v>
      </c>
      <c r="M332" s="301">
        <v>322733411</v>
      </c>
      <c r="N332" s="302">
        <v>155</v>
      </c>
      <c r="O332" s="301">
        <v>78104687</v>
      </c>
      <c r="P332" s="302">
        <v>207</v>
      </c>
      <c r="Q332" s="301">
        <v>18529881</v>
      </c>
      <c r="R332" s="302">
        <v>209</v>
      </c>
      <c r="S332" s="301">
        <v>14192481</v>
      </c>
      <c r="T332" s="301">
        <f t="shared" si="5"/>
        <v>1273</v>
      </c>
      <c r="U332" s="303">
        <v>165</v>
      </c>
    </row>
    <row r="333" spans="1:21" x14ac:dyDescent="0.25">
      <c r="A333" s="300">
        <v>830053729</v>
      </c>
      <c r="B333" s="65" t="s">
        <v>927</v>
      </c>
      <c r="C333" s="65" t="s">
        <v>511</v>
      </c>
      <c r="D333" s="65" t="s">
        <v>511</v>
      </c>
      <c r="E333" s="65" t="s">
        <v>520</v>
      </c>
      <c r="F333" s="65" t="s">
        <v>521</v>
      </c>
      <c r="G333" s="65" t="s">
        <v>517</v>
      </c>
      <c r="H333" s="84">
        <v>332</v>
      </c>
      <c r="I333" s="301">
        <v>124372390</v>
      </c>
      <c r="J333" s="302">
        <v>659.5</v>
      </c>
      <c r="K333" s="301">
        <v>19251777</v>
      </c>
      <c r="L333" s="302">
        <v>302</v>
      </c>
      <c r="M333" s="301">
        <v>151017251</v>
      </c>
      <c r="N333" s="302">
        <v>253</v>
      </c>
      <c r="O333" s="301">
        <v>47598371</v>
      </c>
      <c r="P333" s="302">
        <v>408</v>
      </c>
      <c r="Q333" s="301">
        <v>8972932</v>
      </c>
      <c r="R333" s="302">
        <v>2037</v>
      </c>
      <c r="S333" s="301">
        <v>786009</v>
      </c>
      <c r="T333" s="301">
        <f t="shared" si="5"/>
        <v>3991.5</v>
      </c>
      <c r="U333" s="303">
        <v>473</v>
      </c>
    </row>
    <row r="334" spans="1:21" x14ac:dyDescent="0.25">
      <c r="A334" s="300">
        <v>805011168</v>
      </c>
      <c r="B334" s="65" t="s">
        <v>928</v>
      </c>
      <c r="C334" s="65" t="s">
        <v>547</v>
      </c>
      <c r="D334" s="65" t="s">
        <v>544</v>
      </c>
      <c r="E334" s="65" t="s">
        <v>507</v>
      </c>
      <c r="F334" s="65" t="s">
        <v>508</v>
      </c>
      <c r="G334" s="65" t="s">
        <v>509</v>
      </c>
      <c r="H334" s="296">
        <v>333</v>
      </c>
      <c r="I334" s="301">
        <v>123115972</v>
      </c>
      <c r="J334" s="302">
        <v>147.5</v>
      </c>
      <c r="K334" s="301">
        <v>111051423</v>
      </c>
      <c r="L334" s="302">
        <v>5109</v>
      </c>
      <c r="M334" s="301">
        <v>7250034</v>
      </c>
      <c r="N334" s="302">
        <v>1631</v>
      </c>
      <c r="O334" s="301">
        <v>7250034</v>
      </c>
      <c r="P334" s="302">
        <v>518</v>
      </c>
      <c r="Q334" s="301">
        <v>6590329</v>
      </c>
      <c r="R334" s="302">
        <v>453</v>
      </c>
      <c r="S334" s="301">
        <v>5704764</v>
      </c>
      <c r="T334" s="301">
        <f t="shared" si="5"/>
        <v>8191.5</v>
      </c>
      <c r="U334" s="303">
        <v>943</v>
      </c>
    </row>
    <row r="335" spans="1:21" x14ac:dyDescent="0.25">
      <c r="A335" s="300">
        <v>890900285</v>
      </c>
      <c r="B335" s="65" t="s">
        <v>929</v>
      </c>
      <c r="C335" s="65" t="s">
        <v>580</v>
      </c>
      <c r="D335" s="65" t="s">
        <v>506</v>
      </c>
      <c r="E335" s="65" t="s">
        <v>507</v>
      </c>
      <c r="F335" s="65" t="s">
        <v>508</v>
      </c>
      <c r="G335" s="65" t="s">
        <v>571</v>
      </c>
      <c r="H335" s="84">
        <v>334</v>
      </c>
      <c r="I335" s="301">
        <v>123099331</v>
      </c>
      <c r="J335" s="302">
        <v>170.5</v>
      </c>
      <c r="K335" s="301">
        <v>95608925</v>
      </c>
      <c r="L335" s="302">
        <v>523</v>
      </c>
      <c r="M335" s="301">
        <v>90034626</v>
      </c>
      <c r="N335" s="302">
        <v>748</v>
      </c>
      <c r="O335" s="301">
        <v>15953211</v>
      </c>
      <c r="P335" s="302">
        <v>634</v>
      </c>
      <c r="Q335" s="301">
        <v>5219177</v>
      </c>
      <c r="R335" s="302">
        <v>536</v>
      </c>
      <c r="S335" s="301">
        <v>4572829</v>
      </c>
      <c r="T335" s="301">
        <f t="shared" si="5"/>
        <v>2945.5</v>
      </c>
      <c r="U335" s="303">
        <v>357</v>
      </c>
    </row>
    <row r="336" spans="1:21" x14ac:dyDescent="0.25">
      <c r="A336" s="300">
        <v>890922447</v>
      </c>
      <c r="B336" s="65" t="s">
        <v>930</v>
      </c>
      <c r="C336" s="65" t="s">
        <v>505</v>
      </c>
      <c r="D336" s="65" t="s">
        <v>506</v>
      </c>
      <c r="E336" s="65" t="s">
        <v>520</v>
      </c>
      <c r="F336" s="65" t="s">
        <v>521</v>
      </c>
      <c r="G336" s="65" t="s">
        <v>931</v>
      </c>
      <c r="H336" s="296">
        <v>335</v>
      </c>
      <c r="I336" s="301">
        <v>122853910</v>
      </c>
      <c r="J336" s="302">
        <v>270.5</v>
      </c>
      <c r="K336" s="301">
        <v>56105323</v>
      </c>
      <c r="L336" s="302">
        <v>276</v>
      </c>
      <c r="M336" s="301">
        <v>160416955</v>
      </c>
      <c r="N336" s="302">
        <v>598</v>
      </c>
      <c r="O336" s="301">
        <v>20951101</v>
      </c>
      <c r="P336" s="302">
        <v>246</v>
      </c>
      <c r="Q336" s="301">
        <v>15814709</v>
      </c>
      <c r="R336" s="302">
        <v>293</v>
      </c>
      <c r="S336" s="301">
        <v>9904482</v>
      </c>
      <c r="T336" s="301">
        <f t="shared" si="5"/>
        <v>2018.5</v>
      </c>
      <c r="U336" s="303">
        <v>249</v>
      </c>
    </row>
    <row r="337" spans="1:21" x14ac:dyDescent="0.25">
      <c r="A337" s="300">
        <v>815002936</v>
      </c>
      <c r="B337" s="65" t="s">
        <v>932</v>
      </c>
      <c r="C337" s="65" t="s">
        <v>527</v>
      </c>
      <c r="D337" s="65" t="s">
        <v>506</v>
      </c>
      <c r="E337" s="65" t="s">
        <v>520</v>
      </c>
      <c r="F337" s="65" t="s">
        <v>521</v>
      </c>
      <c r="G337" s="65" t="s">
        <v>591</v>
      </c>
      <c r="H337" s="84">
        <v>336</v>
      </c>
      <c r="I337" s="301">
        <v>122788489</v>
      </c>
      <c r="J337" s="302">
        <v>237</v>
      </c>
      <c r="K337" s="301">
        <v>64503036</v>
      </c>
      <c r="L337" s="302">
        <v>534</v>
      </c>
      <c r="M337" s="301">
        <v>88521319</v>
      </c>
      <c r="N337" s="302">
        <v>430</v>
      </c>
      <c r="O337" s="301">
        <v>29083624</v>
      </c>
      <c r="P337" s="302">
        <v>347</v>
      </c>
      <c r="Q337" s="301">
        <v>10978811</v>
      </c>
      <c r="R337" s="302">
        <v>374</v>
      </c>
      <c r="S337" s="301">
        <v>7258635</v>
      </c>
      <c r="T337" s="301">
        <f t="shared" si="5"/>
        <v>2258</v>
      </c>
      <c r="U337" s="303">
        <v>286</v>
      </c>
    </row>
    <row r="338" spans="1:21" x14ac:dyDescent="0.25">
      <c r="A338" s="300">
        <v>860509191</v>
      </c>
      <c r="B338" s="65" t="s">
        <v>933</v>
      </c>
      <c r="C338" s="65" t="s">
        <v>511</v>
      </c>
      <c r="D338" s="65" t="s">
        <v>511</v>
      </c>
      <c r="E338" s="65" t="s">
        <v>520</v>
      </c>
      <c r="F338" s="65" t="s">
        <v>521</v>
      </c>
      <c r="G338" s="65" t="s">
        <v>509</v>
      </c>
      <c r="H338" s="296">
        <v>337</v>
      </c>
      <c r="I338" s="301">
        <v>121842883</v>
      </c>
      <c r="J338" s="302">
        <v>138</v>
      </c>
      <c r="K338" s="301">
        <v>120539102</v>
      </c>
      <c r="L338" s="302">
        <v>2629</v>
      </c>
      <c r="M338" s="301">
        <v>16586503</v>
      </c>
      <c r="N338" s="302">
        <v>728</v>
      </c>
      <c r="O338" s="301">
        <v>16582446</v>
      </c>
      <c r="P338" s="302">
        <v>257</v>
      </c>
      <c r="Q338" s="301">
        <v>15009046</v>
      </c>
      <c r="R338" s="302">
        <v>199</v>
      </c>
      <c r="S338" s="301">
        <v>15171963</v>
      </c>
      <c r="T338" s="301">
        <f t="shared" si="5"/>
        <v>4288</v>
      </c>
      <c r="U338" s="303">
        <v>515</v>
      </c>
    </row>
    <row r="339" spans="1:21" x14ac:dyDescent="0.25">
      <c r="A339" s="300">
        <v>815002042</v>
      </c>
      <c r="B339" s="65" t="s">
        <v>934</v>
      </c>
      <c r="C339" s="65" t="s">
        <v>612</v>
      </c>
      <c r="D339" s="65" t="s">
        <v>544</v>
      </c>
      <c r="E339" s="65" t="s">
        <v>520</v>
      </c>
      <c r="F339" s="65" t="s">
        <v>521</v>
      </c>
      <c r="G339" s="65" t="s">
        <v>605</v>
      </c>
      <c r="H339" s="84">
        <v>338</v>
      </c>
      <c r="I339" s="301">
        <v>121442030</v>
      </c>
      <c r="J339" s="302">
        <v>232.5</v>
      </c>
      <c r="K339" s="301">
        <v>65132453</v>
      </c>
      <c r="L339" s="302">
        <v>234</v>
      </c>
      <c r="M339" s="301">
        <v>178553707</v>
      </c>
      <c r="N339" s="302">
        <v>406</v>
      </c>
      <c r="O339" s="301">
        <v>31109932</v>
      </c>
      <c r="P339" s="302">
        <v>319</v>
      </c>
      <c r="Q339" s="301">
        <v>12136438</v>
      </c>
      <c r="R339" s="302">
        <v>344</v>
      </c>
      <c r="S339" s="301">
        <v>8264006</v>
      </c>
      <c r="T339" s="301">
        <f t="shared" si="5"/>
        <v>1873.5</v>
      </c>
      <c r="U339" s="303">
        <v>234</v>
      </c>
    </row>
    <row r="340" spans="1:21" x14ac:dyDescent="0.25">
      <c r="A340" s="300">
        <v>890200877</v>
      </c>
      <c r="B340" s="65" t="s">
        <v>935</v>
      </c>
      <c r="C340" s="65" t="s">
        <v>936</v>
      </c>
      <c r="D340" s="65" t="s">
        <v>733</v>
      </c>
      <c r="E340" s="65" t="s">
        <v>520</v>
      </c>
      <c r="F340" s="65" t="s">
        <v>521</v>
      </c>
      <c r="G340" s="65" t="s">
        <v>707</v>
      </c>
      <c r="H340" s="296">
        <v>339</v>
      </c>
      <c r="I340" s="301">
        <v>121403915</v>
      </c>
      <c r="J340" s="302">
        <v>249</v>
      </c>
      <c r="K340" s="301">
        <v>60509253</v>
      </c>
      <c r="L340" s="302">
        <v>1344</v>
      </c>
      <c r="M340" s="301">
        <v>35008332</v>
      </c>
      <c r="N340" s="302">
        <v>1919</v>
      </c>
      <c r="O340" s="301">
        <v>6075802</v>
      </c>
      <c r="P340" s="302">
        <v>1208</v>
      </c>
      <c r="Q340" s="301">
        <v>2373235</v>
      </c>
      <c r="R340" s="302">
        <v>774</v>
      </c>
      <c r="S340" s="301">
        <v>2800525</v>
      </c>
      <c r="T340" s="301">
        <f t="shared" si="5"/>
        <v>5833</v>
      </c>
      <c r="U340" s="303">
        <v>676</v>
      </c>
    </row>
    <row r="341" spans="1:21" x14ac:dyDescent="0.25">
      <c r="A341" s="300">
        <v>860520985</v>
      </c>
      <c r="B341" s="65" t="s">
        <v>937</v>
      </c>
      <c r="C341" s="65" t="s">
        <v>511</v>
      </c>
      <c r="D341" s="65" t="s">
        <v>511</v>
      </c>
      <c r="E341" s="65" t="s">
        <v>520</v>
      </c>
      <c r="F341" s="65" t="s">
        <v>521</v>
      </c>
      <c r="G341" s="65" t="s">
        <v>509</v>
      </c>
      <c r="H341" s="84">
        <v>340</v>
      </c>
      <c r="I341" s="301">
        <v>120982270</v>
      </c>
      <c r="J341" s="302">
        <v>160.5</v>
      </c>
      <c r="K341" s="301">
        <v>100999671</v>
      </c>
      <c r="L341" s="302">
        <v>2459</v>
      </c>
      <c r="M341" s="301">
        <v>17866363</v>
      </c>
      <c r="N341" s="302">
        <v>681</v>
      </c>
      <c r="O341" s="301">
        <v>17866363</v>
      </c>
      <c r="P341" s="302">
        <v>226</v>
      </c>
      <c r="Q341" s="301">
        <v>17470949</v>
      </c>
      <c r="R341" s="302">
        <v>117</v>
      </c>
      <c r="S341" s="301">
        <v>24076863</v>
      </c>
      <c r="T341" s="301">
        <f t="shared" si="5"/>
        <v>3983.5</v>
      </c>
      <c r="U341" s="303">
        <v>472</v>
      </c>
    </row>
    <row r="342" spans="1:21" x14ac:dyDescent="0.25">
      <c r="A342" s="300">
        <v>800010972</v>
      </c>
      <c r="B342" s="65" t="s">
        <v>938</v>
      </c>
      <c r="C342" s="65" t="s">
        <v>511</v>
      </c>
      <c r="D342" s="65" t="s">
        <v>511</v>
      </c>
      <c r="E342" s="65" t="s">
        <v>520</v>
      </c>
      <c r="F342" s="65" t="s">
        <v>521</v>
      </c>
      <c r="G342" s="65" t="s">
        <v>564</v>
      </c>
      <c r="H342" s="296">
        <v>341</v>
      </c>
      <c r="I342" s="301">
        <v>120721936</v>
      </c>
      <c r="J342" s="302">
        <v>288.5</v>
      </c>
      <c r="K342" s="301">
        <v>52001501</v>
      </c>
      <c r="L342" s="302">
        <v>464</v>
      </c>
      <c r="M342" s="301">
        <v>99774816</v>
      </c>
      <c r="N342" s="302">
        <v>537</v>
      </c>
      <c r="O342" s="301">
        <v>23532115</v>
      </c>
      <c r="P342" s="302">
        <v>780</v>
      </c>
      <c r="Q342" s="301">
        <v>4098290</v>
      </c>
      <c r="R342" s="302">
        <v>470</v>
      </c>
      <c r="S342" s="301">
        <v>5443898</v>
      </c>
      <c r="T342" s="301">
        <f t="shared" si="5"/>
        <v>2880.5</v>
      </c>
      <c r="U342" s="303">
        <v>349</v>
      </c>
    </row>
    <row r="343" spans="1:21" x14ac:dyDescent="0.25">
      <c r="A343" s="300">
        <v>819007188</v>
      </c>
      <c r="B343" s="65" t="s">
        <v>939</v>
      </c>
      <c r="C343" s="65" t="s">
        <v>940</v>
      </c>
      <c r="D343" s="65" t="s">
        <v>941</v>
      </c>
      <c r="E343" s="65" t="s">
        <v>520</v>
      </c>
      <c r="F343" s="65" t="s">
        <v>521</v>
      </c>
      <c r="G343" s="65" t="s">
        <v>635</v>
      </c>
      <c r="H343" s="84">
        <v>342</v>
      </c>
      <c r="I343" s="301">
        <v>120268141</v>
      </c>
      <c r="J343" s="302">
        <v>169</v>
      </c>
      <c r="K343" s="301">
        <v>96301509</v>
      </c>
      <c r="L343" s="302">
        <v>2007</v>
      </c>
      <c r="M343" s="301">
        <v>22557261</v>
      </c>
      <c r="N343" s="302">
        <v>6217</v>
      </c>
      <c r="O343" s="301">
        <v>1432018</v>
      </c>
      <c r="P343" s="302">
        <v>2348</v>
      </c>
      <c r="Q343" s="301">
        <v>1083107</v>
      </c>
      <c r="R343" s="302">
        <v>1508</v>
      </c>
      <c r="S343" s="301">
        <v>1178598</v>
      </c>
      <c r="T343" s="301">
        <f t="shared" si="5"/>
        <v>12591</v>
      </c>
      <c r="U343" s="303">
        <v>1511</v>
      </c>
    </row>
    <row r="344" spans="1:21" x14ac:dyDescent="0.25">
      <c r="A344" s="300">
        <v>890900120</v>
      </c>
      <c r="B344" s="65" t="s">
        <v>942</v>
      </c>
      <c r="C344" s="65" t="s">
        <v>770</v>
      </c>
      <c r="D344" s="65" t="s">
        <v>506</v>
      </c>
      <c r="E344" s="65" t="s">
        <v>507</v>
      </c>
      <c r="F344" s="65" t="s">
        <v>508</v>
      </c>
      <c r="G344" s="65" t="s">
        <v>591</v>
      </c>
      <c r="H344" s="296">
        <v>343</v>
      </c>
      <c r="I344" s="301">
        <v>119753412</v>
      </c>
      <c r="J344" s="302">
        <v>294.5</v>
      </c>
      <c r="K344" s="301">
        <v>51008536</v>
      </c>
      <c r="L344" s="302">
        <v>378</v>
      </c>
      <c r="M344" s="301">
        <v>119348339</v>
      </c>
      <c r="N344" s="302">
        <v>331</v>
      </c>
      <c r="O344" s="301">
        <v>37733637</v>
      </c>
      <c r="P344" s="302">
        <v>488</v>
      </c>
      <c r="Q344" s="301">
        <v>7183190</v>
      </c>
      <c r="R344" s="302">
        <v>540</v>
      </c>
      <c r="S344" s="301">
        <v>4486139</v>
      </c>
      <c r="T344" s="301">
        <f t="shared" si="5"/>
        <v>2374.5</v>
      </c>
      <c r="U344" s="303">
        <v>299</v>
      </c>
    </row>
    <row r="345" spans="1:21" x14ac:dyDescent="0.25">
      <c r="A345" s="300">
        <v>860002590</v>
      </c>
      <c r="B345" s="65" t="s">
        <v>943</v>
      </c>
      <c r="C345" s="65" t="s">
        <v>899</v>
      </c>
      <c r="D345" s="65" t="s">
        <v>552</v>
      </c>
      <c r="E345" s="65" t="s">
        <v>520</v>
      </c>
      <c r="F345" s="65" t="s">
        <v>521</v>
      </c>
      <c r="G345" s="65" t="s">
        <v>564</v>
      </c>
      <c r="H345" s="84">
        <v>344</v>
      </c>
      <c r="I345" s="301">
        <v>119601329</v>
      </c>
      <c r="J345" s="302">
        <v>231</v>
      </c>
      <c r="K345" s="301">
        <v>65325098</v>
      </c>
      <c r="L345" s="302">
        <v>207</v>
      </c>
      <c r="M345" s="301">
        <v>197929828</v>
      </c>
      <c r="N345" s="302">
        <v>365</v>
      </c>
      <c r="O345" s="301">
        <v>33974329</v>
      </c>
      <c r="P345" s="302">
        <v>420</v>
      </c>
      <c r="Q345" s="301">
        <v>8606264</v>
      </c>
      <c r="R345" s="302">
        <v>496</v>
      </c>
      <c r="S345" s="301">
        <v>5083452</v>
      </c>
      <c r="T345" s="301">
        <f t="shared" si="5"/>
        <v>2063</v>
      </c>
      <c r="U345" s="303">
        <v>255</v>
      </c>
    </row>
    <row r="346" spans="1:21" x14ac:dyDescent="0.25">
      <c r="A346" s="300">
        <v>860004828</v>
      </c>
      <c r="B346" s="65" t="s">
        <v>944</v>
      </c>
      <c r="C346" s="65" t="s">
        <v>505</v>
      </c>
      <c r="D346" s="65" t="s">
        <v>506</v>
      </c>
      <c r="E346" s="65" t="s">
        <v>520</v>
      </c>
      <c r="F346" s="65" t="s">
        <v>521</v>
      </c>
      <c r="G346" s="65" t="s">
        <v>525</v>
      </c>
      <c r="H346" s="296">
        <v>345</v>
      </c>
      <c r="I346" s="301">
        <v>119334866</v>
      </c>
      <c r="J346" s="302">
        <v>201.5</v>
      </c>
      <c r="K346" s="301">
        <v>77055482</v>
      </c>
      <c r="L346" s="302">
        <v>163</v>
      </c>
      <c r="M346" s="301">
        <v>244096170</v>
      </c>
      <c r="N346" s="302">
        <v>532</v>
      </c>
      <c r="O346" s="301">
        <v>23590980</v>
      </c>
      <c r="P346" s="302">
        <v>370</v>
      </c>
      <c r="Q346" s="301">
        <v>10114189</v>
      </c>
      <c r="R346" s="302">
        <v>575</v>
      </c>
      <c r="S346" s="301">
        <v>4133556</v>
      </c>
      <c r="T346" s="301">
        <f t="shared" si="5"/>
        <v>2186.5</v>
      </c>
      <c r="U346" s="303">
        <v>275</v>
      </c>
    </row>
    <row r="347" spans="1:21" x14ac:dyDescent="0.25">
      <c r="A347" s="300">
        <v>890300225</v>
      </c>
      <c r="B347" s="65" t="s">
        <v>945</v>
      </c>
      <c r="C347" s="65" t="s">
        <v>543</v>
      </c>
      <c r="D347" s="65" t="s">
        <v>544</v>
      </c>
      <c r="E347" s="65" t="s">
        <v>520</v>
      </c>
      <c r="F347" s="65" t="s">
        <v>521</v>
      </c>
      <c r="G347" s="65" t="s">
        <v>556</v>
      </c>
      <c r="H347" s="84">
        <v>346</v>
      </c>
      <c r="I347" s="301">
        <v>119274433</v>
      </c>
      <c r="J347" s="302">
        <v>586.5</v>
      </c>
      <c r="K347" s="301">
        <v>22233322</v>
      </c>
      <c r="L347" s="302">
        <v>194</v>
      </c>
      <c r="M347" s="301">
        <v>207798108</v>
      </c>
      <c r="N347" s="302">
        <v>206</v>
      </c>
      <c r="O347" s="301">
        <v>57301787</v>
      </c>
      <c r="P347" s="302">
        <v>335</v>
      </c>
      <c r="Q347" s="301">
        <v>11588314</v>
      </c>
      <c r="R347" s="302">
        <v>415</v>
      </c>
      <c r="S347" s="301">
        <v>6418262</v>
      </c>
      <c r="T347" s="301">
        <f t="shared" si="5"/>
        <v>2082.5</v>
      </c>
      <c r="U347" s="303">
        <v>260</v>
      </c>
    </row>
    <row r="348" spans="1:21" x14ac:dyDescent="0.25">
      <c r="A348" s="300">
        <v>860051812</v>
      </c>
      <c r="B348" s="65" t="s">
        <v>946</v>
      </c>
      <c r="C348" s="65" t="s">
        <v>511</v>
      </c>
      <c r="D348" s="65" t="s">
        <v>511</v>
      </c>
      <c r="E348" s="65" t="s">
        <v>520</v>
      </c>
      <c r="F348" s="65" t="s">
        <v>521</v>
      </c>
      <c r="G348" s="65" t="s">
        <v>724</v>
      </c>
      <c r="H348" s="296">
        <v>347</v>
      </c>
      <c r="I348" s="301">
        <v>118858806</v>
      </c>
      <c r="J348" s="302">
        <v>229</v>
      </c>
      <c r="K348" s="301">
        <v>66025705</v>
      </c>
      <c r="L348" s="302">
        <v>166</v>
      </c>
      <c r="M348" s="301">
        <v>240818532</v>
      </c>
      <c r="N348" s="302">
        <v>163</v>
      </c>
      <c r="O348" s="301">
        <v>73337578</v>
      </c>
      <c r="P348" s="302">
        <v>110</v>
      </c>
      <c r="Q348" s="301">
        <v>38024833</v>
      </c>
      <c r="R348" s="302">
        <v>126</v>
      </c>
      <c r="S348" s="301">
        <v>23230859</v>
      </c>
      <c r="T348" s="301">
        <f t="shared" si="5"/>
        <v>1141</v>
      </c>
      <c r="U348" s="303">
        <v>146</v>
      </c>
    </row>
    <row r="349" spans="1:21" x14ac:dyDescent="0.25">
      <c r="A349" s="300">
        <v>805004722</v>
      </c>
      <c r="B349" s="65" t="s">
        <v>947</v>
      </c>
      <c r="C349" s="65" t="s">
        <v>547</v>
      </c>
      <c r="D349" s="65" t="s">
        <v>544</v>
      </c>
      <c r="E349" s="65" t="s">
        <v>520</v>
      </c>
      <c r="F349" s="65" t="s">
        <v>521</v>
      </c>
      <c r="G349" s="65" t="s">
        <v>509</v>
      </c>
      <c r="H349" s="84">
        <v>348</v>
      </c>
      <c r="I349" s="301">
        <v>118583998</v>
      </c>
      <c r="J349" s="302">
        <v>141.5</v>
      </c>
      <c r="K349" s="301">
        <v>118239910</v>
      </c>
      <c r="L349" s="302">
        <v>6821</v>
      </c>
      <c r="M349" s="301">
        <v>4601199</v>
      </c>
      <c r="N349" s="302">
        <v>2443</v>
      </c>
      <c r="O349" s="301">
        <v>4601199</v>
      </c>
      <c r="P349" s="302">
        <v>712</v>
      </c>
      <c r="Q349" s="301">
        <v>4525745</v>
      </c>
      <c r="R349" s="302">
        <v>541</v>
      </c>
      <c r="S349" s="301">
        <v>4475144</v>
      </c>
      <c r="T349" s="301">
        <f t="shared" si="5"/>
        <v>11006.5</v>
      </c>
      <c r="U349" s="303">
        <v>1305</v>
      </c>
    </row>
    <row r="350" spans="1:21" x14ac:dyDescent="0.25">
      <c r="A350" s="300">
        <v>860005062</v>
      </c>
      <c r="B350" s="65" t="s">
        <v>948</v>
      </c>
      <c r="C350" s="65" t="s">
        <v>585</v>
      </c>
      <c r="D350" s="65" t="s">
        <v>586</v>
      </c>
      <c r="E350" s="65" t="s">
        <v>520</v>
      </c>
      <c r="F350" s="65" t="s">
        <v>521</v>
      </c>
      <c r="G350" s="65" t="s">
        <v>605</v>
      </c>
      <c r="H350" s="296">
        <v>349</v>
      </c>
      <c r="I350" s="301">
        <v>118419762</v>
      </c>
      <c r="J350" s="302">
        <v>282.5</v>
      </c>
      <c r="K350" s="301">
        <v>53431238</v>
      </c>
      <c r="L350" s="302">
        <v>553</v>
      </c>
      <c r="M350" s="301">
        <v>85945514</v>
      </c>
      <c r="N350" s="302">
        <v>679</v>
      </c>
      <c r="O350" s="301">
        <v>17901164</v>
      </c>
      <c r="P350" s="302">
        <v>567</v>
      </c>
      <c r="Q350" s="301">
        <v>5922411</v>
      </c>
      <c r="R350" s="302">
        <v>932</v>
      </c>
      <c r="S350" s="301">
        <v>2168671</v>
      </c>
      <c r="T350" s="301">
        <f t="shared" si="5"/>
        <v>3362.5</v>
      </c>
      <c r="U350" s="303">
        <v>398</v>
      </c>
    </row>
    <row r="351" spans="1:21" x14ac:dyDescent="0.25">
      <c r="A351" s="300">
        <v>891701595</v>
      </c>
      <c r="B351" s="65" t="s">
        <v>949</v>
      </c>
      <c r="C351" s="65" t="s">
        <v>940</v>
      </c>
      <c r="D351" s="65" t="s">
        <v>941</v>
      </c>
      <c r="E351" s="65" t="s">
        <v>520</v>
      </c>
      <c r="F351" s="65" t="s">
        <v>521</v>
      </c>
      <c r="G351" s="65" t="s">
        <v>525</v>
      </c>
      <c r="H351" s="84">
        <v>350</v>
      </c>
      <c r="I351" s="301">
        <v>117646130</v>
      </c>
      <c r="J351" s="302">
        <v>145</v>
      </c>
      <c r="K351" s="301">
        <v>115036538</v>
      </c>
      <c r="L351" s="302">
        <v>1216</v>
      </c>
      <c r="M351" s="301">
        <v>38950302</v>
      </c>
      <c r="N351" s="302">
        <v>2299</v>
      </c>
      <c r="O351" s="301">
        <v>4901209</v>
      </c>
      <c r="P351" s="302">
        <v>1032</v>
      </c>
      <c r="Q351" s="301">
        <v>2876455</v>
      </c>
      <c r="R351" s="302">
        <v>594</v>
      </c>
      <c r="S351" s="301">
        <v>3930683</v>
      </c>
      <c r="T351" s="301">
        <f t="shared" si="5"/>
        <v>5636</v>
      </c>
      <c r="U351" s="303">
        <v>659</v>
      </c>
    </row>
    <row r="352" spans="1:21" x14ac:dyDescent="0.25">
      <c r="A352" s="300">
        <v>800146616</v>
      </c>
      <c r="B352" s="65" t="s">
        <v>950</v>
      </c>
      <c r="C352" s="65" t="s">
        <v>511</v>
      </c>
      <c r="D352" s="65" t="s">
        <v>511</v>
      </c>
      <c r="E352" s="65" t="s">
        <v>520</v>
      </c>
      <c r="F352" s="65" t="s">
        <v>521</v>
      </c>
      <c r="G352" s="65" t="s">
        <v>627</v>
      </c>
      <c r="H352" s="296">
        <v>351</v>
      </c>
      <c r="I352" s="301">
        <v>117371883</v>
      </c>
      <c r="J352" s="302">
        <v>179</v>
      </c>
      <c r="K352" s="301">
        <v>90714116</v>
      </c>
      <c r="L352" s="302">
        <v>6163</v>
      </c>
      <c r="M352" s="301">
        <v>5429332</v>
      </c>
      <c r="N352" s="302">
        <v>2109</v>
      </c>
      <c r="O352" s="301">
        <v>5429332</v>
      </c>
      <c r="P352" s="302">
        <v>1421</v>
      </c>
      <c r="Q352" s="301">
        <v>1989922</v>
      </c>
      <c r="R352" s="302">
        <v>1103</v>
      </c>
      <c r="S352" s="301">
        <v>1733935</v>
      </c>
      <c r="T352" s="301">
        <f t="shared" si="5"/>
        <v>11326</v>
      </c>
      <c r="U352" s="303">
        <v>1342</v>
      </c>
    </row>
    <row r="353" spans="1:21" x14ac:dyDescent="0.25">
      <c r="A353" s="300">
        <v>860000261</v>
      </c>
      <c r="B353" s="65" t="s">
        <v>951</v>
      </c>
      <c r="C353" s="65" t="s">
        <v>511</v>
      </c>
      <c r="D353" s="65" t="s">
        <v>511</v>
      </c>
      <c r="E353" s="65" t="s">
        <v>520</v>
      </c>
      <c r="F353" s="65" t="s">
        <v>521</v>
      </c>
      <c r="G353" s="65" t="s">
        <v>564</v>
      </c>
      <c r="H353" s="84">
        <v>352</v>
      </c>
      <c r="I353" s="301">
        <v>117098410</v>
      </c>
      <c r="J353" s="302">
        <v>188</v>
      </c>
      <c r="K353" s="301">
        <v>83270132</v>
      </c>
      <c r="L353" s="302">
        <v>210</v>
      </c>
      <c r="M353" s="301">
        <v>196707426</v>
      </c>
      <c r="N353" s="302">
        <v>197</v>
      </c>
      <c r="O353" s="301">
        <v>59640448</v>
      </c>
      <c r="P353" s="302">
        <v>354</v>
      </c>
      <c r="Q353" s="301">
        <v>10681630</v>
      </c>
      <c r="R353" s="302">
        <v>709</v>
      </c>
      <c r="S353" s="301">
        <v>3220419</v>
      </c>
      <c r="T353" s="301">
        <f t="shared" si="5"/>
        <v>2010</v>
      </c>
      <c r="U353" s="303">
        <v>248</v>
      </c>
    </row>
    <row r="354" spans="1:21" x14ac:dyDescent="0.25">
      <c r="A354" s="300">
        <v>890900317</v>
      </c>
      <c r="B354" s="65" t="s">
        <v>952</v>
      </c>
      <c r="C354" s="65" t="s">
        <v>580</v>
      </c>
      <c r="D354" s="65" t="s">
        <v>506</v>
      </c>
      <c r="E354" s="65" t="s">
        <v>520</v>
      </c>
      <c r="F354" s="65" t="s">
        <v>521</v>
      </c>
      <c r="G354" s="65" t="s">
        <v>697</v>
      </c>
      <c r="H354" s="296">
        <v>353</v>
      </c>
      <c r="I354" s="301">
        <v>116620489</v>
      </c>
      <c r="J354" s="302">
        <v>309.5</v>
      </c>
      <c r="K354" s="301">
        <v>47844162</v>
      </c>
      <c r="L354" s="302">
        <v>121</v>
      </c>
      <c r="M354" s="301">
        <v>327851571</v>
      </c>
      <c r="N354" s="302">
        <v>167</v>
      </c>
      <c r="O354" s="301">
        <v>71535194</v>
      </c>
      <c r="P354" s="302">
        <v>102</v>
      </c>
      <c r="Q354" s="301">
        <v>40536262</v>
      </c>
      <c r="R354" s="302">
        <v>155</v>
      </c>
      <c r="S354" s="301">
        <v>19736342</v>
      </c>
      <c r="T354" s="301">
        <f t="shared" si="5"/>
        <v>1207.5</v>
      </c>
      <c r="U354" s="303">
        <v>156</v>
      </c>
    </row>
    <row r="355" spans="1:21" x14ac:dyDescent="0.25">
      <c r="A355" s="300">
        <v>830068953</v>
      </c>
      <c r="B355" s="65" t="s">
        <v>953</v>
      </c>
      <c r="C355" s="65" t="s">
        <v>511</v>
      </c>
      <c r="D355" s="65" t="s">
        <v>511</v>
      </c>
      <c r="E355" s="65" t="s">
        <v>520</v>
      </c>
      <c r="F355" s="65" t="s">
        <v>521</v>
      </c>
      <c r="G355" s="65" t="s">
        <v>627</v>
      </c>
      <c r="H355" s="84">
        <v>354</v>
      </c>
      <c r="I355" s="301">
        <v>116619382</v>
      </c>
      <c r="J355" s="302">
        <v>514.5</v>
      </c>
      <c r="K355" s="301">
        <v>25974303</v>
      </c>
      <c r="L355" s="302">
        <v>4147</v>
      </c>
      <c r="M355" s="301">
        <v>9571593</v>
      </c>
      <c r="N355" s="302">
        <v>1216</v>
      </c>
      <c r="O355" s="301">
        <v>9571593</v>
      </c>
      <c r="P355" s="302">
        <v>470</v>
      </c>
      <c r="Q355" s="301">
        <v>7525298</v>
      </c>
      <c r="R355" s="302">
        <v>599</v>
      </c>
      <c r="S355" s="301">
        <v>3890479</v>
      </c>
      <c r="T355" s="301">
        <f t="shared" si="5"/>
        <v>7300.5</v>
      </c>
      <c r="U355" s="303">
        <v>839</v>
      </c>
    </row>
    <row r="356" spans="1:21" x14ac:dyDescent="0.25">
      <c r="A356" s="300">
        <v>890903711</v>
      </c>
      <c r="B356" s="65" t="s">
        <v>954</v>
      </c>
      <c r="C356" s="65" t="s">
        <v>511</v>
      </c>
      <c r="D356" s="65" t="s">
        <v>511</v>
      </c>
      <c r="E356" s="65" t="s">
        <v>520</v>
      </c>
      <c r="F356" s="65" t="s">
        <v>521</v>
      </c>
      <c r="G356" s="65" t="s">
        <v>525</v>
      </c>
      <c r="H356" s="296">
        <v>355</v>
      </c>
      <c r="I356" s="301">
        <v>116589301</v>
      </c>
      <c r="J356" s="302">
        <v>168</v>
      </c>
      <c r="K356" s="301">
        <v>97302776</v>
      </c>
      <c r="L356" s="302">
        <v>298</v>
      </c>
      <c r="M356" s="301">
        <v>152398246</v>
      </c>
      <c r="N356" s="302">
        <v>494</v>
      </c>
      <c r="O356" s="301">
        <v>25213338</v>
      </c>
      <c r="P356" s="302">
        <v>378</v>
      </c>
      <c r="Q356" s="301">
        <v>9889597</v>
      </c>
      <c r="R356" s="302">
        <v>494</v>
      </c>
      <c r="S356" s="301">
        <v>5132199</v>
      </c>
      <c r="T356" s="301">
        <f t="shared" si="5"/>
        <v>2187</v>
      </c>
      <c r="U356" s="303">
        <v>276</v>
      </c>
    </row>
    <row r="357" spans="1:21" x14ac:dyDescent="0.25">
      <c r="A357" s="300">
        <v>830043252</v>
      </c>
      <c r="B357" s="65" t="s">
        <v>955</v>
      </c>
      <c r="C357" s="65" t="s">
        <v>511</v>
      </c>
      <c r="D357" s="65" t="s">
        <v>511</v>
      </c>
      <c r="E357" s="65" t="s">
        <v>520</v>
      </c>
      <c r="F357" s="65" t="s">
        <v>521</v>
      </c>
      <c r="G357" s="65" t="s">
        <v>522</v>
      </c>
      <c r="H357" s="84">
        <v>356</v>
      </c>
      <c r="I357" s="301">
        <v>116465817</v>
      </c>
      <c r="J357" s="302">
        <v>224</v>
      </c>
      <c r="K357" s="301">
        <v>67518430</v>
      </c>
      <c r="L357" s="302">
        <v>199</v>
      </c>
      <c r="M357" s="301">
        <v>202976423</v>
      </c>
      <c r="N357" s="302">
        <v>267</v>
      </c>
      <c r="O357" s="301">
        <v>45208907</v>
      </c>
      <c r="P357" s="302">
        <v>119</v>
      </c>
      <c r="Q357" s="301">
        <v>34977928</v>
      </c>
      <c r="R357" s="302">
        <v>136</v>
      </c>
      <c r="S357" s="301">
        <v>21958238</v>
      </c>
      <c r="T357" s="301">
        <f t="shared" si="5"/>
        <v>1301</v>
      </c>
      <c r="U357" s="303">
        <v>170</v>
      </c>
    </row>
    <row r="358" spans="1:21" x14ac:dyDescent="0.25">
      <c r="A358" s="300">
        <v>890322007</v>
      </c>
      <c r="B358" s="65" t="s">
        <v>956</v>
      </c>
      <c r="C358" s="65" t="s">
        <v>547</v>
      </c>
      <c r="D358" s="65" t="s">
        <v>544</v>
      </c>
      <c r="E358" s="65" t="s">
        <v>520</v>
      </c>
      <c r="F358" s="65" t="s">
        <v>521</v>
      </c>
      <c r="G358" s="65" t="s">
        <v>605</v>
      </c>
      <c r="H358" s="296">
        <v>357</v>
      </c>
      <c r="I358" s="301">
        <v>116273665</v>
      </c>
      <c r="J358" s="302">
        <v>230.5</v>
      </c>
      <c r="K358" s="301">
        <v>65935066</v>
      </c>
      <c r="L358" s="302">
        <v>513</v>
      </c>
      <c r="M358" s="301">
        <v>90988808</v>
      </c>
      <c r="N358" s="302">
        <v>392</v>
      </c>
      <c r="O358" s="301">
        <v>31744178</v>
      </c>
      <c r="P358" s="302">
        <v>304</v>
      </c>
      <c r="Q358" s="301">
        <v>12961742</v>
      </c>
      <c r="R358" s="302">
        <v>319</v>
      </c>
      <c r="S358" s="301">
        <v>8872654</v>
      </c>
      <c r="T358" s="301">
        <f t="shared" si="5"/>
        <v>2115.5</v>
      </c>
      <c r="U358" s="303">
        <v>266</v>
      </c>
    </row>
    <row r="359" spans="1:21" x14ac:dyDescent="0.25">
      <c r="A359" s="300">
        <v>890925108</v>
      </c>
      <c r="B359" s="65" t="s">
        <v>957</v>
      </c>
      <c r="C359" s="65" t="s">
        <v>505</v>
      </c>
      <c r="D359" s="65" t="s">
        <v>506</v>
      </c>
      <c r="E359" s="65" t="s">
        <v>520</v>
      </c>
      <c r="F359" s="65" t="s">
        <v>521</v>
      </c>
      <c r="G359" s="65" t="s">
        <v>545</v>
      </c>
      <c r="H359" s="84">
        <v>358</v>
      </c>
      <c r="I359" s="301">
        <v>116234000</v>
      </c>
      <c r="J359" s="302">
        <v>152.5</v>
      </c>
      <c r="K359" s="301">
        <v>107200174</v>
      </c>
      <c r="L359" s="302">
        <v>504</v>
      </c>
      <c r="M359" s="301">
        <v>92547381</v>
      </c>
      <c r="N359" s="302">
        <v>773</v>
      </c>
      <c r="O359" s="301">
        <v>15386963</v>
      </c>
      <c r="P359" s="302">
        <v>393</v>
      </c>
      <c r="Q359" s="301">
        <v>9291255</v>
      </c>
      <c r="R359" s="302">
        <v>361</v>
      </c>
      <c r="S359" s="301">
        <v>7767979</v>
      </c>
      <c r="T359" s="301">
        <f t="shared" si="5"/>
        <v>2541.5</v>
      </c>
      <c r="U359" s="303">
        <v>315</v>
      </c>
    </row>
    <row r="360" spans="1:21" x14ac:dyDescent="0.25">
      <c r="A360" s="300">
        <v>800128549</v>
      </c>
      <c r="B360" s="65" t="s">
        <v>958</v>
      </c>
      <c r="C360" s="65" t="s">
        <v>511</v>
      </c>
      <c r="D360" s="65" t="s">
        <v>511</v>
      </c>
      <c r="E360" s="65" t="s">
        <v>520</v>
      </c>
      <c r="F360" s="65" t="s">
        <v>521</v>
      </c>
      <c r="G360" s="65" t="s">
        <v>559</v>
      </c>
      <c r="H360" s="296">
        <v>359</v>
      </c>
      <c r="I360" s="301">
        <v>115543557</v>
      </c>
      <c r="J360" s="302">
        <v>175.5</v>
      </c>
      <c r="K360" s="301">
        <v>92467758</v>
      </c>
      <c r="L360" s="302">
        <v>509</v>
      </c>
      <c r="M360" s="301">
        <v>91808497</v>
      </c>
      <c r="N360" s="302">
        <v>210</v>
      </c>
      <c r="O360" s="301">
        <v>56785609</v>
      </c>
      <c r="P360" s="302">
        <v>88</v>
      </c>
      <c r="Q360" s="301">
        <v>47849219</v>
      </c>
      <c r="R360" s="302">
        <v>86</v>
      </c>
      <c r="S360" s="301">
        <v>32598619</v>
      </c>
      <c r="T360" s="301">
        <f t="shared" si="5"/>
        <v>1427.5</v>
      </c>
      <c r="U360" s="303">
        <v>182</v>
      </c>
    </row>
    <row r="361" spans="1:21" x14ac:dyDescent="0.25">
      <c r="A361" s="300">
        <v>860002553</v>
      </c>
      <c r="B361" s="65" t="s">
        <v>959</v>
      </c>
      <c r="C361" s="65" t="s">
        <v>511</v>
      </c>
      <c r="D361" s="65" t="s">
        <v>511</v>
      </c>
      <c r="E361" s="65" t="s">
        <v>520</v>
      </c>
      <c r="F361" s="65" t="s">
        <v>521</v>
      </c>
      <c r="G361" s="65" t="s">
        <v>525</v>
      </c>
      <c r="H361" s="84">
        <v>360</v>
      </c>
      <c r="I361" s="301">
        <v>115166257</v>
      </c>
      <c r="J361" s="302">
        <v>199</v>
      </c>
      <c r="K361" s="301">
        <v>77670861</v>
      </c>
      <c r="L361" s="302">
        <v>1409</v>
      </c>
      <c r="M361" s="301">
        <v>33681167</v>
      </c>
      <c r="N361" s="302">
        <v>1622</v>
      </c>
      <c r="O361" s="301">
        <v>7279339</v>
      </c>
      <c r="P361" s="302">
        <v>1065</v>
      </c>
      <c r="Q361" s="301">
        <v>2784582</v>
      </c>
      <c r="R361" s="302">
        <v>864</v>
      </c>
      <c r="S361" s="301">
        <v>2448089</v>
      </c>
      <c r="T361" s="301">
        <f t="shared" si="5"/>
        <v>5519</v>
      </c>
      <c r="U361" s="303">
        <v>651</v>
      </c>
    </row>
    <row r="362" spans="1:21" x14ac:dyDescent="0.25">
      <c r="A362" s="300">
        <v>860352419</v>
      </c>
      <c r="B362" s="65" t="s">
        <v>960</v>
      </c>
      <c r="C362" s="65" t="s">
        <v>511</v>
      </c>
      <c r="D362" s="65" t="s">
        <v>511</v>
      </c>
      <c r="E362" s="65" t="s">
        <v>520</v>
      </c>
      <c r="F362" s="65" t="s">
        <v>521</v>
      </c>
      <c r="G362" s="65" t="s">
        <v>559</v>
      </c>
      <c r="H362" s="296">
        <v>361</v>
      </c>
      <c r="I362" s="301">
        <v>115091733</v>
      </c>
      <c r="J362" s="302">
        <v>479.5</v>
      </c>
      <c r="K362" s="301">
        <v>28432447</v>
      </c>
      <c r="L362" s="302">
        <v>570</v>
      </c>
      <c r="M362" s="301">
        <v>83786759</v>
      </c>
      <c r="N362" s="302">
        <v>478</v>
      </c>
      <c r="O362" s="301">
        <v>26265289</v>
      </c>
      <c r="P362" s="302">
        <v>277</v>
      </c>
      <c r="Q362" s="301">
        <v>14103788</v>
      </c>
      <c r="R362" s="302">
        <v>642</v>
      </c>
      <c r="S362" s="301">
        <v>3544192</v>
      </c>
      <c r="T362" s="301">
        <f t="shared" si="5"/>
        <v>2807.5</v>
      </c>
      <c r="U362" s="303">
        <v>340</v>
      </c>
    </row>
    <row r="363" spans="1:21" x14ac:dyDescent="0.25">
      <c r="A363" s="300">
        <v>890908649</v>
      </c>
      <c r="B363" s="65" t="s">
        <v>961</v>
      </c>
      <c r="C363" s="65" t="s">
        <v>505</v>
      </c>
      <c r="D363" s="65" t="s">
        <v>506</v>
      </c>
      <c r="E363" s="65" t="s">
        <v>520</v>
      </c>
      <c r="F363" s="65" t="s">
        <v>521</v>
      </c>
      <c r="G363" s="65" t="s">
        <v>605</v>
      </c>
      <c r="H363" s="84">
        <v>362</v>
      </c>
      <c r="I363" s="301">
        <v>115008511</v>
      </c>
      <c r="J363" s="302">
        <v>247.5</v>
      </c>
      <c r="K363" s="301">
        <v>61344773</v>
      </c>
      <c r="L363" s="302">
        <v>397</v>
      </c>
      <c r="M363" s="301">
        <v>114190570</v>
      </c>
      <c r="N363" s="302">
        <v>437</v>
      </c>
      <c r="O363" s="301">
        <v>28664253</v>
      </c>
      <c r="P363" s="302">
        <v>493</v>
      </c>
      <c r="Q363" s="301">
        <v>7018638</v>
      </c>
      <c r="R363" s="302">
        <v>558</v>
      </c>
      <c r="S363" s="301">
        <v>4332805</v>
      </c>
      <c r="T363" s="301">
        <f t="shared" si="5"/>
        <v>2494.5</v>
      </c>
      <c r="U363" s="303">
        <v>308</v>
      </c>
    </row>
    <row r="364" spans="1:21" x14ac:dyDescent="0.25">
      <c r="A364" s="300">
        <v>890401109</v>
      </c>
      <c r="B364" s="65" t="s">
        <v>962</v>
      </c>
      <c r="C364" s="65" t="s">
        <v>511</v>
      </c>
      <c r="D364" s="65" t="s">
        <v>511</v>
      </c>
      <c r="E364" s="65" t="s">
        <v>520</v>
      </c>
      <c r="F364" s="65" t="s">
        <v>521</v>
      </c>
      <c r="G364" s="65" t="s">
        <v>512</v>
      </c>
      <c r="H364" s="296">
        <v>363</v>
      </c>
      <c r="I364" s="301">
        <v>114999365</v>
      </c>
      <c r="J364" s="302">
        <v>238</v>
      </c>
      <c r="K364" s="301">
        <v>63716344</v>
      </c>
      <c r="L364" s="302">
        <v>192</v>
      </c>
      <c r="M364" s="301">
        <v>208891356</v>
      </c>
      <c r="N364" s="302">
        <v>135</v>
      </c>
      <c r="O364" s="301">
        <v>88836831</v>
      </c>
      <c r="P364" s="302">
        <v>255</v>
      </c>
      <c r="Q364" s="301">
        <v>15176645</v>
      </c>
      <c r="R364" s="302">
        <v>115</v>
      </c>
      <c r="S364" s="301">
        <v>24391549</v>
      </c>
      <c r="T364" s="301">
        <f t="shared" si="5"/>
        <v>1298</v>
      </c>
      <c r="U364" s="303">
        <v>169</v>
      </c>
    </row>
    <row r="365" spans="1:21" x14ac:dyDescent="0.25">
      <c r="A365" s="300">
        <v>830080674</v>
      </c>
      <c r="B365" s="65" t="s">
        <v>963</v>
      </c>
      <c r="C365" s="65" t="s">
        <v>511</v>
      </c>
      <c r="D365" s="65" t="s">
        <v>511</v>
      </c>
      <c r="E365" s="65" t="s">
        <v>520</v>
      </c>
      <c r="F365" s="65" t="s">
        <v>521</v>
      </c>
      <c r="G365" s="65" t="s">
        <v>605</v>
      </c>
      <c r="H365" s="84">
        <v>364</v>
      </c>
      <c r="I365" s="301">
        <v>114400551</v>
      </c>
      <c r="J365" s="302">
        <v>151.5</v>
      </c>
      <c r="K365" s="301">
        <v>109618959</v>
      </c>
      <c r="L365" s="302">
        <v>1364</v>
      </c>
      <c r="M365" s="301">
        <v>34625965</v>
      </c>
      <c r="N365" s="302">
        <v>1495</v>
      </c>
      <c r="O365" s="301">
        <v>7883673</v>
      </c>
      <c r="P365" s="302">
        <v>578</v>
      </c>
      <c r="Q365" s="301">
        <v>5760768</v>
      </c>
      <c r="R365" s="302">
        <v>660</v>
      </c>
      <c r="S365" s="301">
        <v>3452650</v>
      </c>
      <c r="T365" s="301">
        <f t="shared" si="5"/>
        <v>4612.5</v>
      </c>
      <c r="U365" s="303">
        <v>556</v>
      </c>
    </row>
    <row r="366" spans="1:21" x14ac:dyDescent="0.25">
      <c r="A366" s="300">
        <v>860010706</v>
      </c>
      <c r="B366" s="65" t="s">
        <v>964</v>
      </c>
      <c r="C366" s="65" t="s">
        <v>511</v>
      </c>
      <c r="D366" s="65" t="s">
        <v>511</v>
      </c>
      <c r="E366" s="65" t="s">
        <v>520</v>
      </c>
      <c r="F366" s="65" t="s">
        <v>521</v>
      </c>
      <c r="G366" s="65" t="s">
        <v>509</v>
      </c>
      <c r="H366" s="296">
        <v>365</v>
      </c>
      <c r="I366" s="301">
        <v>113983683</v>
      </c>
      <c r="J366" s="302">
        <v>147</v>
      </c>
      <c r="K366" s="301">
        <v>112938719</v>
      </c>
      <c r="L366" s="302">
        <v>8961</v>
      </c>
      <c r="M366" s="301">
        <v>2818190</v>
      </c>
      <c r="N366" s="302">
        <v>3707</v>
      </c>
      <c r="O366" s="301">
        <v>2772236</v>
      </c>
      <c r="P366" s="302">
        <v>1167</v>
      </c>
      <c r="Q366" s="301">
        <v>2505297</v>
      </c>
      <c r="R366" s="302">
        <v>882</v>
      </c>
      <c r="S366" s="301">
        <v>2372296</v>
      </c>
      <c r="T366" s="301">
        <f t="shared" si="5"/>
        <v>15229</v>
      </c>
      <c r="U366" s="303">
        <v>1861</v>
      </c>
    </row>
    <row r="367" spans="1:21" x14ac:dyDescent="0.25">
      <c r="A367" s="300">
        <v>860042141</v>
      </c>
      <c r="B367" s="65" t="s">
        <v>965</v>
      </c>
      <c r="C367" s="65" t="s">
        <v>505</v>
      </c>
      <c r="D367" s="65" t="s">
        <v>506</v>
      </c>
      <c r="E367" s="65" t="s">
        <v>520</v>
      </c>
      <c r="F367" s="65" t="s">
        <v>521</v>
      </c>
      <c r="G367" s="65" t="s">
        <v>605</v>
      </c>
      <c r="H367" s="84">
        <v>366</v>
      </c>
      <c r="I367" s="301">
        <v>113977399</v>
      </c>
      <c r="J367" s="302">
        <v>279</v>
      </c>
      <c r="K367" s="301">
        <v>54526398</v>
      </c>
      <c r="L367" s="302">
        <v>583</v>
      </c>
      <c r="M367" s="301">
        <v>82079278</v>
      </c>
      <c r="N367" s="302">
        <v>647</v>
      </c>
      <c r="O367" s="301">
        <v>18810603</v>
      </c>
      <c r="P367" s="302">
        <v>743</v>
      </c>
      <c r="Q367" s="301">
        <v>4323719</v>
      </c>
      <c r="R367" s="302">
        <v>1604</v>
      </c>
      <c r="S367" s="301">
        <v>1078671</v>
      </c>
      <c r="T367" s="301">
        <f t="shared" si="5"/>
        <v>4222</v>
      </c>
      <c r="U367" s="303">
        <v>506</v>
      </c>
    </row>
    <row r="368" spans="1:21" x14ac:dyDescent="0.25">
      <c r="A368" s="300">
        <v>890200463</v>
      </c>
      <c r="B368" s="65" t="s">
        <v>966</v>
      </c>
      <c r="C368" s="65" t="s">
        <v>732</v>
      </c>
      <c r="D368" s="65" t="s">
        <v>733</v>
      </c>
      <c r="E368" s="65" t="s">
        <v>520</v>
      </c>
      <c r="F368" s="65" t="s">
        <v>521</v>
      </c>
      <c r="G368" s="65" t="s">
        <v>512</v>
      </c>
      <c r="H368" s="296">
        <v>367</v>
      </c>
      <c r="I368" s="301">
        <v>113739436</v>
      </c>
      <c r="J368" s="302">
        <v>160</v>
      </c>
      <c r="K368" s="301">
        <v>101027190</v>
      </c>
      <c r="L368" s="302">
        <v>972</v>
      </c>
      <c r="M368" s="301">
        <v>49091791</v>
      </c>
      <c r="N368" s="302">
        <v>438</v>
      </c>
      <c r="O368" s="301">
        <v>28546523</v>
      </c>
      <c r="P368" s="302">
        <v>786</v>
      </c>
      <c r="Q368" s="301">
        <v>4081117</v>
      </c>
      <c r="R368" s="302">
        <v>756</v>
      </c>
      <c r="S368" s="301">
        <v>2924679</v>
      </c>
      <c r="T368" s="301">
        <f t="shared" si="5"/>
        <v>3479</v>
      </c>
      <c r="U368" s="303">
        <v>413</v>
      </c>
    </row>
    <row r="369" spans="1:21" x14ac:dyDescent="0.25">
      <c r="A369" s="300">
        <v>860516806</v>
      </c>
      <c r="B369" s="65" t="s">
        <v>967</v>
      </c>
      <c r="C369" s="65" t="s">
        <v>511</v>
      </c>
      <c r="D369" s="65" t="s">
        <v>511</v>
      </c>
      <c r="E369" s="65" t="s">
        <v>520</v>
      </c>
      <c r="F369" s="65" t="s">
        <v>521</v>
      </c>
      <c r="G369" s="65" t="s">
        <v>694</v>
      </c>
      <c r="H369" s="84">
        <v>368</v>
      </c>
      <c r="I369" s="301">
        <v>112851019</v>
      </c>
      <c r="J369" s="302">
        <v>257</v>
      </c>
      <c r="K369" s="301">
        <v>58701084</v>
      </c>
      <c r="L369" s="302">
        <v>299</v>
      </c>
      <c r="M369" s="301">
        <v>151418764</v>
      </c>
      <c r="N369" s="302">
        <v>196</v>
      </c>
      <c r="O369" s="301">
        <v>59653757</v>
      </c>
      <c r="P369" s="302">
        <v>339</v>
      </c>
      <c r="Q369" s="301">
        <v>11434859</v>
      </c>
      <c r="R369" s="302">
        <v>682</v>
      </c>
      <c r="S369" s="301">
        <v>3325647</v>
      </c>
      <c r="T369" s="301">
        <f t="shared" si="5"/>
        <v>2141</v>
      </c>
      <c r="U369" s="303">
        <v>269</v>
      </c>
    </row>
    <row r="370" spans="1:21" x14ac:dyDescent="0.25">
      <c r="A370" s="300">
        <v>860079943</v>
      </c>
      <c r="B370" s="65" t="s">
        <v>968</v>
      </c>
      <c r="C370" s="65" t="s">
        <v>511</v>
      </c>
      <c r="D370" s="65" t="s">
        <v>511</v>
      </c>
      <c r="E370" s="65" t="s">
        <v>520</v>
      </c>
      <c r="F370" s="65" t="s">
        <v>521</v>
      </c>
      <c r="G370" s="65" t="s">
        <v>813</v>
      </c>
      <c r="H370" s="296">
        <v>369</v>
      </c>
      <c r="I370" s="301">
        <v>112780746</v>
      </c>
      <c r="J370" s="302">
        <v>223.5</v>
      </c>
      <c r="K370" s="301">
        <v>67523329</v>
      </c>
      <c r="L370" s="302">
        <v>468</v>
      </c>
      <c r="M370" s="301">
        <v>98136218</v>
      </c>
      <c r="N370" s="302">
        <v>843</v>
      </c>
      <c r="O370" s="301">
        <v>14154088</v>
      </c>
      <c r="P370" s="302">
        <v>688</v>
      </c>
      <c r="Q370" s="301">
        <v>4708489</v>
      </c>
      <c r="R370" s="302">
        <v>743</v>
      </c>
      <c r="S370" s="301">
        <v>3003232</v>
      </c>
      <c r="T370" s="301">
        <f t="shared" si="5"/>
        <v>3334.5</v>
      </c>
      <c r="U370" s="303">
        <v>392</v>
      </c>
    </row>
    <row r="371" spans="1:21" x14ac:dyDescent="0.25">
      <c r="A371" s="300">
        <v>860002097</v>
      </c>
      <c r="B371" s="65" t="s">
        <v>969</v>
      </c>
      <c r="C371" s="65" t="s">
        <v>511</v>
      </c>
      <c r="D371" s="65" t="s">
        <v>511</v>
      </c>
      <c r="E371" s="65" t="s">
        <v>520</v>
      </c>
      <c r="F371" s="65" t="s">
        <v>521</v>
      </c>
      <c r="G371" s="65" t="s">
        <v>556</v>
      </c>
      <c r="H371" s="84">
        <v>370</v>
      </c>
      <c r="I371" s="301">
        <v>112324580</v>
      </c>
      <c r="J371" s="302">
        <v>193.5</v>
      </c>
      <c r="K371" s="301">
        <v>79499637</v>
      </c>
      <c r="L371" s="302">
        <v>374</v>
      </c>
      <c r="M371" s="301">
        <v>119927218</v>
      </c>
      <c r="N371" s="302">
        <v>674</v>
      </c>
      <c r="O371" s="301">
        <v>18070463</v>
      </c>
      <c r="P371" s="302">
        <v>650</v>
      </c>
      <c r="Q371" s="301">
        <v>5098736</v>
      </c>
      <c r="R371" s="302">
        <v>485</v>
      </c>
      <c r="S371" s="301">
        <v>5275254</v>
      </c>
      <c r="T371" s="301">
        <f t="shared" si="5"/>
        <v>2746.5</v>
      </c>
      <c r="U371" s="303">
        <v>330</v>
      </c>
    </row>
    <row r="372" spans="1:21" x14ac:dyDescent="0.25">
      <c r="A372" s="300">
        <v>830080672</v>
      </c>
      <c r="B372" s="65" t="s">
        <v>970</v>
      </c>
      <c r="C372" s="65" t="s">
        <v>511</v>
      </c>
      <c r="D372" s="65" t="s">
        <v>511</v>
      </c>
      <c r="E372" s="65" t="s">
        <v>520</v>
      </c>
      <c r="F372" s="65" t="s">
        <v>521</v>
      </c>
      <c r="G372" s="65" t="s">
        <v>559</v>
      </c>
      <c r="H372" s="296">
        <v>371</v>
      </c>
      <c r="I372" s="301">
        <v>112279385</v>
      </c>
      <c r="J372" s="302">
        <v>319.5</v>
      </c>
      <c r="K372" s="301">
        <v>45605624</v>
      </c>
      <c r="L372" s="302">
        <v>1687</v>
      </c>
      <c r="M372" s="301">
        <v>27376682</v>
      </c>
      <c r="N372" s="302">
        <v>711</v>
      </c>
      <c r="O372" s="301">
        <v>16982994</v>
      </c>
      <c r="P372" s="302">
        <v>270</v>
      </c>
      <c r="Q372" s="301">
        <v>14281957</v>
      </c>
      <c r="R372" s="302">
        <v>247</v>
      </c>
      <c r="S372" s="301">
        <v>12067313</v>
      </c>
      <c r="T372" s="301">
        <f t="shared" si="5"/>
        <v>3605.5</v>
      </c>
      <c r="U372" s="303">
        <v>427</v>
      </c>
    </row>
    <row r="373" spans="1:21" x14ac:dyDescent="0.25">
      <c r="A373" s="300">
        <v>891100190</v>
      </c>
      <c r="B373" s="65" t="s">
        <v>971</v>
      </c>
      <c r="C373" s="65" t="s">
        <v>511</v>
      </c>
      <c r="D373" s="65" t="s">
        <v>511</v>
      </c>
      <c r="E373" s="65" t="s">
        <v>520</v>
      </c>
      <c r="F373" s="65" t="s">
        <v>521</v>
      </c>
      <c r="G373" s="65" t="s">
        <v>525</v>
      </c>
      <c r="H373" s="84">
        <v>372</v>
      </c>
      <c r="I373" s="301">
        <v>111962439</v>
      </c>
      <c r="J373" s="302">
        <v>274</v>
      </c>
      <c r="K373" s="301">
        <v>55427394</v>
      </c>
      <c r="L373" s="302">
        <v>159</v>
      </c>
      <c r="M373" s="301">
        <v>253448786</v>
      </c>
      <c r="N373" s="302">
        <v>348</v>
      </c>
      <c r="O373" s="301">
        <v>35460635</v>
      </c>
      <c r="P373" s="302">
        <v>458</v>
      </c>
      <c r="Q373" s="301">
        <v>7832998</v>
      </c>
      <c r="R373" s="302">
        <v>840</v>
      </c>
      <c r="S373" s="301">
        <v>2510461</v>
      </c>
      <c r="T373" s="301">
        <f t="shared" si="5"/>
        <v>2451</v>
      </c>
      <c r="U373" s="303">
        <v>307</v>
      </c>
    </row>
    <row r="374" spans="1:21" x14ac:dyDescent="0.25">
      <c r="A374" s="300">
        <v>860049313</v>
      </c>
      <c r="B374" s="65" t="s">
        <v>972</v>
      </c>
      <c r="C374" s="65" t="s">
        <v>511</v>
      </c>
      <c r="D374" s="65" t="s">
        <v>511</v>
      </c>
      <c r="E374" s="65" t="s">
        <v>507</v>
      </c>
      <c r="F374" s="65" t="s">
        <v>508</v>
      </c>
      <c r="G374" s="65" t="s">
        <v>690</v>
      </c>
      <c r="H374" s="296">
        <v>373</v>
      </c>
      <c r="I374" s="301">
        <v>111398808</v>
      </c>
      <c r="J374" s="302">
        <v>287</v>
      </c>
      <c r="K374" s="301">
        <v>52333239</v>
      </c>
      <c r="L374" s="302">
        <v>569</v>
      </c>
      <c r="M374" s="301">
        <v>83967346</v>
      </c>
      <c r="N374" s="302">
        <v>599</v>
      </c>
      <c r="O374" s="301">
        <v>20918311</v>
      </c>
      <c r="P374" s="302">
        <v>414</v>
      </c>
      <c r="Q374" s="301">
        <v>8859140</v>
      </c>
      <c r="R374" s="302">
        <v>542</v>
      </c>
      <c r="S374" s="301">
        <v>4468008</v>
      </c>
      <c r="T374" s="301">
        <f t="shared" si="5"/>
        <v>2784</v>
      </c>
      <c r="U374" s="303">
        <v>334</v>
      </c>
    </row>
    <row r="375" spans="1:21" x14ac:dyDescent="0.25">
      <c r="A375" s="300">
        <v>802006840</v>
      </c>
      <c r="B375" s="65" t="s">
        <v>973</v>
      </c>
      <c r="C375" s="65" t="s">
        <v>585</v>
      </c>
      <c r="D375" s="65" t="s">
        <v>586</v>
      </c>
      <c r="E375" s="65" t="s">
        <v>520</v>
      </c>
      <c r="F375" s="65" t="s">
        <v>521</v>
      </c>
      <c r="G375" s="65" t="s">
        <v>605</v>
      </c>
      <c r="H375" s="84">
        <v>374</v>
      </c>
      <c r="I375" s="301">
        <v>111266063</v>
      </c>
      <c r="J375" s="302">
        <v>167.5</v>
      </c>
      <c r="K375" s="301">
        <v>97448427</v>
      </c>
      <c r="L375" s="302">
        <v>431</v>
      </c>
      <c r="M375" s="301">
        <v>106067214</v>
      </c>
      <c r="N375" s="302">
        <v>1981</v>
      </c>
      <c r="O375" s="301">
        <v>5878394</v>
      </c>
      <c r="P375" s="302">
        <v>891</v>
      </c>
      <c r="Q375" s="301">
        <v>3460410</v>
      </c>
      <c r="R375" s="302">
        <v>1656</v>
      </c>
      <c r="S375" s="301">
        <v>1034266</v>
      </c>
      <c r="T375" s="301">
        <f t="shared" si="5"/>
        <v>5500.5</v>
      </c>
      <c r="U375" s="303">
        <v>650</v>
      </c>
    </row>
    <row r="376" spans="1:21" x14ac:dyDescent="0.25">
      <c r="A376" s="300">
        <v>860030619</v>
      </c>
      <c r="B376" s="65" t="s">
        <v>974</v>
      </c>
      <c r="C376" s="65" t="s">
        <v>511</v>
      </c>
      <c r="D376" s="65" t="s">
        <v>511</v>
      </c>
      <c r="E376" s="65" t="s">
        <v>520</v>
      </c>
      <c r="F376" s="65" t="s">
        <v>521</v>
      </c>
      <c r="G376" s="65" t="s">
        <v>564</v>
      </c>
      <c r="H376" s="296">
        <v>375</v>
      </c>
      <c r="I376" s="301">
        <v>111264268</v>
      </c>
      <c r="J376" s="302">
        <v>244.5</v>
      </c>
      <c r="K376" s="301">
        <v>62148868</v>
      </c>
      <c r="L376" s="302">
        <v>292</v>
      </c>
      <c r="M376" s="301">
        <v>154399770</v>
      </c>
      <c r="N376" s="302">
        <v>231</v>
      </c>
      <c r="O376" s="301">
        <v>51974506</v>
      </c>
      <c r="P376" s="302">
        <v>269</v>
      </c>
      <c r="Q376" s="301">
        <v>14373712</v>
      </c>
      <c r="R376" s="302">
        <v>234</v>
      </c>
      <c r="S376" s="301">
        <v>12663945</v>
      </c>
      <c r="T376" s="301">
        <f t="shared" si="5"/>
        <v>1645.5</v>
      </c>
      <c r="U376" s="303">
        <v>203</v>
      </c>
    </row>
    <row r="377" spans="1:21" x14ac:dyDescent="0.25">
      <c r="A377" s="300">
        <v>860002595</v>
      </c>
      <c r="B377" s="65" t="s">
        <v>975</v>
      </c>
      <c r="C377" s="65" t="s">
        <v>511</v>
      </c>
      <c r="D377" s="65" t="s">
        <v>511</v>
      </c>
      <c r="E377" s="65" t="s">
        <v>520</v>
      </c>
      <c r="F377" s="65" t="s">
        <v>521</v>
      </c>
      <c r="G377" s="65" t="s">
        <v>610</v>
      </c>
      <c r="H377" s="84">
        <v>376</v>
      </c>
      <c r="I377" s="301">
        <v>110956766</v>
      </c>
      <c r="J377" s="302">
        <v>307</v>
      </c>
      <c r="K377" s="301">
        <v>48290526</v>
      </c>
      <c r="L377" s="302">
        <v>642</v>
      </c>
      <c r="M377" s="301">
        <v>74187657</v>
      </c>
      <c r="N377" s="302">
        <v>275</v>
      </c>
      <c r="O377" s="301">
        <v>44321453</v>
      </c>
      <c r="P377" s="302">
        <v>238</v>
      </c>
      <c r="Q377" s="301">
        <v>16539516</v>
      </c>
      <c r="R377" s="302">
        <v>423</v>
      </c>
      <c r="S377" s="301">
        <v>6271816</v>
      </c>
      <c r="T377" s="301">
        <f t="shared" si="5"/>
        <v>2261</v>
      </c>
      <c r="U377" s="303">
        <v>287</v>
      </c>
    </row>
    <row r="378" spans="1:21" x14ac:dyDescent="0.25">
      <c r="A378" s="300">
        <v>800035290</v>
      </c>
      <c r="B378" s="65" t="s">
        <v>976</v>
      </c>
      <c r="C378" s="65" t="s">
        <v>505</v>
      </c>
      <c r="D378" s="65" t="s">
        <v>506</v>
      </c>
      <c r="E378" s="65" t="s">
        <v>520</v>
      </c>
      <c r="F378" s="65" t="s">
        <v>521</v>
      </c>
      <c r="G378" s="65" t="s">
        <v>766</v>
      </c>
      <c r="H378" s="296">
        <v>377</v>
      </c>
      <c r="I378" s="301">
        <v>110234094</v>
      </c>
      <c r="J378" s="302">
        <v>267</v>
      </c>
      <c r="K378" s="301">
        <v>56843490</v>
      </c>
      <c r="L378" s="302">
        <v>751</v>
      </c>
      <c r="M378" s="301">
        <v>64364366</v>
      </c>
      <c r="N378" s="302">
        <v>514</v>
      </c>
      <c r="O378" s="301">
        <v>24322514</v>
      </c>
      <c r="P378" s="302">
        <v>620</v>
      </c>
      <c r="Q378" s="301">
        <v>5380743</v>
      </c>
      <c r="R378" s="302">
        <v>1718</v>
      </c>
      <c r="S378" s="301">
        <v>986245</v>
      </c>
      <c r="T378" s="301">
        <f t="shared" si="5"/>
        <v>4247</v>
      </c>
      <c r="U378" s="303">
        <v>511</v>
      </c>
    </row>
    <row r="379" spans="1:21" x14ac:dyDescent="0.25">
      <c r="A379" s="300">
        <v>860034944</v>
      </c>
      <c r="B379" s="65" t="s">
        <v>977</v>
      </c>
      <c r="C379" s="65" t="s">
        <v>511</v>
      </c>
      <c r="D379" s="65" t="s">
        <v>511</v>
      </c>
      <c r="E379" s="65" t="s">
        <v>520</v>
      </c>
      <c r="F379" s="65" t="s">
        <v>521</v>
      </c>
      <c r="G379" s="65" t="s">
        <v>610</v>
      </c>
      <c r="H379" s="84">
        <v>378</v>
      </c>
      <c r="I379" s="301">
        <v>110201809</v>
      </c>
      <c r="J379" s="302">
        <v>356</v>
      </c>
      <c r="K379" s="301">
        <v>41296666</v>
      </c>
      <c r="L379" s="302">
        <v>247</v>
      </c>
      <c r="M379" s="301">
        <v>172698049</v>
      </c>
      <c r="N379" s="302">
        <v>480</v>
      </c>
      <c r="O379" s="301">
        <v>26134870</v>
      </c>
      <c r="P379" s="302">
        <v>258</v>
      </c>
      <c r="Q379" s="301">
        <v>14955401</v>
      </c>
      <c r="R379" s="302">
        <v>795</v>
      </c>
      <c r="S379" s="301">
        <v>2694575</v>
      </c>
      <c r="T379" s="301">
        <f t="shared" si="5"/>
        <v>2514</v>
      </c>
      <c r="U379" s="303">
        <v>311</v>
      </c>
    </row>
    <row r="380" spans="1:21" x14ac:dyDescent="0.25">
      <c r="A380" s="300">
        <v>860002067</v>
      </c>
      <c r="B380" s="65" t="s">
        <v>978</v>
      </c>
      <c r="C380" s="65" t="s">
        <v>511</v>
      </c>
      <c r="D380" s="65" t="s">
        <v>511</v>
      </c>
      <c r="E380" s="65" t="s">
        <v>520</v>
      </c>
      <c r="F380" s="65" t="s">
        <v>521</v>
      </c>
      <c r="G380" s="65" t="s">
        <v>670</v>
      </c>
      <c r="H380" s="296">
        <v>379</v>
      </c>
      <c r="I380" s="301">
        <v>109880642</v>
      </c>
      <c r="J380" s="302">
        <v>192.5</v>
      </c>
      <c r="K380" s="301">
        <v>79947220</v>
      </c>
      <c r="L380" s="302">
        <v>349</v>
      </c>
      <c r="M380" s="301">
        <v>130300854</v>
      </c>
      <c r="N380" s="302">
        <v>257</v>
      </c>
      <c r="O380" s="301">
        <v>46979273</v>
      </c>
      <c r="P380" s="302">
        <v>265</v>
      </c>
      <c r="Q380" s="301">
        <v>14475399</v>
      </c>
      <c r="R380" s="302">
        <v>357</v>
      </c>
      <c r="S380" s="301">
        <v>7907129</v>
      </c>
      <c r="T380" s="301">
        <f t="shared" si="5"/>
        <v>1799.5</v>
      </c>
      <c r="U380" s="303">
        <v>229</v>
      </c>
    </row>
    <row r="381" spans="1:21" x14ac:dyDescent="0.25">
      <c r="A381" s="300">
        <v>890901352</v>
      </c>
      <c r="B381" s="65" t="s">
        <v>979</v>
      </c>
      <c r="C381" s="65" t="s">
        <v>527</v>
      </c>
      <c r="D381" s="65" t="s">
        <v>506</v>
      </c>
      <c r="E381" s="65" t="s">
        <v>520</v>
      </c>
      <c r="F381" s="65" t="s">
        <v>521</v>
      </c>
      <c r="G381" s="65" t="s">
        <v>980</v>
      </c>
      <c r="H381" s="84">
        <v>380</v>
      </c>
      <c r="I381" s="301">
        <v>109417043</v>
      </c>
      <c r="J381" s="302">
        <v>186</v>
      </c>
      <c r="K381" s="301">
        <v>84629781</v>
      </c>
      <c r="L381" s="302">
        <v>726</v>
      </c>
      <c r="M381" s="301">
        <v>66439467</v>
      </c>
      <c r="N381" s="302">
        <v>323</v>
      </c>
      <c r="O381" s="301">
        <v>38648605</v>
      </c>
      <c r="P381" s="302">
        <v>271</v>
      </c>
      <c r="Q381" s="301">
        <v>14264447</v>
      </c>
      <c r="R381" s="302">
        <v>264</v>
      </c>
      <c r="S381" s="301">
        <v>11163724</v>
      </c>
      <c r="T381" s="301">
        <f t="shared" si="5"/>
        <v>2150</v>
      </c>
      <c r="U381" s="303">
        <v>271</v>
      </c>
    </row>
    <row r="382" spans="1:21" x14ac:dyDescent="0.25">
      <c r="A382" s="300">
        <v>890937250</v>
      </c>
      <c r="B382" s="65" t="s">
        <v>981</v>
      </c>
      <c r="C382" s="65" t="s">
        <v>505</v>
      </c>
      <c r="D382" s="65" t="s">
        <v>506</v>
      </c>
      <c r="E382" s="65" t="s">
        <v>520</v>
      </c>
      <c r="F382" s="65" t="s">
        <v>521</v>
      </c>
      <c r="G382" s="65" t="s">
        <v>931</v>
      </c>
      <c r="H382" s="296">
        <v>381</v>
      </c>
      <c r="I382" s="301">
        <v>109392003</v>
      </c>
      <c r="J382" s="302">
        <v>426</v>
      </c>
      <c r="K382" s="301">
        <v>33359849</v>
      </c>
      <c r="L382" s="302">
        <v>346</v>
      </c>
      <c r="M382" s="301">
        <v>131442455</v>
      </c>
      <c r="N382" s="302">
        <v>659</v>
      </c>
      <c r="O382" s="301">
        <v>18464235</v>
      </c>
      <c r="P382" s="302">
        <v>332</v>
      </c>
      <c r="Q382" s="301">
        <v>11671856</v>
      </c>
      <c r="R382" s="302">
        <v>246</v>
      </c>
      <c r="S382" s="301">
        <v>12086576</v>
      </c>
      <c r="T382" s="301">
        <f t="shared" si="5"/>
        <v>2390</v>
      </c>
      <c r="U382" s="303">
        <v>303</v>
      </c>
    </row>
    <row r="383" spans="1:21" x14ac:dyDescent="0.25">
      <c r="A383" s="300">
        <v>860003831</v>
      </c>
      <c r="B383" s="65" t="s">
        <v>982</v>
      </c>
      <c r="C383" s="65" t="s">
        <v>511</v>
      </c>
      <c r="D383" s="65" t="s">
        <v>511</v>
      </c>
      <c r="E383" s="65" t="s">
        <v>520</v>
      </c>
      <c r="F383" s="65" t="s">
        <v>521</v>
      </c>
      <c r="G383" s="65" t="s">
        <v>525</v>
      </c>
      <c r="H383" s="84">
        <v>382</v>
      </c>
      <c r="I383" s="301">
        <v>109119090</v>
      </c>
      <c r="J383" s="302">
        <v>189.5</v>
      </c>
      <c r="K383" s="301">
        <v>81844355</v>
      </c>
      <c r="L383" s="302">
        <v>385</v>
      </c>
      <c r="M383" s="301">
        <v>117983169</v>
      </c>
      <c r="N383" s="302">
        <v>311</v>
      </c>
      <c r="O383" s="301">
        <v>39520207</v>
      </c>
      <c r="P383" s="302">
        <v>231</v>
      </c>
      <c r="Q383" s="301">
        <v>17013702</v>
      </c>
      <c r="R383" s="302">
        <v>278</v>
      </c>
      <c r="S383" s="301">
        <v>10678528</v>
      </c>
      <c r="T383" s="301">
        <f t="shared" si="5"/>
        <v>1776.5</v>
      </c>
      <c r="U383" s="303">
        <v>227</v>
      </c>
    </row>
    <row r="384" spans="1:21" x14ac:dyDescent="0.25">
      <c r="A384" s="300">
        <v>821000169</v>
      </c>
      <c r="B384" s="65" t="s">
        <v>983</v>
      </c>
      <c r="C384" s="65" t="s">
        <v>984</v>
      </c>
      <c r="D384" s="65" t="s">
        <v>544</v>
      </c>
      <c r="E384" s="65" t="s">
        <v>520</v>
      </c>
      <c r="F384" s="65" t="s">
        <v>521</v>
      </c>
      <c r="G384" s="65" t="s">
        <v>525</v>
      </c>
      <c r="H384" s="296">
        <v>383</v>
      </c>
      <c r="I384" s="301">
        <v>109004207</v>
      </c>
      <c r="J384" s="302">
        <v>153</v>
      </c>
      <c r="K384" s="301">
        <v>107166661</v>
      </c>
      <c r="L384" s="302">
        <v>1649</v>
      </c>
      <c r="M384" s="301">
        <v>28096754</v>
      </c>
      <c r="N384" s="302">
        <v>1338</v>
      </c>
      <c r="O384" s="301">
        <v>8827500</v>
      </c>
      <c r="P384" s="302">
        <v>1247</v>
      </c>
      <c r="Q384" s="301">
        <v>2305763</v>
      </c>
      <c r="R384" s="302">
        <v>376</v>
      </c>
      <c r="S384" s="301">
        <v>7085217</v>
      </c>
      <c r="T384" s="301">
        <f t="shared" si="5"/>
        <v>5146</v>
      </c>
      <c r="U384" s="303">
        <v>615</v>
      </c>
    </row>
    <row r="385" spans="1:21" x14ac:dyDescent="0.25">
      <c r="A385" s="300">
        <v>890105927</v>
      </c>
      <c r="B385" s="65" t="s">
        <v>985</v>
      </c>
      <c r="C385" s="65" t="s">
        <v>585</v>
      </c>
      <c r="D385" s="65" t="s">
        <v>586</v>
      </c>
      <c r="E385" s="65" t="s">
        <v>520</v>
      </c>
      <c r="F385" s="65" t="s">
        <v>521</v>
      </c>
      <c r="G385" s="65" t="s">
        <v>605</v>
      </c>
      <c r="H385" s="84">
        <v>384</v>
      </c>
      <c r="I385" s="301">
        <v>108960354</v>
      </c>
      <c r="J385" s="302">
        <v>239.5</v>
      </c>
      <c r="K385" s="301">
        <v>63203280</v>
      </c>
      <c r="L385" s="302">
        <v>608</v>
      </c>
      <c r="M385" s="301">
        <v>78692869</v>
      </c>
      <c r="N385" s="302">
        <v>432</v>
      </c>
      <c r="O385" s="301">
        <v>28943832</v>
      </c>
      <c r="P385" s="302">
        <v>609</v>
      </c>
      <c r="Q385" s="301">
        <v>5478314</v>
      </c>
      <c r="R385" s="302">
        <v>745</v>
      </c>
      <c r="S385" s="301">
        <v>2981139</v>
      </c>
      <c r="T385" s="301">
        <f t="shared" si="5"/>
        <v>3017.5</v>
      </c>
      <c r="U385" s="303">
        <v>366</v>
      </c>
    </row>
    <row r="386" spans="1:21" x14ac:dyDescent="0.25">
      <c r="A386" s="300">
        <v>860000580</v>
      </c>
      <c r="B386" s="65" t="s">
        <v>986</v>
      </c>
      <c r="C386" s="65" t="s">
        <v>511</v>
      </c>
      <c r="D386" s="65" t="s">
        <v>511</v>
      </c>
      <c r="E386" s="65" t="s">
        <v>520</v>
      </c>
      <c r="F386" s="65" t="s">
        <v>521</v>
      </c>
      <c r="G386" s="65" t="s">
        <v>605</v>
      </c>
      <c r="H386" s="296">
        <v>385</v>
      </c>
      <c r="I386" s="301">
        <v>108793055</v>
      </c>
      <c r="J386" s="302">
        <v>194.5</v>
      </c>
      <c r="K386" s="301">
        <v>79138027</v>
      </c>
      <c r="L386" s="302">
        <v>325</v>
      </c>
      <c r="M386" s="301">
        <v>138262073</v>
      </c>
      <c r="N386" s="302">
        <v>184</v>
      </c>
      <c r="O386" s="301">
        <v>64739618</v>
      </c>
      <c r="P386" s="302">
        <v>236</v>
      </c>
      <c r="Q386" s="301">
        <v>16670511</v>
      </c>
      <c r="R386" s="302">
        <v>412</v>
      </c>
      <c r="S386" s="301">
        <v>6458679</v>
      </c>
      <c r="T386" s="301">
        <f t="shared" ref="T386:T449" si="6">SUM(H386+J386+L386+N386+P386+R386)</f>
        <v>1736.5</v>
      </c>
      <c r="U386" s="303">
        <v>222</v>
      </c>
    </row>
    <row r="387" spans="1:21" x14ac:dyDescent="0.25">
      <c r="A387" s="300">
        <v>800000750</v>
      </c>
      <c r="B387" s="65" t="s">
        <v>987</v>
      </c>
      <c r="C387" s="65" t="s">
        <v>511</v>
      </c>
      <c r="D387" s="65" t="s">
        <v>511</v>
      </c>
      <c r="E387" s="65" t="s">
        <v>520</v>
      </c>
      <c r="F387" s="65" t="s">
        <v>521</v>
      </c>
      <c r="G387" s="65" t="s">
        <v>559</v>
      </c>
      <c r="H387" s="84">
        <v>386</v>
      </c>
      <c r="I387" s="301">
        <v>107876164</v>
      </c>
      <c r="J387" s="302">
        <v>465.5</v>
      </c>
      <c r="K387" s="301">
        <v>29555831</v>
      </c>
      <c r="L387" s="302">
        <v>322</v>
      </c>
      <c r="M387" s="301">
        <v>138459019</v>
      </c>
      <c r="N387" s="302">
        <v>95</v>
      </c>
      <c r="O387" s="301">
        <v>119879539</v>
      </c>
      <c r="P387" s="302">
        <v>45</v>
      </c>
      <c r="Q387" s="301">
        <v>90158759</v>
      </c>
      <c r="R387" s="302">
        <v>64</v>
      </c>
      <c r="S387" s="301">
        <v>45098988</v>
      </c>
      <c r="T387" s="301">
        <f t="shared" si="6"/>
        <v>1377.5</v>
      </c>
      <c r="U387" s="303">
        <v>176</v>
      </c>
    </row>
    <row r="388" spans="1:21" x14ac:dyDescent="0.25">
      <c r="A388" s="300">
        <v>891855846</v>
      </c>
      <c r="B388" s="65" t="s">
        <v>988</v>
      </c>
      <c r="C388" s="65" t="s">
        <v>511</v>
      </c>
      <c r="D388" s="65" t="s">
        <v>511</v>
      </c>
      <c r="E388" s="65" t="s">
        <v>520</v>
      </c>
      <c r="F388" s="65" t="s">
        <v>521</v>
      </c>
      <c r="G388" s="65" t="s">
        <v>522</v>
      </c>
      <c r="H388" s="296">
        <v>387</v>
      </c>
      <c r="I388" s="301">
        <v>106818701</v>
      </c>
      <c r="J388" s="302">
        <v>420.5</v>
      </c>
      <c r="K388" s="301">
        <v>34022300</v>
      </c>
      <c r="L388" s="302">
        <v>1059</v>
      </c>
      <c r="M388" s="301">
        <v>44806426</v>
      </c>
      <c r="N388" s="302">
        <v>1045</v>
      </c>
      <c r="O388" s="301">
        <v>11254819</v>
      </c>
      <c r="P388" s="302">
        <v>2817</v>
      </c>
      <c r="Q388" s="301">
        <v>855446</v>
      </c>
      <c r="R388" s="302">
        <v>6150</v>
      </c>
      <c r="S388" s="301">
        <v>147033</v>
      </c>
      <c r="T388" s="301">
        <f t="shared" si="6"/>
        <v>11878.5</v>
      </c>
      <c r="U388" s="303">
        <v>1415</v>
      </c>
    </row>
    <row r="389" spans="1:21" x14ac:dyDescent="0.25">
      <c r="A389" s="300">
        <v>805009691</v>
      </c>
      <c r="B389" s="65" t="s">
        <v>989</v>
      </c>
      <c r="C389" s="65" t="s">
        <v>547</v>
      </c>
      <c r="D389" s="65" t="s">
        <v>544</v>
      </c>
      <c r="E389" s="65" t="s">
        <v>520</v>
      </c>
      <c r="F389" s="65" t="s">
        <v>521</v>
      </c>
      <c r="G389" s="65" t="s">
        <v>605</v>
      </c>
      <c r="H389" s="84">
        <v>388</v>
      </c>
      <c r="I389" s="301">
        <v>106395519</v>
      </c>
      <c r="J389" s="302">
        <v>245.5</v>
      </c>
      <c r="K389" s="301">
        <v>61811267</v>
      </c>
      <c r="L389" s="302">
        <v>352</v>
      </c>
      <c r="M389" s="301">
        <v>129451644</v>
      </c>
      <c r="N389" s="302">
        <v>162</v>
      </c>
      <c r="O389" s="301">
        <v>74094871</v>
      </c>
      <c r="P389" s="302">
        <v>224</v>
      </c>
      <c r="Q389" s="301">
        <v>17764522</v>
      </c>
      <c r="R389" s="302">
        <v>441</v>
      </c>
      <c r="S389" s="301">
        <v>6032689</v>
      </c>
      <c r="T389" s="301">
        <f t="shared" si="6"/>
        <v>1812.5</v>
      </c>
      <c r="U389" s="303">
        <v>230</v>
      </c>
    </row>
    <row r="390" spans="1:21" x14ac:dyDescent="0.25">
      <c r="A390" s="300">
        <v>891401858</v>
      </c>
      <c r="B390" s="65" t="s">
        <v>990</v>
      </c>
      <c r="C390" s="65" t="s">
        <v>511</v>
      </c>
      <c r="D390" s="65" t="s">
        <v>511</v>
      </c>
      <c r="E390" s="65" t="s">
        <v>520</v>
      </c>
      <c r="F390" s="65" t="s">
        <v>521</v>
      </c>
      <c r="G390" s="65" t="s">
        <v>525</v>
      </c>
      <c r="H390" s="296">
        <v>389</v>
      </c>
      <c r="I390" s="301">
        <v>106373068</v>
      </c>
      <c r="J390" s="302">
        <v>241</v>
      </c>
      <c r="K390" s="301">
        <v>63086392</v>
      </c>
      <c r="L390" s="302">
        <v>204</v>
      </c>
      <c r="M390" s="301">
        <v>199504387</v>
      </c>
      <c r="N390" s="302">
        <v>372</v>
      </c>
      <c r="O390" s="301">
        <v>33728632</v>
      </c>
      <c r="P390" s="302">
        <v>4788</v>
      </c>
      <c r="Q390" s="301">
        <v>402395</v>
      </c>
      <c r="R390" s="302">
        <v>2019</v>
      </c>
      <c r="S390" s="301">
        <v>793049</v>
      </c>
      <c r="T390" s="301">
        <f t="shared" si="6"/>
        <v>8013</v>
      </c>
      <c r="U390" s="303">
        <v>924</v>
      </c>
    </row>
    <row r="391" spans="1:21" x14ac:dyDescent="0.25">
      <c r="A391" s="300">
        <v>890300794</v>
      </c>
      <c r="B391" s="65" t="s">
        <v>991</v>
      </c>
      <c r="C391" s="65" t="s">
        <v>543</v>
      </c>
      <c r="D391" s="65" t="s">
        <v>544</v>
      </c>
      <c r="E391" s="65" t="s">
        <v>520</v>
      </c>
      <c r="F391" s="65" t="s">
        <v>521</v>
      </c>
      <c r="G391" s="65" t="s">
        <v>690</v>
      </c>
      <c r="H391" s="84">
        <v>390</v>
      </c>
      <c r="I391" s="301">
        <v>106148759</v>
      </c>
      <c r="J391" s="302">
        <v>264</v>
      </c>
      <c r="K391" s="301">
        <v>57266954</v>
      </c>
      <c r="L391" s="302">
        <v>436</v>
      </c>
      <c r="M391" s="301">
        <v>105013652</v>
      </c>
      <c r="N391" s="302">
        <v>448</v>
      </c>
      <c r="O391" s="301">
        <v>28064739</v>
      </c>
      <c r="P391" s="302">
        <v>398</v>
      </c>
      <c r="Q391" s="301">
        <v>9119781</v>
      </c>
      <c r="R391" s="302">
        <v>1137</v>
      </c>
      <c r="S391" s="301">
        <v>1662974</v>
      </c>
      <c r="T391" s="301">
        <f t="shared" si="6"/>
        <v>3073</v>
      </c>
      <c r="U391" s="303">
        <v>372</v>
      </c>
    </row>
    <row r="392" spans="1:21" x14ac:dyDescent="0.25">
      <c r="A392" s="300">
        <v>800020706</v>
      </c>
      <c r="B392" s="65" t="s">
        <v>992</v>
      </c>
      <c r="C392" s="65" t="s">
        <v>511</v>
      </c>
      <c r="D392" s="65" t="s">
        <v>511</v>
      </c>
      <c r="E392" s="65" t="s">
        <v>520</v>
      </c>
      <c r="F392" s="65" t="s">
        <v>521</v>
      </c>
      <c r="G392" s="65" t="s">
        <v>993</v>
      </c>
      <c r="H392" s="296">
        <v>391</v>
      </c>
      <c r="I392" s="301">
        <v>105775708</v>
      </c>
      <c r="J392" s="302">
        <v>442.5</v>
      </c>
      <c r="K392" s="301">
        <v>32059510</v>
      </c>
      <c r="L392" s="302">
        <v>377</v>
      </c>
      <c r="M392" s="301">
        <v>119533206</v>
      </c>
      <c r="N392" s="302">
        <v>227</v>
      </c>
      <c r="O392" s="301">
        <v>53067775</v>
      </c>
      <c r="P392" s="302">
        <v>437</v>
      </c>
      <c r="Q392" s="301">
        <v>8243955</v>
      </c>
      <c r="R392" s="302">
        <v>1040</v>
      </c>
      <c r="S392" s="301">
        <v>1874335</v>
      </c>
      <c r="T392" s="301">
        <f t="shared" si="6"/>
        <v>2914.5</v>
      </c>
      <c r="U392" s="303">
        <v>355</v>
      </c>
    </row>
    <row r="393" spans="1:21" x14ac:dyDescent="0.25">
      <c r="A393" s="300">
        <v>830033403</v>
      </c>
      <c r="B393" s="65" t="s">
        <v>994</v>
      </c>
      <c r="C393" s="65" t="s">
        <v>511</v>
      </c>
      <c r="D393" s="65" t="s">
        <v>511</v>
      </c>
      <c r="E393" s="65" t="s">
        <v>520</v>
      </c>
      <c r="F393" s="65" t="s">
        <v>521</v>
      </c>
      <c r="G393" s="65" t="s">
        <v>618</v>
      </c>
      <c r="H393" s="84">
        <v>392</v>
      </c>
      <c r="I393" s="301">
        <v>105289663</v>
      </c>
      <c r="J393" s="302">
        <v>180</v>
      </c>
      <c r="K393" s="301">
        <v>89349038</v>
      </c>
      <c r="L393" s="302">
        <v>264</v>
      </c>
      <c r="M393" s="301">
        <v>162500634</v>
      </c>
      <c r="N393" s="302">
        <v>322</v>
      </c>
      <c r="O393" s="301">
        <v>38678091</v>
      </c>
      <c r="P393" s="302">
        <v>127</v>
      </c>
      <c r="Q393" s="301">
        <v>31794641</v>
      </c>
      <c r="R393" s="302">
        <v>101</v>
      </c>
      <c r="S393" s="301">
        <v>27830533</v>
      </c>
      <c r="T393" s="301">
        <f t="shared" si="6"/>
        <v>1386</v>
      </c>
      <c r="U393" s="303">
        <v>179</v>
      </c>
    </row>
    <row r="394" spans="1:21" x14ac:dyDescent="0.25">
      <c r="A394" s="300">
        <v>890109640</v>
      </c>
      <c r="B394" s="65" t="s">
        <v>995</v>
      </c>
      <c r="C394" s="65" t="s">
        <v>585</v>
      </c>
      <c r="D394" s="65" t="s">
        <v>586</v>
      </c>
      <c r="E394" s="65" t="s">
        <v>520</v>
      </c>
      <c r="F394" s="65" t="s">
        <v>521</v>
      </c>
      <c r="G394" s="65" t="s">
        <v>564</v>
      </c>
      <c r="H394" s="296">
        <v>393</v>
      </c>
      <c r="I394" s="301">
        <v>105124852</v>
      </c>
      <c r="J394" s="302">
        <v>254</v>
      </c>
      <c r="K394" s="301">
        <v>59195631</v>
      </c>
      <c r="L394" s="302">
        <v>501</v>
      </c>
      <c r="M394" s="301">
        <v>92805049</v>
      </c>
      <c r="N394" s="302">
        <v>278</v>
      </c>
      <c r="O394" s="301">
        <v>44046157</v>
      </c>
      <c r="P394" s="302">
        <v>372</v>
      </c>
      <c r="Q394" s="301">
        <v>10015269</v>
      </c>
      <c r="R394" s="302">
        <v>705</v>
      </c>
      <c r="S394" s="301">
        <v>3243314</v>
      </c>
      <c r="T394" s="301">
        <f t="shared" si="6"/>
        <v>2503</v>
      </c>
      <c r="U394" s="303">
        <v>310</v>
      </c>
    </row>
    <row r="395" spans="1:21" x14ac:dyDescent="0.25">
      <c r="A395" s="300">
        <v>800096040</v>
      </c>
      <c r="B395" s="65" t="s">
        <v>996</v>
      </c>
      <c r="C395" s="65" t="s">
        <v>543</v>
      </c>
      <c r="D395" s="65" t="s">
        <v>544</v>
      </c>
      <c r="E395" s="65" t="s">
        <v>520</v>
      </c>
      <c r="F395" s="65" t="s">
        <v>521</v>
      </c>
      <c r="G395" s="65" t="s">
        <v>525</v>
      </c>
      <c r="H395" s="84">
        <v>394</v>
      </c>
      <c r="I395" s="301">
        <v>104873876</v>
      </c>
      <c r="J395" s="302">
        <v>363.5</v>
      </c>
      <c r="K395" s="301">
        <v>40441520</v>
      </c>
      <c r="L395" s="302">
        <v>438</v>
      </c>
      <c r="M395" s="301">
        <v>104940152</v>
      </c>
      <c r="N395" s="302">
        <v>424</v>
      </c>
      <c r="O395" s="301">
        <v>29810801</v>
      </c>
      <c r="P395" s="302">
        <v>808</v>
      </c>
      <c r="Q395" s="301">
        <v>3949345</v>
      </c>
      <c r="R395" s="302">
        <v>1737</v>
      </c>
      <c r="S395" s="301">
        <v>972849</v>
      </c>
      <c r="T395" s="301">
        <f t="shared" si="6"/>
        <v>4164.5</v>
      </c>
      <c r="U395" s="303">
        <v>501</v>
      </c>
    </row>
    <row r="396" spans="1:21" x14ac:dyDescent="0.25">
      <c r="A396" s="300">
        <v>860064081</v>
      </c>
      <c r="B396" s="65" t="s">
        <v>997</v>
      </c>
      <c r="C396" s="65" t="s">
        <v>511</v>
      </c>
      <c r="D396" s="65" t="s">
        <v>511</v>
      </c>
      <c r="E396" s="65" t="s">
        <v>520</v>
      </c>
      <c r="F396" s="65" t="s">
        <v>521</v>
      </c>
      <c r="G396" s="65" t="s">
        <v>571</v>
      </c>
      <c r="H396" s="296">
        <v>395</v>
      </c>
      <c r="I396" s="301">
        <v>104784696</v>
      </c>
      <c r="J396" s="302">
        <v>260</v>
      </c>
      <c r="K396" s="301">
        <v>58170036</v>
      </c>
      <c r="L396" s="302">
        <v>435</v>
      </c>
      <c r="M396" s="301">
        <v>105609473</v>
      </c>
      <c r="N396" s="302">
        <v>1124</v>
      </c>
      <c r="O396" s="301">
        <v>10463589</v>
      </c>
      <c r="P396" s="302">
        <v>590</v>
      </c>
      <c r="Q396" s="301">
        <v>5640373</v>
      </c>
      <c r="R396" s="302">
        <v>937</v>
      </c>
      <c r="S396" s="301">
        <v>2143395</v>
      </c>
      <c r="T396" s="301">
        <f t="shared" si="6"/>
        <v>3741</v>
      </c>
      <c r="U396" s="303">
        <v>443</v>
      </c>
    </row>
    <row r="397" spans="1:21" x14ac:dyDescent="0.25">
      <c r="A397" s="300">
        <v>860002394</v>
      </c>
      <c r="B397" s="65" t="s">
        <v>998</v>
      </c>
      <c r="C397" s="65" t="s">
        <v>511</v>
      </c>
      <c r="D397" s="65" t="s">
        <v>511</v>
      </c>
      <c r="E397" s="65" t="s">
        <v>520</v>
      </c>
      <c r="F397" s="65" t="s">
        <v>521</v>
      </c>
      <c r="G397" s="65" t="s">
        <v>564</v>
      </c>
      <c r="H397" s="84">
        <v>396</v>
      </c>
      <c r="I397" s="301">
        <v>103955355</v>
      </c>
      <c r="J397" s="302">
        <v>439.5</v>
      </c>
      <c r="K397" s="301">
        <v>32270658</v>
      </c>
      <c r="L397" s="302">
        <v>274</v>
      </c>
      <c r="M397" s="301">
        <v>161006703</v>
      </c>
      <c r="N397" s="302">
        <v>185</v>
      </c>
      <c r="O397" s="301">
        <v>64555552</v>
      </c>
      <c r="P397" s="302">
        <v>622</v>
      </c>
      <c r="Q397" s="301">
        <v>5364999</v>
      </c>
      <c r="R397" s="302">
        <v>980</v>
      </c>
      <c r="S397" s="301">
        <v>2013856</v>
      </c>
      <c r="T397" s="301">
        <f t="shared" si="6"/>
        <v>2896.5</v>
      </c>
      <c r="U397" s="303">
        <v>353</v>
      </c>
    </row>
    <row r="398" spans="1:21" x14ac:dyDescent="0.25">
      <c r="A398" s="300">
        <v>811026226</v>
      </c>
      <c r="B398" s="65" t="s">
        <v>999</v>
      </c>
      <c r="C398" s="65" t="s">
        <v>505</v>
      </c>
      <c r="D398" s="65" t="s">
        <v>506</v>
      </c>
      <c r="E398" s="65" t="s">
        <v>507</v>
      </c>
      <c r="F398" s="65" t="s">
        <v>508</v>
      </c>
      <c r="G398" s="65" t="s">
        <v>509</v>
      </c>
      <c r="H398" s="296">
        <v>397</v>
      </c>
      <c r="I398" s="301">
        <v>103537980</v>
      </c>
      <c r="J398" s="302">
        <v>161</v>
      </c>
      <c r="K398" s="301">
        <v>100864211</v>
      </c>
      <c r="L398" s="302">
        <v>2830</v>
      </c>
      <c r="M398" s="301">
        <v>15139620</v>
      </c>
      <c r="N398" s="302">
        <v>782</v>
      </c>
      <c r="O398" s="301">
        <v>15139620</v>
      </c>
      <c r="P398" s="302">
        <v>311</v>
      </c>
      <c r="Q398" s="301">
        <v>12568967</v>
      </c>
      <c r="R398" s="302">
        <v>327</v>
      </c>
      <c r="S398" s="301">
        <v>8591133</v>
      </c>
      <c r="T398" s="301">
        <f t="shared" si="6"/>
        <v>4808</v>
      </c>
      <c r="U398" s="303">
        <v>586</v>
      </c>
    </row>
    <row r="399" spans="1:21" x14ac:dyDescent="0.25">
      <c r="A399" s="300">
        <v>860006160</v>
      </c>
      <c r="B399" s="65" t="s">
        <v>1000</v>
      </c>
      <c r="C399" s="65" t="s">
        <v>1001</v>
      </c>
      <c r="D399" s="65" t="s">
        <v>552</v>
      </c>
      <c r="E399" s="65" t="s">
        <v>520</v>
      </c>
      <c r="F399" s="65" t="s">
        <v>521</v>
      </c>
      <c r="G399" s="65" t="s">
        <v>690</v>
      </c>
      <c r="H399" s="84">
        <v>398</v>
      </c>
      <c r="I399" s="301">
        <v>103188895</v>
      </c>
      <c r="J399" s="302">
        <v>350.5</v>
      </c>
      <c r="K399" s="301">
        <v>41690115</v>
      </c>
      <c r="L399" s="302">
        <v>343</v>
      </c>
      <c r="M399" s="301">
        <v>133556197</v>
      </c>
      <c r="N399" s="302">
        <v>625</v>
      </c>
      <c r="O399" s="301">
        <v>19889381</v>
      </c>
      <c r="P399" s="302">
        <v>422</v>
      </c>
      <c r="Q399" s="301">
        <v>8594326</v>
      </c>
      <c r="R399" s="302">
        <v>367</v>
      </c>
      <c r="S399" s="301">
        <v>7499903</v>
      </c>
      <c r="T399" s="301">
        <f t="shared" si="6"/>
        <v>2505.5</v>
      </c>
      <c r="U399" s="303">
        <v>313</v>
      </c>
    </row>
    <row r="400" spans="1:21" x14ac:dyDescent="0.25">
      <c r="A400" s="300">
        <v>800013834</v>
      </c>
      <c r="B400" s="65" t="s">
        <v>1002</v>
      </c>
      <c r="C400" s="65" t="s">
        <v>511</v>
      </c>
      <c r="D400" s="65" t="s">
        <v>511</v>
      </c>
      <c r="E400" s="65" t="s">
        <v>520</v>
      </c>
      <c r="F400" s="65" t="s">
        <v>521</v>
      </c>
      <c r="G400" s="65" t="s">
        <v>605</v>
      </c>
      <c r="H400" s="296">
        <v>399</v>
      </c>
      <c r="I400" s="301">
        <v>102916691</v>
      </c>
      <c r="J400" s="302">
        <v>288</v>
      </c>
      <c r="K400" s="301">
        <v>52043151</v>
      </c>
      <c r="L400" s="302">
        <v>563</v>
      </c>
      <c r="M400" s="301">
        <v>85124923</v>
      </c>
      <c r="N400" s="302">
        <v>288</v>
      </c>
      <c r="O400" s="301">
        <v>42360683</v>
      </c>
      <c r="P400" s="302">
        <v>256</v>
      </c>
      <c r="Q400" s="301">
        <v>15113776</v>
      </c>
      <c r="R400" s="302">
        <v>576</v>
      </c>
      <c r="S400" s="301">
        <v>4125215</v>
      </c>
      <c r="T400" s="301">
        <f t="shared" si="6"/>
        <v>2370</v>
      </c>
      <c r="U400" s="303">
        <v>301</v>
      </c>
    </row>
    <row r="401" spans="1:21" x14ac:dyDescent="0.25">
      <c r="A401" s="300">
        <v>830001133</v>
      </c>
      <c r="B401" s="65" t="s">
        <v>1003</v>
      </c>
      <c r="C401" s="65" t="s">
        <v>511</v>
      </c>
      <c r="D401" s="65" t="s">
        <v>511</v>
      </c>
      <c r="E401" s="65" t="s">
        <v>520</v>
      </c>
      <c r="F401" s="65" t="s">
        <v>521</v>
      </c>
      <c r="G401" s="65" t="s">
        <v>509</v>
      </c>
      <c r="H401" s="84">
        <v>400</v>
      </c>
      <c r="I401" s="301">
        <v>102725968</v>
      </c>
      <c r="J401" s="302">
        <v>788</v>
      </c>
      <c r="K401" s="301">
        <v>15184928</v>
      </c>
      <c r="L401" s="302">
        <v>2066</v>
      </c>
      <c r="M401" s="301">
        <v>21803451</v>
      </c>
      <c r="N401" s="302">
        <v>579</v>
      </c>
      <c r="O401" s="301">
        <v>21803451</v>
      </c>
      <c r="P401" s="302">
        <v>3299</v>
      </c>
      <c r="Q401" s="301">
        <v>683630</v>
      </c>
      <c r="R401" s="302">
        <v>587</v>
      </c>
      <c r="S401" s="301">
        <v>3965944</v>
      </c>
      <c r="T401" s="301">
        <f t="shared" si="6"/>
        <v>7719</v>
      </c>
      <c r="U401" s="303">
        <v>896</v>
      </c>
    </row>
    <row r="402" spans="1:21" x14ac:dyDescent="0.25">
      <c r="A402" s="300">
        <v>830080640</v>
      </c>
      <c r="B402" s="65" t="s">
        <v>1004</v>
      </c>
      <c r="C402" s="65" t="s">
        <v>511</v>
      </c>
      <c r="D402" s="65" t="s">
        <v>511</v>
      </c>
      <c r="E402" s="65" t="s">
        <v>520</v>
      </c>
      <c r="F402" s="65" t="s">
        <v>521</v>
      </c>
      <c r="G402" s="65" t="s">
        <v>605</v>
      </c>
      <c r="H402" s="296">
        <v>401</v>
      </c>
      <c r="I402" s="301">
        <v>102367324</v>
      </c>
      <c r="J402" s="302">
        <v>518</v>
      </c>
      <c r="K402" s="301">
        <v>25839968</v>
      </c>
      <c r="L402" s="302">
        <v>330</v>
      </c>
      <c r="M402" s="301">
        <v>137452820</v>
      </c>
      <c r="N402" s="302">
        <v>327</v>
      </c>
      <c r="O402" s="301">
        <v>38311021</v>
      </c>
      <c r="P402" s="302">
        <v>280</v>
      </c>
      <c r="Q402" s="301">
        <v>13938617</v>
      </c>
      <c r="R402" s="302">
        <v>507</v>
      </c>
      <c r="S402" s="301">
        <v>4904622</v>
      </c>
      <c r="T402" s="301">
        <f t="shared" si="6"/>
        <v>2363</v>
      </c>
      <c r="U402" s="303">
        <v>300</v>
      </c>
    </row>
    <row r="403" spans="1:21" x14ac:dyDescent="0.25">
      <c r="A403" s="300">
        <v>860045854</v>
      </c>
      <c r="B403" s="65" t="s">
        <v>1005</v>
      </c>
      <c r="C403" s="65" t="s">
        <v>511</v>
      </c>
      <c r="D403" s="65" t="s">
        <v>511</v>
      </c>
      <c r="E403" s="65" t="s">
        <v>520</v>
      </c>
      <c r="F403" s="65" t="s">
        <v>521</v>
      </c>
      <c r="G403" s="65" t="s">
        <v>528</v>
      </c>
      <c r="H403" s="84">
        <v>402</v>
      </c>
      <c r="I403" s="301">
        <v>102342230</v>
      </c>
      <c r="J403" s="302">
        <v>281.5</v>
      </c>
      <c r="K403" s="301">
        <v>53635559</v>
      </c>
      <c r="L403" s="302">
        <v>737</v>
      </c>
      <c r="M403" s="301">
        <v>65371964</v>
      </c>
      <c r="N403" s="302">
        <v>459</v>
      </c>
      <c r="O403" s="301">
        <v>27379402</v>
      </c>
      <c r="P403" s="302">
        <v>995</v>
      </c>
      <c r="Q403" s="301">
        <v>3018400</v>
      </c>
      <c r="R403" s="302">
        <v>1204</v>
      </c>
      <c r="S403" s="301">
        <v>1557392</v>
      </c>
      <c r="T403" s="301">
        <f t="shared" si="6"/>
        <v>4078.5</v>
      </c>
      <c r="U403" s="303">
        <v>488</v>
      </c>
    </row>
    <row r="404" spans="1:21" x14ac:dyDescent="0.25">
      <c r="A404" s="300">
        <v>800200934</v>
      </c>
      <c r="B404" s="65" t="s">
        <v>1006</v>
      </c>
      <c r="C404" s="65" t="s">
        <v>511</v>
      </c>
      <c r="D404" s="65" t="s">
        <v>511</v>
      </c>
      <c r="E404" s="65" t="s">
        <v>520</v>
      </c>
      <c r="F404" s="65" t="s">
        <v>521</v>
      </c>
      <c r="G404" s="65" t="s">
        <v>564</v>
      </c>
      <c r="H404" s="296">
        <v>403</v>
      </c>
      <c r="I404" s="301">
        <v>102213492</v>
      </c>
      <c r="J404" s="302">
        <v>513.5</v>
      </c>
      <c r="K404" s="301">
        <v>26107719</v>
      </c>
      <c r="L404" s="302">
        <v>328</v>
      </c>
      <c r="M404" s="301">
        <v>137512842</v>
      </c>
      <c r="N404" s="302">
        <v>302</v>
      </c>
      <c r="O404" s="301">
        <v>41419627</v>
      </c>
      <c r="P404" s="302">
        <v>303</v>
      </c>
      <c r="Q404" s="301">
        <v>12986137</v>
      </c>
      <c r="R404" s="302">
        <v>1242</v>
      </c>
      <c r="S404" s="301">
        <v>1512101</v>
      </c>
      <c r="T404" s="301">
        <f t="shared" si="6"/>
        <v>3091.5</v>
      </c>
      <c r="U404" s="303">
        <v>374</v>
      </c>
    </row>
    <row r="405" spans="1:21" x14ac:dyDescent="0.25">
      <c r="A405" s="300">
        <v>800146425</v>
      </c>
      <c r="B405" s="65" t="s">
        <v>1007</v>
      </c>
      <c r="C405" s="65" t="s">
        <v>511</v>
      </c>
      <c r="D405" s="65" t="s">
        <v>511</v>
      </c>
      <c r="E405" s="65" t="s">
        <v>520</v>
      </c>
      <c r="F405" s="65" t="s">
        <v>521</v>
      </c>
      <c r="G405" s="65" t="s">
        <v>525</v>
      </c>
      <c r="H405" s="84">
        <v>404</v>
      </c>
      <c r="I405" s="301">
        <v>101656465</v>
      </c>
      <c r="J405" s="302">
        <v>376.5</v>
      </c>
      <c r="K405" s="301">
        <v>38899644</v>
      </c>
      <c r="L405" s="302">
        <v>237</v>
      </c>
      <c r="M405" s="301">
        <v>177544087</v>
      </c>
      <c r="N405" s="302">
        <v>354</v>
      </c>
      <c r="O405" s="301">
        <v>34883844</v>
      </c>
      <c r="P405" s="302">
        <v>225</v>
      </c>
      <c r="Q405" s="301">
        <v>17548601</v>
      </c>
      <c r="R405" s="302">
        <v>527</v>
      </c>
      <c r="S405" s="301">
        <v>4619124</v>
      </c>
      <c r="T405" s="301">
        <f t="shared" si="6"/>
        <v>2123.5</v>
      </c>
      <c r="U405" s="303">
        <v>268</v>
      </c>
    </row>
    <row r="406" spans="1:21" x14ac:dyDescent="0.25">
      <c r="A406" s="300">
        <v>860005080</v>
      </c>
      <c r="B406" s="65" t="s">
        <v>1008</v>
      </c>
      <c r="C406" s="65" t="s">
        <v>511</v>
      </c>
      <c r="D406" s="65" t="s">
        <v>511</v>
      </c>
      <c r="E406" s="65" t="s">
        <v>520</v>
      </c>
      <c r="F406" s="65" t="s">
        <v>521</v>
      </c>
      <c r="G406" s="65" t="s">
        <v>813</v>
      </c>
      <c r="H406" s="296">
        <v>405</v>
      </c>
      <c r="I406" s="301">
        <v>101507981</v>
      </c>
      <c r="J406" s="302">
        <v>311</v>
      </c>
      <c r="K406" s="301">
        <v>47673727</v>
      </c>
      <c r="L406" s="302">
        <v>880</v>
      </c>
      <c r="M406" s="301">
        <v>54985483</v>
      </c>
      <c r="N406" s="302">
        <v>708</v>
      </c>
      <c r="O406" s="301">
        <v>17089735</v>
      </c>
      <c r="P406" s="302">
        <v>545</v>
      </c>
      <c r="Q406" s="301">
        <v>6224750</v>
      </c>
      <c r="R406" s="302">
        <v>2062</v>
      </c>
      <c r="S406" s="301">
        <v>772727</v>
      </c>
      <c r="T406" s="301">
        <f t="shared" si="6"/>
        <v>4911</v>
      </c>
      <c r="U406" s="303">
        <v>597</v>
      </c>
    </row>
    <row r="407" spans="1:21" x14ac:dyDescent="0.25">
      <c r="A407" s="300">
        <v>890925215</v>
      </c>
      <c r="B407" s="65" t="s">
        <v>1009</v>
      </c>
      <c r="C407" s="65" t="s">
        <v>505</v>
      </c>
      <c r="D407" s="65" t="s">
        <v>506</v>
      </c>
      <c r="E407" s="65" t="s">
        <v>520</v>
      </c>
      <c r="F407" s="65" t="s">
        <v>521</v>
      </c>
      <c r="G407" s="65" t="s">
        <v>545</v>
      </c>
      <c r="H407" s="84">
        <v>406</v>
      </c>
      <c r="I407" s="301">
        <v>101335059</v>
      </c>
      <c r="J407" s="302">
        <v>306</v>
      </c>
      <c r="K407" s="301">
        <v>48383558</v>
      </c>
      <c r="L407" s="302">
        <v>416</v>
      </c>
      <c r="M407" s="301">
        <v>109714378</v>
      </c>
      <c r="N407" s="302">
        <v>755</v>
      </c>
      <c r="O407" s="301">
        <v>15777161</v>
      </c>
      <c r="P407" s="302">
        <v>525</v>
      </c>
      <c r="Q407" s="301">
        <v>6527921</v>
      </c>
      <c r="R407" s="302">
        <v>574</v>
      </c>
      <c r="S407" s="301">
        <v>4156252</v>
      </c>
      <c r="T407" s="301">
        <f t="shared" si="6"/>
        <v>2982</v>
      </c>
      <c r="U407" s="303">
        <v>362</v>
      </c>
    </row>
    <row r="408" spans="1:21" x14ac:dyDescent="0.25">
      <c r="A408" s="300">
        <v>860002693</v>
      </c>
      <c r="B408" s="65" t="s">
        <v>1010</v>
      </c>
      <c r="C408" s="65" t="s">
        <v>511</v>
      </c>
      <c r="D408" s="65" t="s">
        <v>511</v>
      </c>
      <c r="E408" s="65" t="s">
        <v>520</v>
      </c>
      <c r="F408" s="65" t="s">
        <v>521</v>
      </c>
      <c r="G408" s="65" t="s">
        <v>564</v>
      </c>
      <c r="H408" s="296">
        <v>407</v>
      </c>
      <c r="I408" s="301">
        <v>101097689</v>
      </c>
      <c r="J408" s="302">
        <v>192</v>
      </c>
      <c r="K408" s="301">
        <v>80782388</v>
      </c>
      <c r="L408" s="302">
        <v>294</v>
      </c>
      <c r="M408" s="301">
        <v>153631405</v>
      </c>
      <c r="N408" s="302">
        <v>174</v>
      </c>
      <c r="O408" s="301">
        <v>67697934</v>
      </c>
      <c r="P408" s="302">
        <v>159</v>
      </c>
      <c r="Q408" s="301">
        <v>24921790</v>
      </c>
      <c r="R408" s="302">
        <v>188</v>
      </c>
      <c r="S408" s="301">
        <v>16084095</v>
      </c>
      <c r="T408" s="301">
        <f t="shared" si="6"/>
        <v>1414</v>
      </c>
      <c r="U408" s="303">
        <v>183</v>
      </c>
    </row>
    <row r="409" spans="1:21" x14ac:dyDescent="0.25">
      <c r="A409" s="300">
        <v>860002017</v>
      </c>
      <c r="B409" s="65" t="s">
        <v>1011</v>
      </c>
      <c r="C409" s="65" t="s">
        <v>511</v>
      </c>
      <c r="D409" s="65" t="s">
        <v>511</v>
      </c>
      <c r="E409" s="65" t="s">
        <v>520</v>
      </c>
      <c r="F409" s="65" t="s">
        <v>521</v>
      </c>
      <c r="G409" s="65" t="s">
        <v>571</v>
      </c>
      <c r="H409" s="84">
        <v>408</v>
      </c>
      <c r="I409" s="301">
        <v>100937208</v>
      </c>
      <c r="J409" s="302">
        <v>259</v>
      </c>
      <c r="K409" s="301">
        <v>58508563</v>
      </c>
      <c r="L409" s="302">
        <v>602</v>
      </c>
      <c r="M409" s="301">
        <v>79042889</v>
      </c>
      <c r="N409" s="302">
        <v>1428</v>
      </c>
      <c r="O409" s="301">
        <v>8170102</v>
      </c>
      <c r="P409" s="302">
        <v>939</v>
      </c>
      <c r="Q409" s="301">
        <v>3214178</v>
      </c>
      <c r="R409" s="302">
        <v>2232</v>
      </c>
      <c r="S409" s="301">
        <v>682677</v>
      </c>
      <c r="T409" s="301">
        <f t="shared" si="6"/>
        <v>5868</v>
      </c>
      <c r="U409" s="303">
        <v>685</v>
      </c>
    </row>
    <row r="410" spans="1:21" x14ac:dyDescent="0.25">
      <c r="A410" s="300">
        <v>860000753</v>
      </c>
      <c r="B410" s="65" t="s">
        <v>1012</v>
      </c>
      <c r="C410" s="65" t="s">
        <v>511</v>
      </c>
      <c r="D410" s="65" t="s">
        <v>511</v>
      </c>
      <c r="E410" s="65" t="s">
        <v>520</v>
      </c>
      <c r="F410" s="65" t="s">
        <v>521</v>
      </c>
      <c r="G410" s="65" t="s">
        <v>605</v>
      </c>
      <c r="H410" s="296">
        <v>409</v>
      </c>
      <c r="I410" s="301">
        <v>100697431</v>
      </c>
      <c r="J410" s="302">
        <v>216.5</v>
      </c>
      <c r="K410" s="301">
        <v>69284126</v>
      </c>
      <c r="L410" s="302">
        <v>277</v>
      </c>
      <c r="M410" s="301">
        <v>159276560</v>
      </c>
      <c r="N410" s="302">
        <v>154</v>
      </c>
      <c r="O410" s="301">
        <v>78406327</v>
      </c>
      <c r="P410" s="302">
        <v>182</v>
      </c>
      <c r="Q410" s="301">
        <v>21561103</v>
      </c>
      <c r="R410" s="302">
        <v>251</v>
      </c>
      <c r="S410" s="301">
        <v>11933085</v>
      </c>
      <c r="T410" s="301">
        <f t="shared" si="6"/>
        <v>1489.5</v>
      </c>
      <c r="U410" s="303">
        <v>188</v>
      </c>
    </row>
    <row r="411" spans="1:21" x14ac:dyDescent="0.25">
      <c r="A411" s="300">
        <v>890203803</v>
      </c>
      <c r="B411" s="65" t="s">
        <v>1013</v>
      </c>
      <c r="C411" s="65" t="s">
        <v>906</v>
      </c>
      <c r="D411" s="65" t="s">
        <v>733</v>
      </c>
      <c r="E411" s="65" t="s">
        <v>520</v>
      </c>
      <c r="F411" s="65" t="s">
        <v>521</v>
      </c>
      <c r="G411" s="65" t="s">
        <v>618</v>
      </c>
      <c r="H411" s="84">
        <v>410</v>
      </c>
      <c r="I411" s="301">
        <v>100627268</v>
      </c>
      <c r="J411" s="302">
        <v>217</v>
      </c>
      <c r="K411" s="301">
        <v>69109713</v>
      </c>
      <c r="L411" s="302">
        <v>225</v>
      </c>
      <c r="M411" s="301">
        <v>186596950</v>
      </c>
      <c r="N411" s="302">
        <v>452</v>
      </c>
      <c r="O411" s="301">
        <v>27662446</v>
      </c>
      <c r="P411" s="302">
        <v>240</v>
      </c>
      <c r="Q411" s="301">
        <v>16278224</v>
      </c>
      <c r="R411" s="302">
        <v>197</v>
      </c>
      <c r="S411" s="301">
        <v>15572315</v>
      </c>
      <c r="T411" s="301">
        <f t="shared" si="6"/>
        <v>1741</v>
      </c>
      <c r="U411" s="303">
        <v>225</v>
      </c>
    </row>
    <row r="412" spans="1:21" x14ac:dyDescent="0.25">
      <c r="A412" s="300">
        <v>860512249</v>
      </c>
      <c r="B412" s="65" t="s">
        <v>1014</v>
      </c>
      <c r="C412" s="65" t="s">
        <v>1015</v>
      </c>
      <c r="D412" s="65" t="s">
        <v>552</v>
      </c>
      <c r="E412" s="65" t="s">
        <v>520</v>
      </c>
      <c r="F412" s="65" t="s">
        <v>521</v>
      </c>
      <c r="G412" s="65" t="s">
        <v>605</v>
      </c>
      <c r="H412" s="296">
        <v>411</v>
      </c>
      <c r="I412" s="301">
        <v>100242861</v>
      </c>
      <c r="J412" s="302">
        <v>334</v>
      </c>
      <c r="K412" s="301">
        <v>43870430</v>
      </c>
      <c r="L412" s="302">
        <v>179</v>
      </c>
      <c r="M412" s="301">
        <v>229516399</v>
      </c>
      <c r="N412" s="302">
        <v>76</v>
      </c>
      <c r="O412" s="301">
        <v>143486035</v>
      </c>
      <c r="P412" s="302">
        <v>124</v>
      </c>
      <c r="Q412" s="301">
        <v>33244841</v>
      </c>
      <c r="R412" s="302">
        <v>175</v>
      </c>
      <c r="S412" s="301">
        <v>17855405</v>
      </c>
      <c r="T412" s="301">
        <f t="shared" si="6"/>
        <v>1299</v>
      </c>
      <c r="U412" s="303">
        <v>172</v>
      </c>
    </row>
    <row r="413" spans="1:21" x14ac:dyDescent="0.25">
      <c r="A413" s="300">
        <v>890704021</v>
      </c>
      <c r="B413" s="65" t="s">
        <v>1016</v>
      </c>
      <c r="C413" s="65" t="s">
        <v>1017</v>
      </c>
      <c r="D413" s="65" t="s">
        <v>1018</v>
      </c>
      <c r="E413" s="65" t="s">
        <v>520</v>
      </c>
      <c r="F413" s="65" t="s">
        <v>521</v>
      </c>
      <c r="G413" s="65" t="s">
        <v>656</v>
      </c>
      <c r="H413" s="84">
        <v>412</v>
      </c>
      <c r="I413" s="301">
        <v>100157276</v>
      </c>
      <c r="J413" s="302">
        <v>203</v>
      </c>
      <c r="K413" s="301">
        <v>76012674</v>
      </c>
      <c r="L413" s="302">
        <v>1665</v>
      </c>
      <c r="M413" s="301">
        <v>27805304</v>
      </c>
      <c r="N413" s="302">
        <v>1926</v>
      </c>
      <c r="O413" s="301">
        <v>6035815</v>
      </c>
      <c r="P413" s="302">
        <v>1854</v>
      </c>
      <c r="Q413" s="301">
        <v>1464303</v>
      </c>
      <c r="R413" s="302">
        <v>1370</v>
      </c>
      <c r="S413" s="301">
        <v>1336020</v>
      </c>
      <c r="T413" s="301">
        <f t="shared" si="6"/>
        <v>7430</v>
      </c>
      <c r="U413" s="303">
        <v>860</v>
      </c>
    </row>
    <row r="414" spans="1:21" x14ac:dyDescent="0.25">
      <c r="A414" s="300">
        <v>800125872</v>
      </c>
      <c r="B414" s="65" t="s">
        <v>1019</v>
      </c>
      <c r="C414" s="65" t="s">
        <v>511</v>
      </c>
      <c r="D414" s="65" t="s">
        <v>511</v>
      </c>
      <c r="E414" s="65" t="s">
        <v>520</v>
      </c>
      <c r="F414" s="65" t="s">
        <v>521</v>
      </c>
      <c r="G414" s="65" t="s">
        <v>800</v>
      </c>
      <c r="H414" s="296">
        <v>413</v>
      </c>
      <c r="I414" s="301">
        <v>99991657</v>
      </c>
      <c r="J414" s="302">
        <v>183</v>
      </c>
      <c r="K414" s="301">
        <v>86421495</v>
      </c>
      <c r="L414" s="302">
        <v>4571</v>
      </c>
      <c r="M414" s="301">
        <v>8484426</v>
      </c>
      <c r="N414" s="302">
        <v>1381</v>
      </c>
      <c r="O414" s="301">
        <v>8484426</v>
      </c>
      <c r="P414" s="302">
        <v>649</v>
      </c>
      <c r="Q414" s="301">
        <v>5104844</v>
      </c>
      <c r="R414" s="302">
        <v>162</v>
      </c>
      <c r="S414" s="301">
        <v>18902833</v>
      </c>
      <c r="T414" s="301">
        <f t="shared" si="6"/>
        <v>7359</v>
      </c>
      <c r="U414" s="303">
        <v>854</v>
      </c>
    </row>
    <row r="415" spans="1:21" x14ac:dyDescent="0.25">
      <c r="A415" s="300">
        <v>899999002</v>
      </c>
      <c r="B415" s="65" t="s">
        <v>1020</v>
      </c>
      <c r="C415" s="65" t="s">
        <v>511</v>
      </c>
      <c r="D415" s="65" t="s">
        <v>511</v>
      </c>
      <c r="E415" s="65" t="s">
        <v>520</v>
      </c>
      <c r="F415" s="65" t="s">
        <v>521</v>
      </c>
      <c r="G415" s="65" t="s">
        <v>605</v>
      </c>
      <c r="H415" s="84">
        <v>414</v>
      </c>
      <c r="I415" s="301">
        <v>99728528</v>
      </c>
      <c r="J415" s="302">
        <v>245</v>
      </c>
      <c r="K415" s="301">
        <v>61843348</v>
      </c>
      <c r="L415" s="302">
        <v>1214</v>
      </c>
      <c r="M415" s="301">
        <v>39100645</v>
      </c>
      <c r="N415" s="302">
        <v>650</v>
      </c>
      <c r="O415" s="301">
        <v>18799471</v>
      </c>
      <c r="P415" s="302">
        <v>1574</v>
      </c>
      <c r="Q415" s="301">
        <v>1774327</v>
      </c>
      <c r="R415" s="302">
        <v>734</v>
      </c>
      <c r="S415" s="301">
        <v>3083801</v>
      </c>
      <c r="T415" s="301">
        <f t="shared" si="6"/>
        <v>4831</v>
      </c>
      <c r="U415" s="303">
        <v>588</v>
      </c>
    </row>
    <row r="416" spans="1:21" x14ac:dyDescent="0.25">
      <c r="A416" s="300">
        <v>800206842</v>
      </c>
      <c r="B416" s="65" t="s">
        <v>1021</v>
      </c>
      <c r="C416" s="65" t="s">
        <v>511</v>
      </c>
      <c r="D416" s="65" t="s">
        <v>511</v>
      </c>
      <c r="E416" s="65" t="s">
        <v>520</v>
      </c>
      <c r="F416" s="65" t="s">
        <v>521</v>
      </c>
      <c r="G416" s="65" t="s">
        <v>724</v>
      </c>
      <c r="H416" s="296">
        <v>415</v>
      </c>
      <c r="I416" s="301">
        <v>99710641</v>
      </c>
      <c r="J416" s="302">
        <v>207.5</v>
      </c>
      <c r="K416" s="301">
        <v>73104881</v>
      </c>
      <c r="L416" s="302">
        <v>362</v>
      </c>
      <c r="M416" s="301">
        <v>124286703</v>
      </c>
      <c r="N416" s="302">
        <v>293</v>
      </c>
      <c r="O416" s="301">
        <v>42126515</v>
      </c>
      <c r="P416" s="302">
        <v>175</v>
      </c>
      <c r="Q416" s="301">
        <v>22390249</v>
      </c>
      <c r="R416" s="302">
        <v>256</v>
      </c>
      <c r="S416" s="301">
        <v>11492171</v>
      </c>
      <c r="T416" s="301">
        <f t="shared" si="6"/>
        <v>1708.5</v>
      </c>
      <c r="U416" s="303">
        <v>218</v>
      </c>
    </row>
    <row r="417" spans="1:21" x14ac:dyDescent="0.25">
      <c r="A417" s="300">
        <v>860002537</v>
      </c>
      <c r="B417" s="65" t="s">
        <v>1022</v>
      </c>
      <c r="C417" s="65" t="s">
        <v>612</v>
      </c>
      <c r="D417" s="65" t="s">
        <v>544</v>
      </c>
      <c r="E417" s="65" t="s">
        <v>520</v>
      </c>
      <c r="F417" s="65" t="s">
        <v>521</v>
      </c>
      <c r="G417" s="65" t="s">
        <v>545</v>
      </c>
      <c r="H417" s="84">
        <v>416</v>
      </c>
      <c r="I417" s="301">
        <v>99550270</v>
      </c>
      <c r="J417" s="302">
        <v>180.5</v>
      </c>
      <c r="K417" s="301">
        <v>89230051</v>
      </c>
      <c r="L417" s="302">
        <v>1022</v>
      </c>
      <c r="M417" s="301">
        <v>46345400</v>
      </c>
      <c r="N417" s="302">
        <v>1789</v>
      </c>
      <c r="O417" s="301">
        <v>6600715</v>
      </c>
      <c r="P417" s="302">
        <v>900</v>
      </c>
      <c r="Q417" s="301">
        <v>3436330</v>
      </c>
      <c r="R417" s="302">
        <v>523</v>
      </c>
      <c r="S417" s="301">
        <v>4707643</v>
      </c>
      <c r="T417" s="301">
        <f t="shared" si="6"/>
        <v>4830.5</v>
      </c>
      <c r="U417" s="303">
        <v>589</v>
      </c>
    </row>
    <row r="418" spans="1:21" x14ac:dyDescent="0.25">
      <c r="A418" s="300">
        <v>860000751</v>
      </c>
      <c r="B418" s="65" t="s">
        <v>1023</v>
      </c>
      <c r="C418" s="65" t="s">
        <v>511</v>
      </c>
      <c r="D418" s="65" t="s">
        <v>511</v>
      </c>
      <c r="E418" s="65" t="s">
        <v>520</v>
      </c>
      <c r="F418" s="65" t="s">
        <v>521</v>
      </c>
      <c r="G418" s="65" t="s">
        <v>605</v>
      </c>
      <c r="H418" s="296">
        <v>417</v>
      </c>
      <c r="I418" s="301">
        <v>99523451</v>
      </c>
      <c r="J418" s="302">
        <v>296.5</v>
      </c>
      <c r="K418" s="301">
        <v>50481558</v>
      </c>
      <c r="L418" s="302">
        <v>279</v>
      </c>
      <c r="M418" s="301">
        <v>158991625</v>
      </c>
      <c r="N418" s="302">
        <v>158</v>
      </c>
      <c r="O418" s="301">
        <v>76518794</v>
      </c>
      <c r="P418" s="302">
        <v>288</v>
      </c>
      <c r="Q418" s="301">
        <v>13572497</v>
      </c>
      <c r="R418" s="302">
        <v>522</v>
      </c>
      <c r="S418" s="301">
        <v>4713055</v>
      </c>
      <c r="T418" s="301">
        <f t="shared" si="6"/>
        <v>1960.5</v>
      </c>
      <c r="U418" s="303">
        <v>245</v>
      </c>
    </row>
    <row r="419" spans="1:21" x14ac:dyDescent="0.25">
      <c r="A419" s="300">
        <v>890104687</v>
      </c>
      <c r="B419" s="65" t="s">
        <v>1024</v>
      </c>
      <c r="C419" s="65" t="s">
        <v>1025</v>
      </c>
      <c r="D419" s="65" t="s">
        <v>586</v>
      </c>
      <c r="E419" s="65" t="s">
        <v>520</v>
      </c>
      <c r="F419" s="65" t="s">
        <v>521</v>
      </c>
      <c r="G419" s="65" t="s">
        <v>545</v>
      </c>
      <c r="H419" s="84">
        <v>418</v>
      </c>
      <c r="I419" s="301">
        <v>99125427</v>
      </c>
      <c r="J419" s="302">
        <v>280.5</v>
      </c>
      <c r="K419" s="301">
        <v>54107375</v>
      </c>
      <c r="L419" s="302">
        <v>611</v>
      </c>
      <c r="M419" s="301">
        <v>78334777</v>
      </c>
      <c r="N419" s="302">
        <v>616</v>
      </c>
      <c r="O419" s="301">
        <v>20269893</v>
      </c>
      <c r="P419" s="302">
        <v>457</v>
      </c>
      <c r="Q419" s="301">
        <v>7858456</v>
      </c>
      <c r="R419" s="302">
        <v>1502</v>
      </c>
      <c r="S419" s="301">
        <v>1180643</v>
      </c>
      <c r="T419" s="301">
        <f t="shared" si="6"/>
        <v>3884.5</v>
      </c>
      <c r="U419" s="303">
        <v>463</v>
      </c>
    </row>
    <row r="420" spans="1:21" x14ac:dyDescent="0.25">
      <c r="A420" s="300">
        <v>890503314</v>
      </c>
      <c r="B420" s="65" t="s">
        <v>1026</v>
      </c>
      <c r="C420" s="65" t="s">
        <v>773</v>
      </c>
      <c r="D420" s="65" t="s">
        <v>774</v>
      </c>
      <c r="E420" s="65" t="s">
        <v>520</v>
      </c>
      <c r="F420" s="65" t="s">
        <v>521</v>
      </c>
      <c r="G420" s="65" t="s">
        <v>766</v>
      </c>
      <c r="H420" s="296">
        <v>419</v>
      </c>
      <c r="I420" s="301">
        <v>98890422</v>
      </c>
      <c r="J420" s="302">
        <v>216</v>
      </c>
      <c r="K420" s="301">
        <v>69436887</v>
      </c>
      <c r="L420" s="302">
        <v>494</v>
      </c>
      <c r="M420" s="301">
        <v>93767276</v>
      </c>
      <c r="N420" s="302">
        <v>398</v>
      </c>
      <c r="O420" s="301">
        <v>31437459</v>
      </c>
      <c r="P420" s="302">
        <v>348</v>
      </c>
      <c r="Q420" s="301">
        <v>10868341</v>
      </c>
      <c r="R420" s="302">
        <v>328</v>
      </c>
      <c r="S420" s="301">
        <v>8590379</v>
      </c>
      <c r="T420" s="301">
        <f t="shared" si="6"/>
        <v>2203</v>
      </c>
      <c r="U420" s="303">
        <v>282</v>
      </c>
    </row>
    <row r="421" spans="1:21" x14ac:dyDescent="0.25">
      <c r="A421" s="300">
        <v>860006543</v>
      </c>
      <c r="B421" s="65" t="s">
        <v>1027</v>
      </c>
      <c r="C421" s="65" t="s">
        <v>511</v>
      </c>
      <c r="D421" s="65" t="s">
        <v>511</v>
      </c>
      <c r="E421" s="65" t="s">
        <v>520</v>
      </c>
      <c r="F421" s="65" t="s">
        <v>521</v>
      </c>
      <c r="G421" s="65" t="s">
        <v>841</v>
      </c>
      <c r="H421" s="84">
        <v>420</v>
      </c>
      <c r="I421" s="301">
        <v>98536625</v>
      </c>
      <c r="J421" s="302">
        <v>200</v>
      </c>
      <c r="K421" s="301">
        <v>77567248</v>
      </c>
      <c r="L421" s="302">
        <v>1513</v>
      </c>
      <c r="M421" s="301">
        <v>31084670</v>
      </c>
      <c r="N421" s="302">
        <v>433</v>
      </c>
      <c r="O421" s="301">
        <v>28893592</v>
      </c>
      <c r="P421" s="302">
        <v>631</v>
      </c>
      <c r="Q421" s="301">
        <v>5248413</v>
      </c>
      <c r="R421" s="302">
        <v>467</v>
      </c>
      <c r="S421" s="301">
        <v>5503112</v>
      </c>
      <c r="T421" s="301">
        <f t="shared" si="6"/>
        <v>3664</v>
      </c>
      <c r="U421" s="303">
        <v>436</v>
      </c>
    </row>
    <row r="422" spans="1:21" x14ac:dyDescent="0.25">
      <c r="A422" s="300">
        <v>900020750</v>
      </c>
      <c r="B422" s="65" t="s">
        <v>1028</v>
      </c>
      <c r="C422" s="65" t="s">
        <v>511</v>
      </c>
      <c r="D422" s="65" t="s">
        <v>511</v>
      </c>
      <c r="E422" s="65" t="s">
        <v>520</v>
      </c>
      <c r="F422" s="65" t="s">
        <v>521</v>
      </c>
      <c r="G422" s="65" t="s">
        <v>724</v>
      </c>
      <c r="H422" s="296">
        <v>421</v>
      </c>
      <c r="I422" s="301">
        <v>98364671</v>
      </c>
      <c r="J422" s="302">
        <v>206</v>
      </c>
      <c r="K422" s="301">
        <v>73943927</v>
      </c>
      <c r="L422" s="302">
        <v>524</v>
      </c>
      <c r="M422" s="301">
        <v>89990482</v>
      </c>
      <c r="N422" s="302">
        <v>486</v>
      </c>
      <c r="O422" s="301">
        <v>25659663</v>
      </c>
      <c r="P422" s="302">
        <v>187</v>
      </c>
      <c r="Q422" s="301">
        <v>21017430</v>
      </c>
      <c r="R422" s="302">
        <v>212</v>
      </c>
      <c r="S422" s="301">
        <v>13995716</v>
      </c>
      <c r="T422" s="301">
        <f t="shared" si="6"/>
        <v>2036</v>
      </c>
      <c r="U422" s="303">
        <v>257</v>
      </c>
    </row>
    <row r="423" spans="1:21" x14ac:dyDescent="0.25">
      <c r="A423" s="300">
        <v>860054249</v>
      </c>
      <c r="B423" s="65" t="s">
        <v>1029</v>
      </c>
      <c r="C423" s="65" t="s">
        <v>511</v>
      </c>
      <c r="D423" s="65" t="s">
        <v>511</v>
      </c>
      <c r="E423" s="65" t="s">
        <v>520</v>
      </c>
      <c r="F423" s="65" t="s">
        <v>521</v>
      </c>
      <c r="G423" s="65" t="s">
        <v>564</v>
      </c>
      <c r="H423" s="84">
        <v>422</v>
      </c>
      <c r="I423" s="301">
        <v>97418844</v>
      </c>
      <c r="J423" s="302">
        <v>316.5</v>
      </c>
      <c r="K423" s="301">
        <v>46385164</v>
      </c>
      <c r="L423" s="302">
        <v>409</v>
      </c>
      <c r="M423" s="301">
        <v>111823422</v>
      </c>
      <c r="N423" s="302">
        <v>407</v>
      </c>
      <c r="O423" s="301">
        <v>31090448</v>
      </c>
      <c r="P423" s="302">
        <v>338</v>
      </c>
      <c r="Q423" s="301">
        <v>11457635</v>
      </c>
      <c r="R423" s="302">
        <v>388</v>
      </c>
      <c r="S423" s="301">
        <v>6818870</v>
      </c>
      <c r="T423" s="301">
        <f t="shared" si="6"/>
        <v>2280.5</v>
      </c>
      <c r="U423" s="303">
        <v>291</v>
      </c>
    </row>
    <row r="424" spans="1:21" x14ac:dyDescent="0.25">
      <c r="A424" s="300">
        <v>830135235</v>
      </c>
      <c r="B424" s="65" t="s">
        <v>1030</v>
      </c>
      <c r="C424" s="65" t="s">
        <v>511</v>
      </c>
      <c r="D424" s="65" t="s">
        <v>511</v>
      </c>
      <c r="E424" s="65" t="s">
        <v>520</v>
      </c>
      <c r="F424" s="65" t="s">
        <v>521</v>
      </c>
      <c r="G424" s="65" t="s">
        <v>509</v>
      </c>
      <c r="H424" s="296">
        <v>423</v>
      </c>
      <c r="I424" s="301">
        <v>96422893</v>
      </c>
      <c r="J424" s="302">
        <v>1030.5</v>
      </c>
      <c r="K424" s="301">
        <v>10812676</v>
      </c>
      <c r="L424" s="302">
        <v>182</v>
      </c>
      <c r="M424" s="301">
        <v>225620158</v>
      </c>
      <c r="N424" s="302">
        <v>47</v>
      </c>
      <c r="O424" s="301">
        <v>225620158</v>
      </c>
      <c r="P424" s="302">
        <v>19</v>
      </c>
      <c r="Q424" s="301">
        <v>222485029</v>
      </c>
      <c r="R424" s="302">
        <v>850</v>
      </c>
      <c r="S424" s="301">
        <v>2486094</v>
      </c>
      <c r="T424" s="301">
        <f t="shared" si="6"/>
        <v>2551.5</v>
      </c>
      <c r="U424" s="303">
        <v>317</v>
      </c>
    </row>
    <row r="425" spans="1:21" x14ac:dyDescent="0.25">
      <c r="A425" s="300">
        <v>900087151</v>
      </c>
      <c r="B425" s="65" t="s">
        <v>1031</v>
      </c>
      <c r="C425" s="65" t="s">
        <v>620</v>
      </c>
      <c r="D425" s="65" t="s">
        <v>621</v>
      </c>
      <c r="E425" s="65" t="s">
        <v>520</v>
      </c>
      <c r="F425" s="65" t="s">
        <v>521</v>
      </c>
      <c r="G425" s="65" t="s">
        <v>627</v>
      </c>
      <c r="H425" s="84">
        <v>424</v>
      </c>
      <c r="I425" s="301">
        <v>96198079</v>
      </c>
      <c r="J425" s="302">
        <v>196</v>
      </c>
      <c r="K425" s="301">
        <v>78844162</v>
      </c>
      <c r="L425" s="302">
        <v>12810</v>
      </c>
      <c r="M425" s="301">
        <v>1190000</v>
      </c>
      <c r="N425" s="302">
        <v>7053</v>
      </c>
      <c r="O425" s="301">
        <v>1190000</v>
      </c>
      <c r="P425" s="302">
        <v>2496</v>
      </c>
      <c r="Q425" s="301">
        <v>1001860</v>
      </c>
      <c r="R425" s="302">
        <v>276</v>
      </c>
      <c r="S425" s="301">
        <v>10759078</v>
      </c>
      <c r="T425" s="301">
        <f t="shared" si="6"/>
        <v>23255</v>
      </c>
      <c r="U425" s="303">
        <v>2929</v>
      </c>
    </row>
    <row r="426" spans="1:21" x14ac:dyDescent="0.25">
      <c r="A426" s="300">
        <v>860063810</v>
      </c>
      <c r="B426" s="65" t="s">
        <v>1032</v>
      </c>
      <c r="C426" s="65" t="s">
        <v>511</v>
      </c>
      <c r="D426" s="65" t="s">
        <v>511</v>
      </c>
      <c r="E426" s="65" t="s">
        <v>520</v>
      </c>
      <c r="F426" s="65" t="s">
        <v>521</v>
      </c>
      <c r="G426" s="65" t="s">
        <v>509</v>
      </c>
      <c r="H426" s="296">
        <v>425</v>
      </c>
      <c r="I426" s="301">
        <v>95829551</v>
      </c>
      <c r="J426" s="302">
        <v>173</v>
      </c>
      <c r="K426" s="301">
        <v>94411865</v>
      </c>
      <c r="L426" s="302">
        <v>8551</v>
      </c>
      <c r="M426" s="301">
        <v>3089585</v>
      </c>
      <c r="N426" s="302">
        <v>3382</v>
      </c>
      <c r="O426" s="301">
        <v>3089585</v>
      </c>
      <c r="P426" s="302">
        <v>1355</v>
      </c>
      <c r="Q426" s="301">
        <v>2082275</v>
      </c>
      <c r="R426" s="302">
        <v>310</v>
      </c>
      <c r="S426" s="301">
        <v>9267694</v>
      </c>
      <c r="T426" s="301">
        <f t="shared" si="6"/>
        <v>14196</v>
      </c>
      <c r="U426" s="303">
        <v>1710</v>
      </c>
    </row>
    <row r="427" spans="1:21" x14ac:dyDescent="0.25">
      <c r="A427" s="300">
        <v>860023522</v>
      </c>
      <c r="B427" s="65" t="s">
        <v>1033</v>
      </c>
      <c r="C427" s="65" t="s">
        <v>511</v>
      </c>
      <c r="D427" s="65" t="s">
        <v>511</v>
      </c>
      <c r="E427" s="65" t="s">
        <v>1034</v>
      </c>
      <c r="F427" s="65" t="s">
        <v>521</v>
      </c>
      <c r="G427" s="65" t="s">
        <v>509</v>
      </c>
      <c r="H427" s="84">
        <v>426</v>
      </c>
      <c r="I427" s="301">
        <v>95826603</v>
      </c>
      <c r="J427" s="302">
        <v>197.5</v>
      </c>
      <c r="K427" s="301">
        <v>78399204</v>
      </c>
      <c r="L427" s="302">
        <v>3891</v>
      </c>
      <c r="M427" s="301">
        <v>10349174</v>
      </c>
      <c r="N427" s="302">
        <v>1133</v>
      </c>
      <c r="O427" s="301">
        <v>10349174</v>
      </c>
      <c r="P427" s="302">
        <v>490</v>
      </c>
      <c r="Q427" s="301">
        <v>7100710</v>
      </c>
      <c r="R427" s="302">
        <v>1633</v>
      </c>
      <c r="S427" s="301">
        <v>1053880</v>
      </c>
      <c r="T427" s="301">
        <f t="shared" si="6"/>
        <v>7770.5</v>
      </c>
      <c r="U427" s="303">
        <v>900</v>
      </c>
    </row>
    <row r="428" spans="1:21" x14ac:dyDescent="0.25">
      <c r="A428" s="300">
        <v>800022127</v>
      </c>
      <c r="B428" s="65" t="s">
        <v>1035</v>
      </c>
      <c r="C428" s="65" t="s">
        <v>511</v>
      </c>
      <c r="D428" s="65" t="s">
        <v>511</v>
      </c>
      <c r="E428" s="65" t="s">
        <v>520</v>
      </c>
      <c r="F428" s="65" t="s">
        <v>521</v>
      </c>
      <c r="G428" s="65" t="s">
        <v>509</v>
      </c>
      <c r="H428" s="296">
        <v>427</v>
      </c>
      <c r="I428" s="301">
        <v>95700150</v>
      </c>
      <c r="J428" s="302">
        <v>171.5</v>
      </c>
      <c r="K428" s="301">
        <v>95233248</v>
      </c>
      <c r="L428" s="302">
        <v>3672</v>
      </c>
      <c r="M428" s="301">
        <v>11073406</v>
      </c>
      <c r="N428" s="302">
        <v>1060</v>
      </c>
      <c r="O428" s="301">
        <v>11073406</v>
      </c>
      <c r="P428" s="302">
        <v>349</v>
      </c>
      <c r="Q428" s="301">
        <v>10845866</v>
      </c>
      <c r="R428" s="302">
        <v>281</v>
      </c>
      <c r="S428" s="301">
        <v>10567594</v>
      </c>
      <c r="T428" s="301">
        <f t="shared" si="6"/>
        <v>5960.5</v>
      </c>
      <c r="U428" s="303">
        <v>699</v>
      </c>
    </row>
    <row r="429" spans="1:21" x14ac:dyDescent="0.25">
      <c r="A429" s="300">
        <v>800232356</v>
      </c>
      <c r="B429" s="65" t="s">
        <v>1036</v>
      </c>
      <c r="C429" s="65" t="s">
        <v>511</v>
      </c>
      <c r="D429" s="65" t="s">
        <v>511</v>
      </c>
      <c r="E429" s="65" t="s">
        <v>520</v>
      </c>
      <c r="F429" s="65" t="s">
        <v>521</v>
      </c>
      <c r="G429" s="65" t="s">
        <v>564</v>
      </c>
      <c r="H429" s="84">
        <v>428</v>
      </c>
      <c r="I429" s="301">
        <v>95670676</v>
      </c>
      <c r="J429" s="302">
        <v>498.5</v>
      </c>
      <c r="K429" s="301">
        <v>26959172</v>
      </c>
      <c r="L429" s="302">
        <v>295</v>
      </c>
      <c r="M429" s="301">
        <v>153017023</v>
      </c>
      <c r="N429" s="302">
        <v>648</v>
      </c>
      <c r="O429" s="301">
        <v>18802456</v>
      </c>
      <c r="P429" s="302">
        <v>583</v>
      </c>
      <c r="Q429" s="301">
        <v>5681954</v>
      </c>
      <c r="R429" s="302">
        <v>389</v>
      </c>
      <c r="S429" s="301">
        <v>6768068</v>
      </c>
      <c r="T429" s="301">
        <f t="shared" si="6"/>
        <v>2841.5</v>
      </c>
      <c r="U429" s="303">
        <v>348</v>
      </c>
    </row>
    <row r="430" spans="1:21" x14ac:dyDescent="0.25">
      <c r="A430" s="300">
        <v>860048626</v>
      </c>
      <c r="B430" s="65" t="s">
        <v>1037</v>
      </c>
      <c r="C430" s="65" t="s">
        <v>511</v>
      </c>
      <c r="D430" s="65" t="s">
        <v>511</v>
      </c>
      <c r="E430" s="65" t="s">
        <v>520</v>
      </c>
      <c r="F430" s="65" t="s">
        <v>521</v>
      </c>
      <c r="G430" s="65" t="s">
        <v>690</v>
      </c>
      <c r="H430" s="296">
        <v>429</v>
      </c>
      <c r="I430" s="301">
        <v>95528143</v>
      </c>
      <c r="J430" s="302">
        <v>240.5</v>
      </c>
      <c r="K430" s="301">
        <v>63127750</v>
      </c>
      <c r="L430" s="302">
        <v>527</v>
      </c>
      <c r="M430" s="301">
        <v>89851638</v>
      </c>
      <c r="N430" s="302">
        <v>769</v>
      </c>
      <c r="O430" s="301">
        <v>15531934</v>
      </c>
      <c r="P430" s="302">
        <v>802</v>
      </c>
      <c r="Q430" s="301">
        <v>3977632</v>
      </c>
      <c r="R430" s="302">
        <v>1173</v>
      </c>
      <c r="S430" s="301">
        <v>1607410</v>
      </c>
      <c r="T430" s="301">
        <f t="shared" si="6"/>
        <v>3940.5</v>
      </c>
      <c r="U430" s="303">
        <v>470</v>
      </c>
    </row>
    <row r="431" spans="1:21" x14ac:dyDescent="0.25">
      <c r="A431" s="300">
        <v>890900082</v>
      </c>
      <c r="B431" s="65" t="s">
        <v>1038</v>
      </c>
      <c r="C431" s="65" t="s">
        <v>511</v>
      </c>
      <c r="D431" s="65" t="s">
        <v>511</v>
      </c>
      <c r="E431" s="65" t="s">
        <v>520</v>
      </c>
      <c r="F431" s="65" t="s">
        <v>521</v>
      </c>
      <c r="G431" s="65" t="s">
        <v>564</v>
      </c>
      <c r="H431" s="84">
        <v>430</v>
      </c>
      <c r="I431" s="301">
        <v>95461149</v>
      </c>
      <c r="J431" s="302">
        <v>266</v>
      </c>
      <c r="K431" s="301">
        <v>57135746</v>
      </c>
      <c r="L431" s="302">
        <v>443</v>
      </c>
      <c r="M431" s="301">
        <v>104378517</v>
      </c>
      <c r="N431" s="302">
        <v>309</v>
      </c>
      <c r="O431" s="301">
        <v>40071140</v>
      </c>
      <c r="P431" s="302">
        <v>384</v>
      </c>
      <c r="Q431" s="301">
        <v>9575577</v>
      </c>
      <c r="R431" s="302">
        <v>452</v>
      </c>
      <c r="S431" s="301">
        <v>5733173</v>
      </c>
      <c r="T431" s="301">
        <f t="shared" si="6"/>
        <v>2284</v>
      </c>
      <c r="U431" s="303">
        <v>293</v>
      </c>
    </row>
    <row r="432" spans="1:21" x14ac:dyDescent="0.25">
      <c r="A432" s="300">
        <v>891700612</v>
      </c>
      <c r="B432" s="65" t="s">
        <v>1039</v>
      </c>
      <c r="C432" s="65" t="s">
        <v>940</v>
      </c>
      <c r="D432" s="65" t="s">
        <v>941</v>
      </c>
      <c r="E432" s="65" t="s">
        <v>520</v>
      </c>
      <c r="F432" s="65" t="s">
        <v>521</v>
      </c>
      <c r="G432" s="65" t="s">
        <v>841</v>
      </c>
      <c r="H432" s="296">
        <v>431</v>
      </c>
      <c r="I432" s="301">
        <v>94580182</v>
      </c>
      <c r="J432" s="302">
        <v>356.5</v>
      </c>
      <c r="K432" s="301">
        <v>41266730</v>
      </c>
      <c r="L432" s="302">
        <v>2105</v>
      </c>
      <c r="M432" s="301">
        <v>21236994</v>
      </c>
      <c r="N432" s="302">
        <v>1552</v>
      </c>
      <c r="O432" s="301">
        <v>7666877</v>
      </c>
      <c r="P432" s="302">
        <v>2357</v>
      </c>
      <c r="Q432" s="301">
        <v>1074985</v>
      </c>
      <c r="R432" s="302">
        <v>1263</v>
      </c>
      <c r="S432" s="301">
        <v>1481599</v>
      </c>
      <c r="T432" s="301">
        <f t="shared" si="6"/>
        <v>8064.5</v>
      </c>
      <c r="U432" s="303">
        <v>931</v>
      </c>
    </row>
    <row r="433" spans="1:21" x14ac:dyDescent="0.25">
      <c r="A433" s="300">
        <v>830023542</v>
      </c>
      <c r="B433" s="65" t="s">
        <v>1040</v>
      </c>
      <c r="C433" s="65" t="s">
        <v>505</v>
      </c>
      <c r="D433" s="65" t="s">
        <v>506</v>
      </c>
      <c r="E433" s="65" t="s">
        <v>520</v>
      </c>
      <c r="F433" s="65" t="s">
        <v>521</v>
      </c>
      <c r="G433" s="65" t="s">
        <v>668</v>
      </c>
      <c r="H433" s="84">
        <v>432</v>
      </c>
      <c r="I433" s="301">
        <v>94409684</v>
      </c>
      <c r="J433" s="302">
        <v>586</v>
      </c>
      <c r="K433" s="301">
        <v>22241638</v>
      </c>
      <c r="L433" s="302">
        <v>698</v>
      </c>
      <c r="M433" s="301">
        <v>69043252</v>
      </c>
      <c r="N433" s="302">
        <v>1171</v>
      </c>
      <c r="O433" s="301">
        <v>9958017</v>
      </c>
      <c r="P433" s="302">
        <v>451</v>
      </c>
      <c r="Q433" s="301">
        <v>7953747</v>
      </c>
      <c r="R433" s="302">
        <v>321</v>
      </c>
      <c r="S433" s="301">
        <v>8851307</v>
      </c>
      <c r="T433" s="301">
        <f t="shared" si="6"/>
        <v>3659</v>
      </c>
      <c r="U433" s="303">
        <v>435</v>
      </c>
    </row>
    <row r="434" spans="1:21" x14ac:dyDescent="0.25">
      <c r="A434" s="300">
        <v>890903035</v>
      </c>
      <c r="B434" s="65" t="s">
        <v>1041</v>
      </c>
      <c r="C434" s="65" t="s">
        <v>511</v>
      </c>
      <c r="D434" s="65" t="s">
        <v>511</v>
      </c>
      <c r="E434" s="65" t="s">
        <v>520</v>
      </c>
      <c r="F434" s="65" t="s">
        <v>521</v>
      </c>
      <c r="G434" s="65" t="s">
        <v>931</v>
      </c>
      <c r="H434" s="296">
        <v>433</v>
      </c>
      <c r="I434" s="301">
        <v>94340217</v>
      </c>
      <c r="J434" s="302">
        <v>259.5</v>
      </c>
      <c r="K434" s="301">
        <v>58348242</v>
      </c>
      <c r="L434" s="302">
        <v>862</v>
      </c>
      <c r="M434" s="301">
        <v>56146693</v>
      </c>
      <c r="N434" s="302">
        <v>2752</v>
      </c>
      <c r="O434" s="301">
        <v>3969793</v>
      </c>
      <c r="P434" s="302">
        <v>2425</v>
      </c>
      <c r="Q434" s="301">
        <v>1036160</v>
      </c>
      <c r="R434" s="302">
        <v>1181</v>
      </c>
      <c r="S434" s="301">
        <v>1594447</v>
      </c>
      <c r="T434" s="301">
        <f t="shared" si="6"/>
        <v>7912.5</v>
      </c>
      <c r="U434" s="303">
        <v>912</v>
      </c>
    </row>
    <row r="435" spans="1:21" x14ac:dyDescent="0.25">
      <c r="A435" s="300">
        <v>890301054</v>
      </c>
      <c r="B435" s="65" t="s">
        <v>1042</v>
      </c>
      <c r="C435" s="65" t="s">
        <v>547</v>
      </c>
      <c r="D435" s="65" t="s">
        <v>544</v>
      </c>
      <c r="E435" s="65" t="s">
        <v>520</v>
      </c>
      <c r="F435" s="65" t="s">
        <v>521</v>
      </c>
      <c r="G435" s="65" t="s">
        <v>525</v>
      </c>
      <c r="H435" s="84">
        <v>434</v>
      </c>
      <c r="I435" s="301">
        <v>94070006</v>
      </c>
      <c r="J435" s="302">
        <v>269.5</v>
      </c>
      <c r="K435" s="301">
        <v>56190084</v>
      </c>
      <c r="L435" s="302">
        <v>428</v>
      </c>
      <c r="M435" s="301">
        <v>106554972</v>
      </c>
      <c r="N435" s="302">
        <v>332</v>
      </c>
      <c r="O435" s="301">
        <v>37359426</v>
      </c>
      <c r="P435" s="302">
        <v>212</v>
      </c>
      <c r="Q435" s="301">
        <v>18304768</v>
      </c>
      <c r="R435" s="302">
        <v>274</v>
      </c>
      <c r="S435" s="301">
        <v>10857178</v>
      </c>
      <c r="T435" s="301">
        <f t="shared" si="6"/>
        <v>1949.5</v>
      </c>
      <c r="U435" s="303">
        <v>244</v>
      </c>
    </row>
    <row r="436" spans="1:21" x14ac:dyDescent="0.25">
      <c r="A436" s="300">
        <v>860054886</v>
      </c>
      <c r="B436" s="65" t="s">
        <v>1043</v>
      </c>
      <c r="C436" s="65" t="s">
        <v>511</v>
      </c>
      <c r="D436" s="65" t="s">
        <v>511</v>
      </c>
      <c r="E436" s="65" t="s">
        <v>520</v>
      </c>
      <c r="F436" s="65" t="s">
        <v>521</v>
      </c>
      <c r="G436" s="65" t="s">
        <v>618</v>
      </c>
      <c r="H436" s="296">
        <v>435</v>
      </c>
      <c r="I436" s="301">
        <v>93586641</v>
      </c>
      <c r="J436" s="302">
        <v>349.5</v>
      </c>
      <c r="K436" s="301">
        <v>41821358</v>
      </c>
      <c r="L436" s="302">
        <v>480</v>
      </c>
      <c r="M436" s="301">
        <v>96653625</v>
      </c>
      <c r="N436" s="302">
        <v>609</v>
      </c>
      <c r="O436" s="301">
        <v>20448071</v>
      </c>
      <c r="P436" s="302">
        <v>593</v>
      </c>
      <c r="Q436" s="301">
        <v>5601540</v>
      </c>
      <c r="R436" s="302">
        <v>1064</v>
      </c>
      <c r="S436" s="301">
        <v>1821123</v>
      </c>
      <c r="T436" s="301">
        <f t="shared" si="6"/>
        <v>3530.5</v>
      </c>
      <c r="U436" s="303">
        <v>421</v>
      </c>
    </row>
    <row r="437" spans="1:21" x14ac:dyDescent="0.25">
      <c r="A437" s="300">
        <v>830010181</v>
      </c>
      <c r="B437" s="65" t="s">
        <v>1044</v>
      </c>
      <c r="C437" s="65" t="s">
        <v>511</v>
      </c>
      <c r="D437" s="65" t="s">
        <v>511</v>
      </c>
      <c r="E437" s="65" t="s">
        <v>520</v>
      </c>
      <c r="F437" s="65" t="s">
        <v>521</v>
      </c>
      <c r="G437" s="65" t="s">
        <v>564</v>
      </c>
      <c r="H437" s="84">
        <v>436</v>
      </c>
      <c r="I437" s="301">
        <v>93515784</v>
      </c>
      <c r="J437" s="302">
        <v>302.5</v>
      </c>
      <c r="K437" s="301">
        <v>49498833</v>
      </c>
      <c r="L437" s="302">
        <v>211</v>
      </c>
      <c r="M437" s="301">
        <v>196484116</v>
      </c>
      <c r="N437" s="302">
        <v>186</v>
      </c>
      <c r="O437" s="301">
        <v>64092811</v>
      </c>
      <c r="P437" s="302">
        <v>167</v>
      </c>
      <c r="Q437" s="301">
        <v>23480007</v>
      </c>
      <c r="R437" s="302">
        <v>223</v>
      </c>
      <c r="S437" s="301">
        <v>13442057</v>
      </c>
      <c r="T437" s="301">
        <f t="shared" si="6"/>
        <v>1525.5</v>
      </c>
      <c r="U437" s="303">
        <v>192</v>
      </c>
    </row>
    <row r="438" spans="1:21" x14ac:dyDescent="0.25">
      <c r="A438" s="300">
        <v>800080027</v>
      </c>
      <c r="B438" s="65" t="s">
        <v>1045</v>
      </c>
      <c r="C438" s="65" t="s">
        <v>505</v>
      </c>
      <c r="D438" s="65" t="s">
        <v>506</v>
      </c>
      <c r="E438" s="65" t="s">
        <v>520</v>
      </c>
      <c r="F438" s="65" t="s">
        <v>521</v>
      </c>
      <c r="G438" s="65" t="s">
        <v>694</v>
      </c>
      <c r="H438" s="296">
        <v>437</v>
      </c>
      <c r="I438" s="301">
        <v>93296300</v>
      </c>
      <c r="J438" s="302">
        <v>720</v>
      </c>
      <c r="K438" s="301">
        <v>17133562</v>
      </c>
      <c r="L438" s="302">
        <v>334</v>
      </c>
      <c r="M438" s="301">
        <v>136697062</v>
      </c>
      <c r="N438" s="302">
        <v>695</v>
      </c>
      <c r="O438" s="301">
        <v>17538535</v>
      </c>
      <c r="P438" s="302">
        <v>2088</v>
      </c>
      <c r="Q438" s="301">
        <v>1273378</v>
      </c>
      <c r="R438" s="302">
        <v>2168</v>
      </c>
      <c r="S438" s="301">
        <v>722195</v>
      </c>
      <c r="T438" s="301">
        <f t="shared" si="6"/>
        <v>6442</v>
      </c>
      <c r="U438" s="303">
        <v>742</v>
      </c>
    </row>
    <row r="439" spans="1:21" x14ac:dyDescent="0.25">
      <c r="A439" s="300">
        <v>892002290</v>
      </c>
      <c r="B439" s="65" t="s">
        <v>1046</v>
      </c>
      <c r="C439" s="65" t="s">
        <v>1047</v>
      </c>
      <c r="D439" s="65" t="s">
        <v>1048</v>
      </c>
      <c r="E439" s="65" t="s">
        <v>520</v>
      </c>
      <c r="F439" s="65" t="s">
        <v>521</v>
      </c>
      <c r="G439" s="65" t="s">
        <v>525</v>
      </c>
      <c r="H439" s="84">
        <v>438</v>
      </c>
      <c r="I439" s="301">
        <v>92977942</v>
      </c>
      <c r="J439" s="302">
        <v>464</v>
      </c>
      <c r="K439" s="301">
        <v>29650751</v>
      </c>
      <c r="L439" s="302">
        <v>326</v>
      </c>
      <c r="M439" s="301">
        <v>137925908</v>
      </c>
      <c r="N439" s="302">
        <v>522</v>
      </c>
      <c r="O439" s="301">
        <v>24058508</v>
      </c>
      <c r="P439" s="302">
        <v>494</v>
      </c>
      <c r="Q439" s="301">
        <v>6968644</v>
      </c>
      <c r="R439" s="302">
        <v>2196</v>
      </c>
      <c r="S439" s="301">
        <v>702507</v>
      </c>
      <c r="T439" s="301">
        <f t="shared" si="6"/>
        <v>4440</v>
      </c>
      <c r="U439" s="303">
        <v>538</v>
      </c>
    </row>
    <row r="440" spans="1:21" x14ac:dyDescent="0.25">
      <c r="A440" s="300">
        <v>800067065</v>
      </c>
      <c r="B440" s="65" t="s">
        <v>1049</v>
      </c>
      <c r="C440" s="65" t="s">
        <v>505</v>
      </c>
      <c r="D440" s="65" t="s">
        <v>506</v>
      </c>
      <c r="E440" s="65" t="s">
        <v>507</v>
      </c>
      <c r="F440" s="65" t="s">
        <v>508</v>
      </c>
      <c r="G440" s="65" t="s">
        <v>800</v>
      </c>
      <c r="H440" s="296">
        <v>439</v>
      </c>
      <c r="I440" s="301">
        <v>92695895</v>
      </c>
      <c r="J440" s="302">
        <v>369.5</v>
      </c>
      <c r="K440" s="301">
        <v>39770293</v>
      </c>
      <c r="L440" s="302">
        <v>610</v>
      </c>
      <c r="M440" s="301">
        <v>78543868</v>
      </c>
      <c r="N440" s="302">
        <v>630</v>
      </c>
      <c r="O440" s="301">
        <v>19614175</v>
      </c>
      <c r="P440" s="302">
        <v>551</v>
      </c>
      <c r="Q440" s="301">
        <v>6165883</v>
      </c>
      <c r="R440" s="302">
        <v>710</v>
      </c>
      <c r="S440" s="301">
        <v>3219091</v>
      </c>
      <c r="T440" s="301">
        <f t="shared" si="6"/>
        <v>3309.5</v>
      </c>
      <c r="U440" s="303">
        <v>394</v>
      </c>
    </row>
    <row r="441" spans="1:21" x14ac:dyDescent="0.25">
      <c r="A441" s="300">
        <v>860010192</v>
      </c>
      <c r="B441" s="65" t="s">
        <v>1050</v>
      </c>
      <c r="C441" s="65" t="s">
        <v>702</v>
      </c>
      <c r="D441" s="65" t="s">
        <v>703</v>
      </c>
      <c r="E441" s="65" t="s">
        <v>520</v>
      </c>
      <c r="F441" s="65" t="s">
        <v>521</v>
      </c>
      <c r="G441" s="65" t="s">
        <v>525</v>
      </c>
      <c r="H441" s="84">
        <v>440</v>
      </c>
      <c r="I441" s="301">
        <v>92455629</v>
      </c>
      <c r="J441" s="302">
        <v>246.5</v>
      </c>
      <c r="K441" s="301">
        <v>61605211</v>
      </c>
      <c r="L441" s="302">
        <v>1165</v>
      </c>
      <c r="M441" s="301">
        <v>41058983</v>
      </c>
      <c r="N441" s="302">
        <v>1479</v>
      </c>
      <c r="O441" s="301">
        <v>7914546</v>
      </c>
      <c r="P441" s="302">
        <v>942</v>
      </c>
      <c r="Q441" s="301">
        <v>3208584</v>
      </c>
      <c r="R441" s="302">
        <v>1304</v>
      </c>
      <c r="S441" s="301">
        <v>1416364</v>
      </c>
      <c r="T441" s="301">
        <f t="shared" si="6"/>
        <v>5576.5</v>
      </c>
      <c r="U441" s="303">
        <v>657</v>
      </c>
    </row>
    <row r="442" spans="1:21" x14ac:dyDescent="0.25">
      <c r="A442" s="300">
        <v>890400080</v>
      </c>
      <c r="B442" s="65" t="s">
        <v>1051</v>
      </c>
      <c r="C442" s="65" t="s">
        <v>620</v>
      </c>
      <c r="D442" s="65" t="s">
        <v>621</v>
      </c>
      <c r="E442" s="65" t="s">
        <v>520</v>
      </c>
      <c r="F442" s="65" t="s">
        <v>521</v>
      </c>
      <c r="G442" s="65" t="s">
        <v>724</v>
      </c>
      <c r="H442" s="296">
        <v>441</v>
      </c>
      <c r="I442" s="301">
        <v>91682078</v>
      </c>
      <c r="J442" s="302">
        <v>256</v>
      </c>
      <c r="K442" s="301">
        <v>59026308</v>
      </c>
      <c r="L442" s="302">
        <v>372</v>
      </c>
      <c r="M442" s="301">
        <v>120490955</v>
      </c>
      <c r="N442" s="302">
        <v>436</v>
      </c>
      <c r="O442" s="301">
        <v>28682316</v>
      </c>
      <c r="P442" s="302">
        <v>192</v>
      </c>
      <c r="Q442" s="301">
        <v>20633920</v>
      </c>
      <c r="R442" s="302">
        <v>312</v>
      </c>
      <c r="S442" s="301">
        <v>9145546</v>
      </c>
      <c r="T442" s="301">
        <f t="shared" si="6"/>
        <v>2009</v>
      </c>
      <c r="U442" s="303">
        <v>253</v>
      </c>
    </row>
    <row r="443" spans="1:21" x14ac:dyDescent="0.25">
      <c r="A443" s="300">
        <v>800229035</v>
      </c>
      <c r="B443" s="65" t="s">
        <v>1052</v>
      </c>
      <c r="C443" s="65" t="s">
        <v>585</v>
      </c>
      <c r="D443" s="65" t="s">
        <v>586</v>
      </c>
      <c r="E443" s="65" t="s">
        <v>520</v>
      </c>
      <c r="F443" s="65" t="s">
        <v>521</v>
      </c>
      <c r="G443" s="65" t="s">
        <v>591</v>
      </c>
      <c r="H443" s="84">
        <v>442</v>
      </c>
      <c r="I443" s="301">
        <v>91477964</v>
      </c>
      <c r="J443" s="302">
        <v>323</v>
      </c>
      <c r="K443" s="301">
        <v>45255900</v>
      </c>
      <c r="L443" s="302">
        <v>402</v>
      </c>
      <c r="M443" s="301">
        <v>112931496</v>
      </c>
      <c r="N443" s="302">
        <v>413</v>
      </c>
      <c r="O443" s="301">
        <v>30804257</v>
      </c>
      <c r="P443" s="302">
        <v>324</v>
      </c>
      <c r="Q443" s="301">
        <v>11812354</v>
      </c>
      <c r="R443" s="302">
        <v>719</v>
      </c>
      <c r="S443" s="301">
        <v>3165429</v>
      </c>
      <c r="T443" s="301">
        <f t="shared" si="6"/>
        <v>2623</v>
      </c>
      <c r="U443" s="303">
        <v>325</v>
      </c>
    </row>
    <row r="444" spans="1:21" x14ac:dyDescent="0.25">
      <c r="A444" s="300">
        <v>860020058</v>
      </c>
      <c r="B444" s="65" t="s">
        <v>1053</v>
      </c>
      <c r="C444" s="65" t="s">
        <v>511</v>
      </c>
      <c r="D444" s="65" t="s">
        <v>511</v>
      </c>
      <c r="E444" s="65" t="s">
        <v>520</v>
      </c>
      <c r="F444" s="65" t="s">
        <v>521</v>
      </c>
      <c r="G444" s="65" t="s">
        <v>556</v>
      </c>
      <c r="H444" s="296">
        <v>443</v>
      </c>
      <c r="I444" s="301">
        <v>90958585</v>
      </c>
      <c r="J444" s="302">
        <v>368.5</v>
      </c>
      <c r="K444" s="301">
        <v>39798845</v>
      </c>
      <c r="L444" s="302">
        <v>134</v>
      </c>
      <c r="M444" s="301">
        <v>305790825</v>
      </c>
      <c r="N444" s="302">
        <v>230</v>
      </c>
      <c r="O444" s="301">
        <v>52167505</v>
      </c>
      <c r="P444" s="302">
        <v>152</v>
      </c>
      <c r="Q444" s="301">
        <v>25570405</v>
      </c>
      <c r="R444" s="302">
        <v>192</v>
      </c>
      <c r="S444" s="301">
        <v>15789207</v>
      </c>
      <c r="T444" s="301">
        <f t="shared" si="6"/>
        <v>1519.5</v>
      </c>
      <c r="U444" s="303">
        <v>193</v>
      </c>
    </row>
    <row r="445" spans="1:21" x14ac:dyDescent="0.25">
      <c r="A445" s="300">
        <v>830066134</v>
      </c>
      <c r="B445" s="65" t="s">
        <v>1054</v>
      </c>
      <c r="C445" s="65" t="s">
        <v>511</v>
      </c>
      <c r="D445" s="65" t="s">
        <v>511</v>
      </c>
      <c r="E445" s="65" t="s">
        <v>520</v>
      </c>
      <c r="F445" s="65" t="s">
        <v>521</v>
      </c>
      <c r="G445" s="65" t="s">
        <v>564</v>
      </c>
      <c r="H445" s="84">
        <v>444</v>
      </c>
      <c r="I445" s="301">
        <v>90842551</v>
      </c>
      <c r="J445" s="302">
        <v>291.5</v>
      </c>
      <c r="K445" s="301">
        <v>51628650</v>
      </c>
      <c r="L445" s="302">
        <v>74</v>
      </c>
      <c r="M445" s="301">
        <v>467850914</v>
      </c>
      <c r="N445" s="302">
        <v>469</v>
      </c>
      <c r="O445" s="301">
        <v>26707254</v>
      </c>
      <c r="P445" s="302">
        <v>242</v>
      </c>
      <c r="Q445" s="301">
        <v>16165214</v>
      </c>
      <c r="R445" s="302">
        <v>396</v>
      </c>
      <c r="S445" s="301">
        <v>6548354</v>
      </c>
      <c r="T445" s="301">
        <f t="shared" si="6"/>
        <v>1916.5</v>
      </c>
      <c r="U445" s="303">
        <v>240</v>
      </c>
    </row>
    <row r="446" spans="1:21" x14ac:dyDescent="0.25">
      <c r="A446" s="300">
        <v>890904138</v>
      </c>
      <c r="B446" s="65" t="s">
        <v>1055</v>
      </c>
      <c r="C446" s="65" t="s">
        <v>505</v>
      </c>
      <c r="D446" s="65" t="s">
        <v>506</v>
      </c>
      <c r="E446" s="65" t="s">
        <v>682</v>
      </c>
      <c r="F446" s="65" t="s">
        <v>521</v>
      </c>
      <c r="G446" s="65" t="s">
        <v>605</v>
      </c>
      <c r="H446" s="296">
        <v>445</v>
      </c>
      <c r="I446" s="301">
        <v>90687771</v>
      </c>
      <c r="J446" s="302">
        <v>345</v>
      </c>
      <c r="K446" s="301">
        <v>42343954</v>
      </c>
      <c r="L446" s="302">
        <v>713</v>
      </c>
      <c r="M446" s="301">
        <v>67785151</v>
      </c>
      <c r="N446" s="302">
        <v>1019</v>
      </c>
      <c r="O446" s="301">
        <v>11614676</v>
      </c>
      <c r="P446" s="302">
        <v>5102</v>
      </c>
      <c r="Q446" s="301">
        <v>363826</v>
      </c>
      <c r="R446" s="302">
        <v>1151</v>
      </c>
      <c r="S446" s="301">
        <v>1637459</v>
      </c>
      <c r="T446" s="301">
        <f t="shared" si="6"/>
        <v>8775</v>
      </c>
      <c r="U446" s="303">
        <v>1026</v>
      </c>
    </row>
    <row r="447" spans="1:21" x14ac:dyDescent="0.25">
      <c r="A447" s="300">
        <v>860003168</v>
      </c>
      <c r="B447" s="65" t="s">
        <v>1056</v>
      </c>
      <c r="C447" s="65" t="s">
        <v>511</v>
      </c>
      <c r="D447" s="65" t="s">
        <v>511</v>
      </c>
      <c r="E447" s="65" t="s">
        <v>520</v>
      </c>
      <c r="F447" s="65" t="s">
        <v>521</v>
      </c>
      <c r="G447" s="65" t="s">
        <v>528</v>
      </c>
      <c r="H447" s="84">
        <v>446</v>
      </c>
      <c r="I447" s="301">
        <v>90453648</v>
      </c>
      <c r="J447" s="302">
        <v>454.5</v>
      </c>
      <c r="K447" s="301">
        <v>30854757</v>
      </c>
      <c r="L447" s="302">
        <v>601</v>
      </c>
      <c r="M447" s="301">
        <v>79079587</v>
      </c>
      <c r="N447" s="302">
        <v>475</v>
      </c>
      <c r="O447" s="301">
        <v>26367298</v>
      </c>
      <c r="P447" s="302">
        <v>1935</v>
      </c>
      <c r="Q447" s="301">
        <v>1389764</v>
      </c>
      <c r="R447" s="302">
        <v>677</v>
      </c>
      <c r="S447" s="301">
        <v>3346788</v>
      </c>
      <c r="T447" s="301">
        <f t="shared" si="6"/>
        <v>4588.5</v>
      </c>
      <c r="U447" s="303">
        <v>558</v>
      </c>
    </row>
    <row r="448" spans="1:21" x14ac:dyDescent="0.25">
      <c r="A448" s="300">
        <v>811031355</v>
      </c>
      <c r="B448" s="65" t="s">
        <v>1057</v>
      </c>
      <c r="C448" s="65" t="s">
        <v>505</v>
      </c>
      <c r="D448" s="65" t="s">
        <v>506</v>
      </c>
      <c r="E448" s="65" t="s">
        <v>520</v>
      </c>
      <c r="F448" s="65" t="s">
        <v>521</v>
      </c>
      <c r="G448" s="65" t="s">
        <v>509</v>
      </c>
      <c r="H448" s="296">
        <v>447</v>
      </c>
      <c r="I448" s="301">
        <v>90209635</v>
      </c>
      <c r="J448" s="302">
        <v>209.5</v>
      </c>
      <c r="K448" s="301">
        <v>72028700</v>
      </c>
      <c r="L448" s="302">
        <v>636</v>
      </c>
      <c r="M448" s="301">
        <v>75014418</v>
      </c>
      <c r="N448" s="302">
        <v>290</v>
      </c>
      <c r="O448" s="301">
        <v>42234778</v>
      </c>
      <c r="P448" s="302">
        <v>101</v>
      </c>
      <c r="Q448" s="301">
        <v>41342136</v>
      </c>
      <c r="R448" s="302">
        <v>77</v>
      </c>
      <c r="S448" s="301">
        <v>36856957</v>
      </c>
      <c r="T448" s="301">
        <f t="shared" si="6"/>
        <v>1760.5</v>
      </c>
      <c r="U448" s="303">
        <v>228</v>
      </c>
    </row>
    <row r="449" spans="1:21" x14ac:dyDescent="0.25">
      <c r="A449" s="300">
        <v>890320974</v>
      </c>
      <c r="B449" s="65" t="s">
        <v>1058</v>
      </c>
      <c r="C449" s="65" t="s">
        <v>543</v>
      </c>
      <c r="D449" s="65" t="s">
        <v>544</v>
      </c>
      <c r="E449" s="65" t="s">
        <v>520</v>
      </c>
      <c r="F449" s="65" t="s">
        <v>521</v>
      </c>
      <c r="G449" s="65" t="s">
        <v>509</v>
      </c>
      <c r="H449" s="84">
        <v>448</v>
      </c>
      <c r="I449" s="301">
        <v>90086914</v>
      </c>
      <c r="J449" s="302">
        <v>179.5</v>
      </c>
      <c r="K449" s="301">
        <v>89770594</v>
      </c>
      <c r="L449" s="302">
        <v>5684</v>
      </c>
      <c r="M449" s="301">
        <v>6228222</v>
      </c>
      <c r="N449" s="302">
        <v>1878</v>
      </c>
      <c r="O449" s="301">
        <v>6228222</v>
      </c>
      <c r="P449" s="302">
        <v>547</v>
      </c>
      <c r="Q449" s="301">
        <v>6203551</v>
      </c>
      <c r="R449" s="302">
        <v>425</v>
      </c>
      <c r="S449" s="301">
        <v>6246981</v>
      </c>
      <c r="T449" s="301">
        <f t="shared" si="6"/>
        <v>9161.5</v>
      </c>
      <c r="U449" s="303">
        <v>1072</v>
      </c>
    </row>
    <row r="450" spans="1:21" x14ac:dyDescent="0.25">
      <c r="A450" s="300">
        <v>860531544</v>
      </c>
      <c r="B450" s="65" t="s">
        <v>1059</v>
      </c>
      <c r="C450" s="65" t="s">
        <v>511</v>
      </c>
      <c r="D450" s="65" t="s">
        <v>511</v>
      </c>
      <c r="E450" s="65" t="s">
        <v>520</v>
      </c>
      <c r="F450" s="65" t="s">
        <v>521</v>
      </c>
      <c r="G450" s="65" t="s">
        <v>509</v>
      </c>
      <c r="H450" s="296">
        <v>449</v>
      </c>
      <c r="I450" s="301">
        <v>89820963</v>
      </c>
      <c r="J450" s="302">
        <v>183.5</v>
      </c>
      <c r="K450" s="301">
        <v>86030064</v>
      </c>
      <c r="L450" s="302">
        <v>7689</v>
      </c>
      <c r="M450" s="301">
        <v>3762845</v>
      </c>
      <c r="N450" s="302">
        <v>2869</v>
      </c>
      <c r="O450" s="301">
        <v>3762845</v>
      </c>
      <c r="P450" s="302">
        <v>851</v>
      </c>
      <c r="Q450" s="301">
        <v>3663530</v>
      </c>
      <c r="R450" s="302">
        <v>707</v>
      </c>
      <c r="S450" s="301">
        <v>3223172</v>
      </c>
      <c r="T450" s="301">
        <f t="shared" ref="T450:T513" si="7">SUM(H450+J450+L450+N450+P450+R450)</f>
        <v>12748.5</v>
      </c>
      <c r="U450" s="303">
        <v>1537</v>
      </c>
    </row>
    <row r="451" spans="1:21" x14ac:dyDescent="0.25">
      <c r="A451" s="300">
        <v>800244045</v>
      </c>
      <c r="B451" s="65" t="s">
        <v>1060</v>
      </c>
      <c r="C451" s="65" t="s">
        <v>1061</v>
      </c>
      <c r="D451" s="65" t="s">
        <v>506</v>
      </c>
      <c r="E451" s="65" t="s">
        <v>520</v>
      </c>
      <c r="F451" s="65" t="s">
        <v>521</v>
      </c>
      <c r="G451" s="65" t="s">
        <v>694</v>
      </c>
      <c r="H451" s="84">
        <v>450</v>
      </c>
      <c r="I451" s="301">
        <v>89612024</v>
      </c>
      <c r="J451" s="302">
        <v>467</v>
      </c>
      <c r="K451" s="301">
        <v>29505385</v>
      </c>
      <c r="L451" s="302">
        <v>486</v>
      </c>
      <c r="M451" s="301">
        <v>95418097</v>
      </c>
      <c r="N451" s="302">
        <v>1440</v>
      </c>
      <c r="O451" s="301">
        <v>8117397</v>
      </c>
      <c r="P451" s="302">
        <v>1406</v>
      </c>
      <c r="Q451" s="301">
        <v>2008065</v>
      </c>
      <c r="R451" s="302">
        <v>2905</v>
      </c>
      <c r="S451" s="301">
        <v>478280</v>
      </c>
      <c r="T451" s="301">
        <f t="shared" si="7"/>
        <v>7154</v>
      </c>
      <c r="U451" s="303">
        <v>828</v>
      </c>
    </row>
    <row r="452" spans="1:21" x14ac:dyDescent="0.25">
      <c r="A452" s="300">
        <v>800230209</v>
      </c>
      <c r="B452" s="65" t="s">
        <v>1062</v>
      </c>
      <c r="C452" s="65" t="s">
        <v>511</v>
      </c>
      <c r="D452" s="65" t="s">
        <v>511</v>
      </c>
      <c r="E452" s="65" t="s">
        <v>520</v>
      </c>
      <c r="F452" s="65" t="s">
        <v>521</v>
      </c>
      <c r="G452" s="65" t="s">
        <v>724</v>
      </c>
      <c r="H452" s="296">
        <v>451</v>
      </c>
      <c r="I452" s="301">
        <v>89505484</v>
      </c>
      <c r="J452" s="302">
        <v>341.5</v>
      </c>
      <c r="K452" s="301">
        <v>42674570</v>
      </c>
      <c r="L452" s="302">
        <v>406</v>
      </c>
      <c r="M452" s="301">
        <v>112626476</v>
      </c>
      <c r="N452" s="302">
        <v>254</v>
      </c>
      <c r="O452" s="301">
        <v>47597106</v>
      </c>
      <c r="P452" s="302">
        <v>105</v>
      </c>
      <c r="Q452" s="301">
        <v>39407302</v>
      </c>
      <c r="R452" s="302">
        <v>131</v>
      </c>
      <c r="S452" s="301">
        <v>22502724</v>
      </c>
      <c r="T452" s="301">
        <f t="shared" si="7"/>
        <v>1688.5</v>
      </c>
      <c r="U452" s="303">
        <v>220</v>
      </c>
    </row>
    <row r="453" spans="1:21" x14ac:dyDescent="0.25">
      <c r="A453" s="300">
        <v>800067861</v>
      </c>
      <c r="B453" s="65" t="s">
        <v>1063</v>
      </c>
      <c r="C453" s="65" t="s">
        <v>511</v>
      </c>
      <c r="D453" s="65" t="s">
        <v>511</v>
      </c>
      <c r="E453" s="65" t="s">
        <v>520</v>
      </c>
      <c r="F453" s="65" t="s">
        <v>521</v>
      </c>
      <c r="G453" s="65" t="s">
        <v>610</v>
      </c>
      <c r="H453" s="84">
        <v>452</v>
      </c>
      <c r="I453" s="301">
        <v>89489476</v>
      </c>
      <c r="J453" s="302">
        <v>298</v>
      </c>
      <c r="K453" s="301">
        <v>50310356</v>
      </c>
      <c r="L453" s="302">
        <v>1201</v>
      </c>
      <c r="M453" s="301">
        <v>39495214</v>
      </c>
      <c r="N453" s="302">
        <v>780</v>
      </c>
      <c r="O453" s="301">
        <v>15150310</v>
      </c>
      <c r="P453" s="302">
        <v>342</v>
      </c>
      <c r="Q453" s="301">
        <v>11153157</v>
      </c>
      <c r="R453" s="302">
        <v>989</v>
      </c>
      <c r="S453" s="301">
        <v>1979737</v>
      </c>
      <c r="T453" s="301">
        <f t="shared" si="7"/>
        <v>4062</v>
      </c>
      <c r="U453" s="303">
        <v>492</v>
      </c>
    </row>
    <row r="454" spans="1:21" x14ac:dyDescent="0.25">
      <c r="A454" s="300">
        <v>860003563</v>
      </c>
      <c r="B454" s="65" t="s">
        <v>1064</v>
      </c>
      <c r="C454" s="65" t="s">
        <v>511</v>
      </c>
      <c r="D454" s="65" t="s">
        <v>511</v>
      </c>
      <c r="E454" s="65" t="s">
        <v>520</v>
      </c>
      <c r="F454" s="65" t="s">
        <v>521</v>
      </c>
      <c r="G454" s="65" t="s">
        <v>675</v>
      </c>
      <c r="H454" s="296">
        <v>453</v>
      </c>
      <c r="I454" s="301">
        <v>89292828</v>
      </c>
      <c r="J454" s="302">
        <v>370</v>
      </c>
      <c r="K454" s="301">
        <v>39682932</v>
      </c>
      <c r="L454" s="302">
        <v>452</v>
      </c>
      <c r="M454" s="301">
        <v>101965550</v>
      </c>
      <c r="N454" s="302">
        <v>797</v>
      </c>
      <c r="O454" s="301">
        <v>14929171</v>
      </c>
      <c r="P454" s="302">
        <v>663</v>
      </c>
      <c r="Q454" s="301">
        <v>4985495</v>
      </c>
      <c r="R454" s="302">
        <v>746</v>
      </c>
      <c r="S454" s="301">
        <v>2975815</v>
      </c>
      <c r="T454" s="301">
        <f t="shared" si="7"/>
        <v>3481</v>
      </c>
      <c r="U454" s="303">
        <v>414</v>
      </c>
    </row>
    <row r="455" spans="1:21" x14ac:dyDescent="0.25">
      <c r="A455" s="300">
        <v>890307885</v>
      </c>
      <c r="B455" s="65" t="s">
        <v>1065</v>
      </c>
      <c r="C455" s="65" t="s">
        <v>543</v>
      </c>
      <c r="D455" s="65" t="s">
        <v>544</v>
      </c>
      <c r="E455" s="65" t="s">
        <v>520</v>
      </c>
      <c r="F455" s="65" t="s">
        <v>521</v>
      </c>
      <c r="G455" s="65" t="s">
        <v>690</v>
      </c>
      <c r="H455" s="84">
        <v>454</v>
      </c>
      <c r="I455" s="301">
        <v>89066714</v>
      </c>
      <c r="J455" s="302">
        <v>309</v>
      </c>
      <c r="K455" s="301">
        <v>47849759</v>
      </c>
      <c r="L455" s="302">
        <v>613</v>
      </c>
      <c r="M455" s="301">
        <v>78107902</v>
      </c>
      <c r="N455" s="302">
        <v>942</v>
      </c>
      <c r="O455" s="301">
        <v>12569016</v>
      </c>
      <c r="P455" s="302">
        <v>614</v>
      </c>
      <c r="Q455" s="301">
        <v>5423269</v>
      </c>
      <c r="R455" s="302">
        <v>776</v>
      </c>
      <c r="S455" s="301">
        <v>2795166</v>
      </c>
      <c r="T455" s="301">
        <f t="shared" si="7"/>
        <v>3708</v>
      </c>
      <c r="U455" s="303">
        <v>442</v>
      </c>
    </row>
    <row r="456" spans="1:21" x14ac:dyDescent="0.25">
      <c r="A456" s="300">
        <v>830002559</v>
      </c>
      <c r="B456" s="65" t="s">
        <v>1066</v>
      </c>
      <c r="C456" s="65" t="s">
        <v>511</v>
      </c>
      <c r="D456" s="65" t="s">
        <v>511</v>
      </c>
      <c r="E456" s="65" t="s">
        <v>520</v>
      </c>
      <c r="F456" s="65" t="s">
        <v>521</v>
      </c>
      <c r="G456" s="65" t="s">
        <v>571</v>
      </c>
      <c r="H456" s="296">
        <v>455</v>
      </c>
      <c r="I456" s="301">
        <v>88197734</v>
      </c>
      <c r="J456" s="302">
        <v>318</v>
      </c>
      <c r="K456" s="301">
        <v>45944947</v>
      </c>
      <c r="L456" s="302">
        <v>955</v>
      </c>
      <c r="M456" s="301">
        <v>49990077</v>
      </c>
      <c r="N456" s="302">
        <v>1739</v>
      </c>
      <c r="O456" s="301">
        <v>6815515</v>
      </c>
      <c r="P456" s="302">
        <v>1685</v>
      </c>
      <c r="Q456" s="301">
        <v>1625018</v>
      </c>
      <c r="R456" s="302">
        <v>2336</v>
      </c>
      <c r="S456" s="301">
        <v>641250</v>
      </c>
      <c r="T456" s="301">
        <f t="shared" si="7"/>
        <v>7488</v>
      </c>
      <c r="U456" s="303">
        <v>875</v>
      </c>
    </row>
    <row r="457" spans="1:21" x14ac:dyDescent="0.25">
      <c r="A457" s="300">
        <v>890100783</v>
      </c>
      <c r="B457" s="65" t="s">
        <v>1067</v>
      </c>
      <c r="C457" s="65" t="s">
        <v>585</v>
      </c>
      <c r="D457" s="65" t="s">
        <v>586</v>
      </c>
      <c r="E457" s="65" t="s">
        <v>520</v>
      </c>
      <c r="F457" s="65" t="s">
        <v>521</v>
      </c>
      <c r="G457" s="65" t="s">
        <v>670</v>
      </c>
      <c r="H457" s="84">
        <v>456</v>
      </c>
      <c r="I457" s="301">
        <v>88091569</v>
      </c>
      <c r="J457" s="302">
        <v>346.5</v>
      </c>
      <c r="K457" s="301">
        <v>42180083</v>
      </c>
      <c r="L457" s="302">
        <v>351</v>
      </c>
      <c r="M457" s="301">
        <v>129917488</v>
      </c>
      <c r="N457" s="302">
        <v>574</v>
      </c>
      <c r="O457" s="301">
        <v>22057447</v>
      </c>
      <c r="P457" s="302">
        <v>580</v>
      </c>
      <c r="Q457" s="301">
        <v>5703904</v>
      </c>
      <c r="R457" s="302">
        <v>870</v>
      </c>
      <c r="S457" s="301">
        <v>2410574</v>
      </c>
      <c r="T457" s="301">
        <f t="shared" si="7"/>
        <v>3177.5</v>
      </c>
      <c r="U457" s="303">
        <v>383</v>
      </c>
    </row>
    <row r="458" spans="1:21" x14ac:dyDescent="0.25">
      <c r="A458" s="300">
        <v>900015051</v>
      </c>
      <c r="B458" s="65" t="s">
        <v>1068</v>
      </c>
      <c r="C458" s="65" t="s">
        <v>612</v>
      </c>
      <c r="D458" s="65" t="s">
        <v>544</v>
      </c>
      <c r="E458" s="65" t="s">
        <v>520</v>
      </c>
      <c r="F458" s="65" t="s">
        <v>521</v>
      </c>
      <c r="G458" s="65" t="s">
        <v>525</v>
      </c>
      <c r="H458" s="296">
        <v>457</v>
      </c>
      <c r="I458" s="301">
        <v>88064204</v>
      </c>
      <c r="J458" s="302">
        <v>306.5</v>
      </c>
      <c r="K458" s="301">
        <v>48311836</v>
      </c>
      <c r="L458" s="302">
        <v>771</v>
      </c>
      <c r="M458" s="301">
        <v>62473122</v>
      </c>
      <c r="N458" s="302">
        <v>662</v>
      </c>
      <c r="O458" s="301">
        <v>18375368</v>
      </c>
      <c r="P458" s="302">
        <v>360</v>
      </c>
      <c r="Q458" s="301">
        <v>10446481</v>
      </c>
      <c r="R458" s="302">
        <v>405</v>
      </c>
      <c r="S458" s="301">
        <v>6499993</v>
      </c>
      <c r="T458" s="301">
        <f t="shared" si="7"/>
        <v>2961.5</v>
      </c>
      <c r="U458" s="303">
        <v>365</v>
      </c>
    </row>
    <row r="459" spans="1:21" x14ac:dyDescent="0.25">
      <c r="A459" s="300">
        <v>800227487</v>
      </c>
      <c r="B459" s="65" t="s">
        <v>1069</v>
      </c>
      <c r="C459" s="65" t="s">
        <v>511</v>
      </c>
      <c r="D459" s="65" t="s">
        <v>511</v>
      </c>
      <c r="E459" s="65" t="s">
        <v>520</v>
      </c>
      <c r="F459" s="65" t="s">
        <v>521</v>
      </c>
      <c r="G459" s="65" t="s">
        <v>564</v>
      </c>
      <c r="H459" s="84">
        <v>458</v>
      </c>
      <c r="I459" s="301">
        <v>87988482</v>
      </c>
      <c r="J459" s="302">
        <v>1238.5</v>
      </c>
      <c r="K459" s="301">
        <v>8359072</v>
      </c>
      <c r="L459" s="302">
        <v>147</v>
      </c>
      <c r="M459" s="301">
        <v>280642345</v>
      </c>
      <c r="N459" s="302">
        <v>473</v>
      </c>
      <c r="O459" s="301">
        <v>26557412</v>
      </c>
      <c r="P459" s="302">
        <v>1843</v>
      </c>
      <c r="Q459" s="301">
        <v>1475479</v>
      </c>
      <c r="R459" s="302">
        <v>2585</v>
      </c>
      <c r="S459" s="301">
        <v>561086</v>
      </c>
      <c r="T459" s="301">
        <f t="shared" si="7"/>
        <v>6744.5</v>
      </c>
      <c r="U459" s="303">
        <v>780</v>
      </c>
    </row>
    <row r="460" spans="1:21" x14ac:dyDescent="0.25">
      <c r="A460" s="300">
        <v>800046847</v>
      </c>
      <c r="B460" s="65" t="s">
        <v>1070</v>
      </c>
      <c r="C460" s="65" t="s">
        <v>702</v>
      </c>
      <c r="D460" s="65" t="s">
        <v>703</v>
      </c>
      <c r="E460" s="65" t="s">
        <v>520</v>
      </c>
      <c r="F460" s="65" t="s">
        <v>521</v>
      </c>
      <c r="G460" s="65" t="s">
        <v>522</v>
      </c>
      <c r="H460" s="296">
        <v>459</v>
      </c>
      <c r="I460" s="301">
        <v>87821189</v>
      </c>
      <c r="J460" s="302">
        <v>320</v>
      </c>
      <c r="K460" s="301">
        <v>45535458</v>
      </c>
      <c r="L460" s="302">
        <v>907</v>
      </c>
      <c r="M460" s="301">
        <v>53347619</v>
      </c>
      <c r="N460" s="302">
        <v>1079</v>
      </c>
      <c r="O460" s="301">
        <v>10833241</v>
      </c>
      <c r="P460" s="302">
        <v>454</v>
      </c>
      <c r="Q460" s="301">
        <v>7933029</v>
      </c>
      <c r="R460" s="302">
        <v>497</v>
      </c>
      <c r="S460" s="301">
        <v>5075862</v>
      </c>
      <c r="T460" s="301">
        <f t="shared" si="7"/>
        <v>3716</v>
      </c>
      <c r="U460" s="303">
        <v>446</v>
      </c>
    </row>
    <row r="461" spans="1:21" x14ac:dyDescent="0.25">
      <c r="A461" s="300">
        <v>890920043</v>
      </c>
      <c r="B461" s="65" t="s">
        <v>1071</v>
      </c>
      <c r="C461" s="65" t="s">
        <v>527</v>
      </c>
      <c r="D461" s="65" t="s">
        <v>506</v>
      </c>
      <c r="E461" s="65" t="s">
        <v>520</v>
      </c>
      <c r="F461" s="65" t="s">
        <v>521</v>
      </c>
      <c r="G461" s="65" t="s">
        <v>694</v>
      </c>
      <c r="H461" s="84">
        <v>460</v>
      </c>
      <c r="I461" s="301">
        <v>87513739</v>
      </c>
      <c r="J461" s="302">
        <v>409.5</v>
      </c>
      <c r="K461" s="301">
        <v>35395255</v>
      </c>
      <c r="L461" s="302">
        <v>552</v>
      </c>
      <c r="M461" s="301">
        <v>85961786</v>
      </c>
      <c r="N461" s="302">
        <v>462</v>
      </c>
      <c r="O461" s="301">
        <v>27231629</v>
      </c>
      <c r="P461" s="302">
        <v>1497</v>
      </c>
      <c r="Q461" s="301">
        <v>1870543</v>
      </c>
      <c r="R461" s="302">
        <v>1649</v>
      </c>
      <c r="S461" s="301">
        <v>1039099</v>
      </c>
      <c r="T461" s="301">
        <f t="shared" si="7"/>
        <v>5029.5</v>
      </c>
      <c r="U461" s="303">
        <v>608</v>
      </c>
    </row>
    <row r="462" spans="1:21" x14ac:dyDescent="0.25">
      <c r="A462" s="300">
        <v>800029543</v>
      </c>
      <c r="B462" s="65" t="s">
        <v>1072</v>
      </c>
      <c r="C462" s="65" t="s">
        <v>543</v>
      </c>
      <c r="D462" s="65" t="s">
        <v>544</v>
      </c>
      <c r="E462" s="65" t="s">
        <v>520</v>
      </c>
      <c r="F462" s="65" t="s">
        <v>521</v>
      </c>
      <c r="G462" s="65" t="s">
        <v>509</v>
      </c>
      <c r="H462" s="296">
        <v>461</v>
      </c>
      <c r="I462" s="301">
        <v>86941954</v>
      </c>
      <c r="J462" s="302">
        <v>184.5</v>
      </c>
      <c r="K462" s="301">
        <v>85420875</v>
      </c>
      <c r="L462" s="302">
        <v>8311</v>
      </c>
      <c r="M462" s="301">
        <v>3264213</v>
      </c>
      <c r="N462" s="302">
        <v>3228</v>
      </c>
      <c r="O462" s="301">
        <v>3264213</v>
      </c>
      <c r="P462" s="302">
        <v>1043</v>
      </c>
      <c r="Q462" s="301">
        <v>2837854</v>
      </c>
      <c r="R462" s="302">
        <v>784</v>
      </c>
      <c r="S462" s="301">
        <v>2752483</v>
      </c>
      <c r="T462" s="301">
        <f t="shared" si="7"/>
        <v>14011.5</v>
      </c>
      <c r="U462" s="303">
        <v>1681</v>
      </c>
    </row>
    <row r="463" spans="1:21" x14ac:dyDescent="0.25">
      <c r="A463" s="300">
        <v>860037382</v>
      </c>
      <c r="B463" s="65" t="s">
        <v>1073</v>
      </c>
      <c r="C463" s="65" t="s">
        <v>511</v>
      </c>
      <c r="D463" s="65" t="s">
        <v>511</v>
      </c>
      <c r="E463" s="65" t="s">
        <v>520</v>
      </c>
      <c r="F463" s="65" t="s">
        <v>521</v>
      </c>
      <c r="G463" s="65" t="s">
        <v>707</v>
      </c>
      <c r="H463" s="84">
        <v>462</v>
      </c>
      <c r="I463" s="301">
        <v>86675768</v>
      </c>
      <c r="J463" s="302">
        <v>1249</v>
      </c>
      <c r="K463" s="301">
        <v>8265718</v>
      </c>
      <c r="L463" s="302">
        <v>1545</v>
      </c>
      <c r="M463" s="301">
        <v>30516348</v>
      </c>
      <c r="N463" s="302">
        <v>1494</v>
      </c>
      <c r="O463" s="301">
        <v>7884834</v>
      </c>
      <c r="P463" s="302">
        <v>4458</v>
      </c>
      <c r="Q463" s="301">
        <v>444178</v>
      </c>
      <c r="R463" s="302">
        <v>5911</v>
      </c>
      <c r="S463" s="301">
        <v>157942</v>
      </c>
      <c r="T463" s="301">
        <f t="shared" si="7"/>
        <v>15119</v>
      </c>
      <c r="U463" s="303">
        <v>1848</v>
      </c>
    </row>
    <row r="464" spans="1:21" x14ac:dyDescent="0.25">
      <c r="A464" s="300">
        <v>860353831</v>
      </c>
      <c r="B464" s="65" t="s">
        <v>1074</v>
      </c>
      <c r="C464" s="65" t="s">
        <v>511</v>
      </c>
      <c r="D464" s="65" t="s">
        <v>511</v>
      </c>
      <c r="E464" s="65" t="s">
        <v>520</v>
      </c>
      <c r="F464" s="65" t="s">
        <v>521</v>
      </c>
      <c r="G464" s="65" t="s">
        <v>525</v>
      </c>
      <c r="H464" s="296">
        <v>463</v>
      </c>
      <c r="I464" s="301">
        <v>86520719</v>
      </c>
      <c r="J464" s="302">
        <v>448.5</v>
      </c>
      <c r="K464" s="301">
        <v>31620151</v>
      </c>
      <c r="L464" s="302">
        <v>390</v>
      </c>
      <c r="M464" s="301">
        <v>115743269</v>
      </c>
      <c r="N464" s="302">
        <v>573</v>
      </c>
      <c r="O464" s="301">
        <v>22058773</v>
      </c>
      <c r="P464" s="302">
        <v>524</v>
      </c>
      <c r="Q464" s="301">
        <v>6530015</v>
      </c>
      <c r="R464" s="302">
        <v>1603</v>
      </c>
      <c r="S464" s="301">
        <v>1078899</v>
      </c>
      <c r="T464" s="301">
        <f t="shared" si="7"/>
        <v>4001.5</v>
      </c>
      <c r="U464" s="303">
        <v>481</v>
      </c>
    </row>
    <row r="465" spans="1:21" x14ac:dyDescent="0.25">
      <c r="A465" s="300">
        <v>890109279</v>
      </c>
      <c r="B465" s="65" t="s">
        <v>1075</v>
      </c>
      <c r="C465" s="65" t="s">
        <v>585</v>
      </c>
      <c r="D465" s="65" t="s">
        <v>586</v>
      </c>
      <c r="E465" s="65" t="s">
        <v>520</v>
      </c>
      <c r="F465" s="65" t="s">
        <v>736</v>
      </c>
      <c r="G465" s="65" t="s">
        <v>668</v>
      </c>
      <c r="H465" s="84">
        <v>464</v>
      </c>
      <c r="I465" s="301">
        <v>86411331</v>
      </c>
      <c r="J465" s="302">
        <v>304.5</v>
      </c>
      <c r="K465" s="301">
        <v>48804647</v>
      </c>
      <c r="L465" s="302">
        <v>3057</v>
      </c>
      <c r="M465" s="301">
        <v>13847346</v>
      </c>
      <c r="N465" s="302">
        <v>1481</v>
      </c>
      <c r="O465" s="301">
        <v>7910399</v>
      </c>
      <c r="P465" s="302">
        <v>629</v>
      </c>
      <c r="Q465" s="301">
        <v>5271284</v>
      </c>
      <c r="R465" s="302">
        <v>445</v>
      </c>
      <c r="S465" s="301">
        <v>5980039</v>
      </c>
      <c r="T465" s="301">
        <f t="shared" si="7"/>
        <v>6380.5</v>
      </c>
      <c r="U465" s="303">
        <v>737</v>
      </c>
    </row>
    <row r="466" spans="1:21" x14ac:dyDescent="0.25">
      <c r="A466" s="300">
        <v>890302584</v>
      </c>
      <c r="B466" s="65" t="s">
        <v>1076</v>
      </c>
      <c r="C466" s="65" t="s">
        <v>511</v>
      </c>
      <c r="D466" s="65" t="s">
        <v>511</v>
      </c>
      <c r="E466" s="65" t="s">
        <v>520</v>
      </c>
      <c r="F466" s="65" t="s">
        <v>521</v>
      </c>
      <c r="G466" s="65" t="s">
        <v>564</v>
      </c>
      <c r="H466" s="296">
        <v>465</v>
      </c>
      <c r="I466" s="301">
        <v>86387437</v>
      </c>
      <c r="J466" s="302">
        <v>256.5</v>
      </c>
      <c r="K466" s="301">
        <v>58970708</v>
      </c>
      <c r="L466" s="302">
        <v>332</v>
      </c>
      <c r="M466" s="301">
        <v>137155672</v>
      </c>
      <c r="N466" s="302">
        <v>143</v>
      </c>
      <c r="O466" s="301">
        <v>84613435</v>
      </c>
      <c r="P466" s="302">
        <v>146</v>
      </c>
      <c r="Q466" s="301">
        <v>27167352</v>
      </c>
      <c r="R466" s="302">
        <v>268</v>
      </c>
      <c r="S466" s="301">
        <v>11047737</v>
      </c>
      <c r="T466" s="301">
        <f t="shared" si="7"/>
        <v>1610.5</v>
      </c>
      <c r="U466" s="303">
        <v>205</v>
      </c>
    </row>
    <row r="467" spans="1:21" x14ac:dyDescent="0.25">
      <c r="A467" s="300">
        <v>805004689</v>
      </c>
      <c r="B467" s="65" t="s">
        <v>1077</v>
      </c>
      <c r="C467" s="65" t="s">
        <v>547</v>
      </c>
      <c r="D467" s="65" t="s">
        <v>544</v>
      </c>
      <c r="E467" s="65" t="s">
        <v>520</v>
      </c>
      <c r="F467" s="65" t="s">
        <v>521</v>
      </c>
      <c r="G467" s="65" t="s">
        <v>509</v>
      </c>
      <c r="H467" s="84">
        <v>466</v>
      </c>
      <c r="I467" s="301">
        <v>85549664</v>
      </c>
      <c r="J467" s="302">
        <v>185</v>
      </c>
      <c r="K467" s="301">
        <v>85179524</v>
      </c>
      <c r="L467" s="302">
        <v>8198</v>
      </c>
      <c r="M467" s="301">
        <v>3355005</v>
      </c>
      <c r="N467" s="302">
        <v>3157</v>
      </c>
      <c r="O467" s="301">
        <v>3355005</v>
      </c>
      <c r="P467" s="302">
        <v>931</v>
      </c>
      <c r="Q467" s="301">
        <v>3264955</v>
      </c>
      <c r="R467" s="302">
        <v>713</v>
      </c>
      <c r="S467" s="301">
        <v>3207475</v>
      </c>
      <c r="T467" s="301">
        <f t="shared" si="7"/>
        <v>13650</v>
      </c>
      <c r="U467" s="303">
        <v>1641</v>
      </c>
    </row>
    <row r="468" spans="1:21" x14ac:dyDescent="0.25">
      <c r="A468" s="300">
        <v>800208865</v>
      </c>
      <c r="B468" s="65" t="s">
        <v>1078</v>
      </c>
      <c r="C468" s="65" t="s">
        <v>511</v>
      </c>
      <c r="D468" s="65" t="s">
        <v>511</v>
      </c>
      <c r="E468" s="65" t="s">
        <v>520</v>
      </c>
      <c r="F468" s="65" t="s">
        <v>521</v>
      </c>
      <c r="G468" s="65" t="s">
        <v>528</v>
      </c>
      <c r="H468" s="296">
        <v>467</v>
      </c>
      <c r="I468" s="301">
        <v>85351609</v>
      </c>
      <c r="J468" s="302">
        <v>225.5</v>
      </c>
      <c r="K468" s="301">
        <v>67185098</v>
      </c>
      <c r="L468" s="302">
        <v>348</v>
      </c>
      <c r="M468" s="301">
        <v>130831418</v>
      </c>
      <c r="N468" s="302">
        <v>151</v>
      </c>
      <c r="O468" s="301">
        <v>79368355</v>
      </c>
      <c r="P468" s="302">
        <v>388</v>
      </c>
      <c r="Q468" s="301">
        <v>9521854</v>
      </c>
      <c r="R468" s="302">
        <v>102</v>
      </c>
      <c r="S468" s="301">
        <v>27818669</v>
      </c>
      <c r="T468" s="301">
        <f t="shared" si="7"/>
        <v>1681.5</v>
      </c>
      <c r="U468" s="303">
        <v>219</v>
      </c>
    </row>
    <row r="469" spans="1:21" x14ac:dyDescent="0.25">
      <c r="A469" s="300">
        <v>860528319</v>
      </c>
      <c r="B469" s="65" t="s">
        <v>1079</v>
      </c>
      <c r="C469" s="65" t="s">
        <v>511</v>
      </c>
      <c r="D469" s="65" t="s">
        <v>511</v>
      </c>
      <c r="E469" s="65" t="s">
        <v>520</v>
      </c>
      <c r="F469" s="65" t="s">
        <v>521</v>
      </c>
      <c r="G469" s="65" t="s">
        <v>813</v>
      </c>
      <c r="H469" s="84">
        <v>468</v>
      </c>
      <c r="I469" s="301">
        <v>85182619</v>
      </c>
      <c r="J469" s="302">
        <v>201</v>
      </c>
      <c r="K469" s="301">
        <v>77168455</v>
      </c>
      <c r="L469" s="302">
        <v>3842</v>
      </c>
      <c r="M469" s="301">
        <v>10480102</v>
      </c>
      <c r="N469" s="302">
        <v>4354</v>
      </c>
      <c r="O469" s="301">
        <v>2276964</v>
      </c>
      <c r="P469" s="302">
        <v>3079</v>
      </c>
      <c r="Q469" s="301">
        <v>753786</v>
      </c>
      <c r="R469" s="302">
        <v>486</v>
      </c>
      <c r="S469" s="301">
        <v>5268516</v>
      </c>
      <c r="T469" s="301">
        <f t="shared" si="7"/>
        <v>12430</v>
      </c>
      <c r="U469" s="303">
        <v>1493</v>
      </c>
    </row>
    <row r="470" spans="1:21" x14ac:dyDescent="0.25">
      <c r="A470" s="300">
        <v>830021253</v>
      </c>
      <c r="B470" s="65" t="s">
        <v>1080</v>
      </c>
      <c r="C470" s="65" t="s">
        <v>551</v>
      </c>
      <c r="D470" s="65" t="s">
        <v>552</v>
      </c>
      <c r="E470" s="65" t="s">
        <v>520</v>
      </c>
      <c r="F470" s="65" t="s">
        <v>521</v>
      </c>
      <c r="G470" s="65" t="s">
        <v>648</v>
      </c>
      <c r="H470" s="296">
        <v>469</v>
      </c>
      <c r="I470" s="301">
        <v>84956640</v>
      </c>
      <c r="J470" s="302">
        <v>285</v>
      </c>
      <c r="K470" s="301">
        <v>52732259</v>
      </c>
      <c r="L470" s="302">
        <v>354</v>
      </c>
      <c r="M470" s="301">
        <v>127463012</v>
      </c>
      <c r="N470" s="302">
        <v>604</v>
      </c>
      <c r="O470" s="301">
        <v>20638767</v>
      </c>
      <c r="P470" s="302">
        <v>230</v>
      </c>
      <c r="Q470" s="301">
        <v>17218509</v>
      </c>
      <c r="R470" s="302">
        <v>286</v>
      </c>
      <c r="S470" s="301">
        <v>10307468</v>
      </c>
      <c r="T470" s="301">
        <f t="shared" si="7"/>
        <v>2228</v>
      </c>
      <c r="U470" s="303">
        <v>289</v>
      </c>
    </row>
    <row r="471" spans="1:21" x14ac:dyDescent="0.25">
      <c r="A471" s="300">
        <v>800036443</v>
      </c>
      <c r="B471" s="65" t="s">
        <v>1081</v>
      </c>
      <c r="C471" s="65" t="s">
        <v>511</v>
      </c>
      <c r="D471" s="65" t="s">
        <v>511</v>
      </c>
      <c r="E471" s="65" t="s">
        <v>520</v>
      </c>
      <c r="F471" s="65" t="s">
        <v>521</v>
      </c>
      <c r="G471" s="65" t="s">
        <v>559</v>
      </c>
      <c r="H471" s="84">
        <v>470</v>
      </c>
      <c r="I471" s="301">
        <v>84906756</v>
      </c>
      <c r="J471" s="302">
        <v>214</v>
      </c>
      <c r="K471" s="301">
        <v>70041212</v>
      </c>
      <c r="L471" s="302">
        <v>912</v>
      </c>
      <c r="M471" s="301">
        <v>52927605</v>
      </c>
      <c r="N471" s="302">
        <v>575</v>
      </c>
      <c r="O471" s="301">
        <v>22042670</v>
      </c>
      <c r="P471" s="302">
        <v>194</v>
      </c>
      <c r="Q471" s="301">
        <v>20271531</v>
      </c>
      <c r="R471" s="302">
        <v>232</v>
      </c>
      <c r="S471" s="301">
        <v>12680693</v>
      </c>
      <c r="T471" s="301">
        <f t="shared" si="7"/>
        <v>2597</v>
      </c>
      <c r="U471" s="303">
        <v>323</v>
      </c>
    </row>
    <row r="472" spans="1:21" x14ac:dyDescent="0.25">
      <c r="A472" s="300">
        <v>890301918</v>
      </c>
      <c r="B472" s="65" t="s">
        <v>1082</v>
      </c>
      <c r="C472" s="65" t="s">
        <v>511</v>
      </c>
      <c r="D472" s="65" t="s">
        <v>511</v>
      </c>
      <c r="E472" s="65" t="s">
        <v>520</v>
      </c>
      <c r="F472" s="65" t="s">
        <v>521</v>
      </c>
      <c r="G472" s="65" t="s">
        <v>512</v>
      </c>
      <c r="H472" s="296">
        <v>471</v>
      </c>
      <c r="I472" s="301">
        <v>84806936</v>
      </c>
      <c r="J472" s="302">
        <v>276.5</v>
      </c>
      <c r="K472" s="301">
        <v>54955775</v>
      </c>
      <c r="L472" s="302">
        <v>411</v>
      </c>
      <c r="M472" s="301">
        <v>111492266</v>
      </c>
      <c r="N472" s="302">
        <v>347</v>
      </c>
      <c r="O472" s="301">
        <v>35562732</v>
      </c>
      <c r="P472" s="302">
        <v>730</v>
      </c>
      <c r="Q472" s="301">
        <v>4442585</v>
      </c>
      <c r="R472" s="302">
        <v>582</v>
      </c>
      <c r="S472" s="301">
        <v>3985860</v>
      </c>
      <c r="T472" s="301">
        <f t="shared" si="7"/>
        <v>2817.5</v>
      </c>
      <c r="U472" s="303">
        <v>346</v>
      </c>
    </row>
    <row r="473" spans="1:21" x14ac:dyDescent="0.25">
      <c r="A473" s="300">
        <v>805004646</v>
      </c>
      <c r="B473" s="65" t="s">
        <v>1083</v>
      </c>
      <c r="C473" s="65" t="s">
        <v>547</v>
      </c>
      <c r="D473" s="65" t="s">
        <v>544</v>
      </c>
      <c r="E473" s="65" t="s">
        <v>520</v>
      </c>
      <c r="F473" s="65" t="s">
        <v>521</v>
      </c>
      <c r="G473" s="65" t="s">
        <v>509</v>
      </c>
      <c r="H473" s="84">
        <v>472</v>
      </c>
      <c r="I473" s="301">
        <v>84254407</v>
      </c>
      <c r="J473" s="302">
        <v>187.5</v>
      </c>
      <c r="K473" s="301">
        <v>83691641</v>
      </c>
      <c r="L473" s="302">
        <v>7968</v>
      </c>
      <c r="M473" s="301">
        <v>3532515</v>
      </c>
      <c r="N473" s="302">
        <v>3017</v>
      </c>
      <c r="O473" s="301">
        <v>3532515</v>
      </c>
      <c r="P473" s="302">
        <v>927</v>
      </c>
      <c r="Q473" s="301">
        <v>3290428</v>
      </c>
      <c r="R473" s="302">
        <v>690</v>
      </c>
      <c r="S473" s="301">
        <v>3298861</v>
      </c>
      <c r="T473" s="301">
        <f t="shared" si="7"/>
        <v>13261.5</v>
      </c>
      <c r="U473" s="303">
        <v>1601</v>
      </c>
    </row>
    <row r="474" spans="1:21" x14ac:dyDescent="0.25">
      <c r="A474" s="300">
        <v>890900099</v>
      </c>
      <c r="B474" s="65" t="s">
        <v>1084</v>
      </c>
      <c r="C474" s="65" t="s">
        <v>505</v>
      </c>
      <c r="D474" s="65" t="s">
        <v>506</v>
      </c>
      <c r="E474" s="65" t="s">
        <v>507</v>
      </c>
      <c r="F474" s="65" t="s">
        <v>508</v>
      </c>
      <c r="G474" s="65" t="s">
        <v>690</v>
      </c>
      <c r="H474" s="296">
        <v>473</v>
      </c>
      <c r="I474" s="301">
        <v>84061590</v>
      </c>
      <c r="J474" s="302">
        <v>267.5</v>
      </c>
      <c r="K474" s="301">
        <v>56764119</v>
      </c>
      <c r="L474" s="302">
        <v>469</v>
      </c>
      <c r="M474" s="301">
        <v>98023148</v>
      </c>
      <c r="N474" s="302">
        <v>518</v>
      </c>
      <c r="O474" s="301">
        <v>24147732</v>
      </c>
      <c r="P474" s="302">
        <v>829</v>
      </c>
      <c r="Q474" s="301">
        <v>3782999</v>
      </c>
      <c r="R474" s="302">
        <v>770</v>
      </c>
      <c r="S474" s="301">
        <v>2838539</v>
      </c>
      <c r="T474" s="301">
        <f t="shared" si="7"/>
        <v>3326.5</v>
      </c>
      <c r="U474" s="303">
        <v>401</v>
      </c>
    </row>
    <row r="475" spans="1:21" x14ac:dyDescent="0.25">
      <c r="A475" s="300">
        <v>890401427</v>
      </c>
      <c r="B475" s="65" t="s">
        <v>1085</v>
      </c>
      <c r="C475" s="65" t="s">
        <v>620</v>
      </c>
      <c r="D475" s="65" t="s">
        <v>621</v>
      </c>
      <c r="E475" s="65" t="s">
        <v>520</v>
      </c>
      <c r="F475" s="65" t="s">
        <v>521</v>
      </c>
      <c r="G475" s="65" t="s">
        <v>841</v>
      </c>
      <c r="H475" s="84">
        <v>474</v>
      </c>
      <c r="I475" s="301">
        <v>83948058</v>
      </c>
      <c r="J475" s="302">
        <v>210</v>
      </c>
      <c r="K475" s="301">
        <v>71971282</v>
      </c>
      <c r="L475" s="302">
        <v>1291</v>
      </c>
      <c r="M475" s="301">
        <v>36450874</v>
      </c>
      <c r="N475" s="302">
        <v>519</v>
      </c>
      <c r="O475" s="301">
        <v>24128400</v>
      </c>
      <c r="P475" s="302">
        <v>487</v>
      </c>
      <c r="Q475" s="301">
        <v>7318132</v>
      </c>
      <c r="R475" s="302">
        <v>578</v>
      </c>
      <c r="S475" s="301">
        <v>4083760</v>
      </c>
      <c r="T475" s="301">
        <f t="shared" si="7"/>
        <v>3559</v>
      </c>
      <c r="U475" s="303">
        <v>428</v>
      </c>
    </row>
    <row r="476" spans="1:21" x14ac:dyDescent="0.25">
      <c r="A476" s="300">
        <v>860072921</v>
      </c>
      <c r="B476" s="65" t="s">
        <v>1086</v>
      </c>
      <c r="C476" s="65" t="s">
        <v>511</v>
      </c>
      <c r="D476" s="65" t="s">
        <v>511</v>
      </c>
      <c r="E476" s="65" t="s">
        <v>520</v>
      </c>
      <c r="F476" s="65" t="s">
        <v>521</v>
      </c>
      <c r="G476" s="65" t="s">
        <v>509</v>
      </c>
      <c r="H476" s="296">
        <v>475</v>
      </c>
      <c r="I476" s="301">
        <v>83647036</v>
      </c>
      <c r="J476" s="302">
        <v>208.5</v>
      </c>
      <c r="K476" s="301">
        <v>73066150</v>
      </c>
      <c r="L476" s="302">
        <v>5248</v>
      </c>
      <c r="M476" s="301">
        <v>6990947</v>
      </c>
      <c r="N476" s="302">
        <v>1691</v>
      </c>
      <c r="O476" s="301">
        <v>6990947</v>
      </c>
      <c r="P476" s="302">
        <v>538</v>
      </c>
      <c r="Q476" s="301">
        <v>6292231</v>
      </c>
      <c r="R476" s="302">
        <v>860</v>
      </c>
      <c r="S476" s="301">
        <v>2456633</v>
      </c>
      <c r="T476" s="301">
        <f t="shared" si="7"/>
        <v>9020.5</v>
      </c>
      <c r="U476" s="303">
        <v>1057</v>
      </c>
    </row>
    <row r="477" spans="1:21" x14ac:dyDescent="0.25">
      <c r="A477" s="300">
        <v>860002837</v>
      </c>
      <c r="B477" s="65" t="s">
        <v>1087</v>
      </c>
      <c r="C477" s="65" t="s">
        <v>511</v>
      </c>
      <c r="D477" s="65" t="s">
        <v>511</v>
      </c>
      <c r="E477" s="65" t="s">
        <v>520</v>
      </c>
      <c r="F477" s="65" t="s">
        <v>521</v>
      </c>
      <c r="G477" s="65" t="s">
        <v>931</v>
      </c>
      <c r="H477" s="84">
        <v>476</v>
      </c>
      <c r="I477" s="301">
        <v>83628641</v>
      </c>
      <c r="J477" s="302">
        <v>1404.5</v>
      </c>
      <c r="K477" s="301">
        <v>7084518</v>
      </c>
      <c r="L477" s="302">
        <v>3456</v>
      </c>
      <c r="M477" s="301">
        <v>12039835</v>
      </c>
      <c r="N477" s="302">
        <v>1500</v>
      </c>
      <c r="O477" s="301">
        <v>7869791</v>
      </c>
      <c r="P477" s="302">
        <v>605</v>
      </c>
      <c r="Q477" s="301">
        <v>5530768</v>
      </c>
      <c r="R477" s="302">
        <v>474</v>
      </c>
      <c r="S477" s="301">
        <v>5382591</v>
      </c>
      <c r="T477" s="301">
        <f t="shared" si="7"/>
        <v>7915.5</v>
      </c>
      <c r="U477" s="303">
        <v>918</v>
      </c>
    </row>
    <row r="478" spans="1:21" x14ac:dyDescent="0.25">
      <c r="A478" s="300">
        <v>890905360</v>
      </c>
      <c r="B478" s="65" t="s">
        <v>1088</v>
      </c>
      <c r="C478" s="65" t="s">
        <v>505</v>
      </c>
      <c r="D478" s="65" t="s">
        <v>506</v>
      </c>
      <c r="E478" s="65" t="s">
        <v>520</v>
      </c>
      <c r="F478" s="65" t="s">
        <v>521</v>
      </c>
      <c r="G478" s="65" t="s">
        <v>564</v>
      </c>
      <c r="H478" s="296">
        <v>477</v>
      </c>
      <c r="I478" s="301">
        <v>83528832</v>
      </c>
      <c r="J478" s="302">
        <v>221.5</v>
      </c>
      <c r="K478" s="301">
        <v>68020106</v>
      </c>
      <c r="L478" s="302">
        <v>526</v>
      </c>
      <c r="M478" s="301">
        <v>89888555</v>
      </c>
      <c r="N478" s="302">
        <v>495</v>
      </c>
      <c r="O478" s="301">
        <v>25212803</v>
      </c>
      <c r="P478" s="302">
        <v>317</v>
      </c>
      <c r="Q478" s="301">
        <v>12235254</v>
      </c>
      <c r="R478" s="302">
        <v>308</v>
      </c>
      <c r="S478" s="301">
        <v>9315362</v>
      </c>
      <c r="T478" s="301">
        <f t="shared" si="7"/>
        <v>2344.5</v>
      </c>
      <c r="U478" s="303">
        <v>304</v>
      </c>
    </row>
    <row r="479" spans="1:21" x14ac:dyDescent="0.25">
      <c r="A479" s="300">
        <v>860001767</v>
      </c>
      <c r="B479" s="65" t="s">
        <v>1089</v>
      </c>
      <c r="C479" s="65" t="s">
        <v>585</v>
      </c>
      <c r="D479" s="65" t="s">
        <v>586</v>
      </c>
      <c r="E479" s="65" t="s">
        <v>520</v>
      </c>
      <c r="F479" s="65" t="s">
        <v>521</v>
      </c>
      <c r="G479" s="65" t="s">
        <v>675</v>
      </c>
      <c r="H479" s="84">
        <v>478</v>
      </c>
      <c r="I479" s="301">
        <v>83383230</v>
      </c>
      <c r="J479" s="302">
        <v>417.5</v>
      </c>
      <c r="K479" s="301">
        <v>34356724</v>
      </c>
      <c r="L479" s="302">
        <v>929</v>
      </c>
      <c r="M479" s="301">
        <v>51624301</v>
      </c>
      <c r="N479" s="302">
        <v>1665</v>
      </c>
      <c r="O479" s="301">
        <v>7119396</v>
      </c>
      <c r="P479" s="302">
        <v>1900</v>
      </c>
      <c r="Q479" s="301">
        <v>1415658</v>
      </c>
      <c r="R479" s="302">
        <v>2049</v>
      </c>
      <c r="S479" s="301">
        <v>778811</v>
      </c>
      <c r="T479" s="301">
        <f t="shared" si="7"/>
        <v>7438.5</v>
      </c>
      <c r="U479" s="303">
        <v>868</v>
      </c>
    </row>
    <row r="480" spans="1:21" x14ac:dyDescent="0.25">
      <c r="A480" s="300">
        <v>800180808</v>
      </c>
      <c r="B480" s="65" t="s">
        <v>1090</v>
      </c>
      <c r="C480" s="65" t="s">
        <v>511</v>
      </c>
      <c r="D480" s="65" t="s">
        <v>511</v>
      </c>
      <c r="E480" s="65" t="s">
        <v>520</v>
      </c>
      <c r="F480" s="65" t="s">
        <v>521</v>
      </c>
      <c r="G480" s="65" t="s">
        <v>724</v>
      </c>
      <c r="H480" s="296">
        <v>479</v>
      </c>
      <c r="I480" s="301">
        <v>83297541</v>
      </c>
      <c r="J480" s="302">
        <v>219</v>
      </c>
      <c r="K480" s="301">
        <v>68749463</v>
      </c>
      <c r="L480" s="302">
        <v>788</v>
      </c>
      <c r="M480" s="301">
        <v>61172516</v>
      </c>
      <c r="N480" s="302">
        <v>192</v>
      </c>
      <c r="O480" s="301">
        <v>61172516</v>
      </c>
      <c r="P480" s="302">
        <v>261</v>
      </c>
      <c r="Q480" s="301">
        <v>14875232</v>
      </c>
      <c r="R480" s="302">
        <v>335</v>
      </c>
      <c r="S480" s="301">
        <v>8412191</v>
      </c>
      <c r="T480" s="301">
        <f t="shared" si="7"/>
        <v>2274</v>
      </c>
      <c r="U480" s="303">
        <v>295</v>
      </c>
    </row>
    <row r="481" spans="1:21" x14ac:dyDescent="0.25">
      <c r="A481" s="300">
        <v>890101279</v>
      </c>
      <c r="B481" s="65" t="s">
        <v>1091</v>
      </c>
      <c r="C481" s="65" t="s">
        <v>585</v>
      </c>
      <c r="D481" s="65" t="s">
        <v>586</v>
      </c>
      <c r="E481" s="65" t="s">
        <v>520</v>
      </c>
      <c r="F481" s="65" t="s">
        <v>521</v>
      </c>
      <c r="G481" s="65" t="s">
        <v>564</v>
      </c>
      <c r="H481" s="84">
        <v>480</v>
      </c>
      <c r="I481" s="301">
        <v>83087939</v>
      </c>
      <c r="J481" s="302">
        <v>616.5</v>
      </c>
      <c r="K481" s="301">
        <v>20895835</v>
      </c>
      <c r="L481" s="302">
        <v>475</v>
      </c>
      <c r="M481" s="301">
        <v>97409591</v>
      </c>
      <c r="N481" s="302">
        <v>357</v>
      </c>
      <c r="O481" s="301">
        <v>34636295</v>
      </c>
      <c r="P481" s="302">
        <v>2337</v>
      </c>
      <c r="Q481" s="301">
        <v>1090317</v>
      </c>
      <c r="R481" s="302">
        <v>2189</v>
      </c>
      <c r="S481" s="301">
        <v>706132</v>
      </c>
      <c r="T481" s="301">
        <f t="shared" si="7"/>
        <v>6454.5</v>
      </c>
      <c r="U481" s="303">
        <v>746</v>
      </c>
    </row>
    <row r="482" spans="1:21" x14ac:dyDescent="0.25">
      <c r="A482" s="300">
        <v>800150223</v>
      </c>
      <c r="B482" s="65" t="s">
        <v>1092</v>
      </c>
      <c r="C482" s="65" t="s">
        <v>511</v>
      </c>
      <c r="D482" s="65" t="s">
        <v>511</v>
      </c>
      <c r="E482" s="65" t="s">
        <v>520</v>
      </c>
      <c r="F482" s="65" t="s">
        <v>521</v>
      </c>
      <c r="G482" s="65" t="s">
        <v>564</v>
      </c>
      <c r="H482" s="296">
        <v>481</v>
      </c>
      <c r="I482" s="301">
        <v>83001543</v>
      </c>
      <c r="J482" s="302">
        <v>404.5</v>
      </c>
      <c r="K482" s="301">
        <v>36097705</v>
      </c>
      <c r="L482" s="302">
        <v>720</v>
      </c>
      <c r="M482" s="301">
        <v>67152233</v>
      </c>
      <c r="N482" s="302">
        <v>754</v>
      </c>
      <c r="O482" s="301">
        <v>15816844</v>
      </c>
      <c r="P482" s="302">
        <v>469</v>
      </c>
      <c r="Q482" s="301">
        <v>7554154</v>
      </c>
      <c r="R482" s="302">
        <v>793</v>
      </c>
      <c r="S482" s="301">
        <v>2706501</v>
      </c>
      <c r="T482" s="301">
        <f t="shared" si="7"/>
        <v>3621.5</v>
      </c>
      <c r="U482" s="303">
        <v>433</v>
      </c>
    </row>
    <row r="483" spans="1:21" x14ac:dyDescent="0.25">
      <c r="A483" s="300">
        <v>890200976</v>
      </c>
      <c r="B483" s="65" t="s">
        <v>1093</v>
      </c>
      <c r="C483" s="65" t="s">
        <v>511</v>
      </c>
      <c r="D483" s="65" t="s">
        <v>511</v>
      </c>
      <c r="E483" s="65" t="s">
        <v>1094</v>
      </c>
      <c r="F483" s="65" t="s">
        <v>1095</v>
      </c>
      <c r="G483" s="65" t="s">
        <v>512</v>
      </c>
      <c r="H483" s="84">
        <v>482</v>
      </c>
      <c r="I483" s="301">
        <v>82941112</v>
      </c>
      <c r="J483" s="302">
        <v>261</v>
      </c>
      <c r="K483" s="301">
        <v>57796165</v>
      </c>
      <c r="L483" s="302">
        <v>450</v>
      </c>
      <c r="M483" s="301">
        <v>102685074</v>
      </c>
      <c r="N483" s="302">
        <v>260</v>
      </c>
      <c r="O483" s="301">
        <v>46430892</v>
      </c>
      <c r="P483" s="302">
        <v>535</v>
      </c>
      <c r="Q483" s="301">
        <v>6353005</v>
      </c>
      <c r="R483" s="302">
        <v>269</v>
      </c>
      <c r="S483" s="301">
        <v>11030658</v>
      </c>
      <c r="T483" s="301">
        <f t="shared" si="7"/>
        <v>2257</v>
      </c>
      <c r="U483" s="303">
        <v>292</v>
      </c>
    </row>
    <row r="484" spans="1:21" x14ac:dyDescent="0.25">
      <c r="A484" s="300">
        <v>890918965</v>
      </c>
      <c r="B484" s="65" t="s">
        <v>1096</v>
      </c>
      <c r="C484" s="65" t="s">
        <v>940</v>
      </c>
      <c r="D484" s="65" t="s">
        <v>941</v>
      </c>
      <c r="E484" s="65" t="s">
        <v>520</v>
      </c>
      <c r="F484" s="65" t="s">
        <v>521</v>
      </c>
      <c r="G484" s="65" t="s">
        <v>564</v>
      </c>
      <c r="H484" s="296">
        <v>483</v>
      </c>
      <c r="I484" s="301">
        <v>82857430</v>
      </c>
      <c r="J484" s="302">
        <v>651.5</v>
      </c>
      <c r="K484" s="301">
        <v>19554664</v>
      </c>
      <c r="L484" s="302">
        <v>255</v>
      </c>
      <c r="M484" s="301">
        <v>168224975</v>
      </c>
      <c r="N484" s="302">
        <v>691</v>
      </c>
      <c r="O484" s="301">
        <v>17593841</v>
      </c>
      <c r="P484" s="302">
        <v>1709</v>
      </c>
      <c r="Q484" s="301">
        <v>1605285</v>
      </c>
      <c r="R484" s="302">
        <v>723</v>
      </c>
      <c r="S484" s="301">
        <v>3154603</v>
      </c>
      <c r="T484" s="301">
        <f t="shared" si="7"/>
        <v>4512.5</v>
      </c>
      <c r="U484" s="303">
        <v>552</v>
      </c>
    </row>
    <row r="485" spans="1:21" x14ac:dyDescent="0.25">
      <c r="A485" s="300">
        <v>890904815</v>
      </c>
      <c r="B485" s="65" t="s">
        <v>1097</v>
      </c>
      <c r="C485" s="65" t="s">
        <v>505</v>
      </c>
      <c r="D485" s="65" t="s">
        <v>506</v>
      </c>
      <c r="E485" s="65" t="s">
        <v>520</v>
      </c>
      <c r="F485" s="65" t="s">
        <v>521</v>
      </c>
      <c r="G485" s="65" t="s">
        <v>668</v>
      </c>
      <c r="H485" s="84">
        <v>484</v>
      </c>
      <c r="I485" s="301">
        <v>82755822</v>
      </c>
      <c r="J485" s="302">
        <v>492</v>
      </c>
      <c r="K485" s="301">
        <v>27517433</v>
      </c>
      <c r="L485" s="302">
        <v>386</v>
      </c>
      <c r="M485" s="301">
        <v>116556914</v>
      </c>
      <c r="N485" s="302">
        <v>2041</v>
      </c>
      <c r="O485" s="301">
        <v>5674176</v>
      </c>
      <c r="P485" s="302">
        <v>937</v>
      </c>
      <c r="Q485" s="301">
        <v>3233699</v>
      </c>
      <c r="R485" s="302">
        <v>5628</v>
      </c>
      <c r="S485" s="301">
        <v>173552</v>
      </c>
      <c r="T485" s="301">
        <f t="shared" si="7"/>
        <v>9968</v>
      </c>
      <c r="U485" s="303">
        <v>1183</v>
      </c>
    </row>
    <row r="486" spans="1:21" x14ac:dyDescent="0.25">
      <c r="A486" s="300">
        <v>816001182</v>
      </c>
      <c r="B486" s="65" t="s">
        <v>1098</v>
      </c>
      <c r="C486" s="65" t="s">
        <v>780</v>
      </c>
      <c r="D486" s="65" t="s">
        <v>781</v>
      </c>
      <c r="E486" s="65" t="s">
        <v>520</v>
      </c>
      <c r="F486" s="65" t="s">
        <v>521</v>
      </c>
      <c r="G486" s="65" t="s">
        <v>564</v>
      </c>
      <c r="H486" s="296">
        <v>485</v>
      </c>
      <c r="I486" s="301">
        <v>82685686</v>
      </c>
      <c r="J486" s="302">
        <v>769</v>
      </c>
      <c r="K486" s="301">
        <v>15742086</v>
      </c>
      <c r="L486" s="302">
        <v>226</v>
      </c>
      <c r="M486" s="301">
        <v>184814481</v>
      </c>
      <c r="N486" s="302">
        <v>329</v>
      </c>
      <c r="O486" s="301">
        <v>37890476</v>
      </c>
      <c r="P486" s="302">
        <v>326</v>
      </c>
      <c r="Q486" s="301">
        <v>11803112</v>
      </c>
      <c r="R486" s="302">
        <v>443</v>
      </c>
      <c r="S486" s="301">
        <v>6022289</v>
      </c>
      <c r="T486" s="301">
        <f t="shared" si="7"/>
        <v>2578</v>
      </c>
      <c r="U486" s="303">
        <v>322</v>
      </c>
    </row>
    <row r="487" spans="1:21" x14ac:dyDescent="0.25">
      <c r="A487" s="300">
        <v>890301753</v>
      </c>
      <c r="B487" s="65" t="s">
        <v>1099</v>
      </c>
      <c r="C487" s="65" t="s">
        <v>547</v>
      </c>
      <c r="D487" s="65" t="s">
        <v>544</v>
      </c>
      <c r="E487" s="65" t="s">
        <v>520</v>
      </c>
      <c r="F487" s="65" t="s">
        <v>521</v>
      </c>
      <c r="G487" s="65" t="s">
        <v>564</v>
      </c>
      <c r="H487" s="84">
        <v>486</v>
      </c>
      <c r="I487" s="301">
        <v>82682438</v>
      </c>
      <c r="J487" s="302">
        <v>342.5</v>
      </c>
      <c r="K487" s="301">
        <v>42507435</v>
      </c>
      <c r="L487" s="302">
        <v>497</v>
      </c>
      <c r="M487" s="301">
        <v>93133205</v>
      </c>
      <c r="N487" s="302">
        <v>373</v>
      </c>
      <c r="O487" s="301">
        <v>33663005</v>
      </c>
      <c r="P487" s="302">
        <v>1528</v>
      </c>
      <c r="Q487" s="301">
        <v>1830455</v>
      </c>
      <c r="R487" s="302">
        <v>822</v>
      </c>
      <c r="S487" s="301">
        <v>2579768</v>
      </c>
      <c r="T487" s="301">
        <f t="shared" si="7"/>
        <v>4048.5</v>
      </c>
      <c r="U487" s="303">
        <v>491</v>
      </c>
    </row>
    <row r="488" spans="1:21" x14ac:dyDescent="0.25">
      <c r="A488" s="300">
        <v>860013809</v>
      </c>
      <c r="B488" s="65" t="s">
        <v>1100</v>
      </c>
      <c r="C488" s="65" t="s">
        <v>505</v>
      </c>
      <c r="D488" s="65" t="s">
        <v>506</v>
      </c>
      <c r="E488" s="65" t="s">
        <v>520</v>
      </c>
      <c r="F488" s="65" t="s">
        <v>521</v>
      </c>
      <c r="G488" s="65" t="s">
        <v>648</v>
      </c>
      <c r="H488" s="296">
        <v>487</v>
      </c>
      <c r="I488" s="301">
        <v>81857048</v>
      </c>
      <c r="J488" s="302">
        <v>235.5</v>
      </c>
      <c r="K488" s="301">
        <v>64622034</v>
      </c>
      <c r="L488" s="302">
        <v>640</v>
      </c>
      <c r="M488" s="301">
        <v>74641991</v>
      </c>
      <c r="N488" s="302">
        <v>972</v>
      </c>
      <c r="O488" s="301">
        <v>12222548</v>
      </c>
      <c r="P488" s="302">
        <v>543</v>
      </c>
      <c r="Q488" s="301">
        <v>6261738</v>
      </c>
      <c r="R488" s="302">
        <v>533</v>
      </c>
      <c r="S488" s="301">
        <v>4585542</v>
      </c>
      <c r="T488" s="301">
        <f t="shared" si="7"/>
        <v>3410.5</v>
      </c>
      <c r="U488" s="303">
        <v>412</v>
      </c>
    </row>
    <row r="489" spans="1:21" x14ac:dyDescent="0.25">
      <c r="A489" s="300">
        <v>802012348</v>
      </c>
      <c r="B489" s="65" t="s">
        <v>1101</v>
      </c>
      <c r="C489" s="65" t="s">
        <v>585</v>
      </c>
      <c r="D489" s="65" t="s">
        <v>586</v>
      </c>
      <c r="E489" s="65" t="s">
        <v>520</v>
      </c>
      <c r="F489" s="65" t="s">
        <v>521</v>
      </c>
      <c r="G489" s="65" t="s">
        <v>517</v>
      </c>
      <c r="H489" s="84">
        <v>488</v>
      </c>
      <c r="I489" s="301">
        <v>81669671</v>
      </c>
      <c r="J489" s="302">
        <v>519</v>
      </c>
      <c r="K489" s="301">
        <v>25808694</v>
      </c>
      <c r="L489" s="302">
        <v>3018</v>
      </c>
      <c r="M489" s="301">
        <v>14064680</v>
      </c>
      <c r="N489" s="302">
        <v>2056</v>
      </c>
      <c r="O489" s="301">
        <v>5613673</v>
      </c>
      <c r="P489" s="302">
        <v>1104</v>
      </c>
      <c r="Q489" s="301">
        <v>2687261</v>
      </c>
      <c r="R489" s="302">
        <v>1152</v>
      </c>
      <c r="S489" s="301">
        <v>1637068</v>
      </c>
      <c r="T489" s="301">
        <f t="shared" si="7"/>
        <v>8337</v>
      </c>
      <c r="U489" s="303">
        <v>968</v>
      </c>
    </row>
    <row r="490" spans="1:21" x14ac:dyDescent="0.25">
      <c r="A490" s="300">
        <v>860038627</v>
      </c>
      <c r="B490" s="65" t="s">
        <v>1102</v>
      </c>
      <c r="C490" s="65" t="s">
        <v>511</v>
      </c>
      <c r="D490" s="65" t="s">
        <v>511</v>
      </c>
      <c r="E490" s="65" t="s">
        <v>520</v>
      </c>
      <c r="F490" s="65" t="s">
        <v>521</v>
      </c>
      <c r="G490" s="65" t="s">
        <v>509</v>
      </c>
      <c r="H490" s="296">
        <v>489</v>
      </c>
      <c r="I490" s="301">
        <v>81587513</v>
      </c>
      <c r="J490" s="302">
        <v>191.5</v>
      </c>
      <c r="K490" s="301">
        <v>80811082</v>
      </c>
      <c r="L490" s="302">
        <v>4408</v>
      </c>
      <c r="M490" s="301">
        <v>8891210</v>
      </c>
      <c r="N490" s="302">
        <v>1322</v>
      </c>
      <c r="O490" s="301">
        <v>8891210</v>
      </c>
      <c r="P490" s="302">
        <v>507</v>
      </c>
      <c r="Q490" s="301">
        <v>6725817</v>
      </c>
      <c r="R490" s="302">
        <v>419</v>
      </c>
      <c r="S490" s="301">
        <v>6374005</v>
      </c>
      <c r="T490" s="301">
        <f t="shared" si="7"/>
        <v>7336.5</v>
      </c>
      <c r="U490" s="303">
        <v>856</v>
      </c>
    </row>
    <row r="491" spans="1:21" x14ac:dyDescent="0.25">
      <c r="A491" s="300">
        <v>860010985</v>
      </c>
      <c r="B491" s="65" t="s">
        <v>1103</v>
      </c>
      <c r="C491" s="65" t="s">
        <v>705</v>
      </c>
      <c r="D491" s="65" t="s">
        <v>511</v>
      </c>
      <c r="E491" s="65" t="s">
        <v>520</v>
      </c>
      <c r="F491" s="65" t="s">
        <v>521</v>
      </c>
      <c r="G491" s="65" t="s">
        <v>724</v>
      </c>
      <c r="H491" s="84">
        <v>490</v>
      </c>
      <c r="I491" s="301">
        <v>81548141</v>
      </c>
      <c r="J491" s="302">
        <v>295</v>
      </c>
      <c r="K491" s="301">
        <v>50967824</v>
      </c>
      <c r="L491" s="302">
        <v>667</v>
      </c>
      <c r="M491" s="301">
        <v>72243588</v>
      </c>
      <c r="N491" s="302">
        <v>506</v>
      </c>
      <c r="O491" s="301">
        <v>24620648</v>
      </c>
      <c r="P491" s="302">
        <v>172</v>
      </c>
      <c r="Q491" s="301">
        <v>22682324</v>
      </c>
      <c r="R491" s="302">
        <v>238</v>
      </c>
      <c r="S491" s="301">
        <v>12560974</v>
      </c>
      <c r="T491" s="301">
        <f t="shared" si="7"/>
        <v>2368</v>
      </c>
      <c r="U491" s="303">
        <v>305</v>
      </c>
    </row>
    <row r="492" spans="1:21" x14ac:dyDescent="0.25">
      <c r="A492" s="300">
        <v>860030764</v>
      </c>
      <c r="B492" s="65" t="s">
        <v>1104</v>
      </c>
      <c r="C492" s="65" t="s">
        <v>511</v>
      </c>
      <c r="D492" s="65" t="s">
        <v>511</v>
      </c>
      <c r="E492" s="65" t="s">
        <v>520</v>
      </c>
      <c r="F492" s="65" t="s">
        <v>521</v>
      </c>
      <c r="G492" s="65" t="s">
        <v>627</v>
      </c>
      <c r="H492" s="296">
        <v>491</v>
      </c>
      <c r="I492" s="301">
        <v>81414215</v>
      </c>
      <c r="J492" s="302">
        <v>202</v>
      </c>
      <c r="K492" s="301">
        <v>77032094</v>
      </c>
      <c r="L492" s="302">
        <v>3389</v>
      </c>
      <c r="M492" s="301">
        <v>12314379</v>
      </c>
      <c r="N492" s="302">
        <v>966</v>
      </c>
      <c r="O492" s="301">
        <v>12291237</v>
      </c>
      <c r="P492" s="302">
        <v>553</v>
      </c>
      <c r="Q492" s="301">
        <v>6149641</v>
      </c>
      <c r="R492" s="302">
        <v>706</v>
      </c>
      <c r="S492" s="301">
        <v>3235401</v>
      </c>
      <c r="T492" s="301">
        <f t="shared" si="7"/>
        <v>6307</v>
      </c>
      <c r="U492" s="303">
        <v>731</v>
      </c>
    </row>
    <row r="493" spans="1:21" x14ac:dyDescent="0.25">
      <c r="A493" s="300">
        <v>830065609</v>
      </c>
      <c r="B493" s="65" t="s">
        <v>1105</v>
      </c>
      <c r="C493" s="65" t="s">
        <v>511</v>
      </c>
      <c r="D493" s="65" t="s">
        <v>511</v>
      </c>
      <c r="E493" s="65" t="s">
        <v>520</v>
      </c>
      <c r="F493" s="65" t="s">
        <v>521</v>
      </c>
      <c r="G493" s="65" t="s">
        <v>1106</v>
      </c>
      <c r="H493" s="84">
        <v>492</v>
      </c>
      <c r="I493" s="301">
        <v>81270379</v>
      </c>
      <c r="J493" s="302">
        <v>511.5</v>
      </c>
      <c r="K493" s="301">
        <v>26365034</v>
      </c>
      <c r="L493" s="302">
        <v>430</v>
      </c>
      <c r="M493" s="301">
        <v>106333145</v>
      </c>
      <c r="N493" s="302">
        <v>594</v>
      </c>
      <c r="O493" s="301">
        <v>21093570</v>
      </c>
      <c r="P493" s="302">
        <v>816</v>
      </c>
      <c r="Q493" s="301">
        <v>3895664</v>
      </c>
      <c r="R493" s="302">
        <v>886</v>
      </c>
      <c r="S493" s="301">
        <v>2365126</v>
      </c>
      <c r="T493" s="301">
        <f t="shared" si="7"/>
        <v>3729.5</v>
      </c>
      <c r="U493" s="303">
        <v>448</v>
      </c>
    </row>
    <row r="494" spans="1:21" x14ac:dyDescent="0.25">
      <c r="A494" s="300">
        <v>890940852</v>
      </c>
      <c r="B494" s="65" t="s">
        <v>1107</v>
      </c>
      <c r="C494" s="65" t="s">
        <v>505</v>
      </c>
      <c r="D494" s="65" t="s">
        <v>506</v>
      </c>
      <c r="E494" s="65" t="s">
        <v>520</v>
      </c>
      <c r="F494" s="65" t="s">
        <v>521</v>
      </c>
      <c r="G494" s="65" t="s">
        <v>678</v>
      </c>
      <c r="H494" s="296">
        <v>493</v>
      </c>
      <c r="I494" s="301">
        <v>81115087</v>
      </c>
      <c r="J494" s="302">
        <v>220</v>
      </c>
      <c r="K494" s="301">
        <v>68644940</v>
      </c>
      <c r="L494" s="302">
        <v>3956</v>
      </c>
      <c r="M494" s="301">
        <v>10133558</v>
      </c>
      <c r="N494" s="302">
        <v>4225</v>
      </c>
      <c r="O494" s="301">
        <v>2359812</v>
      </c>
      <c r="P494" s="302">
        <v>3087</v>
      </c>
      <c r="Q494" s="301">
        <v>750500</v>
      </c>
      <c r="R494" s="302">
        <v>3539</v>
      </c>
      <c r="S494" s="301">
        <v>357241</v>
      </c>
      <c r="T494" s="301">
        <f t="shared" si="7"/>
        <v>15520</v>
      </c>
      <c r="U494" s="303">
        <v>1898</v>
      </c>
    </row>
    <row r="495" spans="1:21" x14ac:dyDescent="0.25">
      <c r="A495" s="300">
        <v>802001157</v>
      </c>
      <c r="B495" s="65" t="s">
        <v>1108</v>
      </c>
      <c r="C495" s="65" t="s">
        <v>585</v>
      </c>
      <c r="D495" s="65" t="s">
        <v>586</v>
      </c>
      <c r="E495" s="65" t="s">
        <v>520</v>
      </c>
      <c r="F495" s="65" t="s">
        <v>521</v>
      </c>
      <c r="G495" s="65" t="s">
        <v>509</v>
      </c>
      <c r="H495" s="84">
        <v>494</v>
      </c>
      <c r="I495" s="301">
        <v>80911485</v>
      </c>
      <c r="J495" s="302">
        <v>279.5</v>
      </c>
      <c r="K495" s="301">
        <v>54508036</v>
      </c>
      <c r="L495" s="302">
        <v>5834</v>
      </c>
      <c r="M495" s="301">
        <v>5956743</v>
      </c>
      <c r="N495" s="302">
        <v>1956</v>
      </c>
      <c r="O495" s="301">
        <v>5956743</v>
      </c>
      <c r="P495" s="302">
        <v>708</v>
      </c>
      <c r="Q495" s="301">
        <v>4550345</v>
      </c>
      <c r="R495" s="302">
        <v>543</v>
      </c>
      <c r="S495" s="301">
        <v>4463262</v>
      </c>
      <c r="T495" s="301">
        <f t="shared" si="7"/>
        <v>9814.5</v>
      </c>
      <c r="U495" s="303">
        <v>1156</v>
      </c>
    </row>
    <row r="496" spans="1:21" x14ac:dyDescent="0.25">
      <c r="A496" s="300">
        <v>890900535</v>
      </c>
      <c r="B496" s="65" t="s">
        <v>1109</v>
      </c>
      <c r="C496" s="65" t="s">
        <v>511</v>
      </c>
      <c r="D496" s="65" t="s">
        <v>511</v>
      </c>
      <c r="E496" s="65" t="s">
        <v>520</v>
      </c>
      <c r="F496" s="65" t="s">
        <v>521</v>
      </c>
      <c r="G496" s="65" t="s">
        <v>525</v>
      </c>
      <c r="H496" s="296">
        <v>495</v>
      </c>
      <c r="I496" s="301">
        <v>80792467</v>
      </c>
      <c r="J496" s="302">
        <v>262</v>
      </c>
      <c r="K496" s="301">
        <v>57625206</v>
      </c>
      <c r="L496" s="302">
        <v>344</v>
      </c>
      <c r="M496" s="301">
        <v>132822133</v>
      </c>
      <c r="N496" s="302">
        <v>150</v>
      </c>
      <c r="O496" s="301">
        <v>80692238</v>
      </c>
      <c r="P496" s="302">
        <v>150</v>
      </c>
      <c r="Q496" s="301">
        <v>26078903</v>
      </c>
      <c r="R496" s="302">
        <v>249</v>
      </c>
      <c r="S496" s="301">
        <v>12018740</v>
      </c>
      <c r="T496" s="301">
        <f t="shared" si="7"/>
        <v>1650</v>
      </c>
      <c r="U496" s="303">
        <v>213</v>
      </c>
    </row>
    <row r="497" spans="1:21" x14ac:dyDescent="0.25">
      <c r="A497" s="300">
        <v>830104930</v>
      </c>
      <c r="B497" s="65" t="s">
        <v>1110</v>
      </c>
      <c r="C497" s="65" t="s">
        <v>511</v>
      </c>
      <c r="D497" s="65" t="s">
        <v>511</v>
      </c>
      <c r="E497" s="65" t="s">
        <v>520</v>
      </c>
      <c r="F497" s="65" t="s">
        <v>521</v>
      </c>
      <c r="G497" s="65" t="s">
        <v>707</v>
      </c>
      <c r="H497" s="84">
        <v>496</v>
      </c>
      <c r="I497" s="301">
        <v>80494907</v>
      </c>
      <c r="J497" s="302">
        <v>2788</v>
      </c>
      <c r="K497" s="301">
        <v>2700578</v>
      </c>
      <c r="L497" s="302">
        <v>921</v>
      </c>
      <c r="M497" s="301">
        <v>52367406</v>
      </c>
      <c r="N497" s="302">
        <v>1000</v>
      </c>
      <c r="O497" s="301">
        <v>11804980</v>
      </c>
      <c r="P497" s="302">
        <v>656</v>
      </c>
      <c r="Q497" s="301">
        <v>5044881</v>
      </c>
      <c r="R497" s="302">
        <v>601</v>
      </c>
      <c r="S497" s="301">
        <v>3854036</v>
      </c>
      <c r="T497" s="301">
        <f t="shared" si="7"/>
        <v>6462</v>
      </c>
      <c r="U497" s="303">
        <v>749</v>
      </c>
    </row>
    <row r="498" spans="1:21" x14ac:dyDescent="0.25">
      <c r="A498" s="300">
        <v>891300120</v>
      </c>
      <c r="B498" s="65" t="s">
        <v>1111</v>
      </c>
      <c r="C498" s="65" t="s">
        <v>612</v>
      </c>
      <c r="D498" s="65" t="s">
        <v>544</v>
      </c>
      <c r="E498" s="65" t="s">
        <v>520</v>
      </c>
      <c r="F498" s="65" t="s">
        <v>521</v>
      </c>
      <c r="G498" s="65" t="s">
        <v>648</v>
      </c>
      <c r="H498" s="296">
        <v>497</v>
      </c>
      <c r="I498" s="301">
        <v>80384410</v>
      </c>
      <c r="J498" s="302">
        <v>223</v>
      </c>
      <c r="K498" s="301">
        <v>67557338</v>
      </c>
      <c r="L498" s="302">
        <v>5025</v>
      </c>
      <c r="M498" s="301">
        <v>7416499</v>
      </c>
      <c r="N498" s="302">
        <v>3357</v>
      </c>
      <c r="O498" s="301">
        <v>3107979</v>
      </c>
      <c r="P498" s="302">
        <v>2141</v>
      </c>
      <c r="Q498" s="301">
        <v>1234836</v>
      </c>
      <c r="R498" s="302">
        <v>509</v>
      </c>
      <c r="S498" s="301">
        <v>4888422</v>
      </c>
      <c r="T498" s="301">
        <f t="shared" si="7"/>
        <v>11752</v>
      </c>
      <c r="U498" s="303">
        <v>1406</v>
      </c>
    </row>
    <row r="499" spans="1:21" x14ac:dyDescent="0.25">
      <c r="A499" s="300">
        <v>860048112</v>
      </c>
      <c r="B499" s="65" t="s">
        <v>1112</v>
      </c>
      <c r="C499" s="65" t="s">
        <v>511</v>
      </c>
      <c r="D499" s="65" t="s">
        <v>511</v>
      </c>
      <c r="E499" s="65" t="s">
        <v>520</v>
      </c>
      <c r="F499" s="65" t="s">
        <v>521</v>
      </c>
      <c r="G499" s="65" t="s">
        <v>707</v>
      </c>
      <c r="H499" s="84">
        <v>498</v>
      </c>
      <c r="I499" s="301">
        <v>80321431</v>
      </c>
      <c r="J499" s="302">
        <v>631</v>
      </c>
      <c r="K499" s="301">
        <v>20368301</v>
      </c>
      <c r="L499" s="302">
        <v>1094</v>
      </c>
      <c r="M499" s="301">
        <v>43235862</v>
      </c>
      <c r="N499" s="302">
        <v>1465</v>
      </c>
      <c r="O499" s="301">
        <v>7998234</v>
      </c>
      <c r="P499" s="302">
        <v>1013</v>
      </c>
      <c r="Q499" s="301">
        <v>2972027</v>
      </c>
      <c r="R499" s="302">
        <v>683</v>
      </c>
      <c r="S499" s="301">
        <v>3325397</v>
      </c>
      <c r="T499" s="301">
        <f t="shared" si="7"/>
        <v>5384</v>
      </c>
      <c r="U499" s="303">
        <v>645</v>
      </c>
    </row>
    <row r="500" spans="1:21" x14ac:dyDescent="0.25">
      <c r="A500" s="300">
        <v>800093117</v>
      </c>
      <c r="B500" s="65" t="s">
        <v>1113</v>
      </c>
      <c r="C500" s="65" t="s">
        <v>505</v>
      </c>
      <c r="D500" s="65" t="s">
        <v>506</v>
      </c>
      <c r="E500" s="65" t="s">
        <v>520</v>
      </c>
      <c r="F500" s="65" t="s">
        <v>521</v>
      </c>
      <c r="G500" s="65" t="s">
        <v>931</v>
      </c>
      <c r="H500" s="296">
        <v>499</v>
      </c>
      <c r="I500" s="301">
        <v>79756307</v>
      </c>
      <c r="J500" s="302">
        <v>459.5</v>
      </c>
      <c r="K500" s="301">
        <v>30454848</v>
      </c>
      <c r="L500" s="302">
        <v>1467</v>
      </c>
      <c r="M500" s="301">
        <v>32179146</v>
      </c>
      <c r="N500" s="302">
        <v>796</v>
      </c>
      <c r="O500" s="301">
        <v>14947771</v>
      </c>
      <c r="P500" s="302">
        <v>3671</v>
      </c>
      <c r="Q500" s="301">
        <v>590441</v>
      </c>
      <c r="R500" s="302">
        <v>466</v>
      </c>
      <c r="S500" s="301">
        <v>5514644</v>
      </c>
      <c r="T500" s="301">
        <f t="shared" si="7"/>
        <v>7358.5</v>
      </c>
      <c r="U500" s="303">
        <v>859</v>
      </c>
    </row>
    <row r="501" spans="1:21" x14ac:dyDescent="0.25">
      <c r="A501" s="300">
        <v>817002461</v>
      </c>
      <c r="B501" s="65" t="s">
        <v>1114</v>
      </c>
      <c r="C501" s="65" t="s">
        <v>727</v>
      </c>
      <c r="D501" s="65" t="s">
        <v>714</v>
      </c>
      <c r="E501" s="65" t="s">
        <v>520</v>
      </c>
      <c r="F501" s="65" t="s">
        <v>521</v>
      </c>
      <c r="G501" s="65" t="s">
        <v>926</v>
      </c>
      <c r="H501" s="84">
        <v>500</v>
      </c>
      <c r="I501" s="301">
        <v>79420613</v>
      </c>
      <c r="J501" s="302">
        <v>447.5</v>
      </c>
      <c r="K501" s="301">
        <v>31644968</v>
      </c>
      <c r="L501" s="302">
        <v>896</v>
      </c>
      <c r="M501" s="301">
        <v>53989101</v>
      </c>
      <c r="N501" s="302">
        <v>859</v>
      </c>
      <c r="O501" s="301">
        <v>13831136</v>
      </c>
      <c r="P501" s="302">
        <v>515</v>
      </c>
      <c r="Q501" s="301">
        <v>6616665</v>
      </c>
      <c r="R501" s="302">
        <v>655</v>
      </c>
      <c r="S501" s="301">
        <v>3467934</v>
      </c>
      <c r="T501" s="301">
        <f t="shared" si="7"/>
        <v>3872.5</v>
      </c>
      <c r="U501" s="303">
        <v>466</v>
      </c>
    </row>
    <row r="502" spans="1:21" x14ac:dyDescent="0.25">
      <c r="A502" s="300">
        <v>860529657</v>
      </c>
      <c r="B502" s="65" t="s">
        <v>1115</v>
      </c>
      <c r="C502" s="65" t="s">
        <v>511</v>
      </c>
      <c r="D502" s="65" t="s">
        <v>511</v>
      </c>
      <c r="E502" s="65" t="s">
        <v>520</v>
      </c>
      <c r="F502" s="65" t="s">
        <v>521</v>
      </c>
      <c r="G502" s="65" t="s">
        <v>559</v>
      </c>
      <c r="H502" s="296">
        <v>501</v>
      </c>
      <c r="I502" s="301">
        <v>79390111</v>
      </c>
      <c r="J502" s="302">
        <v>270</v>
      </c>
      <c r="K502" s="301">
        <v>56111812</v>
      </c>
      <c r="L502" s="302">
        <v>1231</v>
      </c>
      <c r="M502" s="301">
        <v>38523746</v>
      </c>
      <c r="N502" s="302">
        <v>511</v>
      </c>
      <c r="O502" s="301">
        <v>24445261</v>
      </c>
      <c r="P502" s="302">
        <v>197</v>
      </c>
      <c r="Q502" s="301">
        <v>20114429</v>
      </c>
      <c r="R502" s="302">
        <v>228</v>
      </c>
      <c r="S502" s="301">
        <v>13151604</v>
      </c>
      <c r="T502" s="301">
        <f t="shared" si="7"/>
        <v>2938</v>
      </c>
      <c r="U502" s="303">
        <v>363</v>
      </c>
    </row>
    <row r="503" spans="1:21" x14ac:dyDescent="0.25">
      <c r="A503" s="300">
        <v>805027006</v>
      </c>
      <c r="B503" s="65" t="s">
        <v>1116</v>
      </c>
      <c r="C503" s="65" t="s">
        <v>511</v>
      </c>
      <c r="D503" s="65" t="s">
        <v>511</v>
      </c>
      <c r="E503" s="65" t="s">
        <v>520</v>
      </c>
      <c r="F503" s="65" t="s">
        <v>521</v>
      </c>
      <c r="G503" s="65" t="s">
        <v>509</v>
      </c>
      <c r="H503" s="84">
        <v>502</v>
      </c>
      <c r="I503" s="301">
        <v>79082074</v>
      </c>
      <c r="J503" s="302">
        <v>3412</v>
      </c>
      <c r="K503" s="301">
        <v>1989608</v>
      </c>
      <c r="L503" s="302">
        <v>2756</v>
      </c>
      <c r="M503" s="301">
        <v>15637525</v>
      </c>
      <c r="N503" s="302">
        <v>764</v>
      </c>
      <c r="O503" s="301">
        <v>15637525</v>
      </c>
      <c r="P503" s="302">
        <v>623</v>
      </c>
      <c r="Q503" s="301">
        <v>5357172</v>
      </c>
      <c r="R503" s="302">
        <v>2287</v>
      </c>
      <c r="S503" s="301">
        <v>659385</v>
      </c>
      <c r="T503" s="301">
        <f t="shared" si="7"/>
        <v>10344</v>
      </c>
      <c r="U503" s="303">
        <v>1236</v>
      </c>
    </row>
    <row r="504" spans="1:21" x14ac:dyDescent="0.25">
      <c r="A504" s="300">
        <v>890800148</v>
      </c>
      <c r="B504" s="65" t="s">
        <v>1117</v>
      </c>
      <c r="C504" s="65" t="s">
        <v>702</v>
      </c>
      <c r="D504" s="65" t="s">
        <v>703</v>
      </c>
      <c r="E504" s="65" t="s">
        <v>520</v>
      </c>
      <c r="F504" s="65" t="s">
        <v>521</v>
      </c>
      <c r="G504" s="65" t="s">
        <v>514</v>
      </c>
      <c r="H504" s="296">
        <v>503</v>
      </c>
      <c r="I504" s="301">
        <v>78920651</v>
      </c>
      <c r="J504" s="302">
        <v>222.5</v>
      </c>
      <c r="K504" s="301">
        <v>67730877</v>
      </c>
      <c r="L504" s="302">
        <v>512</v>
      </c>
      <c r="M504" s="301">
        <v>91174219</v>
      </c>
      <c r="N504" s="302">
        <v>449</v>
      </c>
      <c r="O504" s="301">
        <v>27921136</v>
      </c>
      <c r="P504" s="302">
        <v>480</v>
      </c>
      <c r="Q504" s="301">
        <v>7400973</v>
      </c>
      <c r="R504" s="302">
        <v>392</v>
      </c>
      <c r="S504" s="301">
        <v>6717171</v>
      </c>
      <c r="T504" s="301">
        <f t="shared" si="7"/>
        <v>2558.5</v>
      </c>
      <c r="U504" s="303">
        <v>321</v>
      </c>
    </row>
    <row r="505" spans="1:21" x14ac:dyDescent="0.25">
      <c r="A505" s="300">
        <v>800245520</v>
      </c>
      <c r="B505" s="65" t="s">
        <v>1118</v>
      </c>
      <c r="C505" s="65" t="s">
        <v>511</v>
      </c>
      <c r="D505" s="65" t="s">
        <v>511</v>
      </c>
      <c r="E505" s="65" t="s">
        <v>520</v>
      </c>
      <c r="F505" s="65" t="s">
        <v>521</v>
      </c>
      <c r="G505" s="65" t="s">
        <v>564</v>
      </c>
      <c r="H505" s="84">
        <v>504</v>
      </c>
      <c r="I505" s="301">
        <v>78897018</v>
      </c>
      <c r="J505" s="302">
        <v>301</v>
      </c>
      <c r="K505" s="301">
        <v>49760323</v>
      </c>
      <c r="L505" s="302">
        <v>308</v>
      </c>
      <c r="M505" s="301">
        <v>143349245</v>
      </c>
      <c r="N505" s="302">
        <v>120</v>
      </c>
      <c r="O505" s="301">
        <v>99220242</v>
      </c>
      <c r="P505" s="302">
        <v>229</v>
      </c>
      <c r="Q505" s="301">
        <v>17258730</v>
      </c>
      <c r="R505" s="302">
        <v>546</v>
      </c>
      <c r="S505" s="301">
        <v>4438127</v>
      </c>
      <c r="T505" s="301">
        <f t="shared" si="7"/>
        <v>2008</v>
      </c>
      <c r="U505" s="303">
        <v>258</v>
      </c>
    </row>
    <row r="506" spans="1:21" x14ac:dyDescent="0.25">
      <c r="A506" s="300">
        <v>830058533</v>
      </c>
      <c r="B506" s="65" t="s">
        <v>1119</v>
      </c>
      <c r="C506" s="65" t="s">
        <v>511</v>
      </c>
      <c r="D506" s="65" t="s">
        <v>511</v>
      </c>
      <c r="E506" s="65" t="s">
        <v>520</v>
      </c>
      <c r="F506" s="65" t="s">
        <v>521</v>
      </c>
      <c r="G506" s="65" t="s">
        <v>564</v>
      </c>
      <c r="H506" s="296">
        <v>505</v>
      </c>
      <c r="I506" s="301">
        <v>78293313</v>
      </c>
      <c r="J506" s="302">
        <v>301.5</v>
      </c>
      <c r="K506" s="301">
        <v>49598519</v>
      </c>
      <c r="L506" s="302">
        <v>676</v>
      </c>
      <c r="M506" s="301">
        <v>71366034</v>
      </c>
      <c r="N506" s="302">
        <v>672</v>
      </c>
      <c r="O506" s="301">
        <v>18138862</v>
      </c>
      <c r="P506" s="302">
        <v>327</v>
      </c>
      <c r="Q506" s="301">
        <v>11795040</v>
      </c>
      <c r="R506" s="302">
        <v>365</v>
      </c>
      <c r="S506" s="301">
        <v>7698102</v>
      </c>
      <c r="T506" s="301">
        <f t="shared" si="7"/>
        <v>2846.5</v>
      </c>
      <c r="U506" s="303">
        <v>354</v>
      </c>
    </row>
    <row r="507" spans="1:21" x14ac:dyDescent="0.25">
      <c r="A507" s="300">
        <v>811024065</v>
      </c>
      <c r="B507" s="65" t="s">
        <v>1120</v>
      </c>
      <c r="C507" s="65" t="s">
        <v>505</v>
      </c>
      <c r="D507" s="65" t="s">
        <v>506</v>
      </c>
      <c r="E507" s="65" t="s">
        <v>520</v>
      </c>
      <c r="F507" s="65" t="s">
        <v>521</v>
      </c>
      <c r="G507" s="65" t="s">
        <v>509</v>
      </c>
      <c r="H507" s="84">
        <v>506</v>
      </c>
      <c r="I507" s="301">
        <v>78268097</v>
      </c>
      <c r="J507" s="302">
        <v>198</v>
      </c>
      <c r="K507" s="301">
        <v>77927134</v>
      </c>
      <c r="L507" s="302">
        <v>5292</v>
      </c>
      <c r="M507" s="301">
        <v>6907121</v>
      </c>
      <c r="N507" s="302">
        <v>1714</v>
      </c>
      <c r="O507" s="301">
        <v>6907121</v>
      </c>
      <c r="P507" s="302">
        <v>500</v>
      </c>
      <c r="Q507" s="301">
        <v>6832720</v>
      </c>
      <c r="R507" s="302">
        <v>384</v>
      </c>
      <c r="S507" s="301">
        <v>6933342</v>
      </c>
      <c r="T507" s="301">
        <f t="shared" si="7"/>
        <v>8594</v>
      </c>
      <c r="U507" s="303">
        <v>1003</v>
      </c>
    </row>
    <row r="508" spans="1:21" x14ac:dyDescent="0.25">
      <c r="A508" s="300">
        <v>830098375</v>
      </c>
      <c r="B508" s="65" t="s">
        <v>1121</v>
      </c>
      <c r="C508" s="65" t="s">
        <v>511</v>
      </c>
      <c r="D508" s="65" t="s">
        <v>511</v>
      </c>
      <c r="E508" s="65" t="s">
        <v>520</v>
      </c>
      <c r="F508" s="65" t="s">
        <v>521</v>
      </c>
      <c r="G508" s="65" t="s">
        <v>656</v>
      </c>
      <c r="H508" s="296">
        <v>507</v>
      </c>
      <c r="I508" s="301">
        <v>78266998</v>
      </c>
      <c r="J508" s="302">
        <v>711.5</v>
      </c>
      <c r="K508" s="301">
        <v>17389735</v>
      </c>
      <c r="L508" s="302">
        <v>653</v>
      </c>
      <c r="M508" s="301">
        <v>73434131</v>
      </c>
      <c r="N508" s="302">
        <v>5000</v>
      </c>
      <c r="O508" s="301">
        <v>1910901</v>
      </c>
      <c r="P508" s="302">
        <v>1476</v>
      </c>
      <c r="Q508" s="301">
        <v>1910901</v>
      </c>
      <c r="R508" s="302">
        <v>1451</v>
      </c>
      <c r="S508" s="301">
        <v>1238986</v>
      </c>
      <c r="T508" s="301">
        <f t="shared" si="7"/>
        <v>9798.5</v>
      </c>
      <c r="U508" s="303">
        <v>1155</v>
      </c>
    </row>
    <row r="509" spans="1:21" x14ac:dyDescent="0.25">
      <c r="A509" s="300">
        <v>890206611</v>
      </c>
      <c r="B509" s="65" t="s">
        <v>1122</v>
      </c>
      <c r="C509" s="65" t="s">
        <v>936</v>
      </c>
      <c r="D509" s="65" t="s">
        <v>733</v>
      </c>
      <c r="E509" s="65" t="s">
        <v>520</v>
      </c>
      <c r="F509" s="65" t="s">
        <v>521</v>
      </c>
      <c r="G509" s="65" t="s">
        <v>528</v>
      </c>
      <c r="H509" s="84">
        <v>508</v>
      </c>
      <c r="I509" s="301">
        <v>78016461</v>
      </c>
      <c r="J509" s="302">
        <v>543.5</v>
      </c>
      <c r="K509" s="301">
        <v>24466170</v>
      </c>
      <c r="L509" s="302">
        <v>680</v>
      </c>
      <c r="M509" s="301">
        <v>70616751</v>
      </c>
      <c r="N509" s="302">
        <v>562</v>
      </c>
      <c r="O509" s="301">
        <v>22577372</v>
      </c>
      <c r="P509" s="302">
        <v>751</v>
      </c>
      <c r="Q509" s="301">
        <v>4273646</v>
      </c>
      <c r="R509" s="302">
        <v>1396</v>
      </c>
      <c r="S509" s="301">
        <v>1302665</v>
      </c>
      <c r="T509" s="301">
        <f t="shared" si="7"/>
        <v>4440.5</v>
      </c>
      <c r="U509" s="303">
        <v>544</v>
      </c>
    </row>
    <row r="510" spans="1:21" x14ac:dyDescent="0.25">
      <c r="A510" s="300">
        <v>890301752</v>
      </c>
      <c r="B510" s="65" t="s">
        <v>1123</v>
      </c>
      <c r="C510" s="65" t="s">
        <v>547</v>
      </c>
      <c r="D510" s="65" t="s">
        <v>544</v>
      </c>
      <c r="E510" s="65" t="s">
        <v>520</v>
      </c>
      <c r="F510" s="65" t="s">
        <v>521</v>
      </c>
      <c r="G510" s="65" t="s">
        <v>980</v>
      </c>
      <c r="H510" s="296">
        <v>509</v>
      </c>
      <c r="I510" s="301">
        <v>77747699</v>
      </c>
      <c r="J510" s="302">
        <v>249.5</v>
      </c>
      <c r="K510" s="301">
        <v>60416140</v>
      </c>
      <c r="L510" s="302">
        <v>914</v>
      </c>
      <c r="M510" s="301">
        <v>52772881</v>
      </c>
      <c r="N510" s="302">
        <v>422</v>
      </c>
      <c r="O510" s="301">
        <v>29913502</v>
      </c>
      <c r="P510" s="302">
        <v>522</v>
      </c>
      <c r="Q510" s="301">
        <v>6562004</v>
      </c>
      <c r="R510" s="302">
        <v>889</v>
      </c>
      <c r="S510" s="301">
        <v>2356432</v>
      </c>
      <c r="T510" s="301">
        <f t="shared" si="7"/>
        <v>3505.5</v>
      </c>
      <c r="U510" s="303">
        <v>423</v>
      </c>
    </row>
    <row r="511" spans="1:21" x14ac:dyDescent="0.25">
      <c r="A511" s="300">
        <v>891900196</v>
      </c>
      <c r="B511" s="65" t="s">
        <v>1124</v>
      </c>
      <c r="C511" s="65" t="s">
        <v>984</v>
      </c>
      <c r="D511" s="65" t="s">
        <v>544</v>
      </c>
      <c r="E511" s="65" t="s">
        <v>520</v>
      </c>
      <c r="F511" s="65" t="s">
        <v>521</v>
      </c>
      <c r="G511" s="65" t="s">
        <v>525</v>
      </c>
      <c r="H511" s="84">
        <v>510</v>
      </c>
      <c r="I511" s="301">
        <v>77672975</v>
      </c>
      <c r="J511" s="302">
        <v>247</v>
      </c>
      <c r="K511" s="301">
        <v>61535433</v>
      </c>
      <c r="L511" s="302">
        <v>547</v>
      </c>
      <c r="M511" s="301">
        <v>86958307</v>
      </c>
      <c r="N511" s="302">
        <v>496</v>
      </c>
      <c r="O511" s="301">
        <v>25184376</v>
      </c>
      <c r="P511" s="302">
        <v>337</v>
      </c>
      <c r="Q511" s="301">
        <v>11458759</v>
      </c>
      <c r="R511" s="302">
        <v>380</v>
      </c>
      <c r="S511" s="301">
        <v>7012628</v>
      </c>
      <c r="T511" s="301">
        <f t="shared" si="7"/>
        <v>2517</v>
      </c>
      <c r="U511" s="303">
        <v>316</v>
      </c>
    </row>
    <row r="512" spans="1:21" x14ac:dyDescent="0.25">
      <c r="A512" s="300">
        <v>890805267</v>
      </c>
      <c r="B512" s="65" t="s">
        <v>1125</v>
      </c>
      <c r="C512" s="65" t="s">
        <v>702</v>
      </c>
      <c r="D512" s="65" t="s">
        <v>703</v>
      </c>
      <c r="E512" s="65" t="s">
        <v>520</v>
      </c>
      <c r="F512" s="65" t="s">
        <v>521</v>
      </c>
      <c r="G512" s="65" t="s">
        <v>525</v>
      </c>
      <c r="H512" s="296">
        <v>511</v>
      </c>
      <c r="I512" s="301">
        <v>77563113</v>
      </c>
      <c r="J512" s="302">
        <v>571</v>
      </c>
      <c r="K512" s="301">
        <v>22942161</v>
      </c>
      <c r="L512" s="302">
        <v>337</v>
      </c>
      <c r="M512" s="301">
        <v>135248967</v>
      </c>
      <c r="N512" s="302">
        <v>352</v>
      </c>
      <c r="O512" s="301">
        <v>35074460</v>
      </c>
      <c r="P512" s="302">
        <v>472</v>
      </c>
      <c r="Q512" s="301">
        <v>7497441</v>
      </c>
      <c r="R512" s="302">
        <v>747</v>
      </c>
      <c r="S512" s="301">
        <v>2975038</v>
      </c>
      <c r="T512" s="301">
        <f t="shared" si="7"/>
        <v>2990</v>
      </c>
      <c r="U512" s="303">
        <v>370</v>
      </c>
    </row>
    <row r="513" spans="1:21" x14ac:dyDescent="0.25">
      <c r="A513" s="300">
        <v>860006537</v>
      </c>
      <c r="B513" s="65" t="s">
        <v>1126</v>
      </c>
      <c r="C513" s="65" t="s">
        <v>511</v>
      </c>
      <c r="D513" s="65" t="s">
        <v>511</v>
      </c>
      <c r="E513" s="65" t="s">
        <v>520</v>
      </c>
      <c r="F513" s="65" t="s">
        <v>521</v>
      </c>
      <c r="G513" s="65" t="s">
        <v>1127</v>
      </c>
      <c r="H513" s="84">
        <v>512</v>
      </c>
      <c r="I513" s="301">
        <v>77355342</v>
      </c>
      <c r="J513" s="302">
        <v>535.5</v>
      </c>
      <c r="K513" s="301">
        <v>24921645</v>
      </c>
      <c r="L513" s="302">
        <v>447</v>
      </c>
      <c r="M513" s="301">
        <v>103501248</v>
      </c>
      <c r="N513" s="302">
        <v>458</v>
      </c>
      <c r="O513" s="301">
        <v>27420856</v>
      </c>
      <c r="P513" s="302">
        <v>351</v>
      </c>
      <c r="Q513" s="301">
        <v>10781579</v>
      </c>
      <c r="R513" s="302">
        <v>1170</v>
      </c>
      <c r="S513" s="301">
        <v>1614158</v>
      </c>
      <c r="T513" s="301">
        <f t="shared" si="7"/>
        <v>3473.5</v>
      </c>
      <c r="U513" s="303">
        <v>418</v>
      </c>
    </row>
    <row r="514" spans="1:21" x14ac:dyDescent="0.25">
      <c r="A514" s="300">
        <v>860003215</v>
      </c>
      <c r="B514" s="65" t="s">
        <v>1128</v>
      </c>
      <c r="C514" s="65" t="s">
        <v>511</v>
      </c>
      <c r="D514" s="65" t="s">
        <v>511</v>
      </c>
      <c r="E514" s="65" t="s">
        <v>520</v>
      </c>
      <c r="F514" s="65" t="s">
        <v>521</v>
      </c>
      <c r="G514" s="65" t="s">
        <v>605</v>
      </c>
      <c r="H514" s="296">
        <v>513</v>
      </c>
      <c r="I514" s="301">
        <v>77256005</v>
      </c>
      <c r="J514" s="302">
        <v>322</v>
      </c>
      <c r="K514" s="301">
        <v>45281359</v>
      </c>
      <c r="L514" s="302">
        <v>644</v>
      </c>
      <c r="M514" s="301">
        <v>74157654</v>
      </c>
      <c r="N514" s="302">
        <v>557</v>
      </c>
      <c r="O514" s="301">
        <v>22685947</v>
      </c>
      <c r="P514" s="302">
        <v>845</v>
      </c>
      <c r="Q514" s="301">
        <v>3679394</v>
      </c>
      <c r="R514" s="302">
        <v>1794</v>
      </c>
      <c r="S514" s="301">
        <v>930740</v>
      </c>
      <c r="T514" s="301">
        <f t="shared" ref="T514:T577" si="8">SUM(H514+J514+L514+N514+P514+R514)</f>
        <v>4675</v>
      </c>
      <c r="U514" s="303">
        <v>573</v>
      </c>
    </row>
    <row r="515" spans="1:21" x14ac:dyDescent="0.25">
      <c r="A515" s="300">
        <v>830110358</v>
      </c>
      <c r="B515" s="65" t="s">
        <v>1129</v>
      </c>
      <c r="C515" s="65" t="s">
        <v>1015</v>
      </c>
      <c r="D515" s="65" t="s">
        <v>552</v>
      </c>
      <c r="E515" s="65" t="s">
        <v>520</v>
      </c>
      <c r="F515" s="65" t="s">
        <v>521</v>
      </c>
      <c r="G515" s="65" t="s">
        <v>525</v>
      </c>
      <c r="H515" s="84">
        <v>514</v>
      </c>
      <c r="I515" s="301">
        <v>76895349</v>
      </c>
      <c r="J515" s="302">
        <v>211.5</v>
      </c>
      <c r="K515" s="301">
        <v>71248360</v>
      </c>
      <c r="L515" s="302">
        <v>856</v>
      </c>
      <c r="M515" s="301">
        <v>56548031</v>
      </c>
      <c r="N515" s="302">
        <v>784</v>
      </c>
      <c r="O515" s="301">
        <v>15096816</v>
      </c>
      <c r="P515" s="302">
        <v>635</v>
      </c>
      <c r="Q515" s="301">
        <v>5210871</v>
      </c>
      <c r="R515" s="302">
        <v>688</v>
      </c>
      <c r="S515" s="301">
        <v>3302930</v>
      </c>
      <c r="T515" s="301">
        <f t="shared" si="8"/>
        <v>3688.5</v>
      </c>
      <c r="U515" s="303">
        <v>444</v>
      </c>
    </row>
    <row r="516" spans="1:21" x14ac:dyDescent="0.25">
      <c r="A516" s="300">
        <v>890903736</v>
      </c>
      <c r="B516" s="65" t="s">
        <v>1130</v>
      </c>
      <c r="C516" s="65" t="s">
        <v>505</v>
      </c>
      <c r="D516" s="65" t="s">
        <v>506</v>
      </c>
      <c r="E516" s="65" t="s">
        <v>520</v>
      </c>
      <c r="F516" s="65" t="s">
        <v>521</v>
      </c>
      <c r="G516" s="65" t="s">
        <v>841</v>
      </c>
      <c r="H516" s="296">
        <v>515</v>
      </c>
      <c r="I516" s="301">
        <v>76520590</v>
      </c>
      <c r="J516" s="302">
        <v>209</v>
      </c>
      <c r="K516" s="301">
        <v>72564900</v>
      </c>
      <c r="L516" s="302">
        <v>3720</v>
      </c>
      <c r="M516" s="301">
        <v>10883880</v>
      </c>
      <c r="N516" s="302">
        <v>1715</v>
      </c>
      <c r="O516" s="301">
        <v>6904721</v>
      </c>
      <c r="P516" s="302">
        <v>1192</v>
      </c>
      <c r="Q516" s="301">
        <v>2433170</v>
      </c>
      <c r="R516" s="302">
        <v>893</v>
      </c>
      <c r="S516" s="301">
        <v>2342215</v>
      </c>
      <c r="T516" s="301">
        <f t="shared" si="8"/>
        <v>8244</v>
      </c>
      <c r="U516" s="303">
        <v>962</v>
      </c>
    </row>
    <row r="517" spans="1:21" x14ac:dyDescent="0.25">
      <c r="A517" s="300">
        <v>830510241</v>
      </c>
      <c r="B517" s="65" t="s">
        <v>1131</v>
      </c>
      <c r="C517" s="65" t="s">
        <v>505</v>
      </c>
      <c r="D517" s="65" t="s">
        <v>506</v>
      </c>
      <c r="E517" s="65" t="s">
        <v>520</v>
      </c>
      <c r="F517" s="65" t="s">
        <v>521</v>
      </c>
      <c r="G517" s="65" t="s">
        <v>509</v>
      </c>
      <c r="H517" s="84">
        <v>516</v>
      </c>
      <c r="I517" s="301">
        <v>76490659</v>
      </c>
      <c r="J517" s="302">
        <v>215</v>
      </c>
      <c r="K517" s="301">
        <v>69749106</v>
      </c>
      <c r="L517" s="302">
        <v>10255</v>
      </c>
      <c r="M517" s="301">
        <v>2102795</v>
      </c>
      <c r="N517" s="302">
        <v>4629</v>
      </c>
      <c r="O517" s="301">
        <v>2102795</v>
      </c>
      <c r="P517" s="302">
        <v>1383</v>
      </c>
      <c r="Q517" s="301">
        <v>2052569</v>
      </c>
      <c r="R517" s="302">
        <v>1838</v>
      </c>
      <c r="S517" s="301">
        <v>903260</v>
      </c>
      <c r="T517" s="301">
        <f t="shared" si="8"/>
        <v>18836</v>
      </c>
      <c r="U517" s="303">
        <v>2335</v>
      </c>
    </row>
    <row r="518" spans="1:21" x14ac:dyDescent="0.25">
      <c r="A518" s="300">
        <v>860036974</v>
      </c>
      <c r="B518" s="65" t="s">
        <v>1132</v>
      </c>
      <c r="C518" s="65" t="s">
        <v>511</v>
      </c>
      <c r="D518" s="65" t="s">
        <v>511</v>
      </c>
      <c r="E518" s="65" t="s">
        <v>520</v>
      </c>
      <c r="F518" s="65" t="s">
        <v>521</v>
      </c>
      <c r="G518" s="65" t="s">
        <v>931</v>
      </c>
      <c r="H518" s="296">
        <v>517</v>
      </c>
      <c r="I518" s="301">
        <v>76381955</v>
      </c>
      <c r="J518" s="302">
        <v>2262.5</v>
      </c>
      <c r="K518" s="301">
        <v>3597179</v>
      </c>
      <c r="L518" s="302">
        <v>4098</v>
      </c>
      <c r="M518" s="301">
        <v>9695213</v>
      </c>
      <c r="N518" s="302">
        <v>3844</v>
      </c>
      <c r="O518" s="301">
        <v>2669811</v>
      </c>
      <c r="P518" s="302">
        <v>2867</v>
      </c>
      <c r="Q518" s="301">
        <v>832336</v>
      </c>
      <c r="R518" s="302">
        <v>3262</v>
      </c>
      <c r="S518" s="301">
        <v>405079</v>
      </c>
      <c r="T518" s="301">
        <f t="shared" si="8"/>
        <v>16850.5</v>
      </c>
      <c r="U518" s="303">
        <v>2078</v>
      </c>
    </row>
    <row r="519" spans="1:21" x14ac:dyDescent="0.25">
      <c r="A519" s="300">
        <v>800185295</v>
      </c>
      <c r="B519" s="65" t="s">
        <v>1133</v>
      </c>
      <c r="C519" s="65" t="s">
        <v>511</v>
      </c>
      <c r="D519" s="65" t="s">
        <v>511</v>
      </c>
      <c r="E519" s="65" t="s">
        <v>520</v>
      </c>
      <c r="F519" s="65" t="s">
        <v>521</v>
      </c>
      <c r="G519" s="65" t="s">
        <v>931</v>
      </c>
      <c r="H519" s="84">
        <v>518</v>
      </c>
      <c r="I519" s="301">
        <v>76214563</v>
      </c>
      <c r="J519" s="302">
        <v>1018.5</v>
      </c>
      <c r="K519" s="301">
        <v>10952995</v>
      </c>
      <c r="L519" s="302">
        <v>2364</v>
      </c>
      <c r="M519" s="301">
        <v>18638877</v>
      </c>
      <c r="N519" s="302">
        <v>1053</v>
      </c>
      <c r="O519" s="301">
        <v>11179388</v>
      </c>
      <c r="P519" s="302">
        <v>1168</v>
      </c>
      <c r="Q519" s="301">
        <v>2497698</v>
      </c>
      <c r="R519" s="302">
        <v>1805</v>
      </c>
      <c r="S519" s="301">
        <v>919796</v>
      </c>
      <c r="T519" s="301">
        <f t="shared" si="8"/>
        <v>7926.5</v>
      </c>
      <c r="U519" s="303">
        <v>922</v>
      </c>
    </row>
    <row r="520" spans="1:21" x14ac:dyDescent="0.25">
      <c r="A520" s="300">
        <v>890318919</v>
      </c>
      <c r="B520" s="65" t="s">
        <v>1134</v>
      </c>
      <c r="C520" s="65" t="s">
        <v>547</v>
      </c>
      <c r="D520" s="65" t="s">
        <v>544</v>
      </c>
      <c r="E520" s="65" t="s">
        <v>520</v>
      </c>
      <c r="F520" s="65" t="s">
        <v>521</v>
      </c>
      <c r="G520" s="65" t="s">
        <v>605</v>
      </c>
      <c r="H520" s="296">
        <v>519</v>
      </c>
      <c r="I520" s="301">
        <v>76188500</v>
      </c>
      <c r="J520" s="302">
        <v>362.5</v>
      </c>
      <c r="K520" s="301">
        <v>40464590</v>
      </c>
      <c r="L520" s="302">
        <v>865</v>
      </c>
      <c r="M520" s="301">
        <v>55971471</v>
      </c>
      <c r="N520" s="302">
        <v>576</v>
      </c>
      <c r="O520" s="301">
        <v>22002429</v>
      </c>
      <c r="P520" s="302">
        <v>779</v>
      </c>
      <c r="Q520" s="301">
        <v>4105059</v>
      </c>
      <c r="R520" s="302">
        <v>931</v>
      </c>
      <c r="S520" s="301">
        <v>2172717</v>
      </c>
      <c r="T520" s="301">
        <f t="shared" si="8"/>
        <v>4032.5</v>
      </c>
      <c r="U520" s="303">
        <v>489</v>
      </c>
    </row>
    <row r="521" spans="1:21" x14ac:dyDescent="0.25">
      <c r="A521" s="300">
        <v>890405477</v>
      </c>
      <c r="B521" s="65" t="s">
        <v>1135</v>
      </c>
      <c r="C521" s="65" t="s">
        <v>620</v>
      </c>
      <c r="D521" s="65" t="s">
        <v>621</v>
      </c>
      <c r="E521" s="65" t="s">
        <v>520</v>
      </c>
      <c r="F521" s="65" t="s">
        <v>521</v>
      </c>
      <c r="G521" s="65" t="s">
        <v>1136</v>
      </c>
      <c r="H521" s="84">
        <v>520</v>
      </c>
      <c r="I521" s="301">
        <v>76064916</v>
      </c>
      <c r="J521" s="302">
        <v>570.5</v>
      </c>
      <c r="K521" s="301">
        <v>23028124</v>
      </c>
      <c r="L521" s="302">
        <v>885</v>
      </c>
      <c r="M521" s="301">
        <v>54745732</v>
      </c>
      <c r="N521" s="302">
        <v>2184</v>
      </c>
      <c r="O521" s="301">
        <v>5177177</v>
      </c>
      <c r="P521" s="302">
        <v>2517</v>
      </c>
      <c r="Q521" s="301">
        <v>993009</v>
      </c>
      <c r="R521" s="302">
        <v>8954</v>
      </c>
      <c r="S521" s="301">
        <v>66211</v>
      </c>
      <c r="T521" s="301">
        <f t="shared" si="8"/>
        <v>15630.5</v>
      </c>
      <c r="U521" s="303">
        <v>1913</v>
      </c>
    </row>
    <row r="522" spans="1:21" x14ac:dyDescent="0.25">
      <c r="A522" s="300">
        <v>860012305</v>
      </c>
      <c r="B522" s="65" t="s">
        <v>1137</v>
      </c>
      <c r="C522" s="65" t="s">
        <v>511</v>
      </c>
      <c r="D522" s="65" t="s">
        <v>511</v>
      </c>
      <c r="E522" s="65" t="s">
        <v>520</v>
      </c>
      <c r="F522" s="65" t="s">
        <v>521</v>
      </c>
      <c r="G522" s="65" t="s">
        <v>627</v>
      </c>
      <c r="H522" s="296">
        <v>521</v>
      </c>
      <c r="I522" s="301">
        <v>75952770</v>
      </c>
      <c r="J522" s="302">
        <v>290</v>
      </c>
      <c r="K522" s="301">
        <v>51777090</v>
      </c>
      <c r="L522" s="302">
        <v>4846</v>
      </c>
      <c r="M522" s="301">
        <v>7836197</v>
      </c>
      <c r="N522" s="302">
        <v>1508</v>
      </c>
      <c r="O522" s="301">
        <v>7836197</v>
      </c>
      <c r="P522" s="302">
        <v>562</v>
      </c>
      <c r="Q522" s="301">
        <v>6002566</v>
      </c>
      <c r="R522" s="302">
        <v>402</v>
      </c>
      <c r="S522" s="301">
        <v>6509104</v>
      </c>
      <c r="T522" s="301">
        <f t="shared" si="8"/>
        <v>8129</v>
      </c>
      <c r="U522" s="303">
        <v>946</v>
      </c>
    </row>
    <row r="523" spans="1:21" x14ac:dyDescent="0.25">
      <c r="A523" s="300">
        <v>890906119</v>
      </c>
      <c r="B523" s="65" t="s">
        <v>1138</v>
      </c>
      <c r="C523" s="65" t="s">
        <v>770</v>
      </c>
      <c r="D523" s="65" t="s">
        <v>506</v>
      </c>
      <c r="E523" s="65" t="s">
        <v>507</v>
      </c>
      <c r="F523" s="65" t="s">
        <v>508</v>
      </c>
      <c r="G523" s="65" t="s">
        <v>690</v>
      </c>
      <c r="H523" s="84">
        <v>522</v>
      </c>
      <c r="I523" s="301">
        <v>75894688</v>
      </c>
      <c r="J523" s="302">
        <v>444</v>
      </c>
      <c r="K523" s="301">
        <v>31943347</v>
      </c>
      <c r="L523" s="302">
        <v>846</v>
      </c>
      <c r="M523" s="301">
        <v>57008847</v>
      </c>
      <c r="N523" s="302">
        <v>910</v>
      </c>
      <c r="O523" s="301">
        <v>13001745</v>
      </c>
      <c r="P523" s="302">
        <v>645</v>
      </c>
      <c r="Q523" s="301">
        <v>5137446</v>
      </c>
      <c r="R523" s="302">
        <v>733</v>
      </c>
      <c r="S523" s="301">
        <v>3087461</v>
      </c>
      <c r="T523" s="301">
        <f t="shared" si="8"/>
        <v>4100</v>
      </c>
      <c r="U523" s="303">
        <v>499</v>
      </c>
    </row>
    <row r="524" spans="1:21" x14ac:dyDescent="0.25">
      <c r="A524" s="300">
        <v>890333023</v>
      </c>
      <c r="B524" s="65" t="s">
        <v>1139</v>
      </c>
      <c r="C524" s="65" t="s">
        <v>543</v>
      </c>
      <c r="D524" s="65" t="s">
        <v>544</v>
      </c>
      <c r="E524" s="65" t="s">
        <v>520</v>
      </c>
      <c r="F524" s="65" t="s">
        <v>521</v>
      </c>
      <c r="G524" s="65" t="s">
        <v>522</v>
      </c>
      <c r="H524" s="296">
        <v>523</v>
      </c>
      <c r="I524" s="301">
        <v>75415005</v>
      </c>
      <c r="J524" s="302">
        <v>353</v>
      </c>
      <c r="K524" s="301">
        <v>41585458</v>
      </c>
      <c r="L524" s="302">
        <v>350</v>
      </c>
      <c r="M524" s="301">
        <v>130142239</v>
      </c>
      <c r="N524" s="302">
        <v>259</v>
      </c>
      <c r="O524" s="301">
        <v>46561687</v>
      </c>
      <c r="P524" s="302">
        <v>125</v>
      </c>
      <c r="Q524" s="301">
        <v>32917458</v>
      </c>
      <c r="R524" s="302">
        <v>174</v>
      </c>
      <c r="S524" s="301">
        <v>18115765</v>
      </c>
      <c r="T524" s="301">
        <f t="shared" si="8"/>
        <v>1784</v>
      </c>
      <c r="U524" s="303">
        <v>232</v>
      </c>
    </row>
    <row r="525" spans="1:21" x14ac:dyDescent="0.25">
      <c r="A525" s="300">
        <v>800057310</v>
      </c>
      <c r="B525" s="65" t="s">
        <v>1140</v>
      </c>
      <c r="C525" s="65" t="s">
        <v>511</v>
      </c>
      <c r="D525" s="65" t="s">
        <v>511</v>
      </c>
      <c r="E525" s="65" t="s">
        <v>520</v>
      </c>
      <c r="F525" s="65" t="s">
        <v>521</v>
      </c>
      <c r="G525" s="65" t="s">
        <v>528</v>
      </c>
      <c r="H525" s="84">
        <v>524</v>
      </c>
      <c r="I525" s="301">
        <v>75305693</v>
      </c>
      <c r="J525" s="302">
        <v>767.5</v>
      </c>
      <c r="K525" s="301">
        <v>15777888</v>
      </c>
      <c r="L525" s="302">
        <v>368</v>
      </c>
      <c r="M525" s="301">
        <v>123219213</v>
      </c>
      <c r="N525" s="302">
        <v>554</v>
      </c>
      <c r="O525" s="301">
        <v>22948543</v>
      </c>
      <c r="P525" s="302">
        <v>267</v>
      </c>
      <c r="Q525" s="301">
        <v>14411763</v>
      </c>
      <c r="R525" s="302">
        <v>302</v>
      </c>
      <c r="S525" s="301">
        <v>9533063</v>
      </c>
      <c r="T525" s="301">
        <f t="shared" si="8"/>
        <v>2782.5</v>
      </c>
      <c r="U525" s="303">
        <v>345</v>
      </c>
    </row>
    <row r="526" spans="1:21" x14ac:dyDescent="0.25">
      <c r="A526" s="300">
        <v>890301387</v>
      </c>
      <c r="B526" s="65" t="s">
        <v>1141</v>
      </c>
      <c r="C526" s="65" t="s">
        <v>547</v>
      </c>
      <c r="D526" s="65" t="s">
        <v>544</v>
      </c>
      <c r="E526" s="65" t="s">
        <v>507</v>
      </c>
      <c r="F526" s="65" t="s">
        <v>508</v>
      </c>
      <c r="G526" s="65" t="s">
        <v>509</v>
      </c>
      <c r="H526" s="296">
        <v>525</v>
      </c>
      <c r="I526" s="301">
        <v>75131809</v>
      </c>
      <c r="J526" s="302">
        <v>205.5</v>
      </c>
      <c r="K526" s="301">
        <v>74251245</v>
      </c>
      <c r="L526" s="302">
        <v>4390</v>
      </c>
      <c r="M526" s="301">
        <v>8946976</v>
      </c>
      <c r="N526" s="302">
        <v>1310</v>
      </c>
      <c r="O526" s="301">
        <v>8946976</v>
      </c>
      <c r="P526" s="302">
        <v>468</v>
      </c>
      <c r="Q526" s="301">
        <v>7574068</v>
      </c>
      <c r="R526" s="302">
        <v>511</v>
      </c>
      <c r="S526" s="301">
        <v>4869202</v>
      </c>
      <c r="T526" s="301">
        <f t="shared" si="8"/>
        <v>7409.5</v>
      </c>
      <c r="U526" s="303">
        <v>864</v>
      </c>
    </row>
    <row r="527" spans="1:21" x14ac:dyDescent="0.25">
      <c r="A527" s="300">
        <v>891304762</v>
      </c>
      <c r="B527" s="65" t="s">
        <v>1142</v>
      </c>
      <c r="C527" s="65" t="s">
        <v>612</v>
      </c>
      <c r="D527" s="65" t="s">
        <v>544</v>
      </c>
      <c r="E527" s="65" t="s">
        <v>520</v>
      </c>
      <c r="F527" s="65" t="s">
        <v>521</v>
      </c>
      <c r="G527" s="65" t="s">
        <v>564</v>
      </c>
      <c r="H527" s="84">
        <v>526</v>
      </c>
      <c r="I527" s="301">
        <v>75041644</v>
      </c>
      <c r="J527" s="302">
        <v>504.5</v>
      </c>
      <c r="K527" s="301">
        <v>26584101</v>
      </c>
      <c r="L527" s="302">
        <v>183</v>
      </c>
      <c r="M527" s="301">
        <v>221402083</v>
      </c>
      <c r="N527" s="302">
        <v>928</v>
      </c>
      <c r="O527" s="301">
        <v>12878307</v>
      </c>
      <c r="P527" s="302">
        <v>586</v>
      </c>
      <c r="Q527" s="301">
        <v>5647609</v>
      </c>
      <c r="R527" s="302">
        <v>500</v>
      </c>
      <c r="S527" s="301">
        <v>5033987</v>
      </c>
      <c r="T527" s="301">
        <f t="shared" si="8"/>
        <v>3227.5</v>
      </c>
      <c r="U527" s="303">
        <v>388</v>
      </c>
    </row>
    <row r="528" spans="1:21" x14ac:dyDescent="0.25">
      <c r="A528" s="300">
        <v>860037900</v>
      </c>
      <c r="B528" s="65" t="s">
        <v>1143</v>
      </c>
      <c r="C528" s="65" t="s">
        <v>547</v>
      </c>
      <c r="D528" s="65" t="s">
        <v>544</v>
      </c>
      <c r="E528" s="65" t="s">
        <v>520</v>
      </c>
      <c r="F528" s="65" t="s">
        <v>521</v>
      </c>
      <c r="G528" s="65" t="s">
        <v>707</v>
      </c>
      <c r="H528" s="296">
        <v>527</v>
      </c>
      <c r="I528" s="301">
        <v>75012105</v>
      </c>
      <c r="J528" s="302">
        <v>1095</v>
      </c>
      <c r="K528" s="301">
        <v>9899829</v>
      </c>
      <c r="L528" s="302">
        <v>1026</v>
      </c>
      <c r="M528" s="301">
        <v>46249391</v>
      </c>
      <c r="N528" s="302">
        <v>2258</v>
      </c>
      <c r="O528" s="301">
        <v>4989160</v>
      </c>
      <c r="P528" s="302">
        <v>2518</v>
      </c>
      <c r="Q528" s="301">
        <v>991869</v>
      </c>
      <c r="R528" s="302">
        <v>1703</v>
      </c>
      <c r="S528" s="301">
        <v>1002755</v>
      </c>
      <c r="T528" s="301">
        <f t="shared" si="8"/>
        <v>9127</v>
      </c>
      <c r="U528" s="303">
        <v>1071</v>
      </c>
    </row>
    <row r="529" spans="1:21" x14ac:dyDescent="0.25">
      <c r="A529" s="300">
        <v>860031357</v>
      </c>
      <c r="B529" s="65" t="s">
        <v>1144</v>
      </c>
      <c r="C529" s="65" t="s">
        <v>511</v>
      </c>
      <c r="D529" s="65" t="s">
        <v>511</v>
      </c>
      <c r="E529" s="65" t="s">
        <v>520</v>
      </c>
      <c r="F529" s="65" t="s">
        <v>521</v>
      </c>
      <c r="G529" s="65" t="s">
        <v>627</v>
      </c>
      <c r="H529" s="84">
        <v>528</v>
      </c>
      <c r="I529" s="301">
        <v>74960491</v>
      </c>
      <c r="J529" s="302">
        <v>263.5</v>
      </c>
      <c r="K529" s="301">
        <v>57401660</v>
      </c>
      <c r="L529" s="302">
        <v>4023</v>
      </c>
      <c r="M529" s="301">
        <v>9904122</v>
      </c>
      <c r="N529" s="302">
        <v>1181</v>
      </c>
      <c r="O529" s="301">
        <v>9904122</v>
      </c>
      <c r="P529" s="302">
        <v>594</v>
      </c>
      <c r="Q529" s="301">
        <v>5593958</v>
      </c>
      <c r="R529" s="302">
        <v>320</v>
      </c>
      <c r="S529" s="301">
        <v>8865603</v>
      </c>
      <c r="T529" s="301">
        <f t="shared" si="8"/>
        <v>6909.5</v>
      </c>
      <c r="U529" s="303">
        <v>803</v>
      </c>
    </row>
    <row r="530" spans="1:21" x14ac:dyDescent="0.25">
      <c r="A530" s="300">
        <v>802015266</v>
      </c>
      <c r="B530" s="65" t="s">
        <v>1145</v>
      </c>
      <c r="C530" s="65" t="s">
        <v>585</v>
      </c>
      <c r="D530" s="65" t="s">
        <v>586</v>
      </c>
      <c r="E530" s="65" t="s">
        <v>520</v>
      </c>
      <c r="F530" s="65" t="s">
        <v>521</v>
      </c>
      <c r="G530" s="65" t="s">
        <v>668</v>
      </c>
      <c r="H530" s="296">
        <v>529</v>
      </c>
      <c r="I530" s="301">
        <v>74954046</v>
      </c>
      <c r="J530" s="302">
        <v>430.5</v>
      </c>
      <c r="K530" s="301">
        <v>33022612</v>
      </c>
      <c r="L530" s="302">
        <v>6679</v>
      </c>
      <c r="M530" s="301">
        <v>4781062</v>
      </c>
      <c r="N530" s="302">
        <v>4741</v>
      </c>
      <c r="O530" s="301">
        <v>2037102</v>
      </c>
      <c r="P530" s="302">
        <v>1819</v>
      </c>
      <c r="Q530" s="301">
        <v>1490088</v>
      </c>
      <c r="R530" s="302">
        <v>8875</v>
      </c>
      <c r="S530" s="301">
        <v>67462</v>
      </c>
      <c r="T530" s="301">
        <f t="shared" si="8"/>
        <v>23073.5</v>
      </c>
      <c r="U530" s="303">
        <v>2901</v>
      </c>
    </row>
    <row r="531" spans="1:21" x14ac:dyDescent="0.25">
      <c r="A531" s="300">
        <v>800182331</v>
      </c>
      <c r="B531" s="65" t="s">
        <v>1146</v>
      </c>
      <c r="C531" s="65" t="s">
        <v>585</v>
      </c>
      <c r="D531" s="65" t="s">
        <v>586</v>
      </c>
      <c r="E531" s="65" t="s">
        <v>520</v>
      </c>
      <c r="F531" s="65" t="s">
        <v>521</v>
      </c>
      <c r="G531" s="65" t="s">
        <v>509</v>
      </c>
      <c r="H531" s="84">
        <v>530</v>
      </c>
      <c r="I531" s="301">
        <v>74832182</v>
      </c>
      <c r="J531" s="302">
        <v>252.5</v>
      </c>
      <c r="K531" s="301">
        <v>59734800</v>
      </c>
      <c r="L531" s="302">
        <v>5625</v>
      </c>
      <c r="M531" s="301">
        <v>6330683</v>
      </c>
      <c r="N531" s="302">
        <v>2723</v>
      </c>
      <c r="O531" s="301">
        <v>4013246</v>
      </c>
      <c r="P531" s="302">
        <v>1150</v>
      </c>
      <c r="Q531" s="301">
        <v>2551854</v>
      </c>
      <c r="R531" s="302">
        <v>422</v>
      </c>
      <c r="S531" s="301">
        <v>6306952</v>
      </c>
      <c r="T531" s="301">
        <f t="shared" si="8"/>
        <v>10702.5</v>
      </c>
      <c r="U531" s="303">
        <v>1279</v>
      </c>
    </row>
    <row r="532" spans="1:21" x14ac:dyDescent="0.25">
      <c r="A532" s="300">
        <v>830032368</v>
      </c>
      <c r="B532" s="65" t="s">
        <v>1147</v>
      </c>
      <c r="C532" s="65" t="s">
        <v>511</v>
      </c>
      <c r="D532" s="65" t="s">
        <v>511</v>
      </c>
      <c r="E532" s="65" t="s">
        <v>520</v>
      </c>
      <c r="F532" s="65" t="s">
        <v>521</v>
      </c>
      <c r="G532" s="65" t="s">
        <v>559</v>
      </c>
      <c r="H532" s="296">
        <v>531</v>
      </c>
      <c r="I532" s="301">
        <v>74678192</v>
      </c>
      <c r="J532" s="302">
        <v>1358.5</v>
      </c>
      <c r="K532" s="301">
        <v>7451954</v>
      </c>
      <c r="L532" s="302">
        <v>625</v>
      </c>
      <c r="M532" s="301">
        <v>76135170</v>
      </c>
      <c r="N532" s="302">
        <v>305</v>
      </c>
      <c r="O532" s="301">
        <v>40632008</v>
      </c>
      <c r="P532" s="302">
        <v>153</v>
      </c>
      <c r="Q532" s="301">
        <v>25539715</v>
      </c>
      <c r="R532" s="302">
        <v>1009</v>
      </c>
      <c r="S532" s="301">
        <v>1932864</v>
      </c>
      <c r="T532" s="301">
        <f t="shared" si="8"/>
        <v>3981.5</v>
      </c>
      <c r="U532" s="303">
        <v>482</v>
      </c>
    </row>
    <row r="533" spans="1:21" x14ac:dyDescent="0.25">
      <c r="A533" s="300">
        <v>800020023</v>
      </c>
      <c r="B533" s="65" t="s">
        <v>1148</v>
      </c>
      <c r="C533" s="65" t="s">
        <v>620</v>
      </c>
      <c r="D533" s="65" t="s">
        <v>621</v>
      </c>
      <c r="E533" s="65" t="s">
        <v>520</v>
      </c>
      <c r="F533" s="65" t="s">
        <v>736</v>
      </c>
      <c r="G533" s="65" t="s">
        <v>841</v>
      </c>
      <c r="H533" s="84">
        <v>532</v>
      </c>
      <c r="I533" s="301">
        <v>74309938</v>
      </c>
      <c r="J533" s="302">
        <v>477.5</v>
      </c>
      <c r="K533" s="301">
        <v>28530103</v>
      </c>
      <c r="L533" s="302">
        <v>1958</v>
      </c>
      <c r="M533" s="301">
        <v>23320096</v>
      </c>
      <c r="N533" s="302">
        <v>584</v>
      </c>
      <c r="O533" s="301">
        <v>21657585</v>
      </c>
      <c r="P533" s="302">
        <v>3194</v>
      </c>
      <c r="Q533" s="301">
        <v>712057</v>
      </c>
      <c r="R533" s="302">
        <v>890</v>
      </c>
      <c r="S533" s="301">
        <v>2354195</v>
      </c>
      <c r="T533" s="301">
        <f t="shared" si="8"/>
        <v>7635.5</v>
      </c>
      <c r="U533" s="303">
        <v>890</v>
      </c>
    </row>
    <row r="534" spans="1:21" x14ac:dyDescent="0.25">
      <c r="A534" s="300">
        <v>800149695</v>
      </c>
      <c r="B534" s="65" t="s">
        <v>1149</v>
      </c>
      <c r="C534" s="65" t="s">
        <v>511</v>
      </c>
      <c r="D534" s="65" t="s">
        <v>511</v>
      </c>
      <c r="E534" s="65" t="s">
        <v>520</v>
      </c>
      <c r="F534" s="65" t="s">
        <v>521</v>
      </c>
      <c r="G534" s="65" t="s">
        <v>528</v>
      </c>
      <c r="H534" s="296">
        <v>533</v>
      </c>
      <c r="I534" s="301">
        <v>74295983</v>
      </c>
      <c r="J534" s="302">
        <v>1455</v>
      </c>
      <c r="K534" s="301">
        <v>6767633</v>
      </c>
      <c r="L534" s="302">
        <v>230</v>
      </c>
      <c r="M534" s="301">
        <v>181404277</v>
      </c>
      <c r="N534" s="302">
        <v>541</v>
      </c>
      <c r="O534" s="301">
        <v>23365830</v>
      </c>
      <c r="P534" s="302">
        <v>1771</v>
      </c>
      <c r="Q534" s="301">
        <v>1541191</v>
      </c>
      <c r="R534" s="302">
        <v>1224</v>
      </c>
      <c r="S534" s="301">
        <v>1534273</v>
      </c>
      <c r="T534" s="301">
        <f t="shared" si="8"/>
        <v>5754</v>
      </c>
      <c r="U534" s="303">
        <v>677</v>
      </c>
    </row>
    <row r="535" spans="1:21" x14ac:dyDescent="0.25">
      <c r="A535" s="300">
        <v>890210411</v>
      </c>
      <c r="B535" s="65" t="s">
        <v>1150</v>
      </c>
      <c r="C535" s="65" t="s">
        <v>732</v>
      </c>
      <c r="D535" s="65" t="s">
        <v>733</v>
      </c>
      <c r="E535" s="65" t="s">
        <v>520</v>
      </c>
      <c r="F535" s="65" t="s">
        <v>521</v>
      </c>
      <c r="G535" s="65" t="s">
        <v>528</v>
      </c>
      <c r="H535" s="84">
        <v>534</v>
      </c>
      <c r="I535" s="301">
        <v>74011872</v>
      </c>
      <c r="J535" s="302">
        <v>385.5</v>
      </c>
      <c r="K535" s="301">
        <v>37840335</v>
      </c>
      <c r="L535" s="302">
        <v>246</v>
      </c>
      <c r="M535" s="301">
        <v>172870023</v>
      </c>
      <c r="N535" s="302">
        <v>408</v>
      </c>
      <c r="O535" s="301">
        <v>30996796</v>
      </c>
      <c r="P535" s="302">
        <v>1060</v>
      </c>
      <c r="Q535" s="301">
        <v>2795014</v>
      </c>
      <c r="R535" s="302">
        <v>579</v>
      </c>
      <c r="S535" s="301">
        <v>4048358</v>
      </c>
      <c r="T535" s="301">
        <f t="shared" si="8"/>
        <v>3212.5</v>
      </c>
      <c r="U535" s="303">
        <v>387</v>
      </c>
    </row>
    <row r="536" spans="1:21" x14ac:dyDescent="0.25">
      <c r="A536" s="300">
        <v>860079793</v>
      </c>
      <c r="B536" s="65" t="s">
        <v>1151</v>
      </c>
      <c r="C536" s="65" t="s">
        <v>511</v>
      </c>
      <c r="D536" s="65" t="s">
        <v>511</v>
      </c>
      <c r="E536" s="65" t="s">
        <v>520</v>
      </c>
      <c r="F536" s="65" t="s">
        <v>521</v>
      </c>
      <c r="G536" s="65" t="s">
        <v>624</v>
      </c>
      <c r="H536" s="296">
        <v>535</v>
      </c>
      <c r="I536" s="301">
        <v>74004716</v>
      </c>
      <c r="J536" s="302">
        <v>255</v>
      </c>
      <c r="K536" s="301">
        <v>59080071</v>
      </c>
      <c r="L536" s="302">
        <v>815</v>
      </c>
      <c r="M536" s="301">
        <v>58730485</v>
      </c>
      <c r="N536" s="302">
        <v>393</v>
      </c>
      <c r="O536" s="301">
        <v>31703665</v>
      </c>
      <c r="P536" s="302">
        <v>355</v>
      </c>
      <c r="Q536" s="301">
        <v>10641977</v>
      </c>
      <c r="R536" s="302">
        <v>307</v>
      </c>
      <c r="S536" s="301">
        <v>9331132</v>
      </c>
      <c r="T536" s="301">
        <f t="shared" si="8"/>
        <v>2660</v>
      </c>
      <c r="U536" s="303">
        <v>329</v>
      </c>
    </row>
    <row r="537" spans="1:21" x14ac:dyDescent="0.25">
      <c r="A537" s="300">
        <v>860507803</v>
      </c>
      <c r="B537" s="65" t="s">
        <v>1152</v>
      </c>
      <c r="C537" s="65" t="s">
        <v>511</v>
      </c>
      <c r="D537" s="65" t="s">
        <v>511</v>
      </c>
      <c r="E537" s="65" t="s">
        <v>520</v>
      </c>
      <c r="F537" s="65" t="s">
        <v>521</v>
      </c>
      <c r="G537" s="65" t="s">
        <v>618</v>
      </c>
      <c r="H537" s="84">
        <v>536</v>
      </c>
      <c r="I537" s="301">
        <v>73894290</v>
      </c>
      <c r="J537" s="302">
        <v>921.5</v>
      </c>
      <c r="K537" s="301">
        <v>12460463</v>
      </c>
      <c r="L537" s="302">
        <v>738</v>
      </c>
      <c r="M537" s="301">
        <v>65240282</v>
      </c>
      <c r="N537" s="302">
        <v>1041</v>
      </c>
      <c r="O537" s="301">
        <v>11341108</v>
      </c>
      <c r="P537" s="302">
        <v>748</v>
      </c>
      <c r="Q537" s="301">
        <v>4293319</v>
      </c>
      <c r="R537" s="302">
        <v>3079</v>
      </c>
      <c r="S537" s="301">
        <v>441835</v>
      </c>
      <c r="T537" s="301">
        <f t="shared" si="8"/>
        <v>7063.5</v>
      </c>
      <c r="U537" s="303">
        <v>822</v>
      </c>
    </row>
    <row r="538" spans="1:21" x14ac:dyDescent="0.25">
      <c r="A538" s="300">
        <v>811042572</v>
      </c>
      <c r="B538" s="65" t="s">
        <v>1153</v>
      </c>
      <c r="C538" s="65" t="s">
        <v>1061</v>
      </c>
      <c r="D538" s="65" t="s">
        <v>506</v>
      </c>
      <c r="E538" s="65" t="s">
        <v>520</v>
      </c>
      <c r="F538" s="65" t="s">
        <v>521</v>
      </c>
      <c r="G538" s="65" t="s">
        <v>571</v>
      </c>
      <c r="H538" s="296">
        <v>537</v>
      </c>
      <c r="I538" s="301">
        <v>73859200</v>
      </c>
      <c r="J538" s="302">
        <v>258.5</v>
      </c>
      <c r="K538" s="301">
        <v>58549456</v>
      </c>
      <c r="L538" s="302">
        <v>933</v>
      </c>
      <c r="M538" s="301">
        <v>51552124</v>
      </c>
      <c r="N538" s="302">
        <v>1831</v>
      </c>
      <c r="O538" s="301">
        <v>6392312</v>
      </c>
      <c r="P538" s="302">
        <v>835</v>
      </c>
      <c r="Q538" s="301">
        <v>3751295</v>
      </c>
      <c r="R538" s="302">
        <v>1215</v>
      </c>
      <c r="S538" s="301">
        <v>1545549</v>
      </c>
      <c r="T538" s="301">
        <f t="shared" si="8"/>
        <v>5609.5</v>
      </c>
      <c r="U538" s="303">
        <v>664</v>
      </c>
    </row>
    <row r="539" spans="1:21" x14ac:dyDescent="0.25">
      <c r="A539" s="300">
        <v>800206973</v>
      </c>
      <c r="B539" s="65" t="s">
        <v>1154</v>
      </c>
      <c r="C539" s="65" t="s">
        <v>1001</v>
      </c>
      <c r="D539" s="65" t="s">
        <v>552</v>
      </c>
      <c r="E539" s="65" t="s">
        <v>520</v>
      </c>
      <c r="F539" s="65" t="s">
        <v>521</v>
      </c>
      <c r="G539" s="65" t="s">
        <v>509</v>
      </c>
      <c r="H539" s="84">
        <v>538</v>
      </c>
      <c r="I539" s="301">
        <v>73412738</v>
      </c>
      <c r="J539" s="302">
        <v>213</v>
      </c>
      <c r="K539" s="301">
        <v>70739855</v>
      </c>
      <c r="L539" s="302">
        <v>8732</v>
      </c>
      <c r="M539" s="301">
        <v>2970375</v>
      </c>
      <c r="N539" s="302">
        <v>3492</v>
      </c>
      <c r="O539" s="301">
        <v>2970375</v>
      </c>
      <c r="P539" s="302">
        <v>1373</v>
      </c>
      <c r="Q539" s="301">
        <v>2058332</v>
      </c>
      <c r="R539" s="302">
        <v>1266</v>
      </c>
      <c r="S539" s="301">
        <v>1479061</v>
      </c>
      <c r="T539" s="301">
        <f t="shared" si="8"/>
        <v>15614</v>
      </c>
      <c r="U539" s="303">
        <v>1910</v>
      </c>
    </row>
    <row r="540" spans="1:21" x14ac:dyDescent="0.25">
      <c r="A540" s="300">
        <v>830011337</v>
      </c>
      <c r="B540" s="65" t="s">
        <v>1155</v>
      </c>
      <c r="C540" s="65" t="s">
        <v>511</v>
      </c>
      <c r="D540" s="65" t="s">
        <v>511</v>
      </c>
      <c r="E540" s="65" t="s">
        <v>520</v>
      </c>
      <c r="F540" s="65" t="s">
        <v>521</v>
      </c>
      <c r="G540" s="65" t="s">
        <v>564</v>
      </c>
      <c r="H540" s="296">
        <v>539</v>
      </c>
      <c r="I540" s="301">
        <v>73270737</v>
      </c>
      <c r="J540" s="302">
        <v>321.5</v>
      </c>
      <c r="K540" s="301">
        <v>45297616</v>
      </c>
      <c r="L540" s="302">
        <v>333</v>
      </c>
      <c r="M540" s="301">
        <v>137092490</v>
      </c>
      <c r="N540" s="302">
        <v>320</v>
      </c>
      <c r="O540" s="301">
        <v>38816404</v>
      </c>
      <c r="P540" s="302">
        <v>263</v>
      </c>
      <c r="Q540" s="301">
        <v>14708183</v>
      </c>
      <c r="R540" s="302">
        <v>204</v>
      </c>
      <c r="S540" s="301">
        <v>14819023</v>
      </c>
      <c r="T540" s="301">
        <f t="shared" si="8"/>
        <v>1980.5</v>
      </c>
      <c r="U540" s="303">
        <v>254</v>
      </c>
    </row>
    <row r="541" spans="1:21" x14ac:dyDescent="0.25">
      <c r="A541" s="300">
        <v>890116937</v>
      </c>
      <c r="B541" s="65" t="s">
        <v>1156</v>
      </c>
      <c r="C541" s="65" t="s">
        <v>585</v>
      </c>
      <c r="D541" s="65" t="s">
        <v>586</v>
      </c>
      <c r="E541" s="65" t="s">
        <v>520</v>
      </c>
      <c r="F541" s="65" t="s">
        <v>521</v>
      </c>
      <c r="G541" s="65" t="s">
        <v>528</v>
      </c>
      <c r="H541" s="84">
        <v>540</v>
      </c>
      <c r="I541" s="301">
        <v>73182293</v>
      </c>
      <c r="J541" s="302">
        <v>408.5</v>
      </c>
      <c r="K541" s="301">
        <v>35472524</v>
      </c>
      <c r="L541" s="302">
        <v>837</v>
      </c>
      <c r="M541" s="301">
        <v>57694775</v>
      </c>
      <c r="N541" s="302">
        <v>637</v>
      </c>
      <c r="O541" s="301">
        <v>19281048</v>
      </c>
      <c r="P541" s="302">
        <v>519</v>
      </c>
      <c r="Q541" s="301">
        <v>6588446</v>
      </c>
      <c r="R541" s="302">
        <v>518</v>
      </c>
      <c r="S541" s="301">
        <v>4747423</v>
      </c>
      <c r="T541" s="301">
        <f t="shared" si="8"/>
        <v>3459.5</v>
      </c>
      <c r="U541" s="303">
        <v>415</v>
      </c>
    </row>
    <row r="542" spans="1:21" x14ac:dyDescent="0.25">
      <c r="A542" s="300">
        <v>891400380</v>
      </c>
      <c r="B542" s="65" t="s">
        <v>1157</v>
      </c>
      <c r="C542" s="65" t="s">
        <v>780</v>
      </c>
      <c r="D542" s="65" t="s">
        <v>781</v>
      </c>
      <c r="E542" s="65" t="s">
        <v>520</v>
      </c>
      <c r="F542" s="65" t="s">
        <v>521</v>
      </c>
      <c r="G542" s="65" t="s">
        <v>571</v>
      </c>
      <c r="H542" s="296">
        <v>541</v>
      </c>
      <c r="I542" s="301">
        <v>73049581</v>
      </c>
      <c r="J542" s="302">
        <v>371</v>
      </c>
      <c r="K542" s="301">
        <v>39531466</v>
      </c>
      <c r="L542" s="302">
        <v>623</v>
      </c>
      <c r="M542" s="301">
        <v>76243326</v>
      </c>
      <c r="N542" s="302">
        <v>517</v>
      </c>
      <c r="O542" s="301">
        <v>24200281</v>
      </c>
      <c r="P542" s="302">
        <v>491</v>
      </c>
      <c r="Q542" s="301">
        <v>7067697</v>
      </c>
      <c r="R542" s="302">
        <v>1218</v>
      </c>
      <c r="S542" s="301">
        <v>1543164</v>
      </c>
      <c r="T542" s="301">
        <f t="shared" si="8"/>
        <v>3761</v>
      </c>
      <c r="U542" s="303">
        <v>455</v>
      </c>
    </row>
    <row r="543" spans="1:21" x14ac:dyDescent="0.25">
      <c r="A543" s="300">
        <v>800245795</v>
      </c>
      <c r="B543" s="65" t="s">
        <v>1158</v>
      </c>
      <c r="C543" s="65" t="s">
        <v>511</v>
      </c>
      <c r="D543" s="65" t="s">
        <v>511</v>
      </c>
      <c r="E543" s="65" t="s">
        <v>520</v>
      </c>
      <c r="F543" s="65" t="s">
        <v>521</v>
      </c>
      <c r="G543" s="65" t="s">
        <v>525</v>
      </c>
      <c r="H543" s="84">
        <v>542</v>
      </c>
      <c r="I543" s="301">
        <v>72896290</v>
      </c>
      <c r="J543" s="302">
        <v>326</v>
      </c>
      <c r="K543" s="301">
        <v>44707093</v>
      </c>
      <c r="L543" s="302">
        <v>217</v>
      </c>
      <c r="M543" s="301">
        <v>190274551</v>
      </c>
      <c r="N543" s="302">
        <v>297</v>
      </c>
      <c r="O543" s="301">
        <v>41791706</v>
      </c>
      <c r="P543" s="302">
        <v>290</v>
      </c>
      <c r="Q543" s="301">
        <v>13506794</v>
      </c>
      <c r="R543" s="302">
        <v>358</v>
      </c>
      <c r="S543" s="301">
        <v>7893632</v>
      </c>
      <c r="T543" s="301">
        <f t="shared" si="8"/>
        <v>2030</v>
      </c>
      <c r="U543" s="303">
        <v>262</v>
      </c>
    </row>
    <row r="544" spans="1:21" x14ac:dyDescent="0.25">
      <c r="A544" s="300">
        <v>890801339</v>
      </c>
      <c r="B544" s="65" t="s">
        <v>1159</v>
      </c>
      <c r="C544" s="65" t="s">
        <v>702</v>
      </c>
      <c r="D544" s="65" t="s">
        <v>703</v>
      </c>
      <c r="E544" s="65" t="s">
        <v>520</v>
      </c>
      <c r="F544" s="65" t="s">
        <v>521</v>
      </c>
      <c r="G544" s="65" t="s">
        <v>1160</v>
      </c>
      <c r="H544" s="296">
        <v>543</v>
      </c>
      <c r="I544" s="301">
        <v>72703891</v>
      </c>
      <c r="J544" s="302">
        <v>313</v>
      </c>
      <c r="K544" s="301">
        <v>47415367</v>
      </c>
      <c r="L544" s="302">
        <v>424</v>
      </c>
      <c r="M544" s="301">
        <v>107571320</v>
      </c>
      <c r="N544" s="302">
        <v>287</v>
      </c>
      <c r="O544" s="301">
        <v>42452645</v>
      </c>
      <c r="P544" s="302">
        <v>485</v>
      </c>
      <c r="Q544" s="301">
        <v>7330085</v>
      </c>
      <c r="R544" s="302">
        <v>897</v>
      </c>
      <c r="S544" s="301">
        <v>2318207</v>
      </c>
      <c r="T544" s="301">
        <f t="shared" si="8"/>
        <v>2949</v>
      </c>
      <c r="U544" s="303">
        <v>367</v>
      </c>
    </row>
    <row r="545" spans="1:21" x14ac:dyDescent="0.25">
      <c r="A545" s="300">
        <v>800041723</v>
      </c>
      <c r="B545" s="65" t="s">
        <v>1161</v>
      </c>
      <c r="C545" s="65" t="s">
        <v>580</v>
      </c>
      <c r="D545" s="65" t="s">
        <v>506</v>
      </c>
      <c r="E545" s="65" t="s">
        <v>520</v>
      </c>
      <c r="F545" s="65" t="s">
        <v>521</v>
      </c>
      <c r="G545" s="65" t="s">
        <v>690</v>
      </c>
      <c r="H545" s="84">
        <v>544</v>
      </c>
      <c r="I545" s="301">
        <v>72536597</v>
      </c>
      <c r="J545" s="302">
        <v>490</v>
      </c>
      <c r="K545" s="301">
        <v>27615394</v>
      </c>
      <c r="L545" s="302">
        <v>580</v>
      </c>
      <c r="M545" s="301">
        <v>82538243</v>
      </c>
      <c r="N545" s="302">
        <v>667</v>
      </c>
      <c r="O545" s="301">
        <v>18250457</v>
      </c>
      <c r="P545" s="302">
        <v>919</v>
      </c>
      <c r="Q545" s="301">
        <v>3329309</v>
      </c>
      <c r="R545" s="302">
        <v>18316</v>
      </c>
      <c r="S545" s="301">
        <v>-993</v>
      </c>
      <c r="T545" s="301">
        <f t="shared" si="8"/>
        <v>21516</v>
      </c>
      <c r="U545" s="303">
        <v>2683</v>
      </c>
    </row>
    <row r="546" spans="1:21" x14ac:dyDescent="0.25">
      <c r="A546" s="300">
        <v>830092963</v>
      </c>
      <c r="B546" s="65" t="s">
        <v>1162</v>
      </c>
      <c r="C546" s="65" t="s">
        <v>511</v>
      </c>
      <c r="D546" s="65" t="s">
        <v>511</v>
      </c>
      <c r="E546" s="65" t="s">
        <v>520</v>
      </c>
      <c r="F546" s="65" t="s">
        <v>521</v>
      </c>
      <c r="G546" s="65" t="s">
        <v>618</v>
      </c>
      <c r="H546" s="296">
        <v>545</v>
      </c>
      <c r="I546" s="301">
        <v>72382115</v>
      </c>
      <c r="J546" s="302">
        <v>503</v>
      </c>
      <c r="K546" s="301">
        <v>26764370</v>
      </c>
      <c r="L546" s="302">
        <v>360</v>
      </c>
      <c r="M546" s="301">
        <v>125128366</v>
      </c>
      <c r="N546" s="302">
        <v>686</v>
      </c>
      <c r="O546" s="301">
        <v>17764051</v>
      </c>
      <c r="P546" s="302">
        <v>532</v>
      </c>
      <c r="Q546" s="301">
        <v>6368361</v>
      </c>
      <c r="R546" s="302">
        <v>664</v>
      </c>
      <c r="S546" s="301">
        <v>3437165</v>
      </c>
      <c r="T546" s="301">
        <f t="shared" si="8"/>
        <v>3290</v>
      </c>
      <c r="U546" s="303">
        <v>399</v>
      </c>
    </row>
    <row r="547" spans="1:21" x14ac:dyDescent="0.25">
      <c r="A547" s="300">
        <v>800185347</v>
      </c>
      <c r="B547" s="65" t="s">
        <v>1163</v>
      </c>
      <c r="C547" s="65" t="s">
        <v>511</v>
      </c>
      <c r="D547" s="65" t="s">
        <v>511</v>
      </c>
      <c r="E547" s="65" t="s">
        <v>520</v>
      </c>
      <c r="F547" s="65" t="s">
        <v>521</v>
      </c>
      <c r="G547" s="65" t="s">
        <v>627</v>
      </c>
      <c r="H547" s="84">
        <v>546</v>
      </c>
      <c r="I547" s="301">
        <v>72356433</v>
      </c>
      <c r="J547" s="302">
        <v>274.5</v>
      </c>
      <c r="K547" s="301">
        <v>55356450</v>
      </c>
      <c r="L547" s="302">
        <v>2638</v>
      </c>
      <c r="M547" s="301">
        <v>16499446</v>
      </c>
      <c r="N547" s="302">
        <v>932</v>
      </c>
      <c r="O547" s="301">
        <v>12750904</v>
      </c>
      <c r="P547" s="302">
        <v>703</v>
      </c>
      <c r="Q547" s="301">
        <v>4611391</v>
      </c>
      <c r="R547" s="302">
        <v>444</v>
      </c>
      <c r="S547" s="301">
        <v>5998300</v>
      </c>
      <c r="T547" s="301">
        <f t="shared" si="8"/>
        <v>5537.5</v>
      </c>
      <c r="U547" s="303">
        <v>656</v>
      </c>
    </row>
    <row r="548" spans="1:21" x14ac:dyDescent="0.25">
      <c r="A548" s="300">
        <v>890309282</v>
      </c>
      <c r="B548" s="65" t="s">
        <v>1164</v>
      </c>
      <c r="C548" s="65" t="s">
        <v>547</v>
      </c>
      <c r="D548" s="65" t="s">
        <v>544</v>
      </c>
      <c r="E548" s="65" t="s">
        <v>520</v>
      </c>
      <c r="F548" s="65" t="s">
        <v>521</v>
      </c>
      <c r="G548" s="65" t="s">
        <v>509</v>
      </c>
      <c r="H548" s="296">
        <v>547</v>
      </c>
      <c r="I548" s="301">
        <v>72226005</v>
      </c>
      <c r="J548" s="302">
        <v>241.5</v>
      </c>
      <c r="K548" s="301">
        <v>62982590</v>
      </c>
      <c r="L548" s="302">
        <v>5023</v>
      </c>
      <c r="M548" s="301">
        <v>7429745</v>
      </c>
      <c r="N548" s="302">
        <v>1589</v>
      </c>
      <c r="O548" s="301">
        <v>7429745</v>
      </c>
      <c r="P548" s="302">
        <v>732</v>
      </c>
      <c r="Q548" s="301">
        <v>4418840</v>
      </c>
      <c r="R548" s="302">
        <v>447</v>
      </c>
      <c r="S548" s="301">
        <v>5933938</v>
      </c>
      <c r="T548" s="301">
        <f t="shared" si="8"/>
        <v>8579.5</v>
      </c>
      <c r="U548" s="303">
        <v>1002</v>
      </c>
    </row>
    <row r="549" spans="1:21" x14ac:dyDescent="0.25">
      <c r="A549" s="300">
        <v>890900085</v>
      </c>
      <c r="B549" s="65" t="s">
        <v>1165</v>
      </c>
      <c r="C549" s="65" t="s">
        <v>703</v>
      </c>
      <c r="D549" s="65" t="s">
        <v>506</v>
      </c>
      <c r="E549" s="65" t="s">
        <v>507</v>
      </c>
      <c r="F549" s="65" t="s">
        <v>508</v>
      </c>
      <c r="G549" s="65" t="s">
        <v>766</v>
      </c>
      <c r="H549" s="84">
        <v>548</v>
      </c>
      <c r="I549" s="301">
        <v>71928586</v>
      </c>
      <c r="J549" s="302">
        <v>413.5</v>
      </c>
      <c r="K549" s="301">
        <v>34937105</v>
      </c>
      <c r="L549" s="302">
        <v>537</v>
      </c>
      <c r="M549" s="301">
        <v>88364707</v>
      </c>
      <c r="N549" s="302">
        <v>446</v>
      </c>
      <c r="O549" s="301">
        <v>28084535</v>
      </c>
      <c r="P549" s="302">
        <v>637</v>
      </c>
      <c r="Q549" s="301">
        <v>5192813</v>
      </c>
      <c r="R549" s="302">
        <v>1864</v>
      </c>
      <c r="S549" s="301">
        <v>884728</v>
      </c>
      <c r="T549" s="301">
        <f t="shared" si="8"/>
        <v>4445.5</v>
      </c>
      <c r="U549" s="303">
        <v>547</v>
      </c>
    </row>
    <row r="550" spans="1:21" x14ac:dyDescent="0.25">
      <c r="A550" s="300">
        <v>800127132</v>
      </c>
      <c r="B550" s="65" t="s">
        <v>1166</v>
      </c>
      <c r="C550" s="65" t="s">
        <v>511</v>
      </c>
      <c r="D550" s="65" t="s">
        <v>511</v>
      </c>
      <c r="E550" s="65" t="s">
        <v>520</v>
      </c>
      <c r="F550" s="65" t="s">
        <v>521</v>
      </c>
      <c r="G550" s="65" t="s">
        <v>610</v>
      </c>
      <c r="H550" s="296">
        <v>549</v>
      </c>
      <c r="I550" s="301">
        <v>71740546</v>
      </c>
      <c r="J550" s="302">
        <v>260.5</v>
      </c>
      <c r="K550" s="301">
        <v>58013209</v>
      </c>
      <c r="L550" s="302">
        <v>757</v>
      </c>
      <c r="M550" s="301">
        <v>63799740</v>
      </c>
      <c r="N550" s="302">
        <v>785</v>
      </c>
      <c r="O550" s="301">
        <v>15096144</v>
      </c>
      <c r="P550" s="302">
        <v>602</v>
      </c>
      <c r="Q550" s="301">
        <v>5550088</v>
      </c>
      <c r="R550" s="302">
        <v>909</v>
      </c>
      <c r="S550" s="301">
        <v>2262684</v>
      </c>
      <c r="T550" s="301">
        <f t="shared" si="8"/>
        <v>3862.5</v>
      </c>
      <c r="U550" s="303">
        <v>467</v>
      </c>
    </row>
    <row r="551" spans="1:21" x14ac:dyDescent="0.25">
      <c r="A551" s="300">
        <v>860036081</v>
      </c>
      <c r="B551" s="65" t="s">
        <v>1167</v>
      </c>
      <c r="C551" s="65" t="s">
        <v>511</v>
      </c>
      <c r="D551" s="65" t="s">
        <v>511</v>
      </c>
      <c r="E551" s="65" t="s">
        <v>520</v>
      </c>
      <c r="F551" s="65" t="s">
        <v>521</v>
      </c>
      <c r="G551" s="65" t="s">
        <v>931</v>
      </c>
      <c r="H551" s="84">
        <v>550</v>
      </c>
      <c r="I551" s="301">
        <v>71501360</v>
      </c>
      <c r="J551" s="302">
        <v>799</v>
      </c>
      <c r="K551" s="301">
        <v>14970767</v>
      </c>
      <c r="L551" s="302">
        <v>679</v>
      </c>
      <c r="M551" s="301">
        <v>70624350</v>
      </c>
      <c r="N551" s="302">
        <v>1156</v>
      </c>
      <c r="O551" s="301">
        <v>10101764</v>
      </c>
      <c r="P551" s="302">
        <v>864</v>
      </c>
      <c r="Q551" s="301">
        <v>3595725</v>
      </c>
      <c r="R551" s="302">
        <v>1200</v>
      </c>
      <c r="S551" s="301">
        <v>1566485</v>
      </c>
      <c r="T551" s="301">
        <f t="shared" si="8"/>
        <v>5248</v>
      </c>
      <c r="U551" s="303">
        <v>638</v>
      </c>
    </row>
    <row r="552" spans="1:21" x14ac:dyDescent="0.25">
      <c r="A552" s="300">
        <v>890906397</v>
      </c>
      <c r="B552" s="65" t="s">
        <v>1168</v>
      </c>
      <c r="C552" s="65" t="s">
        <v>505</v>
      </c>
      <c r="D552" s="65" t="s">
        <v>506</v>
      </c>
      <c r="E552" s="65" t="s">
        <v>520</v>
      </c>
      <c r="F552" s="65" t="s">
        <v>521</v>
      </c>
      <c r="G552" s="65" t="s">
        <v>605</v>
      </c>
      <c r="H552" s="296">
        <v>551</v>
      </c>
      <c r="I552" s="301">
        <v>71501324</v>
      </c>
      <c r="J552" s="302">
        <v>261.5</v>
      </c>
      <c r="K552" s="301">
        <v>57713305</v>
      </c>
      <c r="L552" s="302">
        <v>584</v>
      </c>
      <c r="M552" s="301">
        <v>81971015</v>
      </c>
      <c r="N552" s="302">
        <v>760</v>
      </c>
      <c r="O552" s="301">
        <v>15695089</v>
      </c>
      <c r="P552" s="302">
        <v>492</v>
      </c>
      <c r="Q552" s="301">
        <v>7035184</v>
      </c>
      <c r="R552" s="302">
        <v>625</v>
      </c>
      <c r="S552" s="301">
        <v>3681504</v>
      </c>
      <c r="T552" s="301">
        <f t="shared" si="8"/>
        <v>3273.5</v>
      </c>
      <c r="U552" s="303">
        <v>396</v>
      </c>
    </row>
    <row r="553" spans="1:21" x14ac:dyDescent="0.25">
      <c r="A553" s="300">
        <v>860510628</v>
      </c>
      <c r="B553" s="65" t="s">
        <v>1169</v>
      </c>
      <c r="C553" s="65" t="s">
        <v>511</v>
      </c>
      <c r="D553" s="65" t="s">
        <v>511</v>
      </c>
      <c r="E553" s="65" t="s">
        <v>520</v>
      </c>
      <c r="F553" s="65" t="s">
        <v>521</v>
      </c>
      <c r="G553" s="65" t="s">
        <v>707</v>
      </c>
      <c r="H553" s="84">
        <v>552</v>
      </c>
      <c r="I553" s="301">
        <v>71168746</v>
      </c>
      <c r="J553" s="302">
        <v>234.5</v>
      </c>
      <c r="K553" s="301">
        <v>64840577</v>
      </c>
      <c r="L553" s="302">
        <v>7385</v>
      </c>
      <c r="M553" s="301">
        <v>4015658</v>
      </c>
      <c r="N553" s="302">
        <v>4572</v>
      </c>
      <c r="O553" s="301">
        <v>2134863</v>
      </c>
      <c r="P553" s="302">
        <v>1882</v>
      </c>
      <c r="Q553" s="301">
        <v>1426629</v>
      </c>
      <c r="R553" s="302">
        <v>279</v>
      </c>
      <c r="S553" s="301">
        <v>10644751</v>
      </c>
      <c r="T553" s="301">
        <f t="shared" si="8"/>
        <v>14904.5</v>
      </c>
      <c r="U553" s="303">
        <v>1825</v>
      </c>
    </row>
    <row r="554" spans="1:21" x14ac:dyDescent="0.25">
      <c r="A554" s="300">
        <v>860002302</v>
      </c>
      <c r="B554" s="65" t="s">
        <v>1170</v>
      </c>
      <c r="C554" s="65" t="s">
        <v>511</v>
      </c>
      <c r="D554" s="65" t="s">
        <v>511</v>
      </c>
      <c r="E554" s="65" t="s">
        <v>507</v>
      </c>
      <c r="F554" s="65" t="s">
        <v>508</v>
      </c>
      <c r="G554" s="65" t="s">
        <v>514</v>
      </c>
      <c r="H554" s="296">
        <v>553</v>
      </c>
      <c r="I554" s="301">
        <v>70962816</v>
      </c>
      <c r="J554" s="302">
        <v>335</v>
      </c>
      <c r="K554" s="301">
        <v>43644096</v>
      </c>
      <c r="L554" s="302">
        <v>744</v>
      </c>
      <c r="M554" s="301">
        <v>64945085</v>
      </c>
      <c r="N554" s="302">
        <v>812</v>
      </c>
      <c r="O554" s="301">
        <v>14667678</v>
      </c>
      <c r="P554" s="302">
        <v>628</v>
      </c>
      <c r="Q554" s="301">
        <v>5271644</v>
      </c>
      <c r="R554" s="302">
        <v>301</v>
      </c>
      <c r="S554" s="301">
        <v>9551277</v>
      </c>
      <c r="T554" s="301">
        <f t="shared" si="8"/>
        <v>3373</v>
      </c>
      <c r="U554" s="303">
        <v>410</v>
      </c>
    </row>
    <row r="555" spans="1:21" x14ac:dyDescent="0.25">
      <c r="A555" s="300">
        <v>860069182</v>
      </c>
      <c r="B555" s="65" t="s">
        <v>1171</v>
      </c>
      <c r="C555" s="65" t="s">
        <v>511</v>
      </c>
      <c r="D555" s="65" t="s">
        <v>511</v>
      </c>
      <c r="E555" s="65" t="s">
        <v>520</v>
      </c>
      <c r="F555" s="65" t="s">
        <v>521</v>
      </c>
      <c r="G555" s="65" t="s">
        <v>564</v>
      </c>
      <c r="H555" s="84">
        <v>554</v>
      </c>
      <c r="I555" s="301">
        <v>70958132</v>
      </c>
      <c r="J555" s="302">
        <v>283</v>
      </c>
      <c r="K555" s="301">
        <v>53414891</v>
      </c>
      <c r="L555" s="302">
        <v>604</v>
      </c>
      <c r="M555" s="301">
        <v>78850421</v>
      </c>
      <c r="N555" s="302">
        <v>583</v>
      </c>
      <c r="O555" s="301">
        <v>21705689</v>
      </c>
      <c r="P555" s="302">
        <v>322</v>
      </c>
      <c r="Q555" s="301">
        <v>12021872</v>
      </c>
      <c r="R555" s="302">
        <v>390</v>
      </c>
      <c r="S555" s="301">
        <v>6762971</v>
      </c>
      <c r="T555" s="301">
        <f t="shared" si="8"/>
        <v>2736</v>
      </c>
      <c r="U555" s="303">
        <v>341</v>
      </c>
    </row>
    <row r="556" spans="1:21" x14ac:dyDescent="0.25">
      <c r="A556" s="300">
        <v>817001694</v>
      </c>
      <c r="B556" s="65" t="s">
        <v>1172</v>
      </c>
      <c r="C556" s="65" t="s">
        <v>1173</v>
      </c>
      <c r="D556" s="65" t="s">
        <v>714</v>
      </c>
      <c r="E556" s="65" t="s">
        <v>520</v>
      </c>
      <c r="F556" s="65" t="s">
        <v>521</v>
      </c>
      <c r="G556" s="65" t="s">
        <v>675</v>
      </c>
      <c r="H556" s="296">
        <v>555</v>
      </c>
      <c r="I556" s="301">
        <v>70846599</v>
      </c>
      <c r="J556" s="302">
        <v>447</v>
      </c>
      <c r="K556" s="301">
        <v>31724639</v>
      </c>
      <c r="L556" s="302">
        <v>1126</v>
      </c>
      <c r="M556" s="301">
        <v>42420464</v>
      </c>
      <c r="N556" s="302">
        <v>4595</v>
      </c>
      <c r="O556" s="301">
        <v>2120725</v>
      </c>
      <c r="P556" s="302">
        <v>2400</v>
      </c>
      <c r="Q556" s="301">
        <v>1046058</v>
      </c>
      <c r="R556" s="302">
        <v>809</v>
      </c>
      <c r="S556" s="301">
        <v>2627583</v>
      </c>
      <c r="T556" s="301">
        <f t="shared" si="8"/>
        <v>9932</v>
      </c>
      <c r="U556" s="303">
        <v>1180</v>
      </c>
    </row>
    <row r="557" spans="1:21" x14ac:dyDescent="0.25">
      <c r="A557" s="300">
        <v>805025964</v>
      </c>
      <c r="B557" s="65" t="s">
        <v>1174</v>
      </c>
      <c r="C557" s="65" t="s">
        <v>511</v>
      </c>
      <c r="D557" s="65" t="s">
        <v>511</v>
      </c>
      <c r="E557" s="65" t="s">
        <v>520</v>
      </c>
      <c r="F557" s="65" t="s">
        <v>521</v>
      </c>
      <c r="G557" s="65" t="s">
        <v>509</v>
      </c>
      <c r="H557" s="84">
        <v>556</v>
      </c>
      <c r="I557" s="301">
        <v>70770032</v>
      </c>
      <c r="J557" s="302">
        <v>2381</v>
      </c>
      <c r="K557" s="301">
        <v>3327314</v>
      </c>
      <c r="L557" s="302">
        <v>3853</v>
      </c>
      <c r="M557" s="301">
        <v>10451148</v>
      </c>
      <c r="N557" s="302">
        <v>1128</v>
      </c>
      <c r="O557" s="301">
        <v>10451148</v>
      </c>
      <c r="P557" s="302">
        <v>599</v>
      </c>
      <c r="Q557" s="301">
        <v>5570914</v>
      </c>
      <c r="R557" s="302">
        <v>3802</v>
      </c>
      <c r="S557" s="301">
        <v>320976</v>
      </c>
      <c r="T557" s="301">
        <f t="shared" si="8"/>
        <v>12319</v>
      </c>
      <c r="U557" s="303">
        <v>1486</v>
      </c>
    </row>
    <row r="558" spans="1:21" x14ac:dyDescent="0.25">
      <c r="A558" s="300">
        <v>800204462</v>
      </c>
      <c r="B558" s="65" t="s">
        <v>1175</v>
      </c>
      <c r="C558" s="65" t="s">
        <v>511</v>
      </c>
      <c r="D558" s="65" t="s">
        <v>511</v>
      </c>
      <c r="E558" s="65" t="s">
        <v>520</v>
      </c>
      <c r="F558" s="65" t="s">
        <v>521</v>
      </c>
      <c r="G558" s="65" t="s">
        <v>627</v>
      </c>
      <c r="H558" s="296">
        <v>557</v>
      </c>
      <c r="I558" s="301">
        <v>70565887</v>
      </c>
      <c r="J558" s="302">
        <v>782</v>
      </c>
      <c r="K558" s="301">
        <v>15314081</v>
      </c>
      <c r="L558" s="302">
        <v>1751</v>
      </c>
      <c r="M558" s="301">
        <v>26140912</v>
      </c>
      <c r="N558" s="302">
        <v>524</v>
      </c>
      <c r="O558" s="301">
        <v>24032075</v>
      </c>
      <c r="P558" s="302">
        <v>434</v>
      </c>
      <c r="Q558" s="301">
        <v>8330113</v>
      </c>
      <c r="R558" s="302">
        <v>324</v>
      </c>
      <c r="S558" s="301">
        <v>8639106</v>
      </c>
      <c r="T558" s="301">
        <f t="shared" si="8"/>
        <v>4372</v>
      </c>
      <c r="U558" s="303">
        <v>535</v>
      </c>
    </row>
    <row r="559" spans="1:21" x14ac:dyDescent="0.25">
      <c r="A559" s="300">
        <v>800061948</v>
      </c>
      <c r="B559" s="65" t="s">
        <v>1176</v>
      </c>
      <c r="C559" s="65" t="s">
        <v>511</v>
      </c>
      <c r="D559" s="65" t="s">
        <v>511</v>
      </c>
      <c r="E559" s="65" t="s">
        <v>520</v>
      </c>
      <c r="F559" s="65" t="s">
        <v>521</v>
      </c>
      <c r="G559" s="65" t="s">
        <v>724</v>
      </c>
      <c r="H559" s="84">
        <v>558</v>
      </c>
      <c r="I559" s="301">
        <v>70539631</v>
      </c>
      <c r="J559" s="302">
        <v>228.5</v>
      </c>
      <c r="K559" s="301">
        <v>66064989</v>
      </c>
      <c r="L559" s="302">
        <v>2116</v>
      </c>
      <c r="M559" s="301">
        <v>21115667</v>
      </c>
      <c r="N559" s="302">
        <v>1010</v>
      </c>
      <c r="O559" s="301">
        <v>11734633</v>
      </c>
      <c r="P559" s="302">
        <v>383</v>
      </c>
      <c r="Q559" s="301">
        <v>9708346</v>
      </c>
      <c r="R559" s="302">
        <v>331</v>
      </c>
      <c r="S559" s="301">
        <v>8518051</v>
      </c>
      <c r="T559" s="301">
        <f t="shared" si="8"/>
        <v>4626.5</v>
      </c>
      <c r="U559" s="303">
        <v>565</v>
      </c>
    </row>
    <row r="560" spans="1:21" x14ac:dyDescent="0.25">
      <c r="A560" s="300">
        <v>890900424</v>
      </c>
      <c r="B560" s="65" t="s">
        <v>1177</v>
      </c>
      <c r="C560" s="65" t="s">
        <v>505</v>
      </c>
      <c r="D560" s="65" t="s">
        <v>506</v>
      </c>
      <c r="E560" s="65" t="s">
        <v>520</v>
      </c>
      <c r="F560" s="65" t="s">
        <v>521</v>
      </c>
      <c r="G560" s="65" t="s">
        <v>610</v>
      </c>
      <c r="H560" s="296">
        <v>559</v>
      </c>
      <c r="I560" s="301">
        <v>70292820</v>
      </c>
      <c r="J560" s="302">
        <v>243.5</v>
      </c>
      <c r="K560" s="301">
        <v>62666745</v>
      </c>
      <c r="L560" s="302">
        <v>808</v>
      </c>
      <c r="M560" s="301">
        <v>59747737</v>
      </c>
      <c r="N560" s="302">
        <v>999</v>
      </c>
      <c r="O560" s="301">
        <v>11817097</v>
      </c>
      <c r="P560" s="302">
        <v>778</v>
      </c>
      <c r="Q560" s="301">
        <v>4109622</v>
      </c>
      <c r="R560" s="302">
        <v>537</v>
      </c>
      <c r="S560" s="301">
        <v>4564754</v>
      </c>
      <c r="T560" s="301">
        <f t="shared" si="8"/>
        <v>3924.5</v>
      </c>
      <c r="U560" s="303">
        <v>475</v>
      </c>
    </row>
    <row r="561" spans="1:21" x14ac:dyDescent="0.25">
      <c r="A561" s="300">
        <v>800252912</v>
      </c>
      <c r="B561" s="65" t="s">
        <v>1178</v>
      </c>
      <c r="C561" s="65" t="s">
        <v>511</v>
      </c>
      <c r="D561" s="65" t="s">
        <v>511</v>
      </c>
      <c r="E561" s="65" t="s">
        <v>520</v>
      </c>
      <c r="F561" s="65" t="s">
        <v>521</v>
      </c>
      <c r="G561" s="65" t="s">
        <v>668</v>
      </c>
      <c r="H561" s="84">
        <v>560</v>
      </c>
      <c r="I561" s="301">
        <v>70109555</v>
      </c>
      <c r="J561" s="302">
        <v>742.5</v>
      </c>
      <c r="K561" s="301">
        <v>16395292</v>
      </c>
      <c r="L561" s="302">
        <v>1293</v>
      </c>
      <c r="M561" s="301">
        <v>36442256</v>
      </c>
      <c r="N561" s="302">
        <v>350</v>
      </c>
      <c r="O561" s="301">
        <v>35114677</v>
      </c>
      <c r="P561" s="302">
        <v>768</v>
      </c>
      <c r="Q561" s="301">
        <v>4156213</v>
      </c>
      <c r="R561" s="302">
        <v>6558</v>
      </c>
      <c r="S561" s="301">
        <v>129428</v>
      </c>
      <c r="T561" s="301">
        <f t="shared" si="8"/>
        <v>10271.5</v>
      </c>
      <c r="U561" s="303">
        <v>1224</v>
      </c>
    </row>
    <row r="562" spans="1:21" x14ac:dyDescent="0.25">
      <c r="A562" s="300">
        <v>830095890</v>
      </c>
      <c r="B562" s="65" t="s">
        <v>1179</v>
      </c>
      <c r="C562" s="65" t="s">
        <v>511</v>
      </c>
      <c r="D562" s="65" t="s">
        <v>511</v>
      </c>
      <c r="E562" s="65" t="s">
        <v>520</v>
      </c>
      <c r="F562" s="65" t="s">
        <v>521</v>
      </c>
      <c r="G562" s="65" t="s">
        <v>564</v>
      </c>
      <c r="H562" s="296">
        <v>561</v>
      </c>
      <c r="I562" s="301">
        <v>69993408</v>
      </c>
      <c r="J562" s="302">
        <v>457.5</v>
      </c>
      <c r="K562" s="301">
        <v>30637942</v>
      </c>
      <c r="L562" s="302">
        <v>260</v>
      </c>
      <c r="M562" s="301">
        <v>167017955</v>
      </c>
      <c r="N562" s="302">
        <v>846</v>
      </c>
      <c r="O562" s="301">
        <v>14131462</v>
      </c>
      <c r="P562" s="302">
        <v>825</v>
      </c>
      <c r="Q562" s="301">
        <v>3819096</v>
      </c>
      <c r="R562" s="302">
        <v>704</v>
      </c>
      <c r="S562" s="301">
        <v>3249327</v>
      </c>
      <c r="T562" s="301">
        <f t="shared" si="8"/>
        <v>3653.5</v>
      </c>
      <c r="U562" s="303">
        <v>440</v>
      </c>
    </row>
    <row r="563" spans="1:21" x14ac:dyDescent="0.25">
      <c r="A563" s="300">
        <v>890304131</v>
      </c>
      <c r="B563" s="65" t="s">
        <v>1180</v>
      </c>
      <c r="C563" s="65" t="s">
        <v>547</v>
      </c>
      <c r="D563" s="65" t="s">
        <v>544</v>
      </c>
      <c r="E563" s="65" t="s">
        <v>520</v>
      </c>
      <c r="F563" s="65" t="s">
        <v>521</v>
      </c>
      <c r="G563" s="65" t="s">
        <v>656</v>
      </c>
      <c r="H563" s="84">
        <v>562</v>
      </c>
      <c r="I563" s="301">
        <v>69690348</v>
      </c>
      <c r="J563" s="302">
        <v>220.5</v>
      </c>
      <c r="K563" s="301">
        <v>68604096</v>
      </c>
      <c r="L563" s="302">
        <v>7456</v>
      </c>
      <c r="M563" s="301">
        <v>3950713</v>
      </c>
      <c r="N563" s="302">
        <v>4707</v>
      </c>
      <c r="O563" s="301">
        <v>2053350</v>
      </c>
      <c r="P563" s="302">
        <v>2531</v>
      </c>
      <c r="Q563" s="301">
        <v>985498</v>
      </c>
      <c r="R563" s="302">
        <v>354</v>
      </c>
      <c r="S563" s="301">
        <v>7982373</v>
      </c>
      <c r="T563" s="301">
        <f t="shared" si="8"/>
        <v>15830.5</v>
      </c>
      <c r="U563" s="303">
        <v>1941</v>
      </c>
    </row>
    <row r="564" spans="1:21" x14ac:dyDescent="0.25">
      <c r="A564" s="300">
        <v>890205142</v>
      </c>
      <c r="B564" s="65" t="s">
        <v>1181</v>
      </c>
      <c r="C564" s="65" t="s">
        <v>732</v>
      </c>
      <c r="D564" s="65" t="s">
        <v>733</v>
      </c>
      <c r="E564" s="65" t="s">
        <v>520</v>
      </c>
      <c r="F564" s="65" t="s">
        <v>521</v>
      </c>
      <c r="G564" s="65" t="s">
        <v>926</v>
      </c>
      <c r="H564" s="296">
        <v>563</v>
      </c>
      <c r="I564" s="301">
        <v>69651512</v>
      </c>
      <c r="J564" s="302">
        <v>424.5</v>
      </c>
      <c r="K564" s="301">
        <v>33407410</v>
      </c>
      <c r="L564" s="302">
        <v>389</v>
      </c>
      <c r="M564" s="301">
        <v>115836197</v>
      </c>
      <c r="N564" s="302">
        <v>479</v>
      </c>
      <c r="O564" s="301">
        <v>26167229</v>
      </c>
      <c r="P564" s="302">
        <v>722</v>
      </c>
      <c r="Q564" s="301">
        <v>4476487</v>
      </c>
      <c r="R564" s="302">
        <v>1055</v>
      </c>
      <c r="S564" s="301">
        <v>1841245</v>
      </c>
      <c r="T564" s="301">
        <f t="shared" si="8"/>
        <v>3632.5</v>
      </c>
      <c r="U564" s="303">
        <v>438</v>
      </c>
    </row>
    <row r="565" spans="1:21" x14ac:dyDescent="0.25">
      <c r="A565" s="300">
        <v>830000036</v>
      </c>
      <c r="B565" s="65" t="s">
        <v>1182</v>
      </c>
      <c r="C565" s="65" t="s">
        <v>511</v>
      </c>
      <c r="D565" s="65" t="s">
        <v>511</v>
      </c>
      <c r="E565" s="65" t="s">
        <v>520</v>
      </c>
      <c r="F565" s="65" t="s">
        <v>521</v>
      </c>
      <c r="G565" s="65" t="s">
        <v>564</v>
      </c>
      <c r="H565" s="84">
        <v>564</v>
      </c>
      <c r="I565" s="301">
        <v>69407753</v>
      </c>
      <c r="J565" s="302">
        <v>1157.5</v>
      </c>
      <c r="K565" s="301">
        <v>9200846</v>
      </c>
      <c r="L565" s="302">
        <v>750</v>
      </c>
      <c r="M565" s="301">
        <v>64388623</v>
      </c>
      <c r="N565" s="302">
        <v>1976</v>
      </c>
      <c r="O565" s="301">
        <v>5891927</v>
      </c>
      <c r="P565" s="302">
        <v>889</v>
      </c>
      <c r="Q565" s="301">
        <v>3468507</v>
      </c>
      <c r="R565" s="302">
        <v>4485</v>
      </c>
      <c r="S565" s="301">
        <v>249261</v>
      </c>
      <c r="T565" s="301">
        <f t="shared" si="8"/>
        <v>9821.5</v>
      </c>
      <c r="U565" s="303">
        <v>1163</v>
      </c>
    </row>
    <row r="566" spans="1:21" x14ac:dyDescent="0.25">
      <c r="A566" s="300">
        <v>890201798</v>
      </c>
      <c r="B566" s="65" t="s">
        <v>1183</v>
      </c>
      <c r="C566" s="65" t="s">
        <v>732</v>
      </c>
      <c r="D566" s="65" t="s">
        <v>733</v>
      </c>
      <c r="E566" s="65" t="s">
        <v>520</v>
      </c>
      <c r="F566" s="65" t="s">
        <v>521</v>
      </c>
      <c r="G566" s="65" t="s">
        <v>980</v>
      </c>
      <c r="H566" s="296">
        <v>565</v>
      </c>
      <c r="I566" s="301">
        <v>69135950</v>
      </c>
      <c r="J566" s="302">
        <v>292.5</v>
      </c>
      <c r="K566" s="301">
        <v>51451218</v>
      </c>
      <c r="L566" s="302">
        <v>1705</v>
      </c>
      <c r="M566" s="301">
        <v>27047046</v>
      </c>
      <c r="N566" s="302">
        <v>689</v>
      </c>
      <c r="O566" s="301">
        <v>17705572</v>
      </c>
      <c r="P566" s="302">
        <v>516</v>
      </c>
      <c r="Q566" s="301">
        <v>6615135</v>
      </c>
      <c r="R566" s="302">
        <v>938</v>
      </c>
      <c r="S566" s="301">
        <v>2139473</v>
      </c>
      <c r="T566" s="301">
        <f t="shared" si="8"/>
        <v>4705.5</v>
      </c>
      <c r="U566" s="303">
        <v>581</v>
      </c>
    </row>
    <row r="567" spans="1:21" x14ac:dyDescent="0.25">
      <c r="A567" s="300">
        <v>890911431</v>
      </c>
      <c r="B567" s="65" t="s">
        <v>1184</v>
      </c>
      <c r="C567" s="65" t="s">
        <v>505</v>
      </c>
      <c r="D567" s="65" t="s">
        <v>506</v>
      </c>
      <c r="E567" s="65" t="s">
        <v>520</v>
      </c>
      <c r="F567" s="65" t="s">
        <v>521</v>
      </c>
      <c r="G567" s="65" t="s">
        <v>707</v>
      </c>
      <c r="H567" s="84">
        <v>566</v>
      </c>
      <c r="I567" s="301">
        <v>69014527</v>
      </c>
      <c r="J567" s="302">
        <v>437.5</v>
      </c>
      <c r="K567" s="301">
        <v>32520916</v>
      </c>
      <c r="L567" s="302">
        <v>755</v>
      </c>
      <c r="M567" s="301">
        <v>64009562</v>
      </c>
      <c r="N567" s="302">
        <v>499</v>
      </c>
      <c r="O567" s="301">
        <v>24881476</v>
      </c>
      <c r="P567" s="302">
        <v>619</v>
      </c>
      <c r="Q567" s="301">
        <v>5390236</v>
      </c>
      <c r="R567" s="302">
        <v>611</v>
      </c>
      <c r="S567" s="301">
        <v>3779028</v>
      </c>
      <c r="T567" s="301">
        <f t="shared" si="8"/>
        <v>3487.5</v>
      </c>
      <c r="U567" s="303">
        <v>424</v>
      </c>
    </row>
    <row r="568" spans="1:21" x14ac:dyDescent="0.25">
      <c r="A568" s="300">
        <v>860019063</v>
      </c>
      <c r="B568" s="65" t="s">
        <v>1185</v>
      </c>
      <c r="C568" s="65" t="s">
        <v>511</v>
      </c>
      <c r="D568" s="65" t="s">
        <v>511</v>
      </c>
      <c r="E568" s="65" t="s">
        <v>520</v>
      </c>
      <c r="F568" s="65" t="s">
        <v>521</v>
      </c>
      <c r="G568" s="65" t="s">
        <v>556</v>
      </c>
      <c r="H568" s="296">
        <v>567</v>
      </c>
      <c r="I568" s="301">
        <v>68977817</v>
      </c>
      <c r="J568" s="302">
        <v>334.5</v>
      </c>
      <c r="K568" s="301">
        <v>43811123</v>
      </c>
      <c r="L568" s="302">
        <v>263</v>
      </c>
      <c r="M568" s="301">
        <v>163063023</v>
      </c>
      <c r="N568" s="302">
        <v>427</v>
      </c>
      <c r="O568" s="301">
        <v>29310389</v>
      </c>
      <c r="P568" s="302">
        <v>455</v>
      </c>
      <c r="Q568" s="301">
        <v>7888762</v>
      </c>
      <c r="R568" s="302">
        <v>762</v>
      </c>
      <c r="S568" s="301">
        <v>2901552</v>
      </c>
      <c r="T568" s="301">
        <f t="shared" si="8"/>
        <v>2808.5</v>
      </c>
      <c r="U568" s="303">
        <v>351</v>
      </c>
    </row>
    <row r="569" spans="1:21" x14ac:dyDescent="0.25">
      <c r="A569" s="300">
        <v>890100703</v>
      </c>
      <c r="B569" s="65" t="s">
        <v>1186</v>
      </c>
      <c r="C569" s="65" t="s">
        <v>585</v>
      </c>
      <c r="D569" s="65" t="s">
        <v>586</v>
      </c>
      <c r="E569" s="65" t="s">
        <v>520</v>
      </c>
      <c r="F569" s="65" t="s">
        <v>521</v>
      </c>
      <c r="G569" s="65" t="s">
        <v>525</v>
      </c>
      <c r="H569" s="84">
        <v>568</v>
      </c>
      <c r="I569" s="301">
        <v>68952785</v>
      </c>
      <c r="J569" s="302">
        <v>372</v>
      </c>
      <c r="K569" s="301">
        <v>39424525</v>
      </c>
      <c r="L569" s="302">
        <v>314</v>
      </c>
      <c r="M569" s="301">
        <v>141251048</v>
      </c>
      <c r="N569" s="302">
        <v>701</v>
      </c>
      <c r="O569" s="301">
        <v>17332734</v>
      </c>
      <c r="P569" s="302">
        <v>905</v>
      </c>
      <c r="Q569" s="301">
        <v>3401351</v>
      </c>
      <c r="R569" s="302">
        <v>1420</v>
      </c>
      <c r="S569" s="301">
        <v>1275508</v>
      </c>
      <c r="T569" s="301">
        <f t="shared" si="8"/>
        <v>4280</v>
      </c>
      <c r="U569" s="303">
        <v>523</v>
      </c>
    </row>
    <row r="570" spans="1:21" x14ac:dyDescent="0.25">
      <c r="A570" s="300">
        <v>817000705</v>
      </c>
      <c r="B570" s="65" t="s">
        <v>1187</v>
      </c>
      <c r="C570" s="65" t="s">
        <v>547</v>
      </c>
      <c r="D570" s="65" t="s">
        <v>544</v>
      </c>
      <c r="E570" s="65" t="s">
        <v>520</v>
      </c>
      <c r="F570" s="65" t="s">
        <v>521</v>
      </c>
      <c r="G570" s="65" t="s">
        <v>525</v>
      </c>
      <c r="H570" s="296">
        <v>569</v>
      </c>
      <c r="I570" s="301">
        <v>68893809</v>
      </c>
      <c r="J570" s="302">
        <v>280</v>
      </c>
      <c r="K570" s="301">
        <v>54466447</v>
      </c>
      <c r="L570" s="302">
        <v>420</v>
      </c>
      <c r="M570" s="301">
        <v>108866282</v>
      </c>
      <c r="N570" s="302">
        <v>386</v>
      </c>
      <c r="O570" s="301">
        <v>32276285</v>
      </c>
      <c r="P570" s="302">
        <v>308</v>
      </c>
      <c r="Q570" s="301">
        <v>12754068</v>
      </c>
      <c r="R570" s="302">
        <v>240</v>
      </c>
      <c r="S570" s="301">
        <v>12379186</v>
      </c>
      <c r="T570" s="301">
        <f t="shared" si="8"/>
        <v>2203</v>
      </c>
      <c r="U570" s="303">
        <v>290</v>
      </c>
    </row>
    <row r="571" spans="1:21" x14ac:dyDescent="0.25">
      <c r="A571" s="300">
        <v>830083392</v>
      </c>
      <c r="B571" s="65" t="s">
        <v>1188</v>
      </c>
      <c r="C571" s="65" t="s">
        <v>551</v>
      </c>
      <c r="D571" s="65" t="s">
        <v>552</v>
      </c>
      <c r="E571" s="65" t="s">
        <v>520</v>
      </c>
      <c r="F571" s="65" t="s">
        <v>521</v>
      </c>
      <c r="G571" s="65" t="s">
        <v>571</v>
      </c>
      <c r="H571" s="84">
        <v>570</v>
      </c>
      <c r="I571" s="301">
        <v>68864212</v>
      </c>
      <c r="J571" s="302">
        <v>663</v>
      </c>
      <c r="K571" s="301">
        <v>19102712</v>
      </c>
      <c r="L571" s="302">
        <v>631</v>
      </c>
      <c r="M571" s="301">
        <v>75476551</v>
      </c>
      <c r="N571" s="302">
        <v>620</v>
      </c>
      <c r="O571" s="301">
        <v>20129265</v>
      </c>
      <c r="P571" s="302">
        <v>1034</v>
      </c>
      <c r="Q571" s="301">
        <v>2872997</v>
      </c>
      <c r="R571" s="302">
        <v>1467</v>
      </c>
      <c r="S571" s="301">
        <v>1217021</v>
      </c>
      <c r="T571" s="301">
        <f t="shared" si="8"/>
        <v>4985</v>
      </c>
      <c r="U571" s="303">
        <v>607</v>
      </c>
    </row>
    <row r="572" spans="1:21" x14ac:dyDescent="0.25">
      <c r="A572" s="300">
        <v>891000324</v>
      </c>
      <c r="B572" s="65" t="s">
        <v>1189</v>
      </c>
      <c r="C572" s="65" t="s">
        <v>1190</v>
      </c>
      <c r="D572" s="65" t="s">
        <v>1191</v>
      </c>
      <c r="E572" s="65" t="s">
        <v>520</v>
      </c>
      <c r="F572" s="65" t="s">
        <v>521</v>
      </c>
      <c r="G572" s="65" t="s">
        <v>512</v>
      </c>
      <c r="H572" s="296">
        <v>571</v>
      </c>
      <c r="I572" s="301">
        <v>68760750</v>
      </c>
      <c r="J572" s="302">
        <v>243</v>
      </c>
      <c r="K572" s="301">
        <v>62682482</v>
      </c>
      <c r="L572" s="302">
        <v>1175</v>
      </c>
      <c r="M572" s="301">
        <v>40701351</v>
      </c>
      <c r="N572" s="302">
        <v>534</v>
      </c>
      <c r="O572" s="301">
        <v>23549756</v>
      </c>
      <c r="P572" s="302">
        <v>1096</v>
      </c>
      <c r="Q572" s="301">
        <v>2720340</v>
      </c>
      <c r="R572" s="302">
        <v>1086</v>
      </c>
      <c r="S572" s="301">
        <v>1773157</v>
      </c>
      <c r="T572" s="301">
        <f t="shared" si="8"/>
        <v>4705</v>
      </c>
      <c r="U572" s="303">
        <v>580</v>
      </c>
    </row>
    <row r="573" spans="1:21" x14ac:dyDescent="0.25">
      <c r="A573" s="300">
        <v>890310401</v>
      </c>
      <c r="B573" s="65" t="s">
        <v>1192</v>
      </c>
      <c r="C573" s="65" t="s">
        <v>543</v>
      </c>
      <c r="D573" s="65" t="s">
        <v>544</v>
      </c>
      <c r="E573" s="65" t="s">
        <v>520</v>
      </c>
      <c r="F573" s="65" t="s">
        <v>521</v>
      </c>
      <c r="G573" s="65" t="s">
        <v>564</v>
      </c>
      <c r="H573" s="84">
        <v>572</v>
      </c>
      <c r="I573" s="301">
        <v>68711013</v>
      </c>
      <c r="J573" s="302">
        <v>897</v>
      </c>
      <c r="K573" s="301">
        <v>12792354</v>
      </c>
      <c r="L573" s="302">
        <v>432</v>
      </c>
      <c r="M573" s="301">
        <v>105803653</v>
      </c>
      <c r="N573" s="302">
        <v>729</v>
      </c>
      <c r="O573" s="301">
        <v>16581495</v>
      </c>
      <c r="P573" s="302">
        <v>447</v>
      </c>
      <c r="Q573" s="301">
        <v>8090915</v>
      </c>
      <c r="R573" s="302">
        <v>1156</v>
      </c>
      <c r="S573" s="301">
        <v>1633527</v>
      </c>
      <c r="T573" s="301">
        <f t="shared" si="8"/>
        <v>4233</v>
      </c>
      <c r="U573" s="303">
        <v>518</v>
      </c>
    </row>
    <row r="574" spans="1:21" x14ac:dyDescent="0.25">
      <c r="A574" s="300">
        <v>860503159</v>
      </c>
      <c r="B574" s="65" t="s">
        <v>1193</v>
      </c>
      <c r="C574" s="65" t="s">
        <v>511</v>
      </c>
      <c r="D574" s="65" t="s">
        <v>511</v>
      </c>
      <c r="E574" s="65" t="s">
        <v>520</v>
      </c>
      <c r="F574" s="65" t="s">
        <v>521</v>
      </c>
      <c r="G574" s="65" t="s">
        <v>528</v>
      </c>
      <c r="H574" s="296">
        <v>573</v>
      </c>
      <c r="I574" s="301">
        <v>68473449</v>
      </c>
      <c r="J574" s="302">
        <v>361.5</v>
      </c>
      <c r="K574" s="301">
        <v>40599238</v>
      </c>
      <c r="L574" s="302">
        <v>582</v>
      </c>
      <c r="M574" s="301">
        <v>82451394</v>
      </c>
      <c r="N574" s="302">
        <v>536</v>
      </c>
      <c r="O574" s="301">
        <v>23534641</v>
      </c>
      <c r="P574" s="302">
        <v>791</v>
      </c>
      <c r="Q574" s="301">
        <v>4066053</v>
      </c>
      <c r="R574" s="302">
        <v>1279</v>
      </c>
      <c r="S574" s="301">
        <v>1463835</v>
      </c>
      <c r="T574" s="301">
        <f t="shared" si="8"/>
        <v>4122.5</v>
      </c>
      <c r="U574" s="303">
        <v>503</v>
      </c>
    </row>
    <row r="575" spans="1:21" x14ac:dyDescent="0.25">
      <c r="A575" s="300">
        <v>890930368</v>
      </c>
      <c r="B575" s="65" t="s">
        <v>1194</v>
      </c>
      <c r="C575" s="65" t="s">
        <v>527</v>
      </c>
      <c r="D575" s="65" t="s">
        <v>506</v>
      </c>
      <c r="E575" s="65" t="s">
        <v>520</v>
      </c>
      <c r="F575" s="65" t="s">
        <v>521</v>
      </c>
      <c r="G575" s="65" t="s">
        <v>509</v>
      </c>
      <c r="H575" s="84">
        <v>574</v>
      </c>
      <c r="I575" s="301">
        <v>68339008</v>
      </c>
      <c r="J575" s="302">
        <v>221</v>
      </c>
      <c r="K575" s="301">
        <v>68170328</v>
      </c>
      <c r="L575" s="302">
        <v>8468</v>
      </c>
      <c r="M575" s="301">
        <v>3151223</v>
      </c>
      <c r="N575" s="302">
        <v>3307</v>
      </c>
      <c r="O575" s="301">
        <v>3151223</v>
      </c>
      <c r="P575" s="302">
        <v>971</v>
      </c>
      <c r="Q575" s="301">
        <v>3125233</v>
      </c>
      <c r="R575" s="302">
        <v>711</v>
      </c>
      <c r="S575" s="301">
        <v>3215472</v>
      </c>
      <c r="T575" s="301">
        <f t="shared" si="8"/>
        <v>14252</v>
      </c>
      <c r="U575" s="303">
        <v>1725</v>
      </c>
    </row>
    <row r="576" spans="1:21" x14ac:dyDescent="0.25">
      <c r="A576" s="300">
        <v>890907163</v>
      </c>
      <c r="B576" s="65" t="s">
        <v>1195</v>
      </c>
      <c r="C576" s="65" t="s">
        <v>505</v>
      </c>
      <c r="D576" s="65" t="s">
        <v>506</v>
      </c>
      <c r="E576" s="65" t="s">
        <v>520</v>
      </c>
      <c r="F576" s="65" t="s">
        <v>521</v>
      </c>
      <c r="G576" s="65" t="s">
        <v>525</v>
      </c>
      <c r="H576" s="296">
        <v>575</v>
      </c>
      <c r="I576" s="301">
        <v>68318598</v>
      </c>
      <c r="J576" s="302">
        <v>532</v>
      </c>
      <c r="K576" s="301">
        <v>25155022</v>
      </c>
      <c r="L576" s="302">
        <v>419</v>
      </c>
      <c r="M576" s="301">
        <v>109049566</v>
      </c>
      <c r="N576" s="302">
        <v>872</v>
      </c>
      <c r="O576" s="301">
        <v>13595994</v>
      </c>
      <c r="P576" s="302">
        <v>707</v>
      </c>
      <c r="Q576" s="301">
        <v>4572757</v>
      </c>
      <c r="R576" s="302">
        <v>3948</v>
      </c>
      <c r="S576" s="301">
        <v>303227</v>
      </c>
      <c r="T576" s="301">
        <f t="shared" si="8"/>
        <v>7053</v>
      </c>
      <c r="U576" s="303">
        <v>823</v>
      </c>
    </row>
    <row r="577" spans="1:21" x14ac:dyDescent="0.25">
      <c r="A577" s="300">
        <v>800091068</v>
      </c>
      <c r="B577" s="65" t="s">
        <v>1196</v>
      </c>
      <c r="C577" s="65" t="s">
        <v>511</v>
      </c>
      <c r="D577" s="65" t="s">
        <v>511</v>
      </c>
      <c r="E577" s="65" t="s">
        <v>520</v>
      </c>
      <c r="F577" s="65" t="s">
        <v>521</v>
      </c>
      <c r="G577" s="65" t="s">
        <v>509</v>
      </c>
      <c r="H577" s="84">
        <v>576</v>
      </c>
      <c r="I577" s="301">
        <v>68243147</v>
      </c>
      <c r="J577" s="302">
        <v>227</v>
      </c>
      <c r="K577" s="301">
        <v>66493662</v>
      </c>
      <c r="L577" s="302">
        <v>4354</v>
      </c>
      <c r="M577" s="301">
        <v>9008207</v>
      </c>
      <c r="N577" s="302">
        <v>2263</v>
      </c>
      <c r="O577" s="301">
        <v>4973646</v>
      </c>
      <c r="P577" s="302">
        <v>1277</v>
      </c>
      <c r="Q577" s="301">
        <v>2247172</v>
      </c>
      <c r="R577" s="302">
        <v>921</v>
      </c>
      <c r="S577" s="301">
        <v>2193525</v>
      </c>
      <c r="T577" s="301">
        <f t="shared" si="8"/>
        <v>9618</v>
      </c>
      <c r="U577" s="303">
        <v>1141</v>
      </c>
    </row>
    <row r="578" spans="1:21" x14ac:dyDescent="0.25">
      <c r="A578" s="300">
        <v>860030605</v>
      </c>
      <c r="B578" s="65" t="s">
        <v>1197</v>
      </c>
      <c r="C578" s="65" t="s">
        <v>511</v>
      </c>
      <c r="D578" s="65" t="s">
        <v>511</v>
      </c>
      <c r="E578" s="65" t="s">
        <v>520</v>
      </c>
      <c r="F578" s="65" t="s">
        <v>521</v>
      </c>
      <c r="G578" s="65" t="s">
        <v>605</v>
      </c>
      <c r="H578" s="296">
        <v>577</v>
      </c>
      <c r="I578" s="301">
        <v>68227726</v>
      </c>
      <c r="J578" s="302">
        <v>494</v>
      </c>
      <c r="K578" s="301">
        <v>27288929</v>
      </c>
      <c r="L578" s="302">
        <v>426</v>
      </c>
      <c r="M578" s="301">
        <v>107119100</v>
      </c>
      <c r="N578" s="302">
        <v>377</v>
      </c>
      <c r="O578" s="301">
        <v>33130469</v>
      </c>
      <c r="P578" s="302">
        <v>429</v>
      </c>
      <c r="Q578" s="301">
        <v>8426989</v>
      </c>
      <c r="R578" s="302">
        <v>399</v>
      </c>
      <c r="S578" s="301">
        <v>6525652</v>
      </c>
      <c r="T578" s="301">
        <f t="shared" ref="T578:T641" si="9">SUM(H578+J578+L578+N578+P578+R578)</f>
        <v>2702</v>
      </c>
      <c r="U578" s="303">
        <v>335</v>
      </c>
    </row>
    <row r="579" spans="1:21" x14ac:dyDescent="0.25">
      <c r="A579" s="300">
        <v>830122047</v>
      </c>
      <c r="B579" s="65" t="s">
        <v>1198</v>
      </c>
      <c r="C579" s="65" t="s">
        <v>511</v>
      </c>
      <c r="D579" s="65" t="s">
        <v>511</v>
      </c>
      <c r="E579" s="65" t="s">
        <v>520</v>
      </c>
      <c r="F579" s="65" t="s">
        <v>521</v>
      </c>
      <c r="G579" s="65" t="s">
        <v>707</v>
      </c>
      <c r="H579" s="84">
        <v>578</v>
      </c>
      <c r="I579" s="301">
        <v>68194893</v>
      </c>
      <c r="J579" s="302">
        <v>1010</v>
      </c>
      <c r="K579" s="301">
        <v>11092707</v>
      </c>
      <c r="L579" s="302">
        <v>170</v>
      </c>
      <c r="M579" s="301">
        <v>239273879</v>
      </c>
      <c r="N579" s="302">
        <v>356</v>
      </c>
      <c r="O579" s="301">
        <v>34702157</v>
      </c>
      <c r="P579" s="302">
        <v>695</v>
      </c>
      <c r="Q579" s="301">
        <v>4665846</v>
      </c>
      <c r="R579" s="302">
        <v>316</v>
      </c>
      <c r="S579" s="301">
        <v>8961160</v>
      </c>
      <c r="T579" s="301">
        <f t="shared" si="9"/>
        <v>3125</v>
      </c>
      <c r="U579" s="303">
        <v>382</v>
      </c>
    </row>
    <row r="580" spans="1:21" x14ac:dyDescent="0.25">
      <c r="A580" s="300">
        <v>830006051</v>
      </c>
      <c r="B580" s="65" t="s">
        <v>1199</v>
      </c>
      <c r="C580" s="65" t="s">
        <v>511</v>
      </c>
      <c r="D580" s="65" t="s">
        <v>511</v>
      </c>
      <c r="E580" s="65" t="s">
        <v>520</v>
      </c>
      <c r="F580" s="65" t="s">
        <v>521</v>
      </c>
      <c r="G580" s="65" t="s">
        <v>564</v>
      </c>
      <c r="H580" s="296">
        <v>579</v>
      </c>
      <c r="I580" s="301">
        <v>67982356</v>
      </c>
      <c r="J580" s="302">
        <v>600</v>
      </c>
      <c r="K580" s="301">
        <v>21605265</v>
      </c>
      <c r="L580" s="302">
        <v>323</v>
      </c>
      <c r="M580" s="301">
        <v>138333641</v>
      </c>
      <c r="N580" s="302">
        <v>190</v>
      </c>
      <c r="O580" s="301">
        <v>61520311</v>
      </c>
      <c r="P580" s="302">
        <v>191</v>
      </c>
      <c r="Q580" s="301">
        <v>20742687</v>
      </c>
      <c r="R580" s="302">
        <v>362</v>
      </c>
      <c r="S580" s="301">
        <v>7733242</v>
      </c>
      <c r="T580" s="301">
        <f t="shared" si="9"/>
        <v>2245</v>
      </c>
      <c r="U580" s="303">
        <v>296</v>
      </c>
    </row>
    <row r="581" spans="1:21" x14ac:dyDescent="0.25">
      <c r="A581" s="300">
        <v>860006044</v>
      </c>
      <c r="B581" s="65" t="s">
        <v>1200</v>
      </c>
      <c r="C581" s="65" t="s">
        <v>511</v>
      </c>
      <c r="D581" s="65" t="s">
        <v>511</v>
      </c>
      <c r="E581" s="65" t="s">
        <v>520</v>
      </c>
      <c r="F581" s="65" t="s">
        <v>521</v>
      </c>
      <c r="G581" s="65" t="s">
        <v>668</v>
      </c>
      <c r="H581" s="84">
        <v>580</v>
      </c>
      <c r="I581" s="301">
        <v>67677821</v>
      </c>
      <c r="J581" s="302">
        <v>432.5</v>
      </c>
      <c r="K581" s="301">
        <v>32695947</v>
      </c>
      <c r="L581" s="302">
        <v>627</v>
      </c>
      <c r="M581" s="301">
        <v>75907925</v>
      </c>
      <c r="N581" s="302">
        <v>907</v>
      </c>
      <c r="O581" s="301">
        <v>13012144</v>
      </c>
      <c r="P581" s="302">
        <v>668</v>
      </c>
      <c r="Q581" s="301">
        <v>4936826</v>
      </c>
      <c r="R581" s="302">
        <v>339</v>
      </c>
      <c r="S581" s="301">
        <v>8325759</v>
      </c>
      <c r="T581" s="301">
        <f t="shared" si="9"/>
        <v>3553.5</v>
      </c>
      <c r="U581" s="303">
        <v>431</v>
      </c>
    </row>
    <row r="582" spans="1:21" x14ac:dyDescent="0.25">
      <c r="A582" s="300">
        <v>860025639</v>
      </c>
      <c r="B582" s="65" t="s">
        <v>1201</v>
      </c>
      <c r="C582" s="65" t="s">
        <v>511</v>
      </c>
      <c r="D582" s="65" t="s">
        <v>511</v>
      </c>
      <c r="E582" s="65" t="s">
        <v>520</v>
      </c>
      <c r="F582" s="65" t="s">
        <v>521</v>
      </c>
      <c r="G582" s="65" t="s">
        <v>564</v>
      </c>
      <c r="H582" s="296">
        <v>581</v>
      </c>
      <c r="I582" s="301">
        <v>67561773</v>
      </c>
      <c r="J582" s="302">
        <v>422</v>
      </c>
      <c r="K582" s="301">
        <v>33707823</v>
      </c>
      <c r="L582" s="302">
        <v>801</v>
      </c>
      <c r="M582" s="301">
        <v>60417550</v>
      </c>
      <c r="N582" s="302">
        <v>716</v>
      </c>
      <c r="O582" s="301">
        <v>16831773</v>
      </c>
      <c r="P582" s="302">
        <v>554</v>
      </c>
      <c r="Q582" s="301">
        <v>6128528</v>
      </c>
      <c r="R582" s="302">
        <v>663</v>
      </c>
      <c r="S582" s="301">
        <v>3443271</v>
      </c>
      <c r="T582" s="301">
        <f t="shared" si="9"/>
        <v>3737</v>
      </c>
      <c r="U582" s="303">
        <v>454</v>
      </c>
    </row>
    <row r="583" spans="1:21" x14ac:dyDescent="0.25">
      <c r="A583" s="300">
        <v>890311875</v>
      </c>
      <c r="B583" s="65" t="s">
        <v>1202</v>
      </c>
      <c r="C583" s="65" t="s">
        <v>511</v>
      </c>
      <c r="D583" s="65" t="s">
        <v>511</v>
      </c>
      <c r="E583" s="65" t="s">
        <v>520</v>
      </c>
      <c r="F583" s="65" t="s">
        <v>521</v>
      </c>
      <c r="G583" s="65" t="s">
        <v>564</v>
      </c>
      <c r="H583" s="84">
        <v>582</v>
      </c>
      <c r="I583" s="301">
        <v>67515266</v>
      </c>
      <c r="J583" s="302">
        <v>552</v>
      </c>
      <c r="K583" s="301">
        <v>23992615</v>
      </c>
      <c r="L583" s="302">
        <v>380</v>
      </c>
      <c r="M583" s="301">
        <v>118389594</v>
      </c>
      <c r="N583" s="302">
        <v>412</v>
      </c>
      <c r="O583" s="301">
        <v>30892509</v>
      </c>
      <c r="P583" s="302">
        <v>329</v>
      </c>
      <c r="Q583" s="301">
        <v>11734277</v>
      </c>
      <c r="R583" s="302">
        <v>437</v>
      </c>
      <c r="S583" s="301">
        <v>6081361</v>
      </c>
      <c r="T583" s="301">
        <f t="shared" si="9"/>
        <v>2692</v>
      </c>
      <c r="U583" s="303">
        <v>333</v>
      </c>
    </row>
    <row r="584" spans="1:21" x14ac:dyDescent="0.25">
      <c r="A584" s="300">
        <v>900060799</v>
      </c>
      <c r="B584" s="65" t="s">
        <v>1203</v>
      </c>
      <c r="C584" s="65" t="s">
        <v>511</v>
      </c>
      <c r="D584" s="65" t="s">
        <v>511</v>
      </c>
      <c r="E584" s="65" t="s">
        <v>520</v>
      </c>
      <c r="F584" s="65" t="s">
        <v>521</v>
      </c>
      <c r="G584" s="65" t="s">
        <v>517</v>
      </c>
      <c r="H584" s="296">
        <v>583</v>
      </c>
      <c r="I584" s="301">
        <v>67316324</v>
      </c>
      <c r="J584" s="302">
        <v>1969.5</v>
      </c>
      <c r="K584" s="301">
        <v>4437155</v>
      </c>
      <c r="L584" s="302">
        <v>716</v>
      </c>
      <c r="M584" s="301">
        <v>67435379</v>
      </c>
      <c r="N584" s="302">
        <v>849</v>
      </c>
      <c r="O584" s="301">
        <v>14090903</v>
      </c>
      <c r="P584" s="302">
        <v>579</v>
      </c>
      <c r="Q584" s="301">
        <v>5742836</v>
      </c>
      <c r="R584" s="302">
        <v>616</v>
      </c>
      <c r="S584" s="301">
        <v>3735900</v>
      </c>
      <c r="T584" s="301">
        <f t="shared" si="9"/>
        <v>5312.5</v>
      </c>
      <c r="U584" s="303">
        <v>640</v>
      </c>
    </row>
    <row r="585" spans="1:21" x14ac:dyDescent="0.25">
      <c r="A585" s="300">
        <v>860354601</v>
      </c>
      <c r="B585" s="65" t="s">
        <v>1204</v>
      </c>
      <c r="C585" s="65" t="s">
        <v>511</v>
      </c>
      <c r="D585" s="65" t="s">
        <v>511</v>
      </c>
      <c r="E585" s="65" t="s">
        <v>520</v>
      </c>
      <c r="F585" s="65" t="s">
        <v>521</v>
      </c>
      <c r="G585" s="65" t="s">
        <v>707</v>
      </c>
      <c r="H585" s="84">
        <v>584</v>
      </c>
      <c r="I585" s="301">
        <v>67157413</v>
      </c>
      <c r="J585" s="302">
        <v>1422.5</v>
      </c>
      <c r="K585" s="301">
        <v>6981825</v>
      </c>
      <c r="L585" s="302">
        <v>3607</v>
      </c>
      <c r="M585" s="301">
        <v>11343185</v>
      </c>
      <c r="N585" s="302">
        <v>2815</v>
      </c>
      <c r="O585" s="301">
        <v>3848188</v>
      </c>
      <c r="P585" s="302">
        <v>3516</v>
      </c>
      <c r="Q585" s="301">
        <v>623271</v>
      </c>
      <c r="R585" s="302">
        <v>3753</v>
      </c>
      <c r="S585" s="301">
        <v>328211</v>
      </c>
      <c r="T585" s="301">
        <f t="shared" si="9"/>
        <v>15697.5</v>
      </c>
      <c r="U585" s="303">
        <v>1927</v>
      </c>
    </row>
    <row r="586" spans="1:21" x14ac:dyDescent="0.25">
      <c r="A586" s="300">
        <v>890300604</v>
      </c>
      <c r="B586" s="65" t="s">
        <v>1205</v>
      </c>
      <c r="C586" s="65" t="s">
        <v>547</v>
      </c>
      <c r="D586" s="65" t="s">
        <v>544</v>
      </c>
      <c r="E586" s="65" t="s">
        <v>507</v>
      </c>
      <c r="F586" s="65" t="s">
        <v>508</v>
      </c>
      <c r="G586" s="65" t="s">
        <v>668</v>
      </c>
      <c r="H586" s="296">
        <v>585</v>
      </c>
      <c r="I586" s="301">
        <v>66918274</v>
      </c>
      <c r="J586" s="302">
        <v>343.5</v>
      </c>
      <c r="K586" s="301">
        <v>42439258</v>
      </c>
      <c r="L586" s="302">
        <v>448</v>
      </c>
      <c r="M586" s="301">
        <v>103440866</v>
      </c>
      <c r="N586" s="302">
        <v>1086</v>
      </c>
      <c r="O586" s="301">
        <v>10791091</v>
      </c>
      <c r="P586" s="302">
        <v>915</v>
      </c>
      <c r="Q586" s="301">
        <v>3353976</v>
      </c>
      <c r="R586" s="302">
        <v>671</v>
      </c>
      <c r="S586" s="301">
        <v>3416906</v>
      </c>
      <c r="T586" s="301">
        <f t="shared" si="9"/>
        <v>4048.5</v>
      </c>
      <c r="U586" s="303">
        <v>496</v>
      </c>
    </row>
    <row r="587" spans="1:21" x14ac:dyDescent="0.25">
      <c r="A587" s="300">
        <v>805003626</v>
      </c>
      <c r="B587" s="65" t="s">
        <v>1206</v>
      </c>
      <c r="C587" s="65" t="s">
        <v>547</v>
      </c>
      <c r="D587" s="65" t="s">
        <v>544</v>
      </c>
      <c r="E587" s="65" t="s">
        <v>520</v>
      </c>
      <c r="F587" s="65" t="s">
        <v>521</v>
      </c>
      <c r="G587" s="65" t="s">
        <v>694</v>
      </c>
      <c r="H587" s="84">
        <v>586</v>
      </c>
      <c r="I587" s="301">
        <v>66746591</v>
      </c>
      <c r="J587" s="302">
        <v>472.5</v>
      </c>
      <c r="K587" s="301">
        <v>29012526</v>
      </c>
      <c r="L587" s="302">
        <v>578</v>
      </c>
      <c r="M587" s="301">
        <v>82647970</v>
      </c>
      <c r="N587" s="302">
        <v>349</v>
      </c>
      <c r="O587" s="301">
        <v>35284598</v>
      </c>
      <c r="P587" s="302">
        <v>839</v>
      </c>
      <c r="Q587" s="301">
        <v>3720834</v>
      </c>
      <c r="R587" s="302">
        <v>1585</v>
      </c>
      <c r="S587" s="301">
        <v>1098647</v>
      </c>
      <c r="T587" s="301">
        <f t="shared" si="9"/>
        <v>4409.5</v>
      </c>
      <c r="U587" s="303">
        <v>540</v>
      </c>
    </row>
    <row r="588" spans="1:21" x14ac:dyDescent="0.25">
      <c r="A588" s="300">
        <v>860009034</v>
      </c>
      <c r="B588" s="65" t="s">
        <v>1207</v>
      </c>
      <c r="C588" s="65" t="s">
        <v>511</v>
      </c>
      <c r="D588" s="65" t="s">
        <v>511</v>
      </c>
      <c r="E588" s="65" t="s">
        <v>520</v>
      </c>
      <c r="F588" s="65" t="s">
        <v>521</v>
      </c>
      <c r="G588" s="65" t="s">
        <v>1160</v>
      </c>
      <c r="H588" s="296">
        <v>587</v>
      </c>
      <c r="I588" s="301">
        <v>66650846</v>
      </c>
      <c r="J588" s="302">
        <v>312</v>
      </c>
      <c r="K588" s="301">
        <v>47446478</v>
      </c>
      <c r="L588" s="302">
        <v>1313</v>
      </c>
      <c r="M588" s="301">
        <v>36012159</v>
      </c>
      <c r="N588" s="302">
        <v>1282</v>
      </c>
      <c r="O588" s="301">
        <v>9173713</v>
      </c>
      <c r="P588" s="302">
        <v>815</v>
      </c>
      <c r="Q588" s="301">
        <v>3901719</v>
      </c>
      <c r="R588" s="302">
        <v>1532</v>
      </c>
      <c r="S588" s="301">
        <v>1148186</v>
      </c>
      <c r="T588" s="301">
        <f t="shared" si="9"/>
        <v>5841</v>
      </c>
      <c r="U588" s="303">
        <v>694</v>
      </c>
    </row>
    <row r="589" spans="1:21" x14ac:dyDescent="0.25">
      <c r="A589" s="300">
        <v>860000896</v>
      </c>
      <c r="B589" s="65" t="s">
        <v>1208</v>
      </c>
      <c r="C589" s="65" t="s">
        <v>511</v>
      </c>
      <c r="D589" s="65" t="s">
        <v>511</v>
      </c>
      <c r="E589" s="65" t="s">
        <v>520</v>
      </c>
      <c r="F589" s="65" t="s">
        <v>521</v>
      </c>
      <c r="G589" s="65" t="s">
        <v>605</v>
      </c>
      <c r="H589" s="84">
        <v>588</v>
      </c>
      <c r="I589" s="301">
        <v>66620923</v>
      </c>
      <c r="J589" s="302">
        <v>355</v>
      </c>
      <c r="K589" s="301">
        <v>41506483</v>
      </c>
      <c r="L589" s="302">
        <v>358</v>
      </c>
      <c r="M589" s="301">
        <v>125689905</v>
      </c>
      <c r="N589" s="302">
        <v>198</v>
      </c>
      <c r="O589" s="301">
        <v>59556478</v>
      </c>
      <c r="P589" s="302">
        <v>184</v>
      </c>
      <c r="Q589" s="301">
        <v>21073660</v>
      </c>
      <c r="R589" s="302">
        <v>336</v>
      </c>
      <c r="S589" s="301">
        <v>8409537</v>
      </c>
      <c r="T589" s="301">
        <f t="shared" si="9"/>
        <v>2019</v>
      </c>
      <c r="U589" s="303">
        <v>263</v>
      </c>
    </row>
    <row r="590" spans="1:21" x14ac:dyDescent="0.25">
      <c r="A590" s="300">
        <v>830043602</v>
      </c>
      <c r="B590" s="65" t="s">
        <v>1209</v>
      </c>
      <c r="C590" s="65" t="s">
        <v>798</v>
      </c>
      <c r="D590" s="65" t="s">
        <v>552</v>
      </c>
      <c r="E590" s="65" t="s">
        <v>520</v>
      </c>
      <c r="F590" s="65" t="s">
        <v>521</v>
      </c>
      <c r="G590" s="65" t="s">
        <v>675</v>
      </c>
      <c r="H590" s="296">
        <v>589</v>
      </c>
      <c r="I590" s="301">
        <v>66569096</v>
      </c>
      <c r="J590" s="302">
        <v>307.5</v>
      </c>
      <c r="K590" s="301">
        <v>48012530</v>
      </c>
      <c r="L590" s="302">
        <v>693</v>
      </c>
      <c r="M590" s="301">
        <v>69407064</v>
      </c>
      <c r="N590" s="302">
        <v>591</v>
      </c>
      <c r="O590" s="301">
        <v>21288199</v>
      </c>
      <c r="P590" s="302">
        <v>3631</v>
      </c>
      <c r="Q590" s="301">
        <v>596642</v>
      </c>
      <c r="R590" s="302">
        <v>2499</v>
      </c>
      <c r="S590" s="301">
        <v>589543</v>
      </c>
      <c r="T590" s="301">
        <f t="shared" si="9"/>
        <v>8310.5</v>
      </c>
      <c r="U590" s="303">
        <v>969</v>
      </c>
    </row>
    <row r="591" spans="1:21" x14ac:dyDescent="0.25">
      <c r="A591" s="300">
        <v>800148312</v>
      </c>
      <c r="B591" s="65" t="s">
        <v>1210</v>
      </c>
      <c r="C591" s="65" t="s">
        <v>511</v>
      </c>
      <c r="D591" s="65" t="s">
        <v>511</v>
      </c>
      <c r="E591" s="65" t="s">
        <v>520</v>
      </c>
      <c r="F591" s="65" t="s">
        <v>521</v>
      </c>
      <c r="G591" s="65" t="s">
        <v>525</v>
      </c>
      <c r="H591" s="84">
        <v>590</v>
      </c>
      <c r="I591" s="301">
        <v>66536845</v>
      </c>
      <c r="J591" s="302">
        <v>590.5</v>
      </c>
      <c r="K591" s="301">
        <v>21954223</v>
      </c>
      <c r="L591" s="302">
        <v>236</v>
      </c>
      <c r="M591" s="301">
        <v>177695307</v>
      </c>
      <c r="N591" s="302">
        <v>636</v>
      </c>
      <c r="O591" s="301">
        <v>19294174</v>
      </c>
      <c r="P591" s="302">
        <v>1162</v>
      </c>
      <c r="Q591" s="301">
        <v>2519550</v>
      </c>
      <c r="R591" s="302">
        <v>1092</v>
      </c>
      <c r="S591" s="301">
        <v>1761056</v>
      </c>
      <c r="T591" s="301">
        <f t="shared" si="9"/>
        <v>4306.5</v>
      </c>
      <c r="U591" s="303">
        <v>525</v>
      </c>
    </row>
    <row r="592" spans="1:21" x14ac:dyDescent="0.25">
      <c r="A592" s="300">
        <v>860037943</v>
      </c>
      <c r="B592" s="65" t="s">
        <v>1211</v>
      </c>
      <c r="C592" s="65" t="s">
        <v>511</v>
      </c>
      <c r="D592" s="65" t="s">
        <v>511</v>
      </c>
      <c r="E592" s="65" t="s">
        <v>520</v>
      </c>
      <c r="F592" s="65" t="s">
        <v>521</v>
      </c>
      <c r="G592" s="65" t="s">
        <v>926</v>
      </c>
      <c r="H592" s="296">
        <v>591</v>
      </c>
      <c r="I592" s="301">
        <v>66343343</v>
      </c>
      <c r="J592" s="302">
        <v>324</v>
      </c>
      <c r="K592" s="301">
        <v>45030481</v>
      </c>
      <c r="L592" s="302">
        <v>1164</v>
      </c>
      <c r="M592" s="301">
        <v>41061190</v>
      </c>
      <c r="N592" s="302">
        <v>1071</v>
      </c>
      <c r="O592" s="301">
        <v>10942797</v>
      </c>
      <c r="P592" s="302">
        <v>787</v>
      </c>
      <c r="Q592" s="301">
        <v>4077133</v>
      </c>
      <c r="R592" s="302">
        <v>493</v>
      </c>
      <c r="S592" s="301">
        <v>5138883</v>
      </c>
      <c r="T592" s="301">
        <f t="shared" si="9"/>
        <v>4430</v>
      </c>
      <c r="U592" s="303">
        <v>546</v>
      </c>
    </row>
    <row r="593" spans="1:21" x14ac:dyDescent="0.25">
      <c r="A593" s="300">
        <v>890100248</v>
      </c>
      <c r="B593" s="65" t="s">
        <v>1212</v>
      </c>
      <c r="C593" s="65" t="s">
        <v>585</v>
      </c>
      <c r="D593" s="65" t="s">
        <v>586</v>
      </c>
      <c r="E593" s="65" t="s">
        <v>520</v>
      </c>
      <c r="F593" s="65" t="s">
        <v>736</v>
      </c>
      <c r="G593" s="65" t="s">
        <v>668</v>
      </c>
      <c r="H593" s="84">
        <v>592</v>
      </c>
      <c r="I593" s="301">
        <v>66210057</v>
      </c>
      <c r="J593" s="302">
        <v>451</v>
      </c>
      <c r="K593" s="301">
        <v>31206564</v>
      </c>
      <c r="L593" s="302">
        <v>869</v>
      </c>
      <c r="M593" s="301">
        <v>55793695</v>
      </c>
      <c r="N593" s="302">
        <v>2011</v>
      </c>
      <c r="O593" s="301">
        <v>5768830</v>
      </c>
      <c r="P593" s="302">
        <v>1152</v>
      </c>
      <c r="Q593" s="301">
        <v>2547753</v>
      </c>
      <c r="R593" s="302">
        <v>2298</v>
      </c>
      <c r="S593" s="301">
        <v>653162</v>
      </c>
      <c r="T593" s="301">
        <f t="shared" si="9"/>
        <v>7373</v>
      </c>
      <c r="U593" s="303">
        <v>861</v>
      </c>
    </row>
    <row r="594" spans="1:21" x14ac:dyDescent="0.25">
      <c r="A594" s="300">
        <v>890404970</v>
      </c>
      <c r="B594" s="65" t="s">
        <v>1213</v>
      </c>
      <c r="C594" s="65" t="s">
        <v>620</v>
      </c>
      <c r="D594" s="65" t="s">
        <v>621</v>
      </c>
      <c r="E594" s="65" t="s">
        <v>520</v>
      </c>
      <c r="F594" s="65" t="s">
        <v>521</v>
      </c>
      <c r="G594" s="65" t="s">
        <v>841</v>
      </c>
      <c r="H594" s="296">
        <v>593</v>
      </c>
      <c r="I594" s="301">
        <v>66193349</v>
      </c>
      <c r="J594" s="302">
        <v>251.5</v>
      </c>
      <c r="K594" s="301">
        <v>60036724</v>
      </c>
      <c r="L594" s="302">
        <v>2060</v>
      </c>
      <c r="M594" s="301">
        <v>21851909</v>
      </c>
      <c r="N594" s="302">
        <v>1416</v>
      </c>
      <c r="O594" s="301">
        <v>8249932</v>
      </c>
      <c r="P594" s="302">
        <v>1298</v>
      </c>
      <c r="Q594" s="301">
        <v>2201884</v>
      </c>
      <c r="R594" s="302">
        <v>1155</v>
      </c>
      <c r="S594" s="301">
        <v>1633673</v>
      </c>
      <c r="T594" s="301">
        <f t="shared" si="9"/>
        <v>6773.5</v>
      </c>
      <c r="U594" s="303">
        <v>791</v>
      </c>
    </row>
    <row r="595" spans="1:21" x14ac:dyDescent="0.25">
      <c r="A595" s="300">
        <v>800001204</v>
      </c>
      <c r="B595" s="65" t="s">
        <v>1214</v>
      </c>
      <c r="C595" s="65" t="s">
        <v>511</v>
      </c>
      <c r="D595" s="65" t="s">
        <v>511</v>
      </c>
      <c r="E595" s="65" t="s">
        <v>520</v>
      </c>
      <c r="F595" s="65" t="s">
        <v>521</v>
      </c>
      <c r="G595" s="65" t="s">
        <v>509</v>
      </c>
      <c r="H595" s="84">
        <v>594</v>
      </c>
      <c r="I595" s="301">
        <v>66074479</v>
      </c>
      <c r="J595" s="302">
        <v>257.5</v>
      </c>
      <c r="K595" s="301">
        <v>58677922</v>
      </c>
      <c r="L595" s="302">
        <v>10329</v>
      </c>
      <c r="M595" s="301">
        <v>2070682</v>
      </c>
      <c r="N595" s="302">
        <v>4679</v>
      </c>
      <c r="O595" s="301">
        <v>2070682</v>
      </c>
      <c r="P595" s="302">
        <v>2262</v>
      </c>
      <c r="Q595" s="301">
        <v>1137919</v>
      </c>
      <c r="R595" s="302">
        <v>3881</v>
      </c>
      <c r="S595" s="301">
        <v>312087</v>
      </c>
      <c r="T595" s="301">
        <f t="shared" si="9"/>
        <v>22002.5</v>
      </c>
      <c r="U595" s="303">
        <v>2748</v>
      </c>
    </row>
    <row r="596" spans="1:21" x14ac:dyDescent="0.25">
      <c r="A596" s="300">
        <v>804016671</v>
      </c>
      <c r="B596" s="65" t="s">
        <v>1215</v>
      </c>
      <c r="C596" s="65" t="s">
        <v>732</v>
      </c>
      <c r="D596" s="65" t="s">
        <v>733</v>
      </c>
      <c r="E596" s="65" t="s">
        <v>520</v>
      </c>
      <c r="F596" s="65" t="s">
        <v>521</v>
      </c>
      <c r="G596" s="65" t="s">
        <v>926</v>
      </c>
      <c r="H596" s="296">
        <v>595</v>
      </c>
      <c r="I596" s="301">
        <v>65884665</v>
      </c>
      <c r="J596" s="302">
        <v>914</v>
      </c>
      <c r="K596" s="301">
        <v>12562031</v>
      </c>
      <c r="L596" s="302">
        <v>361</v>
      </c>
      <c r="M596" s="301">
        <v>124339889</v>
      </c>
      <c r="N596" s="302">
        <v>644</v>
      </c>
      <c r="O596" s="301">
        <v>18938195</v>
      </c>
      <c r="P596" s="302">
        <v>1270</v>
      </c>
      <c r="Q596" s="301">
        <v>2258950</v>
      </c>
      <c r="R596" s="302">
        <v>11386</v>
      </c>
      <c r="S596" s="301">
        <v>35391</v>
      </c>
      <c r="T596" s="301">
        <f t="shared" si="9"/>
        <v>15170</v>
      </c>
      <c r="U596" s="303">
        <v>1865</v>
      </c>
    </row>
    <row r="597" spans="1:21" x14ac:dyDescent="0.25">
      <c r="A597" s="300">
        <v>890308931</v>
      </c>
      <c r="B597" s="65" t="s">
        <v>1216</v>
      </c>
      <c r="C597" s="65" t="s">
        <v>547</v>
      </c>
      <c r="D597" s="65" t="s">
        <v>544</v>
      </c>
      <c r="E597" s="65" t="s">
        <v>520</v>
      </c>
      <c r="F597" s="65" t="s">
        <v>521</v>
      </c>
      <c r="G597" s="65" t="s">
        <v>813</v>
      </c>
      <c r="H597" s="84">
        <v>596</v>
      </c>
      <c r="I597" s="301">
        <v>65549397</v>
      </c>
      <c r="J597" s="302">
        <v>538.5</v>
      </c>
      <c r="K597" s="301">
        <v>24705077</v>
      </c>
      <c r="L597" s="302">
        <v>780</v>
      </c>
      <c r="M597" s="301">
        <v>61621716</v>
      </c>
      <c r="N597" s="302">
        <v>367</v>
      </c>
      <c r="O597" s="301">
        <v>33923682</v>
      </c>
      <c r="P597" s="302">
        <v>760</v>
      </c>
      <c r="Q597" s="301">
        <v>4227061</v>
      </c>
      <c r="R597" s="302">
        <v>626</v>
      </c>
      <c r="S597" s="301">
        <v>3675932</v>
      </c>
      <c r="T597" s="301">
        <f t="shared" si="9"/>
        <v>3667.5</v>
      </c>
      <c r="U597" s="303">
        <v>445</v>
      </c>
    </row>
    <row r="598" spans="1:21" x14ac:dyDescent="0.25">
      <c r="A598" s="300">
        <v>860002291</v>
      </c>
      <c r="B598" s="65" t="s">
        <v>1217</v>
      </c>
      <c r="C598" s="65" t="s">
        <v>798</v>
      </c>
      <c r="D598" s="65" t="s">
        <v>552</v>
      </c>
      <c r="E598" s="65" t="s">
        <v>520</v>
      </c>
      <c r="F598" s="65" t="s">
        <v>736</v>
      </c>
      <c r="G598" s="65" t="s">
        <v>648</v>
      </c>
      <c r="H598" s="296">
        <v>597</v>
      </c>
      <c r="I598" s="301">
        <v>65419112</v>
      </c>
      <c r="J598" s="302">
        <v>251</v>
      </c>
      <c r="K598" s="301">
        <v>60214476</v>
      </c>
      <c r="L598" s="302">
        <v>742</v>
      </c>
      <c r="M598" s="301">
        <v>65092399</v>
      </c>
      <c r="N598" s="302">
        <v>832</v>
      </c>
      <c r="O598" s="301">
        <v>14317350</v>
      </c>
      <c r="P598" s="302">
        <v>824</v>
      </c>
      <c r="Q598" s="301">
        <v>3834892</v>
      </c>
      <c r="R598" s="302">
        <v>636</v>
      </c>
      <c r="S598" s="301">
        <v>3592902</v>
      </c>
      <c r="T598" s="301">
        <f t="shared" si="9"/>
        <v>3882</v>
      </c>
      <c r="U598" s="303">
        <v>471</v>
      </c>
    </row>
    <row r="599" spans="1:21" x14ac:dyDescent="0.25">
      <c r="A599" s="300">
        <v>830036509</v>
      </c>
      <c r="B599" s="65" t="s">
        <v>1218</v>
      </c>
      <c r="C599" s="65" t="s">
        <v>511</v>
      </c>
      <c r="D599" s="65" t="s">
        <v>511</v>
      </c>
      <c r="E599" s="65" t="s">
        <v>520</v>
      </c>
      <c r="F599" s="65" t="s">
        <v>521</v>
      </c>
      <c r="G599" s="65" t="s">
        <v>603</v>
      </c>
      <c r="H599" s="84">
        <v>598</v>
      </c>
      <c r="I599" s="301">
        <v>65322004</v>
      </c>
      <c r="J599" s="302">
        <v>436.5</v>
      </c>
      <c r="K599" s="301">
        <v>32552830</v>
      </c>
      <c r="L599" s="302">
        <v>6052</v>
      </c>
      <c r="M599" s="301">
        <v>5618365</v>
      </c>
      <c r="N599" s="302">
        <v>3224</v>
      </c>
      <c r="O599" s="301">
        <v>3270760</v>
      </c>
      <c r="P599" s="302">
        <v>1595</v>
      </c>
      <c r="Q599" s="301">
        <v>1745500</v>
      </c>
      <c r="R599" s="302">
        <v>161</v>
      </c>
      <c r="S599" s="301">
        <v>18934987</v>
      </c>
      <c r="T599" s="301">
        <f t="shared" si="9"/>
        <v>12066.5</v>
      </c>
      <c r="U599" s="303">
        <v>1442</v>
      </c>
    </row>
    <row r="600" spans="1:21" x14ac:dyDescent="0.25">
      <c r="A600" s="300">
        <v>801003052</v>
      </c>
      <c r="B600" s="65" t="s">
        <v>1219</v>
      </c>
      <c r="C600" s="65" t="s">
        <v>1220</v>
      </c>
      <c r="D600" s="65" t="s">
        <v>1221</v>
      </c>
      <c r="E600" s="65" t="s">
        <v>520</v>
      </c>
      <c r="F600" s="65" t="s">
        <v>521</v>
      </c>
      <c r="G600" s="65" t="s">
        <v>694</v>
      </c>
      <c r="H600" s="296">
        <v>599</v>
      </c>
      <c r="I600" s="301">
        <v>65168383</v>
      </c>
      <c r="J600" s="302">
        <v>325</v>
      </c>
      <c r="K600" s="301">
        <v>44904196</v>
      </c>
      <c r="L600" s="302">
        <v>690</v>
      </c>
      <c r="M600" s="301">
        <v>69539341</v>
      </c>
      <c r="N600" s="302">
        <v>553</v>
      </c>
      <c r="O600" s="301">
        <v>23025975</v>
      </c>
      <c r="P600" s="302">
        <v>282</v>
      </c>
      <c r="Q600" s="301">
        <v>13788825</v>
      </c>
      <c r="R600" s="302">
        <v>257</v>
      </c>
      <c r="S600" s="301">
        <v>11442270</v>
      </c>
      <c r="T600" s="301">
        <f t="shared" si="9"/>
        <v>2706</v>
      </c>
      <c r="U600" s="303">
        <v>339</v>
      </c>
    </row>
    <row r="601" spans="1:21" x14ac:dyDescent="0.25">
      <c r="A601" s="300">
        <v>860041813</v>
      </c>
      <c r="B601" s="65" t="s">
        <v>1222</v>
      </c>
      <c r="C601" s="65" t="s">
        <v>511</v>
      </c>
      <c r="D601" s="65" t="s">
        <v>511</v>
      </c>
      <c r="E601" s="65" t="s">
        <v>520</v>
      </c>
      <c r="F601" s="65" t="s">
        <v>521</v>
      </c>
      <c r="G601" s="65" t="s">
        <v>690</v>
      </c>
      <c r="H601" s="84">
        <v>600</v>
      </c>
      <c r="I601" s="301">
        <v>65104375</v>
      </c>
      <c r="J601" s="302">
        <v>354</v>
      </c>
      <c r="K601" s="301">
        <v>41534170</v>
      </c>
      <c r="L601" s="302">
        <v>1476</v>
      </c>
      <c r="M601" s="301">
        <v>31818570</v>
      </c>
      <c r="N601" s="302">
        <v>929</v>
      </c>
      <c r="O601" s="301">
        <v>12869312</v>
      </c>
      <c r="P601" s="302">
        <v>846</v>
      </c>
      <c r="Q601" s="301">
        <v>3678732</v>
      </c>
      <c r="R601" s="302">
        <v>1575</v>
      </c>
      <c r="S601" s="301">
        <v>1104928</v>
      </c>
      <c r="T601" s="301">
        <f t="shared" si="9"/>
        <v>5780</v>
      </c>
      <c r="U601" s="303">
        <v>684</v>
      </c>
    </row>
    <row r="602" spans="1:21" x14ac:dyDescent="0.25">
      <c r="A602" s="300">
        <v>890803029</v>
      </c>
      <c r="B602" s="65" t="s">
        <v>1223</v>
      </c>
      <c r="C602" s="65" t="s">
        <v>511</v>
      </c>
      <c r="D602" s="65" t="s">
        <v>511</v>
      </c>
      <c r="E602" s="65" t="s">
        <v>520</v>
      </c>
      <c r="F602" s="65" t="s">
        <v>521</v>
      </c>
      <c r="G602" s="65" t="s">
        <v>675</v>
      </c>
      <c r="H602" s="296">
        <v>601</v>
      </c>
      <c r="I602" s="301">
        <v>65056595</v>
      </c>
      <c r="J602" s="302">
        <v>327.5</v>
      </c>
      <c r="K602" s="301">
        <v>44643377</v>
      </c>
      <c r="L602" s="302">
        <v>491</v>
      </c>
      <c r="M602" s="301">
        <v>94034955</v>
      </c>
      <c r="N602" s="302">
        <v>397</v>
      </c>
      <c r="O602" s="301">
        <v>31508163</v>
      </c>
      <c r="P602" s="302">
        <v>585</v>
      </c>
      <c r="Q602" s="301">
        <v>5661025</v>
      </c>
      <c r="R602" s="302">
        <v>689</v>
      </c>
      <c r="S602" s="301">
        <v>3299885</v>
      </c>
      <c r="T602" s="301">
        <f t="shared" si="9"/>
        <v>3090.5</v>
      </c>
      <c r="U602" s="303">
        <v>378</v>
      </c>
    </row>
    <row r="603" spans="1:21" x14ac:dyDescent="0.25">
      <c r="A603" s="300">
        <v>890907824</v>
      </c>
      <c r="B603" s="65" t="s">
        <v>1224</v>
      </c>
      <c r="C603" s="65" t="s">
        <v>505</v>
      </c>
      <c r="D603" s="65" t="s">
        <v>506</v>
      </c>
      <c r="E603" s="65" t="s">
        <v>520</v>
      </c>
      <c r="F603" s="65" t="s">
        <v>521</v>
      </c>
      <c r="G603" s="65" t="s">
        <v>627</v>
      </c>
      <c r="H603" s="84">
        <v>602</v>
      </c>
      <c r="I603" s="301">
        <v>64983768</v>
      </c>
      <c r="J603" s="302">
        <v>1041</v>
      </c>
      <c r="K603" s="301">
        <v>10697808</v>
      </c>
      <c r="L603" s="302">
        <v>5289</v>
      </c>
      <c r="M603" s="301">
        <v>6908167</v>
      </c>
      <c r="N603" s="302">
        <v>1713</v>
      </c>
      <c r="O603" s="301">
        <v>6908167</v>
      </c>
      <c r="P603" s="302">
        <v>1001</v>
      </c>
      <c r="Q603" s="301">
        <v>3001951</v>
      </c>
      <c r="R603" s="302">
        <v>2440</v>
      </c>
      <c r="S603" s="301">
        <v>612530</v>
      </c>
      <c r="T603" s="301">
        <f t="shared" si="9"/>
        <v>12086</v>
      </c>
      <c r="U603" s="303">
        <v>1454</v>
      </c>
    </row>
    <row r="604" spans="1:21" x14ac:dyDescent="0.25">
      <c r="A604" s="300">
        <v>860056971</v>
      </c>
      <c r="B604" s="65" t="s">
        <v>1225</v>
      </c>
      <c r="C604" s="65" t="s">
        <v>511</v>
      </c>
      <c r="D604" s="65" t="s">
        <v>511</v>
      </c>
      <c r="E604" s="65" t="s">
        <v>520</v>
      </c>
      <c r="F604" s="65" t="s">
        <v>521</v>
      </c>
      <c r="G604" s="65" t="s">
        <v>564</v>
      </c>
      <c r="H604" s="296">
        <v>603</v>
      </c>
      <c r="I604" s="301">
        <v>64921975</v>
      </c>
      <c r="J604" s="302">
        <v>469</v>
      </c>
      <c r="K604" s="301">
        <v>29393695</v>
      </c>
      <c r="L604" s="302">
        <v>842</v>
      </c>
      <c r="M604" s="301">
        <v>57349180</v>
      </c>
      <c r="N604" s="302">
        <v>1577</v>
      </c>
      <c r="O604" s="301">
        <v>7520622</v>
      </c>
      <c r="P604" s="302">
        <v>793</v>
      </c>
      <c r="Q604" s="301">
        <v>4030574</v>
      </c>
      <c r="R604" s="302">
        <v>1018</v>
      </c>
      <c r="S604" s="301">
        <v>1918023</v>
      </c>
      <c r="T604" s="301">
        <f t="shared" si="9"/>
        <v>5302</v>
      </c>
      <c r="U604" s="303">
        <v>641</v>
      </c>
    </row>
    <row r="605" spans="1:21" x14ac:dyDescent="0.25">
      <c r="A605" s="300">
        <v>860003012</v>
      </c>
      <c r="B605" s="65" t="s">
        <v>1226</v>
      </c>
      <c r="C605" s="65" t="s">
        <v>1227</v>
      </c>
      <c r="D605" s="65" t="s">
        <v>552</v>
      </c>
      <c r="E605" s="65" t="s">
        <v>507</v>
      </c>
      <c r="F605" s="65" t="s">
        <v>508</v>
      </c>
      <c r="G605" s="65" t="s">
        <v>514</v>
      </c>
      <c r="H605" s="84">
        <v>604</v>
      </c>
      <c r="I605" s="301">
        <v>64844873</v>
      </c>
      <c r="J605" s="302">
        <v>329</v>
      </c>
      <c r="K605" s="301">
        <v>44542367</v>
      </c>
      <c r="L605" s="302">
        <v>1623</v>
      </c>
      <c r="M605" s="301">
        <v>28530328</v>
      </c>
      <c r="N605" s="302">
        <v>1806</v>
      </c>
      <c r="O605" s="301">
        <v>6499816</v>
      </c>
      <c r="P605" s="302">
        <v>1263</v>
      </c>
      <c r="Q605" s="301">
        <v>2280497</v>
      </c>
      <c r="R605" s="302">
        <v>941</v>
      </c>
      <c r="S605" s="301">
        <v>2137816</v>
      </c>
      <c r="T605" s="301">
        <f t="shared" si="9"/>
        <v>6566</v>
      </c>
      <c r="U605" s="303">
        <v>765</v>
      </c>
    </row>
    <row r="606" spans="1:21" x14ac:dyDescent="0.25">
      <c r="A606" s="300">
        <v>830047819</v>
      </c>
      <c r="B606" s="65" t="s">
        <v>1228</v>
      </c>
      <c r="C606" s="65" t="s">
        <v>511</v>
      </c>
      <c r="D606" s="65" t="s">
        <v>511</v>
      </c>
      <c r="E606" s="65" t="s">
        <v>520</v>
      </c>
      <c r="F606" s="65" t="s">
        <v>521</v>
      </c>
      <c r="G606" s="65" t="s">
        <v>624</v>
      </c>
      <c r="H606" s="296">
        <v>605</v>
      </c>
      <c r="I606" s="301">
        <v>64793633</v>
      </c>
      <c r="J606" s="302">
        <v>375</v>
      </c>
      <c r="K606" s="301">
        <v>38935193</v>
      </c>
      <c r="L606" s="302">
        <v>493</v>
      </c>
      <c r="M606" s="301">
        <v>93947885</v>
      </c>
      <c r="N606" s="302">
        <v>126</v>
      </c>
      <c r="O606" s="301">
        <v>93947885</v>
      </c>
      <c r="P606" s="302">
        <v>452</v>
      </c>
      <c r="Q606" s="301">
        <v>7953040</v>
      </c>
      <c r="R606" s="302">
        <v>1542</v>
      </c>
      <c r="S606" s="301">
        <v>1137514</v>
      </c>
      <c r="T606" s="301">
        <f t="shared" si="9"/>
        <v>3593</v>
      </c>
      <c r="U606" s="303">
        <v>437</v>
      </c>
    </row>
    <row r="607" spans="1:21" x14ac:dyDescent="0.25">
      <c r="A607" s="300">
        <v>860009787</v>
      </c>
      <c r="B607" s="65" t="s">
        <v>1229</v>
      </c>
      <c r="C607" s="65" t="s">
        <v>732</v>
      </c>
      <c r="D607" s="65" t="s">
        <v>733</v>
      </c>
      <c r="E607" s="65" t="s">
        <v>520</v>
      </c>
      <c r="F607" s="65" t="s">
        <v>521</v>
      </c>
      <c r="G607" s="65" t="s">
        <v>656</v>
      </c>
      <c r="H607" s="84">
        <v>606</v>
      </c>
      <c r="I607" s="301">
        <v>64741855</v>
      </c>
      <c r="J607" s="302">
        <v>300</v>
      </c>
      <c r="K607" s="301">
        <v>49882250</v>
      </c>
      <c r="L607" s="302">
        <v>1017</v>
      </c>
      <c r="M607" s="301">
        <v>46813673</v>
      </c>
      <c r="N607" s="302">
        <v>1989</v>
      </c>
      <c r="O607" s="301">
        <v>5851006</v>
      </c>
      <c r="P607" s="302">
        <v>1041</v>
      </c>
      <c r="Q607" s="301">
        <v>2845964</v>
      </c>
      <c r="R607" s="302">
        <v>1870</v>
      </c>
      <c r="S607" s="301">
        <v>881223</v>
      </c>
      <c r="T607" s="301">
        <f t="shared" si="9"/>
        <v>6823</v>
      </c>
      <c r="U607" s="303">
        <v>797</v>
      </c>
    </row>
    <row r="608" spans="1:21" x14ac:dyDescent="0.25">
      <c r="A608" s="300">
        <v>860042209</v>
      </c>
      <c r="B608" s="65" t="s">
        <v>1230</v>
      </c>
      <c r="C608" s="65" t="s">
        <v>511</v>
      </c>
      <c r="D608" s="65" t="s">
        <v>511</v>
      </c>
      <c r="E608" s="65" t="s">
        <v>520</v>
      </c>
      <c r="F608" s="65" t="s">
        <v>521</v>
      </c>
      <c r="G608" s="65" t="s">
        <v>980</v>
      </c>
      <c r="H608" s="296">
        <v>607</v>
      </c>
      <c r="I608" s="301">
        <v>64738824</v>
      </c>
      <c r="J608" s="302">
        <v>321</v>
      </c>
      <c r="K608" s="301">
        <v>45362628</v>
      </c>
      <c r="L608" s="302">
        <v>1092</v>
      </c>
      <c r="M608" s="301">
        <v>43282581</v>
      </c>
      <c r="N608" s="302">
        <v>443</v>
      </c>
      <c r="O608" s="301">
        <v>28195468</v>
      </c>
      <c r="P608" s="302">
        <v>293</v>
      </c>
      <c r="Q608" s="301">
        <v>13455010</v>
      </c>
      <c r="R608" s="302">
        <v>205</v>
      </c>
      <c r="S608" s="301">
        <v>14604648</v>
      </c>
      <c r="T608" s="301">
        <f t="shared" si="9"/>
        <v>2961</v>
      </c>
      <c r="U608" s="303">
        <v>371</v>
      </c>
    </row>
    <row r="609" spans="1:21" x14ac:dyDescent="0.25">
      <c r="A609" s="300">
        <v>860512358</v>
      </c>
      <c r="B609" s="65" t="s">
        <v>1231</v>
      </c>
      <c r="C609" s="65" t="s">
        <v>511</v>
      </c>
      <c r="D609" s="65" t="s">
        <v>511</v>
      </c>
      <c r="E609" s="65" t="s">
        <v>520</v>
      </c>
      <c r="F609" s="65" t="s">
        <v>521</v>
      </c>
      <c r="G609" s="65" t="s">
        <v>813</v>
      </c>
      <c r="H609" s="84">
        <v>608</v>
      </c>
      <c r="I609" s="301">
        <v>64608884</v>
      </c>
      <c r="J609" s="302">
        <v>521</v>
      </c>
      <c r="K609" s="301">
        <v>25724325</v>
      </c>
      <c r="L609" s="302">
        <v>725</v>
      </c>
      <c r="M609" s="301">
        <v>66526137</v>
      </c>
      <c r="N609" s="302">
        <v>789</v>
      </c>
      <c r="O609" s="301">
        <v>15019111</v>
      </c>
      <c r="P609" s="302">
        <v>1066</v>
      </c>
      <c r="Q609" s="301">
        <v>2781156</v>
      </c>
      <c r="R609" s="302">
        <v>2380</v>
      </c>
      <c r="S609" s="301">
        <v>630630</v>
      </c>
      <c r="T609" s="301">
        <f t="shared" si="9"/>
        <v>6089</v>
      </c>
      <c r="U609" s="303">
        <v>718</v>
      </c>
    </row>
    <row r="610" spans="1:21" x14ac:dyDescent="0.25">
      <c r="A610" s="300">
        <v>860033230</v>
      </c>
      <c r="B610" s="65" t="s">
        <v>1232</v>
      </c>
      <c r="C610" s="65" t="s">
        <v>511</v>
      </c>
      <c r="D610" s="65" t="s">
        <v>511</v>
      </c>
      <c r="E610" s="65" t="s">
        <v>520</v>
      </c>
      <c r="F610" s="65" t="s">
        <v>521</v>
      </c>
      <c r="G610" s="65" t="s">
        <v>509</v>
      </c>
      <c r="H610" s="296">
        <v>609</v>
      </c>
      <c r="I610" s="301">
        <v>64474602</v>
      </c>
      <c r="J610" s="302">
        <v>237.5</v>
      </c>
      <c r="K610" s="301">
        <v>64377743</v>
      </c>
      <c r="L610" s="302">
        <v>11359</v>
      </c>
      <c r="M610" s="301">
        <v>1636809</v>
      </c>
      <c r="N610" s="302">
        <v>5595</v>
      </c>
      <c r="O610" s="301">
        <v>1636809</v>
      </c>
      <c r="P610" s="302">
        <v>1845</v>
      </c>
      <c r="Q610" s="301">
        <v>1471965</v>
      </c>
      <c r="R610" s="302">
        <v>1418</v>
      </c>
      <c r="S610" s="301">
        <v>1277240</v>
      </c>
      <c r="T610" s="301">
        <f t="shared" si="9"/>
        <v>21063.5</v>
      </c>
      <c r="U610" s="303">
        <v>2623</v>
      </c>
    </row>
    <row r="611" spans="1:21" x14ac:dyDescent="0.25">
      <c r="A611" s="300">
        <v>890900305</v>
      </c>
      <c r="B611" s="65" t="s">
        <v>1233</v>
      </c>
      <c r="C611" s="65" t="s">
        <v>580</v>
      </c>
      <c r="D611" s="65" t="s">
        <v>506</v>
      </c>
      <c r="E611" s="65" t="s">
        <v>520</v>
      </c>
      <c r="F611" s="65" t="s">
        <v>521</v>
      </c>
      <c r="G611" s="65" t="s">
        <v>993</v>
      </c>
      <c r="H611" s="84">
        <v>610</v>
      </c>
      <c r="I611" s="301">
        <v>64163590</v>
      </c>
      <c r="J611" s="302">
        <v>430</v>
      </c>
      <c r="K611" s="301">
        <v>33116630</v>
      </c>
      <c r="L611" s="302">
        <v>505</v>
      </c>
      <c r="M611" s="301">
        <v>92380318</v>
      </c>
      <c r="N611" s="302">
        <v>719</v>
      </c>
      <c r="O611" s="301">
        <v>16784655</v>
      </c>
      <c r="P611" s="302">
        <v>887</v>
      </c>
      <c r="Q611" s="301">
        <v>3483303</v>
      </c>
      <c r="R611" s="302">
        <v>969</v>
      </c>
      <c r="S611" s="301">
        <v>2049214</v>
      </c>
      <c r="T611" s="301">
        <f t="shared" si="9"/>
        <v>4120</v>
      </c>
      <c r="U611" s="303">
        <v>505</v>
      </c>
    </row>
    <row r="612" spans="1:21" x14ac:dyDescent="0.25">
      <c r="A612" s="300">
        <v>860024151</v>
      </c>
      <c r="B612" s="65" t="s">
        <v>1234</v>
      </c>
      <c r="C612" s="65" t="s">
        <v>511</v>
      </c>
      <c r="D612" s="65" t="s">
        <v>511</v>
      </c>
      <c r="E612" s="65" t="s">
        <v>507</v>
      </c>
      <c r="F612" s="65" t="s">
        <v>508</v>
      </c>
      <c r="G612" s="65" t="s">
        <v>1235</v>
      </c>
      <c r="H612" s="296">
        <v>611</v>
      </c>
      <c r="I612" s="301">
        <v>63708460</v>
      </c>
      <c r="J612" s="302">
        <v>340</v>
      </c>
      <c r="K612" s="301">
        <v>42827585</v>
      </c>
      <c r="L612" s="302">
        <v>612</v>
      </c>
      <c r="M612" s="301">
        <v>78232596</v>
      </c>
      <c r="N612" s="302">
        <v>244</v>
      </c>
      <c r="O612" s="301">
        <v>49578723</v>
      </c>
      <c r="P612" s="302">
        <v>155</v>
      </c>
      <c r="Q612" s="301">
        <v>25379245</v>
      </c>
      <c r="R612" s="302">
        <v>172</v>
      </c>
      <c r="S612" s="301">
        <v>18300641</v>
      </c>
      <c r="T612" s="301">
        <f t="shared" si="9"/>
        <v>2134</v>
      </c>
      <c r="U612" s="303">
        <v>284</v>
      </c>
    </row>
    <row r="613" spans="1:21" x14ac:dyDescent="0.25">
      <c r="A613" s="300">
        <v>890103400</v>
      </c>
      <c r="B613" s="65" t="s">
        <v>1236</v>
      </c>
      <c r="C613" s="65" t="s">
        <v>1025</v>
      </c>
      <c r="D613" s="65" t="s">
        <v>586</v>
      </c>
      <c r="E613" s="65" t="s">
        <v>520</v>
      </c>
      <c r="F613" s="65" t="s">
        <v>521</v>
      </c>
      <c r="G613" s="65" t="s">
        <v>926</v>
      </c>
      <c r="H613" s="84">
        <v>612</v>
      </c>
      <c r="I613" s="301">
        <v>63702862</v>
      </c>
      <c r="J613" s="302">
        <v>516.5</v>
      </c>
      <c r="K613" s="301">
        <v>25890837</v>
      </c>
      <c r="L613" s="302">
        <v>421</v>
      </c>
      <c r="M613" s="301">
        <v>108595482</v>
      </c>
      <c r="N613" s="302">
        <v>668</v>
      </c>
      <c r="O613" s="301">
        <v>18234117</v>
      </c>
      <c r="P613" s="302">
        <v>639</v>
      </c>
      <c r="Q613" s="301">
        <v>5182343</v>
      </c>
      <c r="R613" s="302">
        <v>1077</v>
      </c>
      <c r="S613" s="301">
        <v>1793234</v>
      </c>
      <c r="T613" s="301">
        <f t="shared" si="9"/>
        <v>3933.5</v>
      </c>
      <c r="U613" s="303">
        <v>478</v>
      </c>
    </row>
    <row r="614" spans="1:21" x14ac:dyDescent="0.25">
      <c r="A614" s="300">
        <v>860516431</v>
      </c>
      <c r="B614" s="65" t="s">
        <v>1237</v>
      </c>
      <c r="C614" s="65" t="s">
        <v>511</v>
      </c>
      <c r="D614" s="65" t="s">
        <v>511</v>
      </c>
      <c r="E614" s="65" t="s">
        <v>520</v>
      </c>
      <c r="F614" s="65" t="s">
        <v>521</v>
      </c>
      <c r="G614" s="65" t="s">
        <v>559</v>
      </c>
      <c r="H614" s="296">
        <v>613</v>
      </c>
      <c r="I614" s="301">
        <v>63675618</v>
      </c>
      <c r="J614" s="302">
        <v>419</v>
      </c>
      <c r="K614" s="301">
        <v>34317883</v>
      </c>
      <c r="L614" s="302">
        <v>1405</v>
      </c>
      <c r="M614" s="301">
        <v>33808703</v>
      </c>
      <c r="N614" s="302">
        <v>440</v>
      </c>
      <c r="O614" s="301">
        <v>28481022</v>
      </c>
      <c r="P614" s="302">
        <v>209</v>
      </c>
      <c r="Q614" s="301">
        <v>18311566</v>
      </c>
      <c r="R614" s="302">
        <v>236</v>
      </c>
      <c r="S614" s="301">
        <v>12635800</v>
      </c>
      <c r="T614" s="301">
        <f t="shared" si="9"/>
        <v>3322</v>
      </c>
      <c r="U614" s="303">
        <v>406</v>
      </c>
    </row>
    <row r="615" spans="1:21" x14ac:dyDescent="0.25">
      <c r="A615" s="300">
        <v>860008547</v>
      </c>
      <c r="B615" s="65" t="s">
        <v>1238</v>
      </c>
      <c r="C615" s="65" t="s">
        <v>511</v>
      </c>
      <c r="D615" s="65" t="s">
        <v>511</v>
      </c>
      <c r="E615" s="65" t="s">
        <v>520</v>
      </c>
      <c r="F615" s="65" t="s">
        <v>521</v>
      </c>
      <c r="G615" s="65" t="s">
        <v>690</v>
      </c>
      <c r="H615" s="84">
        <v>614</v>
      </c>
      <c r="I615" s="301">
        <v>63478323</v>
      </c>
      <c r="J615" s="302">
        <v>401</v>
      </c>
      <c r="K615" s="301">
        <v>36360700</v>
      </c>
      <c r="L615" s="302">
        <v>1047</v>
      </c>
      <c r="M615" s="301">
        <v>45242230</v>
      </c>
      <c r="N615" s="302">
        <v>1489</v>
      </c>
      <c r="O615" s="301">
        <v>7893343</v>
      </c>
      <c r="P615" s="302">
        <v>910</v>
      </c>
      <c r="Q615" s="301">
        <v>3383262</v>
      </c>
      <c r="R615" s="302">
        <v>954</v>
      </c>
      <c r="S615" s="301">
        <v>2080096</v>
      </c>
      <c r="T615" s="301">
        <f t="shared" si="9"/>
        <v>5415</v>
      </c>
      <c r="U615" s="303">
        <v>652</v>
      </c>
    </row>
    <row r="616" spans="1:21" x14ac:dyDescent="0.25">
      <c r="A616" s="300">
        <v>860046377</v>
      </c>
      <c r="B616" s="65" t="s">
        <v>1239</v>
      </c>
      <c r="C616" s="65" t="s">
        <v>511</v>
      </c>
      <c r="D616" s="65" t="s">
        <v>511</v>
      </c>
      <c r="E616" s="65" t="s">
        <v>520</v>
      </c>
      <c r="F616" s="65" t="s">
        <v>521</v>
      </c>
      <c r="G616" s="65" t="s">
        <v>509</v>
      </c>
      <c r="H616" s="296">
        <v>615</v>
      </c>
      <c r="I616" s="301">
        <v>63454451</v>
      </c>
      <c r="J616" s="302">
        <v>242</v>
      </c>
      <c r="K616" s="301">
        <v>62778364</v>
      </c>
      <c r="L616" s="302">
        <v>9576</v>
      </c>
      <c r="M616" s="301">
        <v>2462192</v>
      </c>
      <c r="N616" s="302">
        <v>4081</v>
      </c>
      <c r="O616" s="301">
        <v>2462192</v>
      </c>
      <c r="P616" s="302">
        <v>1292</v>
      </c>
      <c r="Q616" s="301">
        <v>2216338</v>
      </c>
      <c r="R616" s="302">
        <v>1254</v>
      </c>
      <c r="S616" s="301">
        <v>1492886</v>
      </c>
      <c r="T616" s="301">
        <f t="shared" si="9"/>
        <v>17060</v>
      </c>
      <c r="U616" s="303">
        <v>2108</v>
      </c>
    </row>
    <row r="617" spans="1:21" x14ac:dyDescent="0.25">
      <c r="A617" s="300">
        <v>800130426</v>
      </c>
      <c r="B617" s="65" t="s">
        <v>1240</v>
      </c>
      <c r="C617" s="65" t="s">
        <v>511</v>
      </c>
      <c r="D617" s="65" t="s">
        <v>511</v>
      </c>
      <c r="E617" s="65" t="s">
        <v>520</v>
      </c>
      <c r="F617" s="65" t="s">
        <v>521</v>
      </c>
      <c r="G617" s="65" t="s">
        <v>564</v>
      </c>
      <c r="H617" s="84">
        <v>616</v>
      </c>
      <c r="I617" s="301">
        <v>63368498</v>
      </c>
      <c r="J617" s="302">
        <v>469.5</v>
      </c>
      <c r="K617" s="301">
        <v>29368243</v>
      </c>
      <c r="L617" s="302">
        <v>306</v>
      </c>
      <c r="M617" s="301">
        <v>143628961</v>
      </c>
      <c r="N617" s="302">
        <v>626</v>
      </c>
      <c r="O617" s="301">
        <v>19862007</v>
      </c>
      <c r="P617" s="302">
        <v>367</v>
      </c>
      <c r="Q617" s="301">
        <v>10192868</v>
      </c>
      <c r="R617" s="302">
        <v>463</v>
      </c>
      <c r="S617" s="301">
        <v>5534579</v>
      </c>
      <c r="T617" s="301">
        <f t="shared" si="9"/>
        <v>2847.5</v>
      </c>
      <c r="U617" s="303">
        <v>359</v>
      </c>
    </row>
    <row r="618" spans="1:21" x14ac:dyDescent="0.25">
      <c r="A618" s="300">
        <v>890900652</v>
      </c>
      <c r="B618" s="65" t="s">
        <v>1241</v>
      </c>
      <c r="C618" s="65" t="s">
        <v>527</v>
      </c>
      <c r="D618" s="65" t="s">
        <v>506</v>
      </c>
      <c r="E618" s="65" t="s">
        <v>520</v>
      </c>
      <c r="F618" s="65" t="s">
        <v>521</v>
      </c>
      <c r="G618" s="65" t="s">
        <v>605</v>
      </c>
      <c r="H618" s="296">
        <v>617</v>
      </c>
      <c r="I618" s="301">
        <v>63178502</v>
      </c>
      <c r="J618" s="302">
        <v>402.5</v>
      </c>
      <c r="K618" s="301">
        <v>36254479</v>
      </c>
      <c r="L618" s="302">
        <v>616</v>
      </c>
      <c r="M618" s="301">
        <v>77458686</v>
      </c>
      <c r="N618" s="302">
        <v>507</v>
      </c>
      <c r="O618" s="301">
        <v>24597132</v>
      </c>
      <c r="P618" s="302">
        <v>486</v>
      </c>
      <c r="Q618" s="301">
        <v>7329641</v>
      </c>
      <c r="R618" s="302">
        <v>491</v>
      </c>
      <c r="S618" s="301">
        <v>5189363</v>
      </c>
      <c r="T618" s="301">
        <f t="shared" si="9"/>
        <v>3119.5</v>
      </c>
      <c r="U618" s="303">
        <v>384</v>
      </c>
    </row>
    <row r="619" spans="1:21" x14ac:dyDescent="0.25">
      <c r="A619" s="300">
        <v>890100026</v>
      </c>
      <c r="B619" s="65" t="s">
        <v>1242</v>
      </c>
      <c r="C619" s="65" t="s">
        <v>585</v>
      </c>
      <c r="D619" s="65" t="s">
        <v>586</v>
      </c>
      <c r="E619" s="65" t="s">
        <v>520</v>
      </c>
      <c r="F619" s="65" t="s">
        <v>521</v>
      </c>
      <c r="G619" s="65" t="s">
        <v>525</v>
      </c>
      <c r="H619" s="84">
        <v>618</v>
      </c>
      <c r="I619" s="301">
        <v>63084819</v>
      </c>
      <c r="J619" s="302">
        <v>373.5</v>
      </c>
      <c r="K619" s="301">
        <v>39013383</v>
      </c>
      <c r="L619" s="302">
        <v>304</v>
      </c>
      <c r="M619" s="301">
        <v>146062770</v>
      </c>
      <c r="N619" s="302">
        <v>548</v>
      </c>
      <c r="O619" s="301">
        <v>23116755</v>
      </c>
      <c r="P619" s="302">
        <v>366</v>
      </c>
      <c r="Q619" s="301">
        <v>10201226</v>
      </c>
      <c r="R619" s="302">
        <v>471</v>
      </c>
      <c r="S619" s="301">
        <v>5423113</v>
      </c>
      <c r="T619" s="301">
        <f t="shared" si="9"/>
        <v>2680.5</v>
      </c>
      <c r="U619" s="303">
        <v>336</v>
      </c>
    </row>
    <row r="620" spans="1:21" x14ac:dyDescent="0.25">
      <c r="A620" s="300">
        <v>890203194</v>
      </c>
      <c r="B620" s="65" t="s">
        <v>1243</v>
      </c>
      <c r="C620" s="65" t="s">
        <v>511</v>
      </c>
      <c r="D620" s="65" t="s">
        <v>511</v>
      </c>
      <c r="E620" s="65" t="s">
        <v>520</v>
      </c>
      <c r="F620" s="65" t="s">
        <v>521</v>
      </c>
      <c r="G620" s="65" t="s">
        <v>605</v>
      </c>
      <c r="H620" s="296">
        <v>619</v>
      </c>
      <c r="I620" s="301">
        <v>63052737</v>
      </c>
      <c r="J620" s="302">
        <v>319</v>
      </c>
      <c r="K620" s="301">
        <v>45876710</v>
      </c>
      <c r="L620" s="302">
        <v>810</v>
      </c>
      <c r="M620" s="301">
        <v>59462929</v>
      </c>
      <c r="N620" s="302">
        <v>285</v>
      </c>
      <c r="O620" s="301">
        <v>42928253</v>
      </c>
      <c r="P620" s="302">
        <v>300</v>
      </c>
      <c r="Q620" s="301">
        <v>13047748</v>
      </c>
      <c r="R620" s="302">
        <v>432</v>
      </c>
      <c r="S620" s="301">
        <v>6135776</v>
      </c>
      <c r="T620" s="301">
        <f t="shared" si="9"/>
        <v>2765</v>
      </c>
      <c r="U620" s="303">
        <v>347</v>
      </c>
    </row>
    <row r="621" spans="1:21" x14ac:dyDescent="0.25">
      <c r="A621" s="300">
        <v>860353450</v>
      </c>
      <c r="B621" s="65" t="s">
        <v>1244</v>
      </c>
      <c r="C621" s="65" t="s">
        <v>511</v>
      </c>
      <c r="D621" s="65" t="s">
        <v>511</v>
      </c>
      <c r="E621" s="65" t="s">
        <v>520</v>
      </c>
      <c r="F621" s="65" t="s">
        <v>521</v>
      </c>
      <c r="G621" s="65" t="s">
        <v>627</v>
      </c>
      <c r="H621" s="84">
        <v>620</v>
      </c>
      <c r="I621" s="301">
        <v>62890605</v>
      </c>
      <c r="J621" s="302">
        <v>2670.5</v>
      </c>
      <c r="K621" s="301">
        <v>2861864</v>
      </c>
      <c r="L621" s="302">
        <v>7546</v>
      </c>
      <c r="M621" s="301">
        <v>3877119</v>
      </c>
      <c r="N621" s="302">
        <v>3777</v>
      </c>
      <c r="O621" s="301">
        <v>2721972</v>
      </c>
      <c r="P621" s="302">
        <v>1927</v>
      </c>
      <c r="Q621" s="301">
        <v>1396571</v>
      </c>
      <c r="R621" s="302">
        <v>1664</v>
      </c>
      <c r="S621" s="301">
        <v>1028620</v>
      </c>
      <c r="T621" s="301">
        <f t="shared" si="9"/>
        <v>18204.5</v>
      </c>
      <c r="U621" s="303">
        <v>2257</v>
      </c>
    </row>
    <row r="622" spans="1:21" x14ac:dyDescent="0.25">
      <c r="A622" s="300">
        <v>860043345</v>
      </c>
      <c r="B622" s="65" t="s">
        <v>1245</v>
      </c>
      <c r="C622" s="65" t="s">
        <v>511</v>
      </c>
      <c r="D622" s="65" t="s">
        <v>511</v>
      </c>
      <c r="E622" s="65" t="s">
        <v>520</v>
      </c>
      <c r="F622" s="65" t="s">
        <v>521</v>
      </c>
      <c r="G622" s="65" t="s">
        <v>656</v>
      </c>
      <c r="H622" s="296">
        <v>621</v>
      </c>
      <c r="I622" s="301">
        <v>62815155</v>
      </c>
      <c r="J622" s="302">
        <v>333.5</v>
      </c>
      <c r="K622" s="301">
        <v>44089963</v>
      </c>
      <c r="L622" s="302">
        <v>3845</v>
      </c>
      <c r="M622" s="301">
        <v>10467921</v>
      </c>
      <c r="N622" s="302">
        <v>3607</v>
      </c>
      <c r="O622" s="301">
        <v>2862873</v>
      </c>
      <c r="P622" s="302">
        <v>9780</v>
      </c>
      <c r="Q622" s="301">
        <v>95125</v>
      </c>
      <c r="R622" s="302">
        <v>387</v>
      </c>
      <c r="S622" s="301">
        <v>6867430</v>
      </c>
      <c r="T622" s="301">
        <f t="shared" si="9"/>
        <v>18573.5</v>
      </c>
      <c r="U622" s="303">
        <v>2303</v>
      </c>
    </row>
    <row r="623" spans="1:21" x14ac:dyDescent="0.25">
      <c r="A623" s="300">
        <v>800143147</v>
      </c>
      <c r="B623" s="65" t="s">
        <v>1246</v>
      </c>
      <c r="C623" s="65" t="s">
        <v>511</v>
      </c>
      <c r="D623" s="65" t="s">
        <v>511</v>
      </c>
      <c r="E623" s="65" t="s">
        <v>520</v>
      </c>
      <c r="F623" s="65" t="s">
        <v>521</v>
      </c>
      <c r="G623" s="65" t="s">
        <v>627</v>
      </c>
      <c r="H623" s="84">
        <v>622</v>
      </c>
      <c r="I623" s="301">
        <v>62686248</v>
      </c>
      <c r="J623" s="302">
        <v>265.5</v>
      </c>
      <c r="K623" s="301">
        <v>57158579</v>
      </c>
      <c r="L623" s="302">
        <v>8545</v>
      </c>
      <c r="M623" s="301">
        <v>3096956</v>
      </c>
      <c r="N623" s="302">
        <v>3372</v>
      </c>
      <c r="O623" s="301">
        <v>3096956</v>
      </c>
      <c r="P623" s="302">
        <v>2884</v>
      </c>
      <c r="Q623" s="301">
        <v>824189</v>
      </c>
      <c r="R623" s="302">
        <v>1294</v>
      </c>
      <c r="S623" s="301">
        <v>1438393</v>
      </c>
      <c r="T623" s="301">
        <f t="shared" si="9"/>
        <v>16982.5</v>
      </c>
      <c r="U623" s="303">
        <v>2100</v>
      </c>
    </row>
    <row r="624" spans="1:21" x14ac:dyDescent="0.25">
      <c r="A624" s="300">
        <v>860007668</v>
      </c>
      <c r="B624" s="65" t="s">
        <v>1247</v>
      </c>
      <c r="C624" s="65" t="s">
        <v>511</v>
      </c>
      <c r="D624" s="65" t="s">
        <v>511</v>
      </c>
      <c r="E624" s="65" t="s">
        <v>520</v>
      </c>
      <c r="F624" s="65" t="s">
        <v>521</v>
      </c>
      <c r="G624" s="65" t="s">
        <v>648</v>
      </c>
      <c r="H624" s="296">
        <v>623</v>
      </c>
      <c r="I624" s="301">
        <v>62397711</v>
      </c>
      <c r="J624" s="302">
        <v>483</v>
      </c>
      <c r="K624" s="301">
        <v>28157799</v>
      </c>
      <c r="L624" s="302">
        <v>554</v>
      </c>
      <c r="M624" s="301">
        <v>85937442</v>
      </c>
      <c r="N624" s="302">
        <v>1021</v>
      </c>
      <c r="O624" s="301">
        <v>11586392</v>
      </c>
      <c r="P624" s="302">
        <v>502</v>
      </c>
      <c r="Q624" s="301">
        <v>6763797</v>
      </c>
      <c r="R624" s="302">
        <v>552</v>
      </c>
      <c r="S624" s="301">
        <v>4391122</v>
      </c>
      <c r="T624" s="301">
        <f t="shared" si="9"/>
        <v>3735</v>
      </c>
      <c r="U624" s="303">
        <v>457</v>
      </c>
    </row>
    <row r="625" spans="1:21" x14ac:dyDescent="0.25">
      <c r="A625" s="300">
        <v>860031699</v>
      </c>
      <c r="B625" s="65" t="s">
        <v>1248</v>
      </c>
      <c r="C625" s="65" t="s">
        <v>617</v>
      </c>
      <c r="D625" s="65" t="s">
        <v>552</v>
      </c>
      <c r="E625" s="65" t="s">
        <v>520</v>
      </c>
      <c r="F625" s="65" t="s">
        <v>521</v>
      </c>
      <c r="G625" s="65" t="s">
        <v>591</v>
      </c>
      <c r="H625" s="84">
        <v>624</v>
      </c>
      <c r="I625" s="301">
        <v>62281130</v>
      </c>
      <c r="J625" s="302">
        <v>325.5</v>
      </c>
      <c r="K625" s="301">
        <v>44728958</v>
      </c>
      <c r="L625" s="302">
        <v>762</v>
      </c>
      <c r="M625" s="301">
        <v>63464867</v>
      </c>
      <c r="N625" s="302">
        <v>651</v>
      </c>
      <c r="O625" s="301">
        <v>18793674</v>
      </c>
      <c r="P625" s="302">
        <v>499</v>
      </c>
      <c r="Q625" s="301">
        <v>6861604</v>
      </c>
      <c r="R625" s="302">
        <v>647</v>
      </c>
      <c r="S625" s="301">
        <v>3522639</v>
      </c>
      <c r="T625" s="301">
        <f t="shared" si="9"/>
        <v>3508.5</v>
      </c>
      <c r="U625" s="303">
        <v>430</v>
      </c>
    </row>
    <row r="626" spans="1:21" x14ac:dyDescent="0.25">
      <c r="A626" s="300">
        <v>800012375</v>
      </c>
      <c r="B626" s="65" t="s">
        <v>1249</v>
      </c>
      <c r="C626" s="65" t="s">
        <v>834</v>
      </c>
      <c r="D626" s="65" t="s">
        <v>544</v>
      </c>
      <c r="E626" s="65" t="s">
        <v>520</v>
      </c>
      <c r="F626" s="65" t="s">
        <v>521</v>
      </c>
      <c r="G626" s="65" t="s">
        <v>564</v>
      </c>
      <c r="H626" s="296">
        <v>625</v>
      </c>
      <c r="I626" s="301">
        <v>62170999</v>
      </c>
      <c r="J626" s="302">
        <v>399.5</v>
      </c>
      <c r="K626" s="301">
        <v>36548715</v>
      </c>
      <c r="L626" s="302">
        <v>442</v>
      </c>
      <c r="M626" s="301">
        <v>104830117</v>
      </c>
      <c r="N626" s="302">
        <v>1180</v>
      </c>
      <c r="O626" s="301">
        <v>9908427</v>
      </c>
      <c r="P626" s="302">
        <v>1430</v>
      </c>
      <c r="Q626" s="301">
        <v>1974455</v>
      </c>
      <c r="R626" s="302">
        <v>1550</v>
      </c>
      <c r="S626" s="301">
        <v>1131546</v>
      </c>
      <c r="T626" s="301">
        <f t="shared" si="9"/>
        <v>5626.5</v>
      </c>
      <c r="U626" s="303">
        <v>666</v>
      </c>
    </row>
    <row r="627" spans="1:21" x14ac:dyDescent="0.25">
      <c r="A627" s="300">
        <v>860002433</v>
      </c>
      <c r="B627" s="65" t="s">
        <v>1250</v>
      </c>
      <c r="C627" s="65" t="s">
        <v>511</v>
      </c>
      <c r="D627" s="65" t="s">
        <v>511</v>
      </c>
      <c r="E627" s="65" t="s">
        <v>520</v>
      </c>
      <c r="F627" s="65" t="s">
        <v>521</v>
      </c>
      <c r="G627" s="65" t="s">
        <v>1235</v>
      </c>
      <c r="H627" s="84">
        <v>626</v>
      </c>
      <c r="I627" s="301">
        <v>62003452</v>
      </c>
      <c r="J627" s="302">
        <v>524.5</v>
      </c>
      <c r="K627" s="301">
        <v>25573576</v>
      </c>
      <c r="L627" s="302">
        <v>530</v>
      </c>
      <c r="M627" s="301">
        <v>88985968</v>
      </c>
      <c r="N627" s="302">
        <v>249</v>
      </c>
      <c r="O627" s="301">
        <v>48845157</v>
      </c>
      <c r="P627" s="302">
        <v>908</v>
      </c>
      <c r="Q627" s="301">
        <v>3387746</v>
      </c>
      <c r="R627" s="302">
        <v>951</v>
      </c>
      <c r="S627" s="301">
        <v>2091879</v>
      </c>
      <c r="T627" s="301">
        <f t="shared" si="9"/>
        <v>3788.5</v>
      </c>
      <c r="U627" s="303">
        <v>460</v>
      </c>
    </row>
    <row r="628" spans="1:21" x14ac:dyDescent="0.25">
      <c r="A628" s="300">
        <v>811032292</v>
      </c>
      <c r="B628" s="65" t="s">
        <v>1251</v>
      </c>
      <c r="C628" s="65" t="s">
        <v>505</v>
      </c>
      <c r="D628" s="65" t="s">
        <v>506</v>
      </c>
      <c r="E628" s="65" t="s">
        <v>520</v>
      </c>
      <c r="F628" s="65" t="s">
        <v>521</v>
      </c>
      <c r="G628" s="65" t="s">
        <v>707</v>
      </c>
      <c r="H628" s="296">
        <v>627</v>
      </c>
      <c r="I628" s="301">
        <v>61987883</v>
      </c>
      <c r="J628" s="302">
        <v>3180</v>
      </c>
      <c r="K628" s="301">
        <v>2231914</v>
      </c>
      <c r="L628" s="302">
        <v>827</v>
      </c>
      <c r="M628" s="301">
        <v>58217627</v>
      </c>
      <c r="N628" s="302">
        <v>4230</v>
      </c>
      <c r="O628" s="301">
        <v>2358022</v>
      </c>
      <c r="P628" s="302">
        <v>2785</v>
      </c>
      <c r="Q628" s="301">
        <v>867687</v>
      </c>
      <c r="R628" s="302">
        <v>1359</v>
      </c>
      <c r="S628" s="301">
        <v>1347761</v>
      </c>
      <c r="T628" s="301">
        <f t="shared" si="9"/>
        <v>13008</v>
      </c>
      <c r="U628" s="303">
        <v>1579</v>
      </c>
    </row>
    <row r="629" spans="1:21" x14ac:dyDescent="0.25">
      <c r="A629" s="300">
        <v>890301682</v>
      </c>
      <c r="B629" s="65" t="s">
        <v>1252</v>
      </c>
      <c r="C629" s="65" t="s">
        <v>612</v>
      </c>
      <c r="D629" s="65" t="s">
        <v>544</v>
      </c>
      <c r="E629" s="65" t="s">
        <v>520</v>
      </c>
      <c r="F629" s="65" t="s">
        <v>521</v>
      </c>
      <c r="G629" s="65" t="s">
        <v>648</v>
      </c>
      <c r="H629" s="84">
        <v>628</v>
      </c>
      <c r="I629" s="301">
        <v>61967305</v>
      </c>
      <c r="J629" s="302">
        <v>752</v>
      </c>
      <c r="K629" s="301">
        <v>16147768</v>
      </c>
      <c r="L629" s="302">
        <v>633</v>
      </c>
      <c r="M629" s="301">
        <v>75272224</v>
      </c>
      <c r="N629" s="302">
        <v>481</v>
      </c>
      <c r="O629" s="301">
        <v>26121285</v>
      </c>
      <c r="P629" s="302">
        <v>654</v>
      </c>
      <c r="Q629" s="301">
        <v>5070193</v>
      </c>
      <c r="R629" s="302">
        <v>1079</v>
      </c>
      <c r="S629" s="301">
        <v>1789652</v>
      </c>
      <c r="T629" s="301">
        <f t="shared" si="9"/>
        <v>4227</v>
      </c>
      <c r="U629" s="303">
        <v>521</v>
      </c>
    </row>
    <row r="630" spans="1:21" x14ac:dyDescent="0.25">
      <c r="A630" s="300">
        <v>802009663</v>
      </c>
      <c r="B630" s="65" t="s">
        <v>1253</v>
      </c>
      <c r="C630" s="65" t="s">
        <v>585</v>
      </c>
      <c r="D630" s="65" t="s">
        <v>586</v>
      </c>
      <c r="E630" s="65" t="s">
        <v>520</v>
      </c>
      <c r="F630" s="65" t="s">
        <v>521</v>
      </c>
      <c r="G630" s="65" t="s">
        <v>610</v>
      </c>
      <c r="H630" s="296">
        <v>629</v>
      </c>
      <c r="I630" s="301">
        <v>61935385</v>
      </c>
      <c r="J630" s="302">
        <v>602.5</v>
      </c>
      <c r="K630" s="301">
        <v>21452294</v>
      </c>
      <c r="L630" s="302">
        <v>749</v>
      </c>
      <c r="M630" s="301">
        <v>64423628</v>
      </c>
      <c r="N630" s="302">
        <v>1498</v>
      </c>
      <c r="O630" s="301">
        <v>7878266</v>
      </c>
      <c r="P630" s="302">
        <v>1608</v>
      </c>
      <c r="Q630" s="301">
        <v>1730220</v>
      </c>
      <c r="R630" s="302">
        <v>3485</v>
      </c>
      <c r="S630" s="301">
        <v>366455</v>
      </c>
      <c r="T630" s="301">
        <f t="shared" si="9"/>
        <v>8571.5</v>
      </c>
      <c r="U630" s="303">
        <v>1007</v>
      </c>
    </row>
    <row r="631" spans="1:21" x14ac:dyDescent="0.25">
      <c r="A631" s="300">
        <v>890906388</v>
      </c>
      <c r="B631" s="65" t="s">
        <v>1254</v>
      </c>
      <c r="C631" s="65" t="s">
        <v>527</v>
      </c>
      <c r="D631" s="65" t="s">
        <v>506</v>
      </c>
      <c r="E631" s="65" t="s">
        <v>520</v>
      </c>
      <c r="F631" s="65" t="s">
        <v>521</v>
      </c>
      <c r="G631" s="65" t="s">
        <v>668</v>
      </c>
      <c r="H631" s="84">
        <v>630</v>
      </c>
      <c r="I631" s="301">
        <v>61569844</v>
      </c>
      <c r="J631" s="302">
        <v>380.5</v>
      </c>
      <c r="K631" s="301">
        <v>38474661</v>
      </c>
      <c r="L631" s="302">
        <v>807</v>
      </c>
      <c r="M631" s="301">
        <v>59760395</v>
      </c>
      <c r="N631" s="302">
        <v>1409</v>
      </c>
      <c r="O631" s="301">
        <v>8319688</v>
      </c>
      <c r="P631" s="302">
        <v>576</v>
      </c>
      <c r="Q631" s="301">
        <v>5773471</v>
      </c>
      <c r="R631" s="302">
        <v>492</v>
      </c>
      <c r="S631" s="301">
        <v>5148022</v>
      </c>
      <c r="T631" s="301">
        <f t="shared" si="9"/>
        <v>4294.5</v>
      </c>
      <c r="U631" s="303">
        <v>531</v>
      </c>
    </row>
    <row r="632" spans="1:21" x14ac:dyDescent="0.25">
      <c r="A632" s="300">
        <v>860533206</v>
      </c>
      <c r="B632" s="65" t="s">
        <v>1255</v>
      </c>
      <c r="C632" s="65" t="s">
        <v>511</v>
      </c>
      <c r="D632" s="65" t="s">
        <v>511</v>
      </c>
      <c r="E632" s="65" t="s">
        <v>520</v>
      </c>
      <c r="F632" s="65" t="s">
        <v>521</v>
      </c>
      <c r="G632" s="65" t="s">
        <v>668</v>
      </c>
      <c r="H632" s="296">
        <v>631</v>
      </c>
      <c r="I632" s="301">
        <v>61390493</v>
      </c>
      <c r="J632" s="302">
        <v>585</v>
      </c>
      <c r="K632" s="301">
        <v>22285759</v>
      </c>
      <c r="L632" s="302">
        <v>463</v>
      </c>
      <c r="M632" s="301">
        <v>100568944</v>
      </c>
      <c r="N632" s="302">
        <v>731</v>
      </c>
      <c r="O632" s="301">
        <v>16537036</v>
      </c>
      <c r="P632" s="302">
        <v>542</v>
      </c>
      <c r="Q632" s="301">
        <v>6264962</v>
      </c>
      <c r="R632" s="302">
        <v>1072</v>
      </c>
      <c r="S632" s="301">
        <v>1802204</v>
      </c>
      <c r="T632" s="301">
        <f t="shared" si="9"/>
        <v>4024</v>
      </c>
      <c r="U632" s="303">
        <v>497</v>
      </c>
    </row>
    <row r="633" spans="1:21" x14ac:dyDescent="0.25">
      <c r="A633" s="300">
        <v>800138930</v>
      </c>
      <c r="B633" s="65" t="s">
        <v>1256</v>
      </c>
      <c r="C633" s="65" t="s">
        <v>511</v>
      </c>
      <c r="D633" s="65" t="s">
        <v>511</v>
      </c>
      <c r="E633" s="65" t="s">
        <v>520</v>
      </c>
      <c r="F633" s="65" t="s">
        <v>521</v>
      </c>
      <c r="G633" s="65" t="s">
        <v>536</v>
      </c>
      <c r="H633" s="84">
        <v>632</v>
      </c>
      <c r="I633" s="301">
        <v>61098533</v>
      </c>
      <c r="J633" s="302">
        <v>535</v>
      </c>
      <c r="K633" s="301">
        <v>24941098</v>
      </c>
      <c r="L633" s="302">
        <v>265</v>
      </c>
      <c r="M633" s="301">
        <v>162209752</v>
      </c>
      <c r="N633" s="302">
        <v>1192</v>
      </c>
      <c r="O633" s="301">
        <v>9827753</v>
      </c>
      <c r="P633" s="302">
        <v>753</v>
      </c>
      <c r="Q633" s="301">
        <v>4243171</v>
      </c>
      <c r="R633" s="302">
        <v>2784</v>
      </c>
      <c r="S633" s="301">
        <v>507930</v>
      </c>
      <c r="T633" s="301">
        <f t="shared" si="9"/>
        <v>6161</v>
      </c>
      <c r="U633" s="303">
        <v>724</v>
      </c>
    </row>
    <row r="634" spans="1:21" x14ac:dyDescent="0.25">
      <c r="A634" s="300">
        <v>800052534</v>
      </c>
      <c r="B634" s="65" t="s">
        <v>1257</v>
      </c>
      <c r="C634" s="65" t="s">
        <v>511</v>
      </c>
      <c r="D634" s="65" t="s">
        <v>511</v>
      </c>
      <c r="E634" s="65" t="s">
        <v>520</v>
      </c>
      <c r="F634" s="65" t="s">
        <v>521</v>
      </c>
      <c r="G634" s="65" t="s">
        <v>564</v>
      </c>
      <c r="H634" s="296">
        <v>633</v>
      </c>
      <c r="I634" s="301">
        <v>61035504</v>
      </c>
      <c r="J634" s="302">
        <v>1206.5</v>
      </c>
      <c r="K634" s="301">
        <v>8702733</v>
      </c>
      <c r="L634" s="302">
        <v>233</v>
      </c>
      <c r="M634" s="301">
        <v>179041727</v>
      </c>
      <c r="N634" s="302">
        <v>588</v>
      </c>
      <c r="O634" s="301">
        <v>21488843</v>
      </c>
      <c r="P634" s="302">
        <v>1534</v>
      </c>
      <c r="Q634" s="301">
        <v>1824171</v>
      </c>
      <c r="R634" s="302">
        <v>2539</v>
      </c>
      <c r="S634" s="301">
        <v>577067</v>
      </c>
      <c r="T634" s="301">
        <f t="shared" si="9"/>
        <v>6733.5</v>
      </c>
      <c r="U634" s="303">
        <v>787</v>
      </c>
    </row>
    <row r="635" spans="1:21" x14ac:dyDescent="0.25">
      <c r="A635" s="300">
        <v>830140321</v>
      </c>
      <c r="B635" s="65" t="s">
        <v>1258</v>
      </c>
      <c r="C635" s="65" t="s">
        <v>511</v>
      </c>
      <c r="D635" s="65" t="s">
        <v>511</v>
      </c>
      <c r="E635" s="65" t="s">
        <v>520</v>
      </c>
      <c r="F635" s="65" t="s">
        <v>521</v>
      </c>
      <c r="G635" s="65" t="s">
        <v>528</v>
      </c>
      <c r="H635" s="84">
        <v>634</v>
      </c>
      <c r="I635" s="301">
        <v>60799703</v>
      </c>
      <c r="J635" s="302">
        <v>1691.5</v>
      </c>
      <c r="K635" s="301">
        <v>5537808</v>
      </c>
      <c r="L635" s="302">
        <v>878</v>
      </c>
      <c r="M635" s="301">
        <v>55083276</v>
      </c>
      <c r="N635" s="302">
        <v>484</v>
      </c>
      <c r="O635" s="301">
        <v>26004298</v>
      </c>
      <c r="P635" s="302">
        <v>415</v>
      </c>
      <c r="Q635" s="301">
        <v>8837067</v>
      </c>
      <c r="R635" s="302">
        <v>505</v>
      </c>
      <c r="S635" s="301">
        <v>4917563</v>
      </c>
      <c r="T635" s="301">
        <f t="shared" si="9"/>
        <v>4607.5</v>
      </c>
      <c r="U635" s="303">
        <v>568</v>
      </c>
    </row>
    <row r="636" spans="1:21" x14ac:dyDescent="0.25">
      <c r="A636" s="300">
        <v>800246985</v>
      </c>
      <c r="B636" s="65" t="s">
        <v>1259</v>
      </c>
      <c r="C636" s="65" t="s">
        <v>511</v>
      </c>
      <c r="D636" s="65" t="s">
        <v>511</v>
      </c>
      <c r="E636" s="65" t="s">
        <v>520</v>
      </c>
      <c r="F636" s="65" t="s">
        <v>521</v>
      </c>
      <c r="G636" s="65" t="s">
        <v>841</v>
      </c>
      <c r="H636" s="296">
        <v>635</v>
      </c>
      <c r="I636" s="301">
        <v>60760846</v>
      </c>
      <c r="J636" s="302">
        <v>357.5</v>
      </c>
      <c r="K636" s="301">
        <v>41101136</v>
      </c>
      <c r="L636" s="302">
        <v>2417</v>
      </c>
      <c r="M636" s="301">
        <v>18241131</v>
      </c>
      <c r="N636" s="302">
        <v>730</v>
      </c>
      <c r="O636" s="301">
        <v>16549569</v>
      </c>
      <c r="P636" s="302">
        <v>1502</v>
      </c>
      <c r="Q636" s="301">
        <v>1864083</v>
      </c>
      <c r="R636" s="302">
        <v>2671</v>
      </c>
      <c r="S636" s="301">
        <v>537699</v>
      </c>
      <c r="T636" s="301">
        <f t="shared" si="9"/>
        <v>8312.5</v>
      </c>
      <c r="U636" s="303">
        <v>974</v>
      </c>
    </row>
    <row r="637" spans="1:21" x14ac:dyDescent="0.25">
      <c r="A637" s="300">
        <v>811004805</v>
      </c>
      <c r="B637" s="65" t="s">
        <v>1260</v>
      </c>
      <c r="C637" s="65" t="s">
        <v>505</v>
      </c>
      <c r="D637" s="65" t="s">
        <v>506</v>
      </c>
      <c r="E637" s="65" t="s">
        <v>520</v>
      </c>
      <c r="F637" s="65" t="s">
        <v>521</v>
      </c>
      <c r="G637" s="65" t="s">
        <v>690</v>
      </c>
      <c r="H637" s="84">
        <v>636</v>
      </c>
      <c r="I637" s="301">
        <v>60633320</v>
      </c>
      <c r="J637" s="302">
        <v>460.5</v>
      </c>
      <c r="K637" s="301">
        <v>30300050</v>
      </c>
      <c r="L637" s="302">
        <v>626</v>
      </c>
      <c r="M637" s="301">
        <v>76074206</v>
      </c>
      <c r="N637" s="302">
        <v>485</v>
      </c>
      <c r="O637" s="301">
        <v>25786929</v>
      </c>
      <c r="P637" s="302">
        <v>559</v>
      </c>
      <c r="Q637" s="301">
        <v>6023477</v>
      </c>
      <c r="R637" s="302">
        <v>654</v>
      </c>
      <c r="S637" s="301">
        <v>3468988</v>
      </c>
      <c r="T637" s="301">
        <f t="shared" si="9"/>
        <v>3420.5</v>
      </c>
      <c r="U637" s="303">
        <v>416</v>
      </c>
    </row>
    <row r="638" spans="1:21" x14ac:dyDescent="0.25">
      <c r="A638" s="300">
        <v>890101692</v>
      </c>
      <c r="B638" s="65" t="s">
        <v>1261</v>
      </c>
      <c r="C638" s="65" t="s">
        <v>585</v>
      </c>
      <c r="D638" s="65" t="s">
        <v>586</v>
      </c>
      <c r="E638" s="65" t="s">
        <v>520</v>
      </c>
      <c r="F638" s="65" t="s">
        <v>521</v>
      </c>
      <c r="G638" s="65" t="s">
        <v>525</v>
      </c>
      <c r="H638" s="296">
        <v>637</v>
      </c>
      <c r="I638" s="301">
        <v>60598136</v>
      </c>
      <c r="J638" s="302">
        <v>327</v>
      </c>
      <c r="K638" s="301">
        <v>44666465</v>
      </c>
      <c r="L638" s="302">
        <v>1183</v>
      </c>
      <c r="M638" s="301">
        <v>40407989</v>
      </c>
      <c r="N638" s="302">
        <v>1594</v>
      </c>
      <c r="O638" s="301">
        <v>7420861</v>
      </c>
      <c r="P638" s="302">
        <v>1249</v>
      </c>
      <c r="Q638" s="301">
        <v>2301908</v>
      </c>
      <c r="R638" s="302">
        <v>972</v>
      </c>
      <c r="S638" s="301">
        <v>2043664</v>
      </c>
      <c r="T638" s="301">
        <f t="shared" si="9"/>
        <v>5962</v>
      </c>
      <c r="U638" s="303">
        <v>710</v>
      </c>
    </row>
    <row r="639" spans="1:21" x14ac:dyDescent="0.25">
      <c r="A639" s="300">
        <v>860009487</v>
      </c>
      <c r="B639" s="65" t="s">
        <v>1262</v>
      </c>
      <c r="C639" s="65" t="s">
        <v>511</v>
      </c>
      <c r="D639" s="65" t="s">
        <v>511</v>
      </c>
      <c r="E639" s="65" t="s">
        <v>520</v>
      </c>
      <c r="F639" s="65" t="s">
        <v>521</v>
      </c>
      <c r="G639" s="65" t="s">
        <v>522</v>
      </c>
      <c r="H639" s="84">
        <v>638</v>
      </c>
      <c r="I639" s="301">
        <v>60536514</v>
      </c>
      <c r="J639" s="302">
        <v>289</v>
      </c>
      <c r="K639" s="301">
        <v>51862472</v>
      </c>
      <c r="L639" s="302">
        <v>795</v>
      </c>
      <c r="M639" s="301">
        <v>60836470</v>
      </c>
      <c r="N639" s="302">
        <v>622</v>
      </c>
      <c r="O639" s="301">
        <v>19996497</v>
      </c>
      <c r="P639" s="302">
        <v>330</v>
      </c>
      <c r="Q639" s="301">
        <v>11734181</v>
      </c>
      <c r="R639" s="302">
        <v>406</v>
      </c>
      <c r="S639" s="301">
        <v>6482426</v>
      </c>
      <c r="T639" s="301">
        <f t="shared" si="9"/>
        <v>3080</v>
      </c>
      <c r="U639" s="303">
        <v>379</v>
      </c>
    </row>
    <row r="640" spans="1:21" x14ac:dyDescent="0.25">
      <c r="A640" s="300">
        <v>890307964</v>
      </c>
      <c r="B640" s="65" t="s">
        <v>1263</v>
      </c>
      <c r="C640" s="65" t="s">
        <v>547</v>
      </c>
      <c r="D640" s="65" t="s">
        <v>544</v>
      </c>
      <c r="E640" s="65" t="s">
        <v>520</v>
      </c>
      <c r="F640" s="65" t="s">
        <v>521</v>
      </c>
      <c r="G640" s="65" t="s">
        <v>656</v>
      </c>
      <c r="H640" s="296">
        <v>639</v>
      </c>
      <c r="I640" s="301">
        <v>60508561</v>
      </c>
      <c r="J640" s="302">
        <v>264.5</v>
      </c>
      <c r="K640" s="301">
        <v>57179648</v>
      </c>
      <c r="L640" s="302">
        <v>4515</v>
      </c>
      <c r="M640" s="301">
        <v>8645570</v>
      </c>
      <c r="N640" s="302">
        <v>2883</v>
      </c>
      <c r="O640" s="301">
        <v>3738530</v>
      </c>
      <c r="P640" s="302">
        <v>1313</v>
      </c>
      <c r="Q640" s="301">
        <v>2177814</v>
      </c>
      <c r="R640" s="302">
        <v>596</v>
      </c>
      <c r="S640" s="301">
        <v>3916863</v>
      </c>
      <c r="T640" s="301">
        <f t="shared" si="9"/>
        <v>10210.5</v>
      </c>
      <c r="U640" s="303">
        <v>1220</v>
      </c>
    </row>
    <row r="641" spans="1:21" x14ac:dyDescent="0.25">
      <c r="A641" s="300">
        <v>800002818</v>
      </c>
      <c r="B641" s="65" t="s">
        <v>1264</v>
      </c>
      <c r="C641" s="65" t="s">
        <v>511</v>
      </c>
      <c r="D641" s="65" t="s">
        <v>511</v>
      </c>
      <c r="E641" s="65" t="s">
        <v>520</v>
      </c>
      <c r="F641" s="65" t="s">
        <v>521</v>
      </c>
      <c r="G641" s="65" t="s">
        <v>536</v>
      </c>
      <c r="H641" s="84">
        <v>640</v>
      </c>
      <c r="I641" s="301">
        <v>60435105</v>
      </c>
      <c r="J641" s="302">
        <v>404</v>
      </c>
      <c r="K641" s="301">
        <v>36211466</v>
      </c>
      <c r="L641" s="302">
        <v>495</v>
      </c>
      <c r="M641" s="301">
        <v>93464544</v>
      </c>
      <c r="N641" s="302">
        <v>306</v>
      </c>
      <c r="O641" s="301">
        <v>40597905</v>
      </c>
      <c r="P641" s="302">
        <v>113</v>
      </c>
      <c r="Q641" s="301">
        <v>37174091</v>
      </c>
      <c r="R641" s="302">
        <v>123</v>
      </c>
      <c r="S641" s="301">
        <v>23511561</v>
      </c>
      <c r="T641" s="301">
        <f t="shared" si="9"/>
        <v>2081</v>
      </c>
      <c r="U641" s="303">
        <v>279</v>
      </c>
    </row>
    <row r="642" spans="1:21" x14ac:dyDescent="0.25">
      <c r="A642" s="300">
        <v>860013692</v>
      </c>
      <c r="B642" s="65" t="s">
        <v>1265</v>
      </c>
      <c r="C642" s="65" t="s">
        <v>511</v>
      </c>
      <c r="D642" s="65" t="s">
        <v>511</v>
      </c>
      <c r="E642" s="65" t="s">
        <v>520</v>
      </c>
      <c r="F642" s="65" t="s">
        <v>521</v>
      </c>
      <c r="G642" s="65" t="s">
        <v>564</v>
      </c>
      <c r="H642" s="296">
        <v>641</v>
      </c>
      <c r="I642" s="301">
        <v>60232318</v>
      </c>
      <c r="J642" s="302">
        <v>403.5</v>
      </c>
      <c r="K642" s="301">
        <v>36225079</v>
      </c>
      <c r="L642" s="302">
        <v>564</v>
      </c>
      <c r="M642" s="301">
        <v>84870888</v>
      </c>
      <c r="N642" s="302">
        <v>218</v>
      </c>
      <c r="O642" s="301">
        <v>55574267</v>
      </c>
      <c r="P642" s="302">
        <v>249</v>
      </c>
      <c r="Q642" s="301">
        <v>15644452</v>
      </c>
      <c r="R642" s="302">
        <v>259</v>
      </c>
      <c r="S642" s="301">
        <v>11304430</v>
      </c>
      <c r="T642" s="301">
        <f t="shared" ref="T642:T705" si="10">SUM(H642+J642+L642+N642+P642+R642)</f>
        <v>2334.5</v>
      </c>
      <c r="U642" s="303">
        <v>306</v>
      </c>
    </row>
    <row r="643" spans="1:21" x14ac:dyDescent="0.25">
      <c r="A643" s="300">
        <v>891102723</v>
      </c>
      <c r="B643" s="65" t="s">
        <v>1266</v>
      </c>
      <c r="C643" s="65" t="s">
        <v>893</v>
      </c>
      <c r="D643" s="65" t="s">
        <v>894</v>
      </c>
      <c r="E643" s="65" t="s">
        <v>520</v>
      </c>
      <c r="F643" s="65" t="s">
        <v>521</v>
      </c>
      <c r="G643" s="65" t="s">
        <v>724</v>
      </c>
      <c r="H643" s="84">
        <v>642</v>
      </c>
      <c r="I643" s="301">
        <v>60119617</v>
      </c>
      <c r="J643" s="302">
        <v>663.5</v>
      </c>
      <c r="K643" s="301">
        <v>19087740</v>
      </c>
      <c r="L643" s="302">
        <v>591</v>
      </c>
      <c r="M643" s="301">
        <v>80569589</v>
      </c>
      <c r="N643" s="302">
        <v>1088</v>
      </c>
      <c r="O643" s="301">
        <v>10788510</v>
      </c>
      <c r="P643" s="302">
        <v>561</v>
      </c>
      <c r="Q643" s="301">
        <v>6015889</v>
      </c>
      <c r="R643" s="302">
        <v>573</v>
      </c>
      <c r="S643" s="301">
        <v>4156379</v>
      </c>
      <c r="T643" s="301">
        <f t="shared" si="10"/>
        <v>4118.5</v>
      </c>
      <c r="U643" s="303">
        <v>508</v>
      </c>
    </row>
    <row r="644" spans="1:21" x14ac:dyDescent="0.25">
      <c r="A644" s="300">
        <v>860042055</v>
      </c>
      <c r="B644" s="65" t="s">
        <v>1267</v>
      </c>
      <c r="C644" s="65" t="s">
        <v>511</v>
      </c>
      <c r="D644" s="65" t="s">
        <v>511</v>
      </c>
      <c r="E644" s="65" t="s">
        <v>520</v>
      </c>
      <c r="F644" s="65" t="s">
        <v>521</v>
      </c>
      <c r="G644" s="65" t="s">
        <v>591</v>
      </c>
      <c r="H644" s="296">
        <v>643</v>
      </c>
      <c r="I644" s="301">
        <v>60076215</v>
      </c>
      <c r="J644" s="302">
        <v>352.5</v>
      </c>
      <c r="K644" s="301">
        <v>41615361</v>
      </c>
      <c r="L644" s="302">
        <v>573</v>
      </c>
      <c r="M644" s="301">
        <v>83216510</v>
      </c>
      <c r="N644" s="302">
        <v>587</v>
      </c>
      <c r="O644" s="301">
        <v>21511091</v>
      </c>
      <c r="P644" s="302">
        <v>541</v>
      </c>
      <c r="Q644" s="301">
        <v>6267871</v>
      </c>
      <c r="R644" s="302">
        <v>628</v>
      </c>
      <c r="S644" s="301">
        <v>3652421</v>
      </c>
      <c r="T644" s="301">
        <f t="shared" si="10"/>
        <v>3324.5</v>
      </c>
      <c r="U644" s="303">
        <v>408</v>
      </c>
    </row>
    <row r="645" spans="1:21" x14ac:dyDescent="0.25">
      <c r="A645" s="300">
        <v>860005396</v>
      </c>
      <c r="B645" s="65" t="s">
        <v>1268</v>
      </c>
      <c r="C645" s="65" t="s">
        <v>511</v>
      </c>
      <c r="D645" s="65" t="s">
        <v>511</v>
      </c>
      <c r="E645" s="65" t="s">
        <v>520</v>
      </c>
      <c r="F645" s="65" t="s">
        <v>521</v>
      </c>
      <c r="G645" s="65" t="s">
        <v>528</v>
      </c>
      <c r="H645" s="84">
        <v>644</v>
      </c>
      <c r="I645" s="301">
        <v>60061213</v>
      </c>
      <c r="J645" s="302">
        <v>364.5</v>
      </c>
      <c r="K645" s="301">
        <v>40244966</v>
      </c>
      <c r="L645" s="302">
        <v>356</v>
      </c>
      <c r="M645" s="301">
        <v>126740068</v>
      </c>
      <c r="N645" s="302">
        <v>289</v>
      </c>
      <c r="O645" s="301">
        <v>42321677</v>
      </c>
      <c r="P645" s="302">
        <v>217</v>
      </c>
      <c r="Q645" s="301">
        <v>18052321</v>
      </c>
      <c r="R645" s="302">
        <v>171</v>
      </c>
      <c r="S645" s="301">
        <v>18306256</v>
      </c>
      <c r="T645" s="301">
        <f t="shared" si="10"/>
        <v>2041.5</v>
      </c>
      <c r="U645" s="303">
        <v>272</v>
      </c>
    </row>
    <row r="646" spans="1:21" x14ac:dyDescent="0.25">
      <c r="A646" s="300">
        <v>860015118</v>
      </c>
      <c r="B646" s="65" t="s">
        <v>1269</v>
      </c>
      <c r="C646" s="65" t="s">
        <v>511</v>
      </c>
      <c r="D646" s="65" t="s">
        <v>511</v>
      </c>
      <c r="E646" s="65" t="s">
        <v>520</v>
      </c>
      <c r="F646" s="65" t="s">
        <v>521</v>
      </c>
      <c r="G646" s="65" t="s">
        <v>556</v>
      </c>
      <c r="H646" s="296">
        <v>645</v>
      </c>
      <c r="I646" s="301">
        <v>60054924</v>
      </c>
      <c r="J646" s="302">
        <v>852</v>
      </c>
      <c r="K646" s="301">
        <v>13741043</v>
      </c>
      <c r="L646" s="302">
        <v>224</v>
      </c>
      <c r="M646" s="301">
        <v>187450779</v>
      </c>
      <c r="N646" s="302">
        <v>606</v>
      </c>
      <c r="O646" s="301">
        <v>20599606</v>
      </c>
      <c r="P646" s="302">
        <v>1712</v>
      </c>
      <c r="Q646" s="301">
        <v>1604108</v>
      </c>
      <c r="R646" s="302">
        <v>468</v>
      </c>
      <c r="S646" s="301">
        <v>5479518</v>
      </c>
      <c r="T646" s="301">
        <f t="shared" si="10"/>
        <v>4507</v>
      </c>
      <c r="U646" s="303">
        <v>557</v>
      </c>
    </row>
    <row r="647" spans="1:21" x14ac:dyDescent="0.25">
      <c r="A647" s="300">
        <v>860023827</v>
      </c>
      <c r="B647" s="65" t="s">
        <v>1270</v>
      </c>
      <c r="C647" s="65" t="s">
        <v>1227</v>
      </c>
      <c r="D647" s="65" t="s">
        <v>552</v>
      </c>
      <c r="E647" s="65" t="s">
        <v>520</v>
      </c>
      <c r="F647" s="65" t="s">
        <v>521</v>
      </c>
      <c r="G647" s="65" t="s">
        <v>525</v>
      </c>
      <c r="H647" s="84">
        <v>646</v>
      </c>
      <c r="I647" s="301">
        <v>60047216</v>
      </c>
      <c r="J647" s="302">
        <v>553.5</v>
      </c>
      <c r="K647" s="301">
        <v>23923227</v>
      </c>
      <c r="L647" s="302">
        <v>339</v>
      </c>
      <c r="M647" s="301">
        <v>134979007</v>
      </c>
      <c r="N647" s="302">
        <v>1554</v>
      </c>
      <c r="O647" s="301">
        <v>7653270</v>
      </c>
      <c r="P647" s="302">
        <v>863</v>
      </c>
      <c r="Q647" s="301">
        <v>3595973</v>
      </c>
      <c r="R647" s="302">
        <v>4166</v>
      </c>
      <c r="S647" s="301">
        <v>278848</v>
      </c>
      <c r="T647" s="301">
        <f t="shared" si="10"/>
        <v>8121.5</v>
      </c>
      <c r="U647" s="303">
        <v>952</v>
      </c>
    </row>
    <row r="648" spans="1:21" x14ac:dyDescent="0.25">
      <c r="A648" s="300">
        <v>802019339</v>
      </c>
      <c r="B648" s="65" t="s">
        <v>1271</v>
      </c>
      <c r="C648" s="65" t="s">
        <v>585</v>
      </c>
      <c r="D648" s="65" t="s">
        <v>586</v>
      </c>
      <c r="E648" s="65" t="s">
        <v>520</v>
      </c>
      <c r="F648" s="65" t="s">
        <v>521</v>
      </c>
      <c r="G648" s="65" t="s">
        <v>605</v>
      </c>
      <c r="H648" s="296">
        <v>647</v>
      </c>
      <c r="I648" s="301">
        <v>59908104</v>
      </c>
      <c r="J648" s="302">
        <v>631.5</v>
      </c>
      <c r="K648" s="301">
        <v>20335157</v>
      </c>
      <c r="L648" s="302">
        <v>682</v>
      </c>
      <c r="M648" s="301">
        <v>70487052</v>
      </c>
      <c r="N648" s="302">
        <v>1059</v>
      </c>
      <c r="O648" s="301">
        <v>11101610</v>
      </c>
      <c r="P648" s="302">
        <v>754</v>
      </c>
      <c r="Q648" s="301">
        <v>4240462</v>
      </c>
      <c r="R648" s="302">
        <v>586</v>
      </c>
      <c r="S648" s="301">
        <v>3973090</v>
      </c>
      <c r="T648" s="301">
        <f t="shared" si="10"/>
        <v>4359.5</v>
      </c>
      <c r="U648" s="303">
        <v>539</v>
      </c>
    </row>
    <row r="649" spans="1:21" x14ac:dyDescent="0.25">
      <c r="A649" s="300">
        <v>830050346</v>
      </c>
      <c r="B649" s="65" t="s">
        <v>1272</v>
      </c>
      <c r="C649" s="65" t="s">
        <v>511</v>
      </c>
      <c r="D649" s="65" t="s">
        <v>511</v>
      </c>
      <c r="E649" s="65" t="s">
        <v>520</v>
      </c>
      <c r="F649" s="65" t="s">
        <v>521</v>
      </c>
      <c r="G649" s="65" t="s">
        <v>525</v>
      </c>
      <c r="H649" s="84">
        <v>648</v>
      </c>
      <c r="I649" s="301">
        <v>59895429</v>
      </c>
      <c r="J649" s="302">
        <v>403</v>
      </c>
      <c r="K649" s="301">
        <v>36244380</v>
      </c>
      <c r="L649" s="302">
        <v>539</v>
      </c>
      <c r="M649" s="301">
        <v>88190029</v>
      </c>
      <c r="N649" s="302">
        <v>276</v>
      </c>
      <c r="O649" s="301">
        <v>44095858</v>
      </c>
      <c r="P649" s="302">
        <v>399</v>
      </c>
      <c r="Q649" s="301">
        <v>9098178</v>
      </c>
      <c r="R649" s="302">
        <v>414</v>
      </c>
      <c r="S649" s="301">
        <v>6436730</v>
      </c>
      <c r="T649" s="301">
        <f t="shared" si="10"/>
        <v>2679</v>
      </c>
      <c r="U649" s="303">
        <v>338</v>
      </c>
    </row>
    <row r="650" spans="1:21" x14ac:dyDescent="0.25">
      <c r="A650" s="300">
        <v>800103052</v>
      </c>
      <c r="B650" s="65" t="s">
        <v>1273</v>
      </c>
      <c r="C650" s="65" t="s">
        <v>511</v>
      </c>
      <c r="D650" s="65" t="s">
        <v>511</v>
      </c>
      <c r="E650" s="65" t="s">
        <v>520</v>
      </c>
      <c r="F650" s="65" t="s">
        <v>521</v>
      </c>
      <c r="G650" s="65" t="s">
        <v>624</v>
      </c>
      <c r="H650" s="296">
        <v>649</v>
      </c>
      <c r="I650" s="301">
        <v>59613864</v>
      </c>
      <c r="J650" s="302">
        <v>1090</v>
      </c>
      <c r="K650" s="301">
        <v>9941693</v>
      </c>
      <c r="L650" s="302">
        <v>370</v>
      </c>
      <c r="M650" s="301">
        <v>121186201</v>
      </c>
      <c r="N650" s="302">
        <v>91</v>
      </c>
      <c r="O650" s="301">
        <v>121186201</v>
      </c>
      <c r="P650" s="302">
        <v>325</v>
      </c>
      <c r="Q650" s="301">
        <v>11810560</v>
      </c>
      <c r="R650" s="302">
        <v>971</v>
      </c>
      <c r="S650" s="301">
        <v>2045781</v>
      </c>
      <c r="T650" s="301">
        <f t="shared" si="10"/>
        <v>3496</v>
      </c>
      <c r="U650" s="303">
        <v>429</v>
      </c>
    </row>
    <row r="651" spans="1:21" x14ac:dyDescent="0.25">
      <c r="A651" s="300">
        <v>892000351</v>
      </c>
      <c r="B651" s="65" t="s">
        <v>1274</v>
      </c>
      <c r="C651" s="65" t="s">
        <v>1275</v>
      </c>
      <c r="D651" s="65" t="s">
        <v>1048</v>
      </c>
      <c r="E651" s="65" t="s">
        <v>520</v>
      </c>
      <c r="F651" s="65" t="s">
        <v>521</v>
      </c>
      <c r="G651" s="65" t="s">
        <v>512</v>
      </c>
      <c r="H651" s="84">
        <v>650</v>
      </c>
      <c r="I651" s="301">
        <v>59612571</v>
      </c>
      <c r="J651" s="302">
        <v>272</v>
      </c>
      <c r="K651" s="301">
        <v>55702826</v>
      </c>
      <c r="L651" s="302">
        <v>1174</v>
      </c>
      <c r="M651" s="301">
        <v>40766131</v>
      </c>
      <c r="N651" s="302">
        <v>593</v>
      </c>
      <c r="O651" s="301">
        <v>21191896</v>
      </c>
      <c r="P651" s="302">
        <v>904</v>
      </c>
      <c r="Q651" s="301">
        <v>3409131</v>
      </c>
      <c r="R651" s="302">
        <v>786</v>
      </c>
      <c r="S651" s="301">
        <v>2744271</v>
      </c>
      <c r="T651" s="301">
        <f t="shared" si="10"/>
        <v>4379</v>
      </c>
      <c r="U651" s="303">
        <v>542</v>
      </c>
    </row>
    <row r="652" spans="1:21" x14ac:dyDescent="0.25">
      <c r="A652" s="300">
        <v>891224627</v>
      </c>
      <c r="B652" s="65" t="s">
        <v>1276</v>
      </c>
      <c r="C652" s="65" t="s">
        <v>547</v>
      </c>
      <c r="D652" s="65" t="s">
        <v>544</v>
      </c>
      <c r="E652" s="65" t="s">
        <v>520</v>
      </c>
      <c r="F652" s="65" t="s">
        <v>521</v>
      </c>
      <c r="G652" s="65" t="s">
        <v>656</v>
      </c>
      <c r="H652" s="296">
        <v>651</v>
      </c>
      <c r="I652" s="301">
        <v>59431344</v>
      </c>
      <c r="J652" s="302">
        <v>295.5</v>
      </c>
      <c r="K652" s="301">
        <v>50936629</v>
      </c>
      <c r="L652" s="302">
        <v>2328</v>
      </c>
      <c r="M652" s="301">
        <v>18889714</v>
      </c>
      <c r="N652" s="302">
        <v>2351</v>
      </c>
      <c r="O652" s="301">
        <v>4775643</v>
      </c>
      <c r="P652" s="302">
        <v>2017</v>
      </c>
      <c r="Q652" s="301">
        <v>1330734</v>
      </c>
      <c r="R652" s="302">
        <v>1102</v>
      </c>
      <c r="S652" s="301">
        <v>1735042</v>
      </c>
      <c r="T652" s="301">
        <f t="shared" si="10"/>
        <v>8744.5</v>
      </c>
      <c r="U652" s="303">
        <v>1035</v>
      </c>
    </row>
    <row r="653" spans="1:21" x14ac:dyDescent="0.25">
      <c r="A653" s="300">
        <v>800135548</v>
      </c>
      <c r="B653" s="65" t="s">
        <v>1277</v>
      </c>
      <c r="C653" s="65" t="s">
        <v>511</v>
      </c>
      <c r="D653" s="65" t="s">
        <v>511</v>
      </c>
      <c r="E653" s="65" t="s">
        <v>520</v>
      </c>
      <c r="F653" s="65" t="s">
        <v>521</v>
      </c>
      <c r="G653" s="65" t="s">
        <v>564</v>
      </c>
      <c r="H653" s="84">
        <v>652</v>
      </c>
      <c r="I653" s="301">
        <v>59338540</v>
      </c>
      <c r="J653" s="302">
        <v>369</v>
      </c>
      <c r="K653" s="301">
        <v>39776692</v>
      </c>
      <c r="L653" s="302">
        <v>2595</v>
      </c>
      <c r="M653" s="301">
        <v>16849732</v>
      </c>
      <c r="N653" s="302">
        <v>1877</v>
      </c>
      <c r="O653" s="301">
        <v>6230642</v>
      </c>
      <c r="P653" s="302">
        <v>1055</v>
      </c>
      <c r="Q653" s="301">
        <v>2808846</v>
      </c>
      <c r="R653" s="302">
        <v>1402</v>
      </c>
      <c r="S653" s="301">
        <v>1296922</v>
      </c>
      <c r="T653" s="301">
        <f t="shared" si="10"/>
        <v>7950</v>
      </c>
      <c r="U653" s="303">
        <v>929</v>
      </c>
    </row>
    <row r="654" spans="1:21" x14ac:dyDescent="0.25">
      <c r="A654" s="300">
        <v>890938783</v>
      </c>
      <c r="B654" s="65" t="s">
        <v>1278</v>
      </c>
      <c r="C654" s="65" t="s">
        <v>580</v>
      </c>
      <c r="D654" s="65" t="s">
        <v>506</v>
      </c>
      <c r="E654" s="65" t="s">
        <v>520</v>
      </c>
      <c r="F654" s="65" t="s">
        <v>521</v>
      </c>
      <c r="G654" s="65" t="s">
        <v>648</v>
      </c>
      <c r="H654" s="296">
        <v>653</v>
      </c>
      <c r="I654" s="301">
        <v>59324093</v>
      </c>
      <c r="J654" s="302">
        <v>363</v>
      </c>
      <c r="K654" s="301">
        <v>40461245</v>
      </c>
      <c r="L654" s="302">
        <v>550</v>
      </c>
      <c r="M654" s="301">
        <v>86344875</v>
      </c>
      <c r="N654" s="302">
        <v>597</v>
      </c>
      <c r="O654" s="301">
        <v>20953558</v>
      </c>
      <c r="P654" s="302">
        <v>316</v>
      </c>
      <c r="Q654" s="301">
        <v>12253561</v>
      </c>
      <c r="R654" s="302">
        <v>351</v>
      </c>
      <c r="S654" s="301">
        <v>8084862</v>
      </c>
      <c r="T654" s="301">
        <f t="shared" si="10"/>
        <v>2830</v>
      </c>
      <c r="U654" s="303">
        <v>358</v>
      </c>
    </row>
    <row r="655" spans="1:21" x14ac:dyDescent="0.25">
      <c r="A655" s="300">
        <v>800082726</v>
      </c>
      <c r="B655" s="65" t="s">
        <v>1279</v>
      </c>
      <c r="C655" s="65" t="s">
        <v>511</v>
      </c>
      <c r="D655" s="65" t="s">
        <v>511</v>
      </c>
      <c r="E655" s="65" t="s">
        <v>520</v>
      </c>
      <c r="F655" s="65" t="s">
        <v>521</v>
      </c>
      <c r="G655" s="65" t="s">
        <v>707</v>
      </c>
      <c r="H655" s="84">
        <v>654</v>
      </c>
      <c r="I655" s="301">
        <v>59131448</v>
      </c>
      <c r="J655" s="302">
        <v>468.5</v>
      </c>
      <c r="K655" s="301">
        <v>29414569</v>
      </c>
      <c r="L655" s="302">
        <v>7762</v>
      </c>
      <c r="M655" s="301">
        <v>3700000</v>
      </c>
      <c r="N655" s="302">
        <v>5184</v>
      </c>
      <c r="O655" s="301">
        <v>1814661</v>
      </c>
      <c r="P655" s="302">
        <v>2101</v>
      </c>
      <c r="Q655" s="301">
        <v>1265269</v>
      </c>
      <c r="R655" s="302">
        <v>1629</v>
      </c>
      <c r="S655" s="301">
        <v>1055351</v>
      </c>
      <c r="T655" s="301">
        <f t="shared" si="10"/>
        <v>17798.5</v>
      </c>
      <c r="U655" s="303">
        <v>2205</v>
      </c>
    </row>
    <row r="656" spans="1:21" x14ac:dyDescent="0.25">
      <c r="A656" s="300">
        <v>890106363</v>
      </c>
      <c r="B656" s="65" t="s">
        <v>1280</v>
      </c>
      <c r="C656" s="65" t="s">
        <v>585</v>
      </c>
      <c r="D656" s="65" t="s">
        <v>586</v>
      </c>
      <c r="E656" s="65" t="s">
        <v>520</v>
      </c>
      <c r="F656" s="65" t="s">
        <v>521</v>
      </c>
      <c r="G656" s="65" t="s">
        <v>627</v>
      </c>
      <c r="H656" s="296">
        <v>655</v>
      </c>
      <c r="I656" s="301">
        <v>59099892</v>
      </c>
      <c r="J656" s="302">
        <v>303.5</v>
      </c>
      <c r="K656" s="301">
        <v>49457510</v>
      </c>
      <c r="L656" s="302">
        <v>10251</v>
      </c>
      <c r="M656" s="301">
        <v>2105033</v>
      </c>
      <c r="N656" s="302">
        <v>4625</v>
      </c>
      <c r="O656" s="301">
        <v>2105033</v>
      </c>
      <c r="P656" s="302">
        <v>5368</v>
      </c>
      <c r="Q656" s="301">
        <v>333029</v>
      </c>
      <c r="R656" s="302">
        <v>2234</v>
      </c>
      <c r="S656" s="301">
        <v>682375</v>
      </c>
      <c r="T656" s="301">
        <f t="shared" si="10"/>
        <v>23436.5</v>
      </c>
      <c r="U656" s="303">
        <v>2970</v>
      </c>
    </row>
    <row r="657" spans="1:21" x14ac:dyDescent="0.25">
      <c r="A657" s="300">
        <v>805011167</v>
      </c>
      <c r="B657" s="65" t="s">
        <v>1281</v>
      </c>
      <c r="C657" s="65" t="s">
        <v>547</v>
      </c>
      <c r="D657" s="65" t="s">
        <v>544</v>
      </c>
      <c r="E657" s="65" t="s">
        <v>507</v>
      </c>
      <c r="F657" s="65" t="s">
        <v>508</v>
      </c>
      <c r="G657" s="65" t="s">
        <v>509</v>
      </c>
      <c r="H657" s="84">
        <v>656</v>
      </c>
      <c r="I657" s="301">
        <v>59097445</v>
      </c>
      <c r="J657" s="302">
        <v>290.5</v>
      </c>
      <c r="K657" s="301">
        <v>51692160</v>
      </c>
      <c r="L657" s="302">
        <v>3648</v>
      </c>
      <c r="M657" s="301">
        <v>11186019</v>
      </c>
      <c r="N657" s="302">
        <v>1052</v>
      </c>
      <c r="O657" s="301">
        <v>11186019</v>
      </c>
      <c r="P657" s="302">
        <v>361</v>
      </c>
      <c r="Q657" s="301">
        <v>10438134</v>
      </c>
      <c r="R657" s="302">
        <v>270</v>
      </c>
      <c r="S657" s="301">
        <v>10962216</v>
      </c>
      <c r="T657" s="301">
        <f t="shared" si="10"/>
        <v>6277.5</v>
      </c>
      <c r="U657" s="303">
        <v>733</v>
      </c>
    </row>
    <row r="658" spans="1:21" x14ac:dyDescent="0.25">
      <c r="A658" s="300">
        <v>830112876</v>
      </c>
      <c r="B658" s="65" t="s">
        <v>1282</v>
      </c>
      <c r="C658" s="65" t="s">
        <v>511</v>
      </c>
      <c r="D658" s="65" t="s">
        <v>511</v>
      </c>
      <c r="E658" s="65" t="s">
        <v>520</v>
      </c>
      <c r="F658" s="65" t="s">
        <v>521</v>
      </c>
      <c r="G658" s="65" t="s">
        <v>564</v>
      </c>
      <c r="H658" s="296">
        <v>657</v>
      </c>
      <c r="I658" s="301">
        <v>59047772</v>
      </c>
      <c r="J658" s="302">
        <v>538</v>
      </c>
      <c r="K658" s="301">
        <v>24718320</v>
      </c>
      <c r="L658" s="302">
        <v>775</v>
      </c>
      <c r="M658" s="301">
        <v>62055840</v>
      </c>
      <c r="N658" s="302">
        <v>939</v>
      </c>
      <c r="O658" s="301">
        <v>12605202</v>
      </c>
      <c r="P658" s="302">
        <v>700</v>
      </c>
      <c r="Q658" s="301">
        <v>4628026</v>
      </c>
      <c r="R658" s="302">
        <v>992</v>
      </c>
      <c r="S658" s="301">
        <v>1976858</v>
      </c>
      <c r="T658" s="301">
        <f t="shared" si="10"/>
        <v>4601</v>
      </c>
      <c r="U658" s="303">
        <v>570</v>
      </c>
    </row>
    <row r="659" spans="1:21" x14ac:dyDescent="0.25">
      <c r="A659" s="300">
        <v>860036892</v>
      </c>
      <c r="B659" s="65" t="s">
        <v>1283</v>
      </c>
      <c r="C659" s="65" t="s">
        <v>511</v>
      </c>
      <c r="D659" s="65" t="s">
        <v>511</v>
      </c>
      <c r="E659" s="65" t="s">
        <v>520</v>
      </c>
      <c r="F659" s="65" t="s">
        <v>521</v>
      </c>
      <c r="G659" s="65" t="s">
        <v>528</v>
      </c>
      <c r="H659" s="84">
        <v>658</v>
      </c>
      <c r="I659" s="301">
        <v>58897028</v>
      </c>
      <c r="J659" s="302">
        <v>516</v>
      </c>
      <c r="K659" s="301">
        <v>25896738</v>
      </c>
      <c r="L659" s="302">
        <v>329</v>
      </c>
      <c r="M659" s="301">
        <v>137501923</v>
      </c>
      <c r="N659" s="302">
        <v>523</v>
      </c>
      <c r="O659" s="301">
        <v>24047868</v>
      </c>
      <c r="P659" s="302">
        <v>1057</v>
      </c>
      <c r="Q659" s="301">
        <v>2804272</v>
      </c>
      <c r="R659" s="302">
        <v>695</v>
      </c>
      <c r="S659" s="301">
        <v>3284533</v>
      </c>
      <c r="T659" s="301">
        <f t="shared" si="10"/>
        <v>3778</v>
      </c>
      <c r="U659" s="303">
        <v>462</v>
      </c>
    </row>
    <row r="660" spans="1:21" x14ac:dyDescent="0.25">
      <c r="A660" s="300">
        <v>890900223</v>
      </c>
      <c r="B660" s="65" t="s">
        <v>1284</v>
      </c>
      <c r="C660" s="65" t="s">
        <v>505</v>
      </c>
      <c r="D660" s="65" t="s">
        <v>506</v>
      </c>
      <c r="E660" s="65" t="s">
        <v>520</v>
      </c>
      <c r="F660" s="65" t="s">
        <v>521</v>
      </c>
      <c r="G660" s="65" t="s">
        <v>648</v>
      </c>
      <c r="H660" s="296">
        <v>659</v>
      </c>
      <c r="I660" s="301">
        <v>58895367</v>
      </c>
      <c r="J660" s="302">
        <v>388</v>
      </c>
      <c r="K660" s="301">
        <v>37506377</v>
      </c>
      <c r="L660" s="302">
        <v>944</v>
      </c>
      <c r="M660" s="301">
        <v>50835265</v>
      </c>
      <c r="N660" s="302">
        <v>994</v>
      </c>
      <c r="O660" s="301">
        <v>11872046</v>
      </c>
      <c r="P660" s="302">
        <v>692</v>
      </c>
      <c r="Q660" s="301">
        <v>4688649</v>
      </c>
      <c r="R660" s="302">
        <v>595</v>
      </c>
      <c r="S660" s="301">
        <v>3922688</v>
      </c>
      <c r="T660" s="301">
        <f t="shared" si="10"/>
        <v>4272</v>
      </c>
      <c r="U660" s="303">
        <v>526</v>
      </c>
    </row>
    <row r="661" spans="1:21" x14ac:dyDescent="0.25">
      <c r="A661" s="300">
        <v>860035047</v>
      </c>
      <c r="B661" s="65" t="s">
        <v>1285</v>
      </c>
      <c r="C661" s="65" t="s">
        <v>505</v>
      </c>
      <c r="D661" s="65" t="s">
        <v>506</v>
      </c>
      <c r="E661" s="65" t="s">
        <v>520</v>
      </c>
      <c r="F661" s="65" t="s">
        <v>521</v>
      </c>
      <c r="G661" s="65" t="s">
        <v>605</v>
      </c>
      <c r="H661" s="84">
        <v>660</v>
      </c>
      <c r="I661" s="301">
        <v>58570496</v>
      </c>
      <c r="J661" s="302">
        <v>433.5</v>
      </c>
      <c r="K661" s="301">
        <v>32641242</v>
      </c>
      <c r="L661" s="302">
        <v>541</v>
      </c>
      <c r="M661" s="301">
        <v>87910640</v>
      </c>
      <c r="N661" s="302">
        <v>569</v>
      </c>
      <c r="O661" s="301">
        <v>22188748</v>
      </c>
      <c r="P661" s="302">
        <v>374</v>
      </c>
      <c r="Q661" s="301">
        <v>9950313</v>
      </c>
      <c r="R661" s="302">
        <v>428</v>
      </c>
      <c r="S661" s="301">
        <v>6228999</v>
      </c>
      <c r="T661" s="301">
        <f t="shared" si="10"/>
        <v>3005.5</v>
      </c>
      <c r="U661" s="303">
        <v>375</v>
      </c>
    </row>
    <row r="662" spans="1:21" x14ac:dyDescent="0.25">
      <c r="A662" s="300">
        <v>890902070</v>
      </c>
      <c r="B662" s="65" t="s">
        <v>1286</v>
      </c>
      <c r="C662" s="65" t="s">
        <v>505</v>
      </c>
      <c r="D662" s="65" t="s">
        <v>506</v>
      </c>
      <c r="E662" s="65" t="s">
        <v>520</v>
      </c>
      <c r="F662" s="65" t="s">
        <v>521</v>
      </c>
      <c r="G662" s="65" t="s">
        <v>564</v>
      </c>
      <c r="H662" s="296">
        <v>661</v>
      </c>
      <c r="I662" s="301">
        <v>58526731</v>
      </c>
      <c r="J662" s="302">
        <v>479</v>
      </c>
      <c r="K662" s="301">
        <v>28439895</v>
      </c>
      <c r="L662" s="302">
        <v>108</v>
      </c>
      <c r="M662" s="301">
        <v>366060198</v>
      </c>
      <c r="N662" s="302">
        <v>1880</v>
      </c>
      <c r="O662" s="301">
        <v>6219706</v>
      </c>
      <c r="P662" s="302">
        <v>744</v>
      </c>
      <c r="Q662" s="301">
        <v>4317057</v>
      </c>
      <c r="R662" s="302">
        <v>498</v>
      </c>
      <c r="S662" s="301">
        <v>5067205</v>
      </c>
      <c r="T662" s="301">
        <f t="shared" si="10"/>
        <v>4370</v>
      </c>
      <c r="U662" s="303">
        <v>541</v>
      </c>
    </row>
    <row r="663" spans="1:21" x14ac:dyDescent="0.25">
      <c r="A663" s="300">
        <v>860002459</v>
      </c>
      <c r="B663" s="65" t="s">
        <v>1287</v>
      </c>
      <c r="C663" s="65" t="s">
        <v>511</v>
      </c>
      <c r="D663" s="65" t="s">
        <v>511</v>
      </c>
      <c r="E663" s="65" t="s">
        <v>520</v>
      </c>
      <c r="F663" s="65" t="s">
        <v>521</v>
      </c>
      <c r="G663" s="65" t="s">
        <v>648</v>
      </c>
      <c r="H663" s="84">
        <v>662</v>
      </c>
      <c r="I663" s="301">
        <v>58495837</v>
      </c>
      <c r="J663" s="302">
        <v>634</v>
      </c>
      <c r="K663" s="301">
        <v>20259999</v>
      </c>
      <c r="L663" s="302">
        <v>410</v>
      </c>
      <c r="M663" s="301">
        <v>111600347</v>
      </c>
      <c r="N663" s="302">
        <v>612</v>
      </c>
      <c r="O663" s="301">
        <v>20377170</v>
      </c>
      <c r="P663" s="302">
        <v>550</v>
      </c>
      <c r="Q663" s="301">
        <v>6166917</v>
      </c>
      <c r="R663" s="302">
        <v>545</v>
      </c>
      <c r="S663" s="301">
        <v>4439589</v>
      </c>
      <c r="T663" s="301">
        <f t="shared" si="10"/>
        <v>3413</v>
      </c>
      <c r="U663" s="303">
        <v>419</v>
      </c>
    </row>
    <row r="664" spans="1:21" x14ac:dyDescent="0.25">
      <c r="A664" s="300">
        <v>800001351</v>
      </c>
      <c r="B664" s="65" t="s">
        <v>1288</v>
      </c>
      <c r="C664" s="65" t="s">
        <v>547</v>
      </c>
      <c r="D664" s="65" t="s">
        <v>544</v>
      </c>
      <c r="E664" s="65" t="s">
        <v>520</v>
      </c>
      <c r="F664" s="65" t="s">
        <v>521</v>
      </c>
      <c r="G664" s="65" t="s">
        <v>509</v>
      </c>
      <c r="H664" s="296">
        <v>663</v>
      </c>
      <c r="I664" s="301">
        <v>58397581</v>
      </c>
      <c r="J664" s="302">
        <v>275</v>
      </c>
      <c r="K664" s="301">
        <v>55227642</v>
      </c>
      <c r="L664" s="302">
        <v>8893</v>
      </c>
      <c r="M664" s="301">
        <v>2861517</v>
      </c>
      <c r="N664" s="302">
        <v>3610</v>
      </c>
      <c r="O664" s="301">
        <v>2861516</v>
      </c>
      <c r="P664" s="302">
        <v>1113</v>
      </c>
      <c r="Q664" s="301">
        <v>2666546</v>
      </c>
      <c r="R664" s="302">
        <v>787</v>
      </c>
      <c r="S664" s="301">
        <v>2733090</v>
      </c>
      <c r="T664" s="301">
        <f t="shared" si="10"/>
        <v>15341</v>
      </c>
      <c r="U664" s="303">
        <v>1883</v>
      </c>
    </row>
    <row r="665" spans="1:21" x14ac:dyDescent="0.25">
      <c r="A665" s="300">
        <v>890903471</v>
      </c>
      <c r="B665" s="65" t="s">
        <v>1289</v>
      </c>
      <c r="C665" s="65" t="s">
        <v>505</v>
      </c>
      <c r="D665" s="65" t="s">
        <v>506</v>
      </c>
      <c r="E665" s="65" t="s">
        <v>520</v>
      </c>
      <c r="F665" s="65" t="s">
        <v>521</v>
      </c>
      <c r="G665" s="65" t="s">
        <v>766</v>
      </c>
      <c r="H665" s="84">
        <v>664</v>
      </c>
      <c r="I665" s="301">
        <v>58391248</v>
      </c>
      <c r="J665" s="302">
        <v>317</v>
      </c>
      <c r="K665" s="301">
        <v>46382393</v>
      </c>
      <c r="L665" s="302">
        <v>1976</v>
      </c>
      <c r="M665" s="301">
        <v>23048065</v>
      </c>
      <c r="N665" s="302">
        <v>1475</v>
      </c>
      <c r="O665" s="301">
        <v>7927408</v>
      </c>
      <c r="P665" s="302">
        <v>1253</v>
      </c>
      <c r="Q665" s="301">
        <v>2295640</v>
      </c>
      <c r="R665" s="302">
        <v>985</v>
      </c>
      <c r="S665" s="301">
        <v>1994395</v>
      </c>
      <c r="T665" s="301">
        <f t="shared" si="10"/>
        <v>6670</v>
      </c>
      <c r="U665" s="303">
        <v>782</v>
      </c>
    </row>
    <row r="666" spans="1:21" x14ac:dyDescent="0.25">
      <c r="A666" s="300">
        <v>890304130</v>
      </c>
      <c r="B666" s="65" t="s">
        <v>1290</v>
      </c>
      <c r="C666" s="65" t="s">
        <v>543</v>
      </c>
      <c r="D666" s="65" t="s">
        <v>544</v>
      </c>
      <c r="E666" s="65" t="s">
        <v>520</v>
      </c>
      <c r="F666" s="65" t="s">
        <v>521</v>
      </c>
      <c r="G666" s="65" t="s">
        <v>564</v>
      </c>
      <c r="H666" s="296">
        <v>665</v>
      </c>
      <c r="I666" s="301">
        <v>57781480</v>
      </c>
      <c r="J666" s="302">
        <v>328</v>
      </c>
      <c r="K666" s="301">
        <v>44567642</v>
      </c>
      <c r="L666" s="302">
        <v>311</v>
      </c>
      <c r="M666" s="301">
        <v>142700227</v>
      </c>
      <c r="N666" s="302">
        <v>213</v>
      </c>
      <c r="O666" s="301">
        <v>56215958</v>
      </c>
      <c r="P666" s="302">
        <v>279</v>
      </c>
      <c r="Q666" s="301">
        <v>14095448</v>
      </c>
      <c r="R666" s="302">
        <v>250</v>
      </c>
      <c r="S666" s="301">
        <v>11944718</v>
      </c>
      <c r="T666" s="301">
        <f t="shared" si="10"/>
        <v>2046</v>
      </c>
      <c r="U666" s="303">
        <v>274</v>
      </c>
    </row>
    <row r="667" spans="1:21" x14ac:dyDescent="0.25">
      <c r="A667" s="300">
        <v>800016998</v>
      </c>
      <c r="B667" s="65" t="s">
        <v>1291</v>
      </c>
      <c r="C667" s="65" t="s">
        <v>543</v>
      </c>
      <c r="D667" s="65" t="s">
        <v>544</v>
      </c>
      <c r="E667" s="65" t="s">
        <v>520</v>
      </c>
      <c r="F667" s="65" t="s">
        <v>521</v>
      </c>
      <c r="G667" s="65" t="s">
        <v>545</v>
      </c>
      <c r="H667" s="84">
        <v>666</v>
      </c>
      <c r="I667" s="301">
        <v>57723378</v>
      </c>
      <c r="J667" s="302">
        <v>646</v>
      </c>
      <c r="K667" s="301">
        <v>19784333</v>
      </c>
      <c r="L667" s="302">
        <v>881</v>
      </c>
      <c r="M667" s="301">
        <v>54888812</v>
      </c>
      <c r="N667" s="302">
        <v>676</v>
      </c>
      <c r="O667" s="301">
        <v>17933131</v>
      </c>
      <c r="P667" s="302">
        <v>952</v>
      </c>
      <c r="Q667" s="301">
        <v>3183296</v>
      </c>
      <c r="R667" s="302">
        <v>775</v>
      </c>
      <c r="S667" s="301">
        <v>2798551</v>
      </c>
      <c r="T667" s="301">
        <f t="shared" si="10"/>
        <v>4596</v>
      </c>
      <c r="U667" s="303">
        <v>571</v>
      </c>
    </row>
    <row r="668" spans="1:21" x14ac:dyDescent="0.25">
      <c r="A668" s="300">
        <v>890939355</v>
      </c>
      <c r="B668" s="65" t="s">
        <v>1292</v>
      </c>
      <c r="C668" s="65" t="s">
        <v>580</v>
      </c>
      <c r="D668" s="65" t="s">
        <v>506</v>
      </c>
      <c r="E668" s="65" t="s">
        <v>520</v>
      </c>
      <c r="F668" s="65" t="s">
        <v>521</v>
      </c>
      <c r="G668" s="65" t="s">
        <v>931</v>
      </c>
      <c r="H668" s="296">
        <v>667</v>
      </c>
      <c r="I668" s="301">
        <v>57679503</v>
      </c>
      <c r="J668" s="302">
        <v>864.5</v>
      </c>
      <c r="K668" s="301">
        <v>13509995</v>
      </c>
      <c r="L668" s="302">
        <v>2254</v>
      </c>
      <c r="M668" s="301">
        <v>19549168</v>
      </c>
      <c r="N668" s="302">
        <v>2739</v>
      </c>
      <c r="O668" s="301">
        <v>3990524</v>
      </c>
      <c r="P668" s="302">
        <v>4183</v>
      </c>
      <c r="Q668" s="301">
        <v>489428</v>
      </c>
      <c r="R668" s="302">
        <v>3194</v>
      </c>
      <c r="S668" s="301">
        <v>419263</v>
      </c>
      <c r="T668" s="301">
        <f t="shared" si="10"/>
        <v>13901.5</v>
      </c>
      <c r="U668" s="303">
        <v>1676</v>
      </c>
    </row>
    <row r="669" spans="1:21" x14ac:dyDescent="0.25">
      <c r="A669" s="300">
        <v>890930060</v>
      </c>
      <c r="B669" s="65" t="s">
        <v>1293</v>
      </c>
      <c r="C669" s="65" t="s">
        <v>505</v>
      </c>
      <c r="D669" s="65" t="s">
        <v>506</v>
      </c>
      <c r="E669" s="65" t="s">
        <v>520</v>
      </c>
      <c r="F669" s="65" t="s">
        <v>521</v>
      </c>
      <c r="G669" s="65" t="s">
        <v>656</v>
      </c>
      <c r="H669" s="84">
        <v>668</v>
      </c>
      <c r="I669" s="301">
        <v>57641370</v>
      </c>
      <c r="J669" s="302">
        <v>344.5</v>
      </c>
      <c r="K669" s="301">
        <v>42387750</v>
      </c>
      <c r="L669" s="302">
        <v>1323</v>
      </c>
      <c r="M669" s="301">
        <v>35664490</v>
      </c>
      <c r="N669" s="302">
        <v>1570</v>
      </c>
      <c r="O669" s="301">
        <v>7555995</v>
      </c>
      <c r="P669" s="302">
        <v>6689</v>
      </c>
      <c r="Q669" s="301">
        <v>226960</v>
      </c>
      <c r="R669" s="302">
        <v>4349</v>
      </c>
      <c r="S669" s="301">
        <v>260792</v>
      </c>
      <c r="T669" s="301">
        <f t="shared" si="10"/>
        <v>14943.5</v>
      </c>
      <c r="U669" s="303">
        <v>1840</v>
      </c>
    </row>
    <row r="670" spans="1:21" x14ac:dyDescent="0.25">
      <c r="A670" s="300">
        <v>860015547</v>
      </c>
      <c r="B670" s="65" t="s">
        <v>1294</v>
      </c>
      <c r="C670" s="65" t="s">
        <v>511</v>
      </c>
      <c r="D670" s="65" t="s">
        <v>511</v>
      </c>
      <c r="E670" s="65" t="s">
        <v>520</v>
      </c>
      <c r="F670" s="65" t="s">
        <v>521</v>
      </c>
      <c r="G670" s="65" t="s">
        <v>624</v>
      </c>
      <c r="H670" s="296">
        <v>669</v>
      </c>
      <c r="I670" s="301">
        <v>57476914</v>
      </c>
      <c r="J670" s="302">
        <v>599</v>
      </c>
      <c r="K670" s="301">
        <v>21670761</v>
      </c>
      <c r="L670" s="302">
        <v>1677</v>
      </c>
      <c r="M670" s="301">
        <v>27559506</v>
      </c>
      <c r="N670" s="302">
        <v>500</v>
      </c>
      <c r="O670" s="301">
        <v>24852015</v>
      </c>
      <c r="P670" s="302">
        <v>466</v>
      </c>
      <c r="Q670" s="301">
        <v>7623667</v>
      </c>
      <c r="R670" s="302">
        <v>391</v>
      </c>
      <c r="S670" s="301">
        <v>6750286</v>
      </c>
      <c r="T670" s="301">
        <f t="shared" si="10"/>
        <v>4302</v>
      </c>
      <c r="U670" s="303">
        <v>533</v>
      </c>
    </row>
    <row r="671" spans="1:21" x14ac:dyDescent="0.25">
      <c r="A671" s="300">
        <v>800037527</v>
      </c>
      <c r="B671" s="65" t="s">
        <v>1295</v>
      </c>
      <c r="C671" s="65" t="s">
        <v>1296</v>
      </c>
      <c r="D671" s="65" t="s">
        <v>703</v>
      </c>
      <c r="E671" s="65" t="s">
        <v>520</v>
      </c>
      <c r="F671" s="65" t="s">
        <v>521</v>
      </c>
      <c r="G671" s="65" t="s">
        <v>525</v>
      </c>
      <c r="H671" s="84">
        <v>670</v>
      </c>
      <c r="I671" s="301">
        <v>57357980</v>
      </c>
      <c r="J671" s="302">
        <v>317.5</v>
      </c>
      <c r="K671" s="301">
        <v>46329236</v>
      </c>
      <c r="L671" s="302">
        <v>1590</v>
      </c>
      <c r="M671" s="301">
        <v>29401050</v>
      </c>
      <c r="N671" s="302">
        <v>2246</v>
      </c>
      <c r="O671" s="301">
        <v>5013297</v>
      </c>
      <c r="P671" s="302">
        <v>4479</v>
      </c>
      <c r="Q671" s="301">
        <v>441479</v>
      </c>
      <c r="R671" s="302">
        <v>1397</v>
      </c>
      <c r="S671" s="301">
        <v>1302501</v>
      </c>
      <c r="T671" s="301">
        <f t="shared" si="10"/>
        <v>10699.5</v>
      </c>
      <c r="U671" s="303">
        <v>1282</v>
      </c>
    </row>
    <row r="672" spans="1:21" x14ac:dyDescent="0.25">
      <c r="A672" s="300">
        <v>891202036</v>
      </c>
      <c r="B672" s="65" t="s">
        <v>1297</v>
      </c>
      <c r="C672" s="65" t="s">
        <v>511</v>
      </c>
      <c r="D672" s="65" t="s">
        <v>511</v>
      </c>
      <c r="E672" s="65" t="s">
        <v>520</v>
      </c>
      <c r="F672" s="65" t="s">
        <v>521</v>
      </c>
      <c r="G672" s="65" t="s">
        <v>668</v>
      </c>
      <c r="H672" s="296">
        <v>671</v>
      </c>
      <c r="I672" s="301">
        <v>57286055</v>
      </c>
      <c r="J672" s="302">
        <v>706.5</v>
      </c>
      <c r="K672" s="301">
        <v>17567351</v>
      </c>
      <c r="L672" s="302">
        <v>1914</v>
      </c>
      <c r="M672" s="301">
        <v>23831862</v>
      </c>
      <c r="N672" s="302">
        <v>2476</v>
      </c>
      <c r="O672" s="301">
        <v>4526969</v>
      </c>
      <c r="P672" s="302">
        <v>1357</v>
      </c>
      <c r="Q672" s="301">
        <v>2080932</v>
      </c>
      <c r="R672" s="302">
        <v>3473</v>
      </c>
      <c r="S672" s="301">
        <v>367860</v>
      </c>
      <c r="T672" s="301">
        <f t="shared" si="10"/>
        <v>10597.5</v>
      </c>
      <c r="U672" s="303">
        <v>1273</v>
      </c>
    </row>
    <row r="673" spans="1:21" x14ac:dyDescent="0.25">
      <c r="A673" s="300">
        <v>811018252</v>
      </c>
      <c r="B673" s="65" t="s">
        <v>1298</v>
      </c>
      <c r="C673" s="65" t="s">
        <v>770</v>
      </c>
      <c r="D673" s="65" t="s">
        <v>506</v>
      </c>
      <c r="E673" s="65" t="s">
        <v>520</v>
      </c>
      <c r="F673" s="65" t="s">
        <v>521</v>
      </c>
      <c r="G673" s="65" t="s">
        <v>522</v>
      </c>
      <c r="H673" s="84">
        <v>672</v>
      </c>
      <c r="I673" s="301">
        <v>56904797</v>
      </c>
      <c r="J673" s="302">
        <v>360.5</v>
      </c>
      <c r="K673" s="301">
        <v>40615109</v>
      </c>
      <c r="L673" s="302">
        <v>1557</v>
      </c>
      <c r="M673" s="301">
        <v>30204564</v>
      </c>
      <c r="N673" s="302">
        <v>1562</v>
      </c>
      <c r="O673" s="301">
        <v>7608372</v>
      </c>
      <c r="P673" s="302">
        <v>2210</v>
      </c>
      <c r="Q673" s="301">
        <v>1180108</v>
      </c>
      <c r="R673" s="302">
        <v>1499</v>
      </c>
      <c r="S673" s="301">
        <v>1182336</v>
      </c>
      <c r="T673" s="301">
        <f t="shared" si="10"/>
        <v>7860.5</v>
      </c>
      <c r="U673" s="303">
        <v>921</v>
      </c>
    </row>
    <row r="674" spans="1:21" x14ac:dyDescent="0.25">
      <c r="A674" s="300">
        <v>830034343</v>
      </c>
      <c r="B674" s="65" t="s">
        <v>1299</v>
      </c>
      <c r="C674" s="65" t="s">
        <v>511</v>
      </c>
      <c r="D674" s="65" t="s">
        <v>511</v>
      </c>
      <c r="E674" s="65" t="s">
        <v>520</v>
      </c>
      <c r="F674" s="65" t="s">
        <v>521</v>
      </c>
      <c r="G674" s="65" t="s">
        <v>627</v>
      </c>
      <c r="H674" s="296">
        <v>673</v>
      </c>
      <c r="I674" s="301">
        <v>56855707</v>
      </c>
      <c r="J674" s="302">
        <v>410</v>
      </c>
      <c r="K674" s="301">
        <v>35355466</v>
      </c>
      <c r="L674" s="302">
        <v>1560</v>
      </c>
      <c r="M674" s="301">
        <v>30151680</v>
      </c>
      <c r="N674" s="302">
        <v>419</v>
      </c>
      <c r="O674" s="301">
        <v>30151680</v>
      </c>
      <c r="P674" s="302">
        <v>693</v>
      </c>
      <c r="Q674" s="301">
        <v>4680001</v>
      </c>
      <c r="R674" s="302">
        <v>684</v>
      </c>
      <c r="S674" s="301">
        <v>3315577</v>
      </c>
      <c r="T674" s="301">
        <f t="shared" si="10"/>
        <v>4439</v>
      </c>
      <c r="U674" s="303">
        <v>553</v>
      </c>
    </row>
    <row r="675" spans="1:21" x14ac:dyDescent="0.25">
      <c r="A675" s="300">
        <v>860522583</v>
      </c>
      <c r="B675" s="65" t="s">
        <v>1300</v>
      </c>
      <c r="C675" s="65" t="s">
        <v>511</v>
      </c>
      <c r="D675" s="65" t="s">
        <v>511</v>
      </c>
      <c r="E675" s="65" t="s">
        <v>520</v>
      </c>
      <c r="F675" s="65" t="s">
        <v>521</v>
      </c>
      <c r="G675" s="65" t="s">
        <v>509</v>
      </c>
      <c r="H675" s="84">
        <v>674</v>
      </c>
      <c r="I675" s="301">
        <v>56789066</v>
      </c>
      <c r="J675" s="302">
        <v>277</v>
      </c>
      <c r="K675" s="301">
        <v>54933420</v>
      </c>
      <c r="L675" s="302">
        <v>10574</v>
      </c>
      <c r="M675" s="301">
        <v>1945576</v>
      </c>
      <c r="N675" s="302">
        <v>4933</v>
      </c>
      <c r="O675" s="301">
        <v>1945576</v>
      </c>
      <c r="P675" s="302">
        <v>1538</v>
      </c>
      <c r="Q675" s="301">
        <v>1814489</v>
      </c>
      <c r="R675" s="302">
        <v>984</v>
      </c>
      <c r="S675" s="301">
        <v>1995913</v>
      </c>
      <c r="T675" s="301">
        <f t="shared" si="10"/>
        <v>18980</v>
      </c>
      <c r="U675" s="303">
        <v>2358</v>
      </c>
    </row>
    <row r="676" spans="1:21" x14ac:dyDescent="0.25">
      <c r="A676" s="300">
        <v>805013653</v>
      </c>
      <c r="B676" s="65" t="s">
        <v>1301</v>
      </c>
      <c r="C676" s="65" t="s">
        <v>547</v>
      </c>
      <c r="D676" s="65" t="s">
        <v>544</v>
      </c>
      <c r="E676" s="65" t="s">
        <v>520</v>
      </c>
      <c r="F676" s="65" t="s">
        <v>521</v>
      </c>
      <c r="G676" s="65" t="s">
        <v>528</v>
      </c>
      <c r="H676" s="296">
        <v>675</v>
      </c>
      <c r="I676" s="301">
        <v>56785438</v>
      </c>
      <c r="J676" s="302">
        <v>1052.5</v>
      </c>
      <c r="K676" s="301">
        <v>10489433</v>
      </c>
      <c r="L676" s="302">
        <v>181</v>
      </c>
      <c r="M676" s="301">
        <v>227157971</v>
      </c>
      <c r="N676" s="302">
        <v>342</v>
      </c>
      <c r="O676" s="301">
        <v>36284224</v>
      </c>
      <c r="P676" s="302">
        <v>1596</v>
      </c>
      <c r="Q676" s="301">
        <v>1742503</v>
      </c>
      <c r="R676" s="302">
        <v>918</v>
      </c>
      <c r="S676" s="301">
        <v>2205194</v>
      </c>
      <c r="T676" s="301">
        <f t="shared" si="10"/>
        <v>4764.5</v>
      </c>
      <c r="U676" s="303">
        <v>593</v>
      </c>
    </row>
    <row r="677" spans="1:21" x14ac:dyDescent="0.25">
      <c r="A677" s="300">
        <v>890305571</v>
      </c>
      <c r="B677" s="65" t="s">
        <v>1302</v>
      </c>
      <c r="C677" s="65" t="s">
        <v>547</v>
      </c>
      <c r="D677" s="65" t="s">
        <v>544</v>
      </c>
      <c r="E677" s="65" t="s">
        <v>520</v>
      </c>
      <c r="F677" s="65" t="s">
        <v>521</v>
      </c>
      <c r="G677" s="65" t="s">
        <v>1160</v>
      </c>
      <c r="H677" s="84">
        <v>676</v>
      </c>
      <c r="I677" s="301">
        <v>56666533</v>
      </c>
      <c r="J677" s="302">
        <v>668</v>
      </c>
      <c r="K677" s="301">
        <v>18813478</v>
      </c>
      <c r="L677" s="302">
        <v>692</v>
      </c>
      <c r="M677" s="301">
        <v>69455142</v>
      </c>
      <c r="N677" s="302">
        <v>504</v>
      </c>
      <c r="O677" s="301">
        <v>24684292</v>
      </c>
      <c r="P677" s="302">
        <v>665</v>
      </c>
      <c r="Q677" s="301">
        <v>4976569</v>
      </c>
      <c r="R677" s="302">
        <v>929</v>
      </c>
      <c r="S677" s="301">
        <v>2182979</v>
      </c>
      <c r="T677" s="301">
        <f t="shared" si="10"/>
        <v>4134</v>
      </c>
      <c r="U677" s="303">
        <v>513</v>
      </c>
    </row>
    <row r="678" spans="1:21" x14ac:dyDescent="0.25">
      <c r="A678" s="300">
        <v>890802586</v>
      </c>
      <c r="B678" s="65" t="s">
        <v>1303</v>
      </c>
      <c r="C678" s="65" t="s">
        <v>1296</v>
      </c>
      <c r="D678" s="65" t="s">
        <v>703</v>
      </c>
      <c r="E678" s="65" t="s">
        <v>520</v>
      </c>
      <c r="F678" s="65" t="s">
        <v>521</v>
      </c>
      <c r="G678" s="65" t="s">
        <v>648</v>
      </c>
      <c r="H678" s="296">
        <v>677</v>
      </c>
      <c r="I678" s="301">
        <v>56217966</v>
      </c>
      <c r="J678" s="302">
        <v>662</v>
      </c>
      <c r="K678" s="301">
        <v>19194326</v>
      </c>
      <c r="L678" s="302">
        <v>532</v>
      </c>
      <c r="M678" s="301">
        <v>88831243</v>
      </c>
      <c r="N678" s="302">
        <v>1957</v>
      </c>
      <c r="O678" s="301">
        <v>5951401</v>
      </c>
      <c r="P678" s="302">
        <v>1503</v>
      </c>
      <c r="Q678" s="301">
        <v>1862771</v>
      </c>
      <c r="R678" s="302">
        <v>2469</v>
      </c>
      <c r="S678" s="301">
        <v>601596</v>
      </c>
      <c r="T678" s="301">
        <f t="shared" si="10"/>
        <v>7800</v>
      </c>
      <c r="U678" s="303">
        <v>911</v>
      </c>
    </row>
    <row r="679" spans="1:21" x14ac:dyDescent="0.25">
      <c r="A679" s="300">
        <v>800237268</v>
      </c>
      <c r="B679" s="65" t="s">
        <v>1304</v>
      </c>
      <c r="C679" s="65" t="s">
        <v>547</v>
      </c>
      <c r="D679" s="65" t="s">
        <v>544</v>
      </c>
      <c r="E679" s="65" t="s">
        <v>520</v>
      </c>
      <c r="F679" s="65" t="s">
        <v>521</v>
      </c>
      <c r="G679" s="65" t="s">
        <v>707</v>
      </c>
      <c r="H679" s="84">
        <v>678</v>
      </c>
      <c r="I679" s="301">
        <v>56195220</v>
      </c>
      <c r="J679" s="302">
        <v>1654</v>
      </c>
      <c r="K679" s="301">
        <v>5700052</v>
      </c>
      <c r="L679" s="302">
        <v>2980</v>
      </c>
      <c r="M679" s="301">
        <v>14282219</v>
      </c>
      <c r="N679" s="302">
        <v>6507</v>
      </c>
      <c r="O679" s="301">
        <v>1341368</v>
      </c>
      <c r="P679" s="302">
        <v>3265</v>
      </c>
      <c r="Q679" s="301">
        <v>693185</v>
      </c>
      <c r="R679" s="302">
        <v>697</v>
      </c>
      <c r="S679" s="301">
        <v>3271422</v>
      </c>
      <c r="T679" s="301">
        <f t="shared" si="10"/>
        <v>15781</v>
      </c>
      <c r="U679" s="303">
        <v>1942</v>
      </c>
    </row>
    <row r="680" spans="1:21" x14ac:dyDescent="0.25">
      <c r="A680" s="300">
        <v>832005666</v>
      </c>
      <c r="B680" s="65" t="s">
        <v>1305</v>
      </c>
      <c r="C680" s="65" t="s">
        <v>527</v>
      </c>
      <c r="D680" s="65" t="s">
        <v>506</v>
      </c>
      <c r="E680" s="65" t="s">
        <v>520</v>
      </c>
      <c r="F680" s="65" t="s">
        <v>521</v>
      </c>
      <c r="G680" s="65" t="s">
        <v>627</v>
      </c>
      <c r="H680" s="296">
        <v>679</v>
      </c>
      <c r="I680" s="301">
        <v>55976045</v>
      </c>
      <c r="J680" s="302">
        <v>286.5</v>
      </c>
      <c r="K680" s="301">
        <v>52657421</v>
      </c>
      <c r="L680" s="302">
        <v>3178</v>
      </c>
      <c r="M680" s="301">
        <v>13200000</v>
      </c>
      <c r="N680" s="302">
        <v>3342</v>
      </c>
      <c r="O680" s="301">
        <v>3123095</v>
      </c>
      <c r="P680" s="302">
        <v>1280</v>
      </c>
      <c r="Q680" s="301">
        <v>2244837</v>
      </c>
      <c r="R680" s="302">
        <v>1209</v>
      </c>
      <c r="S680" s="301">
        <v>1554867</v>
      </c>
      <c r="T680" s="301">
        <f t="shared" si="10"/>
        <v>9974.5</v>
      </c>
      <c r="U680" s="303">
        <v>1195</v>
      </c>
    </row>
    <row r="681" spans="1:21" x14ac:dyDescent="0.25">
      <c r="A681" s="300">
        <v>860002026</v>
      </c>
      <c r="B681" s="65" t="s">
        <v>1306</v>
      </c>
      <c r="C681" s="65" t="s">
        <v>511</v>
      </c>
      <c r="D681" s="65" t="s">
        <v>511</v>
      </c>
      <c r="E681" s="65" t="s">
        <v>520</v>
      </c>
      <c r="F681" s="65" t="s">
        <v>521</v>
      </c>
      <c r="G681" s="65" t="s">
        <v>512</v>
      </c>
      <c r="H681" s="84">
        <v>680</v>
      </c>
      <c r="I681" s="301">
        <v>55809794</v>
      </c>
      <c r="J681" s="302">
        <v>625</v>
      </c>
      <c r="K681" s="301">
        <v>20675838</v>
      </c>
      <c r="L681" s="302">
        <v>1137</v>
      </c>
      <c r="M681" s="301">
        <v>41950380</v>
      </c>
      <c r="N681" s="302">
        <v>540</v>
      </c>
      <c r="O681" s="301">
        <v>23420059</v>
      </c>
      <c r="P681" s="302">
        <v>453</v>
      </c>
      <c r="Q681" s="301">
        <v>7942535</v>
      </c>
      <c r="R681" s="302">
        <v>2356</v>
      </c>
      <c r="S681" s="301">
        <v>636711</v>
      </c>
      <c r="T681" s="301">
        <f t="shared" si="10"/>
        <v>5791</v>
      </c>
      <c r="U681" s="303">
        <v>695</v>
      </c>
    </row>
    <row r="682" spans="1:21" x14ac:dyDescent="0.25">
      <c r="A682" s="300">
        <v>890932424</v>
      </c>
      <c r="B682" s="65" t="s">
        <v>1307</v>
      </c>
      <c r="C682" s="65" t="s">
        <v>505</v>
      </c>
      <c r="D682" s="65" t="s">
        <v>506</v>
      </c>
      <c r="E682" s="65" t="s">
        <v>520</v>
      </c>
      <c r="F682" s="65" t="s">
        <v>521</v>
      </c>
      <c r="G682" s="65" t="s">
        <v>707</v>
      </c>
      <c r="H682" s="296">
        <v>681</v>
      </c>
      <c r="I682" s="301">
        <v>55734477</v>
      </c>
      <c r="J682" s="302">
        <v>515</v>
      </c>
      <c r="K682" s="301">
        <v>25911809</v>
      </c>
      <c r="L682" s="302">
        <v>599</v>
      </c>
      <c r="M682" s="301">
        <v>79543621</v>
      </c>
      <c r="N682" s="302">
        <v>811</v>
      </c>
      <c r="O682" s="301">
        <v>14672209</v>
      </c>
      <c r="P682" s="302">
        <v>336</v>
      </c>
      <c r="Q682" s="301">
        <v>11532478</v>
      </c>
      <c r="R682" s="302">
        <v>454</v>
      </c>
      <c r="S682" s="301">
        <v>5702897</v>
      </c>
      <c r="T682" s="301">
        <f t="shared" si="10"/>
        <v>3396</v>
      </c>
      <c r="U682" s="303">
        <v>417</v>
      </c>
    </row>
    <row r="683" spans="1:21" x14ac:dyDescent="0.25">
      <c r="A683" s="300">
        <v>800091549</v>
      </c>
      <c r="B683" s="65" t="s">
        <v>1308</v>
      </c>
      <c r="C683" s="65" t="s">
        <v>1227</v>
      </c>
      <c r="D683" s="65" t="s">
        <v>552</v>
      </c>
      <c r="E683" s="65" t="s">
        <v>520</v>
      </c>
      <c r="F683" s="65" t="s">
        <v>521</v>
      </c>
      <c r="G683" s="65" t="s">
        <v>564</v>
      </c>
      <c r="H683" s="84">
        <v>682</v>
      </c>
      <c r="I683" s="301">
        <v>55695528</v>
      </c>
      <c r="J683" s="302">
        <v>1343.5</v>
      </c>
      <c r="K683" s="301">
        <v>7559271</v>
      </c>
      <c r="L683" s="302">
        <v>283</v>
      </c>
      <c r="M683" s="301">
        <v>156199823</v>
      </c>
      <c r="N683" s="302">
        <v>892</v>
      </c>
      <c r="O683" s="301">
        <v>13242066</v>
      </c>
      <c r="P683" s="302">
        <v>2687</v>
      </c>
      <c r="Q683" s="301">
        <v>907078</v>
      </c>
      <c r="R683" s="302">
        <v>2119</v>
      </c>
      <c r="S683" s="301">
        <v>748188</v>
      </c>
      <c r="T683" s="301">
        <f t="shared" si="10"/>
        <v>8006.5</v>
      </c>
      <c r="U683" s="303">
        <v>936</v>
      </c>
    </row>
    <row r="684" spans="1:21" x14ac:dyDescent="0.25">
      <c r="A684" s="300">
        <v>890904015</v>
      </c>
      <c r="B684" s="65" t="s">
        <v>1309</v>
      </c>
      <c r="C684" s="65" t="s">
        <v>505</v>
      </c>
      <c r="D684" s="65" t="s">
        <v>506</v>
      </c>
      <c r="E684" s="65" t="s">
        <v>520</v>
      </c>
      <c r="F684" s="65" t="s">
        <v>521</v>
      </c>
      <c r="G684" s="65" t="s">
        <v>1310</v>
      </c>
      <c r="H684" s="296">
        <v>683</v>
      </c>
      <c r="I684" s="301">
        <v>55686611</v>
      </c>
      <c r="J684" s="302">
        <v>284</v>
      </c>
      <c r="K684" s="301">
        <v>53012515</v>
      </c>
      <c r="L684" s="302">
        <v>1679</v>
      </c>
      <c r="M684" s="301">
        <v>27516303</v>
      </c>
      <c r="N684" s="302">
        <v>2182</v>
      </c>
      <c r="O684" s="301">
        <v>5186675</v>
      </c>
      <c r="P684" s="302">
        <v>1759</v>
      </c>
      <c r="Q684" s="301">
        <v>1557321</v>
      </c>
      <c r="R684" s="302">
        <v>3429</v>
      </c>
      <c r="S684" s="301">
        <v>374255</v>
      </c>
      <c r="T684" s="301">
        <f t="shared" si="10"/>
        <v>10016</v>
      </c>
      <c r="U684" s="303">
        <v>1200</v>
      </c>
    </row>
    <row r="685" spans="1:21" x14ac:dyDescent="0.25">
      <c r="A685" s="300">
        <v>860002585</v>
      </c>
      <c r="B685" s="65" t="s">
        <v>1311</v>
      </c>
      <c r="C685" s="65" t="s">
        <v>511</v>
      </c>
      <c r="D685" s="65" t="s">
        <v>511</v>
      </c>
      <c r="E685" s="65" t="s">
        <v>520</v>
      </c>
      <c r="F685" s="65" t="s">
        <v>521</v>
      </c>
      <c r="G685" s="65" t="s">
        <v>766</v>
      </c>
      <c r="H685" s="84">
        <v>684</v>
      </c>
      <c r="I685" s="301">
        <v>55641722</v>
      </c>
      <c r="J685" s="302">
        <v>458</v>
      </c>
      <c r="K685" s="301">
        <v>30507025</v>
      </c>
      <c r="L685" s="302">
        <v>958</v>
      </c>
      <c r="M685" s="301">
        <v>49844328</v>
      </c>
      <c r="N685" s="302">
        <v>836</v>
      </c>
      <c r="O685" s="301">
        <v>14283834</v>
      </c>
      <c r="P685" s="302">
        <v>1087</v>
      </c>
      <c r="Q685" s="301">
        <v>2740701</v>
      </c>
      <c r="R685" s="302">
        <v>1120</v>
      </c>
      <c r="S685" s="301">
        <v>1696593</v>
      </c>
      <c r="T685" s="301">
        <f t="shared" si="10"/>
        <v>5143</v>
      </c>
      <c r="U685" s="303">
        <v>630</v>
      </c>
    </row>
    <row r="686" spans="1:21" x14ac:dyDescent="0.25">
      <c r="A686" s="300">
        <v>800019615</v>
      </c>
      <c r="B686" s="65" t="s">
        <v>1312</v>
      </c>
      <c r="C686" s="65" t="s">
        <v>511</v>
      </c>
      <c r="D686" s="65" t="s">
        <v>511</v>
      </c>
      <c r="E686" s="65" t="s">
        <v>520</v>
      </c>
      <c r="F686" s="65" t="s">
        <v>521</v>
      </c>
      <c r="G686" s="65" t="s">
        <v>605</v>
      </c>
      <c r="H686" s="296">
        <v>685</v>
      </c>
      <c r="I686" s="301">
        <v>55567216</v>
      </c>
      <c r="J686" s="302">
        <v>418</v>
      </c>
      <c r="K686" s="301">
        <v>34354998</v>
      </c>
      <c r="L686" s="302">
        <v>823</v>
      </c>
      <c r="M686" s="301">
        <v>58417621</v>
      </c>
      <c r="N686" s="302">
        <v>444</v>
      </c>
      <c r="O686" s="301">
        <v>28188019</v>
      </c>
      <c r="P686" s="302">
        <v>400</v>
      </c>
      <c r="Q686" s="301">
        <v>9097541</v>
      </c>
      <c r="R686" s="302">
        <v>2109</v>
      </c>
      <c r="S686" s="301">
        <v>751387</v>
      </c>
      <c r="T686" s="301">
        <f t="shared" si="10"/>
        <v>4879</v>
      </c>
      <c r="U686" s="303">
        <v>604</v>
      </c>
    </row>
    <row r="687" spans="1:21" x14ac:dyDescent="0.25">
      <c r="A687" s="300">
        <v>860023573</v>
      </c>
      <c r="B687" s="65" t="s">
        <v>1313</v>
      </c>
      <c r="C687" s="65" t="s">
        <v>511</v>
      </c>
      <c r="D687" s="65" t="s">
        <v>511</v>
      </c>
      <c r="E687" s="65" t="s">
        <v>520</v>
      </c>
      <c r="F687" s="65" t="s">
        <v>521</v>
      </c>
      <c r="G687" s="65" t="s">
        <v>564</v>
      </c>
      <c r="H687" s="84">
        <v>686</v>
      </c>
      <c r="I687" s="301">
        <v>55464711</v>
      </c>
      <c r="J687" s="302">
        <v>1568.5</v>
      </c>
      <c r="K687" s="301">
        <v>6101515</v>
      </c>
      <c r="L687" s="302">
        <v>395</v>
      </c>
      <c r="M687" s="301">
        <v>114902668</v>
      </c>
      <c r="N687" s="302">
        <v>245</v>
      </c>
      <c r="O687" s="301">
        <v>49551708</v>
      </c>
      <c r="P687" s="302">
        <v>296</v>
      </c>
      <c r="Q687" s="301">
        <v>13374308</v>
      </c>
      <c r="R687" s="302">
        <v>484</v>
      </c>
      <c r="S687" s="301">
        <v>5279049</v>
      </c>
      <c r="T687" s="301">
        <f t="shared" si="10"/>
        <v>3674.5</v>
      </c>
      <c r="U687" s="303">
        <v>453</v>
      </c>
    </row>
    <row r="688" spans="1:21" x14ac:dyDescent="0.25">
      <c r="A688" s="300">
        <v>800250328</v>
      </c>
      <c r="B688" s="65" t="s">
        <v>1314</v>
      </c>
      <c r="C688" s="65" t="s">
        <v>906</v>
      </c>
      <c r="D688" s="65" t="s">
        <v>733</v>
      </c>
      <c r="E688" s="65" t="s">
        <v>520</v>
      </c>
      <c r="F688" s="65" t="s">
        <v>521</v>
      </c>
      <c r="G688" s="65" t="s">
        <v>618</v>
      </c>
      <c r="H688" s="296">
        <v>687</v>
      </c>
      <c r="I688" s="301">
        <v>55384588</v>
      </c>
      <c r="J688" s="302">
        <v>332</v>
      </c>
      <c r="K688" s="301">
        <v>44248904</v>
      </c>
      <c r="L688" s="302">
        <v>886</v>
      </c>
      <c r="M688" s="301">
        <v>54724266</v>
      </c>
      <c r="N688" s="302">
        <v>957</v>
      </c>
      <c r="O688" s="301">
        <v>12446026</v>
      </c>
      <c r="P688" s="302">
        <v>430</v>
      </c>
      <c r="Q688" s="301">
        <v>8390556</v>
      </c>
      <c r="R688" s="302">
        <v>514</v>
      </c>
      <c r="S688" s="301">
        <v>4811070</v>
      </c>
      <c r="T688" s="301">
        <f t="shared" si="10"/>
        <v>3806</v>
      </c>
      <c r="U688" s="303">
        <v>468</v>
      </c>
    </row>
    <row r="689" spans="1:21" x14ac:dyDescent="0.25">
      <c r="A689" s="300">
        <v>830090773</v>
      </c>
      <c r="B689" s="65" t="s">
        <v>1315</v>
      </c>
      <c r="C689" s="65" t="s">
        <v>511</v>
      </c>
      <c r="D689" s="65" t="s">
        <v>511</v>
      </c>
      <c r="E689" s="65" t="s">
        <v>520</v>
      </c>
      <c r="F689" s="65" t="s">
        <v>521</v>
      </c>
      <c r="G689" s="65" t="s">
        <v>724</v>
      </c>
      <c r="H689" s="84">
        <v>688</v>
      </c>
      <c r="I689" s="301">
        <v>55376493</v>
      </c>
      <c r="J689" s="302">
        <v>431</v>
      </c>
      <c r="K689" s="301">
        <v>33003211</v>
      </c>
      <c r="L689" s="302">
        <v>502</v>
      </c>
      <c r="M689" s="301">
        <v>92719135</v>
      </c>
      <c r="N689" s="302">
        <v>710</v>
      </c>
      <c r="O689" s="301">
        <v>17012248</v>
      </c>
      <c r="P689" s="302">
        <v>323</v>
      </c>
      <c r="Q689" s="301">
        <v>12006974</v>
      </c>
      <c r="R689" s="302">
        <v>434</v>
      </c>
      <c r="S689" s="301">
        <v>6119944</v>
      </c>
      <c r="T689" s="301">
        <f t="shared" si="10"/>
        <v>3088</v>
      </c>
      <c r="U689" s="303">
        <v>385</v>
      </c>
    </row>
    <row r="690" spans="1:21" x14ac:dyDescent="0.25">
      <c r="A690" s="300">
        <v>830035904</v>
      </c>
      <c r="B690" s="65" t="s">
        <v>1316</v>
      </c>
      <c r="C690" s="65" t="s">
        <v>511</v>
      </c>
      <c r="D690" s="65" t="s">
        <v>511</v>
      </c>
      <c r="E690" s="65" t="s">
        <v>520</v>
      </c>
      <c r="F690" s="65" t="s">
        <v>521</v>
      </c>
      <c r="G690" s="65" t="s">
        <v>624</v>
      </c>
      <c r="H690" s="296">
        <v>689</v>
      </c>
      <c r="I690" s="301">
        <v>55276288</v>
      </c>
      <c r="J690" s="302">
        <v>854</v>
      </c>
      <c r="K690" s="301">
        <v>13720316</v>
      </c>
      <c r="L690" s="302">
        <v>3568</v>
      </c>
      <c r="M690" s="301">
        <v>11505139</v>
      </c>
      <c r="N690" s="302">
        <v>1028</v>
      </c>
      <c r="O690" s="301">
        <v>11505139</v>
      </c>
      <c r="P690" s="302">
        <v>7484</v>
      </c>
      <c r="Q690" s="301">
        <v>182596</v>
      </c>
      <c r="R690" s="302">
        <v>1121</v>
      </c>
      <c r="S690" s="301">
        <v>1696058</v>
      </c>
      <c r="T690" s="301">
        <f t="shared" si="10"/>
        <v>14744</v>
      </c>
      <c r="U690" s="303">
        <v>1812</v>
      </c>
    </row>
    <row r="691" spans="1:21" x14ac:dyDescent="0.25">
      <c r="A691" s="300">
        <v>890301291</v>
      </c>
      <c r="B691" s="65" t="s">
        <v>1317</v>
      </c>
      <c r="C691" s="65" t="s">
        <v>511</v>
      </c>
      <c r="D691" s="65" t="s">
        <v>511</v>
      </c>
      <c r="E691" s="65" t="s">
        <v>520</v>
      </c>
      <c r="F691" s="65" t="s">
        <v>521</v>
      </c>
      <c r="G691" s="65" t="s">
        <v>564</v>
      </c>
      <c r="H691" s="84">
        <v>690</v>
      </c>
      <c r="I691" s="301">
        <v>55082548</v>
      </c>
      <c r="J691" s="302">
        <v>320.5</v>
      </c>
      <c r="K691" s="301">
        <v>45467658</v>
      </c>
      <c r="L691" s="302">
        <v>699</v>
      </c>
      <c r="M691" s="301">
        <v>68858104</v>
      </c>
      <c r="N691" s="302">
        <v>456</v>
      </c>
      <c r="O691" s="301">
        <v>27536503</v>
      </c>
      <c r="P691" s="302">
        <v>675</v>
      </c>
      <c r="Q691" s="301">
        <v>4826185</v>
      </c>
      <c r="R691" s="302">
        <v>757</v>
      </c>
      <c r="S691" s="301">
        <v>2920115</v>
      </c>
      <c r="T691" s="301">
        <f t="shared" si="10"/>
        <v>3597.5</v>
      </c>
      <c r="U691" s="303">
        <v>441</v>
      </c>
    </row>
    <row r="692" spans="1:21" x14ac:dyDescent="0.25">
      <c r="A692" s="300">
        <v>811008963</v>
      </c>
      <c r="B692" s="65" t="s">
        <v>1318</v>
      </c>
      <c r="C692" s="65" t="s">
        <v>505</v>
      </c>
      <c r="D692" s="65" t="s">
        <v>506</v>
      </c>
      <c r="E692" s="65" t="s">
        <v>520</v>
      </c>
      <c r="F692" s="65" t="s">
        <v>521</v>
      </c>
      <c r="G692" s="65" t="s">
        <v>517</v>
      </c>
      <c r="H692" s="296">
        <v>691</v>
      </c>
      <c r="I692" s="301">
        <v>55060174</v>
      </c>
      <c r="J692" s="302">
        <v>462.5</v>
      </c>
      <c r="K692" s="301">
        <v>29974513</v>
      </c>
      <c r="L692" s="302">
        <v>472</v>
      </c>
      <c r="M692" s="301">
        <v>97770771</v>
      </c>
      <c r="N692" s="302">
        <v>121</v>
      </c>
      <c r="O692" s="301">
        <v>97770771</v>
      </c>
      <c r="P692" s="302">
        <v>385</v>
      </c>
      <c r="Q692" s="301">
        <v>9571015</v>
      </c>
      <c r="R692" s="302">
        <v>456</v>
      </c>
      <c r="S692" s="301">
        <v>5653998</v>
      </c>
      <c r="T692" s="301">
        <f t="shared" si="10"/>
        <v>2587.5</v>
      </c>
      <c r="U692" s="303">
        <v>328</v>
      </c>
    </row>
    <row r="693" spans="1:21" x14ac:dyDescent="0.25">
      <c r="A693" s="300">
        <v>800161262</v>
      </c>
      <c r="B693" s="65" t="s">
        <v>1319</v>
      </c>
      <c r="C693" s="65" t="s">
        <v>505</v>
      </c>
      <c r="D693" s="65" t="s">
        <v>506</v>
      </c>
      <c r="E693" s="65" t="s">
        <v>520</v>
      </c>
      <c r="F693" s="65" t="s">
        <v>521</v>
      </c>
      <c r="G693" s="65" t="s">
        <v>564</v>
      </c>
      <c r="H693" s="84">
        <v>692</v>
      </c>
      <c r="I693" s="301">
        <v>55001429</v>
      </c>
      <c r="J693" s="302">
        <v>328.5</v>
      </c>
      <c r="K693" s="301">
        <v>44553420</v>
      </c>
      <c r="L693" s="302">
        <v>122</v>
      </c>
      <c r="M693" s="301">
        <v>327795250</v>
      </c>
      <c r="N693" s="302">
        <v>904</v>
      </c>
      <c r="O693" s="301">
        <v>13055061</v>
      </c>
      <c r="P693" s="302">
        <v>548</v>
      </c>
      <c r="Q693" s="301">
        <v>6187554</v>
      </c>
      <c r="R693" s="302">
        <v>462</v>
      </c>
      <c r="S693" s="301">
        <v>5539036</v>
      </c>
      <c r="T693" s="301">
        <f t="shared" si="10"/>
        <v>3056.5</v>
      </c>
      <c r="U693" s="303">
        <v>381</v>
      </c>
    </row>
    <row r="694" spans="1:21" x14ac:dyDescent="0.25">
      <c r="A694" s="300">
        <v>860500480</v>
      </c>
      <c r="B694" s="65" t="s">
        <v>1320</v>
      </c>
      <c r="C694" s="65" t="s">
        <v>511</v>
      </c>
      <c r="D694" s="65" t="s">
        <v>511</v>
      </c>
      <c r="E694" s="65" t="s">
        <v>507</v>
      </c>
      <c r="F694" s="65" t="s">
        <v>508</v>
      </c>
      <c r="G694" s="65" t="s">
        <v>528</v>
      </c>
      <c r="H694" s="296">
        <v>693</v>
      </c>
      <c r="I694" s="301">
        <v>54986371</v>
      </c>
      <c r="J694" s="302">
        <v>799.5</v>
      </c>
      <c r="K694" s="301">
        <v>14910705</v>
      </c>
      <c r="L694" s="302">
        <v>272</v>
      </c>
      <c r="M694" s="301">
        <v>161160681</v>
      </c>
      <c r="N694" s="302">
        <v>263</v>
      </c>
      <c r="O694" s="301">
        <v>46024664</v>
      </c>
      <c r="P694" s="302">
        <v>1199</v>
      </c>
      <c r="Q694" s="301">
        <v>2417246</v>
      </c>
      <c r="R694" s="302">
        <v>1234</v>
      </c>
      <c r="S694" s="301">
        <v>1522628</v>
      </c>
      <c r="T694" s="301">
        <f t="shared" si="10"/>
        <v>4460.5</v>
      </c>
      <c r="U694" s="303">
        <v>555</v>
      </c>
    </row>
    <row r="695" spans="1:21" x14ac:dyDescent="0.25">
      <c r="A695" s="300">
        <v>860031361</v>
      </c>
      <c r="B695" s="65" t="s">
        <v>1321</v>
      </c>
      <c r="C695" s="65" t="s">
        <v>511</v>
      </c>
      <c r="D695" s="65" t="s">
        <v>511</v>
      </c>
      <c r="E695" s="65" t="s">
        <v>520</v>
      </c>
      <c r="F695" s="65" t="s">
        <v>521</v>
      </c>
      <c r="G695" s="65" t="s">
        <v>624</v>
      </c>
      <c r="H695" s="84">
        <v>694</v>
      </c>
      <c r="I695" s="301">
        <v>54829967</v>
      </c>
      <c r="J695" s="302">
        <v>384</v>
      </c>
      <c r="K695" s="301">
        <v>37928823</v>
      </c>
      <c r="L695" s="302">
        <v>985</v>
      </c>
      <c r="M695" s="301">
        <v>48222043</v>
      </c>
      <c r="N695" s="302">
        <v>1345</v>
      </c>
      <c r="O695" s="301">
        <v>8809331</v>
      </c>
      <c r="P695" s="302">
        <v>1705</v>
      </c>
      <c r="Q695" s="301">
        <v>1607081</v>
      </c>
      <c r="R695" s="302">
        <v>2042</v>
      </c>
      <c r="S695" s="301">
        <v>781331</v>
      </c>
      <c r="T695" s="301">
        <f t="shared" si="10"/>
        <v>7155</v>
      </c>
      <c r="U695" s="303">
        <v>840</v>
      </c>
    </row>
    <row r="696" spans="1:21" x14ac:dyDescent="0.25">
      <c r="A696" s="300">
        <v>860502609</v>
      </c>
      <c r="B696" s="65" t="s">
        <v>1322</v>
      </c>
      <c r="C696" s="65" t="s">
        <v>511</v>
      </c>
      <c r="D696" s="65" t="s">
        <v>511</v>
      </c>
      <c r="E696" s="65" t="s">
        <v>520</v>
      </c>
      <c r="F696" s="65" t="s">
        <v>521</v>
      </c>
      <c r="G696" s="65" t="s">
        <v>1323</v>
      </c>
      <c r="H696" s="296">
        <v>695</v>
      </c>
      <c r="I696" s="301">
        <v>54816146</v>
      </c>
      <c r="J696" s="302">
        <v>379</v>
      </c>
      <c r="K696" s="301">
        <v>38605920</v>
      </c>
      <c r="L696" s="302">
        <v>488</v>
      </c>
      <c r="M696" s="301">
        <v>95166175</v>
      </c>
      <c r="N696" s="302">
        <v>282</v>
      </c>
      <c r="O696" s="301">
        <v>43248890</v>
      </c>
      <c r="P696" s="302">
        <v>381</v>
      </c>
      <c r="Q696" s="301">
        <v>9776957</v>
      </c>
      <c r="R696" s="302">
        <v>298</v>
      </c>
      <c r="S696" s="301">
        <v>9662771</v>
      </c>
      <c r="T696" s="301">
        <f t="shared" si="10"/>
        <v>2523</v>
      </c>
      <c r="U696" s="303">
        <v>326</v>
      </c>
    </row>
    <row r="697" spans="1:21" x14ac:dyDescent="0.25">
      <c r="A697" s="300">
        <v>890302646</v>
      </c>
      <c r="B697" s="65" t="s">
        <v>1324</v>
      </c>
      <c r="C697" s="65" t="s">
        <v>511</v>
      </c>
      <c r="D697" s="65" t="s">
        <v>511</v>
      </c>
      <c r="E697" s="65" t="s">
        <v>520</v>
      </c>
      <c r="F697" s="65" t="s">
        <v>521</v>
      </c>
      <c r="G697" s="65" t="s">
        <v>525</v>
      </c>
      <c r="H697" s="84">
        <v>696</v>
      </c>
      <c r="I697" s="301">
        <v>54740463</v>
      </c>
      <c r="J697" s="302">
        <v>311.5</v>
      </c>
      <c r="K697" s="301">
        <v>47543904</v>
      </c>
      <c r="L697" s="302">
        <v>3651</v>
      </c>
      <c r="M697" s="301">
        <v>11176527</v>
      </c>
      <c r="N697" s="302">
        <v>2687</v>
      </c>
      <c r="O697" s="301">
        <v>4100044</v>
      </c>
      <c r="P697" s="302">
        <v>2322</v>
      </c>
      <c r="Q697" s="301">
        <v>1098472</v>
      </c>
      <c r="R697" s="302">
        <v>1682</v>
      </c>
      <c r="S697" s="301">
        <v>1014889</v>
      </c>
      <c r="T697" s="301">
        <f t="shared" si="10"/>
        <v>11349.5</v>
      </c>
      <c r="U697" s="303">
        <v>1364</v>
      </c>
    </row>
    <row r="698" spans="1:21" x14ac:dyDescent="0.25">
      <c r="A698" s="300">
        <v>800040014</v>
      </c>
      <c r="B698" s="65" t="s">
        <v>1325</v>
      </c>
      <c r="C698" s="65" t="s">
        <v>505</v>
      </c>
      <c r="D698" s="65" t="s">
        <v>506</v>
      </c>
      <c r="E698" s="65" t="s">
        <v>520</v>
      </c>
      <c r="F698" s="65" t="s">
        <v>521</v>
      </c>
      <c r="G698" s="65" t="s">
        <v>668</v>
      </c>
      <c r="H698" s="296">
        <v>697</v>
      </c>
      <c r="I698" s="301">
        <v>54583646</v>
      </c>
      <c r="J698" s="302">
        <v>457</v>
      </c>
      <c r="K698" s="301">
        <v>30644883</v>
      </c>
      <c r="L698" s="302">
        <v>1068</v>
      </c>
      <c r="M698" s="301">
        <v>44555901</v>
      </c>
      <c r="N698" s="302">
        <v>2125</v>
      </c>
      <c r="O698" s="301">
        <v>5364577</v>
      </c>
      <c r="P698" s="302">
        <v>983</v>
      </c>
      <c r="Q698" s="301">
        <v>3053348</v>
      </c>
      <c r="R698" s="302">
        <v>451</v>
      </c>
      <c r="S698" s="301">
        <v>5740858</v>
      </c>
      <c r="T698" s="301">
        <f t="shared" si="10"/>
        <v>5781</v>
      </c>
      <c r="U698" s="303">
        <v>693</v>
      </c>
    </row>
    <row r="699" spans="1:21" x14ac:dyDescent="0.25">
      <c r="A699" s="300">
        <v>860001474</v>
      </c>
      <c r="B699" s="65" t="s">
        <v>1326</v>
      </c>
      <c r="C699" s="65" t="s">
        <v>511</v>
      </c>
      <c r="D699" s="65" t="s">
        <v>511</v>
      </c>
      <c r="E699" s="65" t="s">
        <v>520</v>
      </c>
      <c r="F699" s="65" t="s">
        <v>521</v>
      </c>
      <c r="G699" s="65" t="s">
        <v>509</v>
      </c>
      <c r="H699" s="84">
        <v>698</v>
      </c>
      <c r="I699" s="301">
        <v>54557122</v>
      </c>
      <c r="J699" s="302">
        <v>287.5</v>
      </c>
      <c r="K699" s="301">
        <v>52237878</v>
      </c>
      <c r="L699" s="302">
        <v>6762</v>
      </c>
      <c r="M699" s="301">
        <v>4654760</v>
      </c>
      <c r="N699" s="302">
        <v>2433</v>
      </c>
      <c r="O699" s="301">
        <v>4620145</v>
      </c>
      <c r="P699" s="302">
        <v>844</v>
      </c>
      <c r="Q699" s="301">
        <v>3681039</v>
      </c>
      <c r="R699" s="302">
        <v>990</v>
      </c>
      <c r="S699" s="301">
        <v>1979538</v>
      </c>
      <c r="T699" s="301">
        <f t="shared" si="10"/>
        <v>12014.5</v>
      </c>
      <c r="U699" s="303">
        <v>1443</v>
      </c>
    </row>
    <row r="700" spans="1:21" x14ac:dyDescent="0.25">
      <c r="A700" s="300">
        <v>890300684</v>
      </c>
      <c r="B700" s="65" t="s">
        <v>1327</v>
      </c>
      <c r="C700" s="65" t="s">
        <v>547</v>
      </c>
      <c r="D700" s="65" t="s">
        <v>544</v>
      </c>
      <c r="E700" s="65" t="s">
        <v>520</v>
      </c>
      <c r="F700" s="65" t="s">
        <v>521</v>
      </c>
      <c r="G700" s="65" t="s">
        <v>605</v>
      </c>
      <c r="H700" s="296">
        <v>699</v>
      </c>
      <c r="I700" s="301">
        <v>54408801</v>
      </c>
      <c r="J700" s="302">
        <v>463.5</v>
      </c>
      <c r="K700" s="301">
        <v>29724072</v>
      </c>
      <c r="L700" s="302">
        <v>528</v>
      </c>
      <c r="M700" s="301">
        <v>89410045</v>
      </c>
      <c r="N700" s="302">
        <v>252</v>
      </c>
      <c r="O700" s="301">
        <v>47693922</v>
      </c>
      <c r="P700" s="302">
        <v>439</v>
      </c>
      <c r="Q700" s="301">
        <v>8234129</v>
      </c>
      <c r="R700" s="302">
        <v>569</v>
      </c>
      <c r="S700" s="301">
        <v>4234215</v>
      </c>
      <c r="T700" s="301">
        <f t="shared" si="10"/>
        <v>2950.5</v>
      </c>
      <c r="U700" s="303">
        <v>373</v>
      </c>
    </row>
    <row r="701" spans="1:21" x14ac:dyDescent="0.25">
      <c r="A701" s="300">
        <v>890112688</v>
      </c>
      <c r="B701" s="65" t="s">
        <v>1328</v>
      </c>
      <c r="C701" s="65" t="s">
        <v>585</v>
      </c>
      <c r="D701" s="65" t="s">
        <v>586</v>
      </c>
      <c r="E701" s="65" t="s">
        <v>520</v>
      </c>
      <c r="F701" s="65" t="s">
        <v>521</v>
      </c>
      <c r="G701" s="65" t="s">
        <v>509</v>
      </c>
      <c r="H701" s="84">
        <v>700</v>
      </c>
      <c r="I701" s="301">
        <v>54396728</v>
      </c>
      <c r="J701" s="302">
        <v>285.5</v>
      </c>
      <c r="K701" s="301">
        <v>52721798</v>
      </c>
      <c r="L701" s="302">
        <v>9837</v>
      </c>
      <c r="M701" s="301">
        <v>2325610</v>
      </c>
      <c r="N701" s="302">
        <v>4278</v>
      </c>
      <c r="O701" s="301">
        <v>2325610</v>
      </c>
      <c r="P701" s="302">
        <v>1479</v>
      </c>
      <c r="Q701" s="301">
        <v>1904704</v>
      </c>
      <c r="R701" s="302">
        <v>1083</v>
      </c>
      <c r="S701" s="301">
        <v>1776200</v>
      </c>
      <c r="T701" s="301">
        <f t="shared" si="10"/>
        <v>17662.5</v>
      </c>
      <c r="U701" s="303">
        <v>2186</v>
      </c>
    </row>
    <row r="702" spans="1:21" x14ac:dyDescent="0.25">
      <c r="A702" s="300">
        <v>805012610</v>
      </c>
      <c r="B702" s="65" t="s">
        <v>1329</v>
      </c>
      <c r="C702" s="65" t="s">
        <v>547</v>
      </c>
      <c r="D702" s="65" t="s">
        <v>544</v>
      </c>
      <c r="E702" s="65" t="s">
        <v>520</v>
      </c>
      <c r="F702" s="65" t="s">
        <v>521</v>
      </c>
      <c r="G702" s="65" t="s">
        <v>509</v>
      </c>
      <c r="H702" s="296">
        <v>701</v>
      </c>
      <c r="I702" s="301">
        <v>54116572</v>
      </c>
      <c r="J702" s="302">
        <v>446.5</v>
      </c>
      <c r="K702" s="301">
        <v>31769458</v>
      </c>
      <c r="L702" s="302">
        <v>4928</v>
      </c>
      <c r="M702" s="301">
        <v>7652953</v>
      </c>
      <c r="N702" s="302">
        <v>1555</v>
      </c>
      <c r="O702" s="301">
        <v>7652953</v>
      </c>
      <c r="P702" s="302">
        <v>1070</v>
      </c>
      <c r="Q702" s="301">
        <v>2772697</v>
      </c>
      <c r="R702" s="302">
        <v>2401</v>
      </c>
      <c r="S702" s="301">
        <v>624763</v>
      </c>
      <c r="T702" s="301">
        <f t="shared" si="10"/>
        <v>11101.5</v>
      </c>
      <c r="U702" s="303">
        <v>1333</v>
      </c>
    </row>
    <row r="703" spans="1:21" x14ac:dyDescent="0.25">
      <c r="A703" s="300">
        <v>890320250</v>
      </c>
      <c r="B703" s="65" t="s">
        <v>1330</v>
      </c>
      <c r="C703" s="65" t="s">
        <v>834</v>
      </c>
      <c r="D703" s="65" t="s">
        <v>544</v>
      </c>
      <c r="E703" s="65" t="s">
        <v>520</v>
      </c>
      <c r="F703" s="65" t="s">
        <v>521</v>
      </c>
      <c r="G703" s="65" t="s">
        <v>545</v>
      </c>
      <c r="H703" s="84">
        <v>702</v>
      </c>
      <c r="I703" s="301">
        <v>54076712</v>
      </c>
      <c r="J703" s="302">
        <v>343</v>
      </c>
      <c r="K703" s="301">
        <v>42492072</v>
      </c>
      <c r="L703" s="302">
        <v>2413</v>
      </c>
      <c r="M703" s="301">
        <v>18259726</v>
      </c>
      <c r="N703" s="302">
        <v>2028</v>
      </c>
      <c r="O703" s="301">
        <v>5726264</v>
      </c>
      <c r="P703" s="302">
        <v>1427</v>
      </c>
      <c r="Q703" s="301">
        <v>1978007</v>
      </c>
      <c r="R703" s="302">
        <v>241</v>
      </c>
      <c r="S703" s="301">
        <v>12226799</v>
      </c>
      <c r="T703" s="301">
        <f t="shared" si="10"/>
        <v>7154</v>
      </c>
      <c r="U703" s="303">
        <v>841</v>
      </c>
    </row>
    <row r="704" spans="1:21" x14ac:dyDescent="0.25">
      <c r="A704" s="300">
        <v>890302446</v>
      </c>
      <c r="B704" s="65" t="s">
        <v>1331</v>
      </c>
      <c r="C704" s="65" t="s">
        <v>547</v>
      </c>
      <c r="D704" s="65" t="s">
        <v>544</v>
      </c>
      <c r="E704" s="65" t="s">
        <v>520</v>
      </c>
      <c r="F704" s="65" t="s">
        <v>521</v>
      </c>
      <c r="G704" s="65" t="s">
        <v>509</v>
      </c>
      <c r="H704" s="296">
        <v>703</v>
      </c>
      <c r="I704" s="301">
        <v>54023479</v>
      </c>
      <c r="J704" s="302">
        <v>283.5</v>
      </c>
      <c r="K704" s="301">
        <v>53192685</v>
      </c>
      <c r="L704" s="302">
        <v>6636</v>
      </c>
      <c r="M704" s="301">
        <v>4835484</v>
      </c>
      <c r="N704" s="302">
        <v>2615</v>
      </c>
      <c r="O704" s="301">
        <v>4234535</v>
      </c>
      <c r="P704" s="302">
        <v>810</v>
      </c>
      <c r="Q704" s="301">
        <v>3924933</v>
      </c>
      <c r="R704" s="302">
        <v>333</v>
      </c>
      <c r="S704" s="301">
        <v>8467848</v>
      </c>
      <c r="T704" s="301">
        <f t="shared" si="10"/>
        <v>11380.5</v>
      </c>
      <c r="U704" s="303">
        <v>1370</v>
      </c>
    </row>
    <row r="705" spans="1:21" x14ac:dyDescent="0.25">
      <c r="A705" s="300">
        <v>800208785</v>
      </c>
      <c r="B705" s="65" t="s">
        <v>1332</v>
      </c>
      <c r="C705" s="65" t="s">
        <v>511</v>
      </c>
      <c r="D705" s="65" t="s">
        <v>511</v>
      </c>
      <c r="E705" s="65" t="s">
        <v>520</v>
      </c>
      <c r="F705" s="65" t="s">
        <v>521</v>
      </c>
      <c r="G705" s="65" t="s">
        <v>525</v>
      </c>
      <c r="H705" s="84">
        <v>704</v>
      </c>
      <c r="I705" s="301">
        <v>53928309</v>
      </c>
      <c r="J705" s="302">
        <v>360</v>
      </c>
      <c r="K705" s="301">
        <v>40799805</v>
      </c>
      <c r="L705" s="302">
        <v>833</v>
      </c>
      <c r="M705" s="301">
        <v>57788064</v>
      </c>
      <c r="N705" s="302">
        <v>632</v>
      </c>
      <c r="O705" s="301">
        <v>19477051</v>
      </c>
      <c r="P705" s="302">
        <v>658</v>
      </c>
      <c r="Q705" s="301">
        <v>5030886</v>
      </c>
      <c r="R705" s="302">
        <v>701</v>
      </c>
      <c r="S705" s="301">
        <v>3260769</v>
      </c>
      <c r="T705" s="301">
        <f t="shared" si="10"/>
        <v>3888</v>
      </c>
      <c r="U705" s="303">
        <v>480</v>
      </c>
    </row>
    <row r="706" spans="1:21" x14ac:dyDescent="0.25">
      <c r="A706" s="300">
        <v>890301680</v>
      </c>
      <c r="B706" s="65" t="s">
        <v>1333</v>
      </c>
      <c r="C706" s="65" t="s">
        <v>547</v>
      </c>
      <c r="D706" s="65" t="s">
        <v>544</v>
      </c>
      <c r="E706" s="65" t="s">
        <v>520</v>
      </c>
      <c r="F706" s="65" t="s">
        <v>521</v>
      </c>
      <c r="G706" s="65" t="s">
        <v>556</v>
      </c>
      <c r="H706" s="296">
        <v>705</v>
      </c>
      <c r="I706" s="301">
        <v>53884234</v>
      </c>
      <c r="J706" s="302">
        <v>467.5</v>
      </c>
      <c r="K706" s="301">
        <v>29487009</v>
      </c>
      <c r="L706" s="302">
        <v>335</v>
      </c>
      <c r="M706" s="301">
        <v>136072726</v>
      </c>
      <c r="N706" s="302">
        <v>639</v>
      </c>
      <c r="O706" s="301">
        <v>19137370</v>
      </c>
      <c r="P706" s="302">
        <v>801</v>
      </c>
      <c r="Q706" s="301">
        <v>3978985</v>
      </c>
      <c r="R706" s="302">
        <v>802</v>
      </c>
      <c r="S706" s="301">
        <v>2642618</v>
      </c>
      <c r="T706" s="301">
        <f t="shared" ref="T706:T769" si="11">SUM(H706+J706+L706+N706+P706+R706)</f>
        <v>3749.5</v>
      </c>
      <c r="U706" s="303">
        <v>461</v>
      </c>
    </row>
    <row r="707" spans="1:21" x14ac:dyDescent="0.25">
      <c r="A707" s="300">
        <v>802007206</v>
      </c>
      <c r="B707" s="65" t="s">
        <v>1334</v>
      </c>
      <c r="C707" s="65" t="s">
        <v>585</v>
      </c>
      <c r="D707" s="65" t="s">
        <v>586</v>
      </c>
      <c r="E707" s="65" t="s">
        <v>520</v>
      </c>
      <c r="F707" s="65" t="s">
        <v>521</v>
      </c>
      <c r="G707" s="65" t="s">
        <v>601</v>
      </c>
      <c r="H707" s="84">
        <v>706</v>
      </c>
      <c r="I707" s="301">
        <v>53681932</v>
      </c>
      <c r="J707" s="302">
        <v>354.5</v>
      </c>
      <c r="K707" s="301">
        <v>41529947</v>
      </c>
      <c r="L707" s="302">
        <v>3089</v>
      </c>
      <c r="M707" s="301">
        <v>13675646</v>
      </c>
      <c r="N707" s="302">
        <v>2241</v>
      </c>
      <c r="O707" s="301">
        <v>5023673</v>
      </c>
      <c r="P707" s="302">
        <v>716</v>
      </c>
      <c r="Q707" s="301">
        <v>4504062</v>
      </c>
      <c r="R707" s="302">
        <v>604</v>
      </c>
      <c r="S707" s="301">
        <v>3830102</v>
      </c>
      <c r="T707" s="301">
        <f t="shared" si="11"/>
        <v>7710.5</v>
      </c>
      <c r="U707" s="303">
        <v>905</v>
      </c>
    </row>
    <row r="708" spans="1:21" x14ac:dyDescent="0.25">
      <c r="A708" s="300">
        <v>860073093</v>
      </c>
      <c r="B708" s="65" t="s">
        <v>1335</v>
      </c>
      <c r="C708" s="65" t="s">
        <v>511</v>
      </c>
      <c r="D708" s="65" t="s">
        <v>511</v>
      </c>
      <c r="E708" s="65" t="s">
        <v>520</v>
      </c>
      <c r="F708" s="65" t="s">
        <v>521</v>
      </c>
      <c r="G708" s="65" t="s">
        <v>509</v>
      </c>
      <c r="H708" s="296">
        <v>707</v>
      </c>
      <c r="I708" s="301">
        <v>53661762</v>
      </c>
      <c r="J708" s="302">
        <v>299.5</v>
      </c>
      <c r="K708" s="301">
        <v>49975745</v>
      </c>
      <c r="L708" s="302">
        <v>6113</v>
      </c>
      <c r="M708" s="301">
        <v>5500960</v>
      </c>
      <c r="N708" s="302">
        <v>2720</v>
      </c>
      <c r="O708" s="301">
        <v>4016677</v>
      </c>
      <c r="P708" s="302">
        <v>918</v>
      </c>
      <c r="Q708" s="301">
        <v>3332332</v>
      </c>
      <c r="R708" s="302">
        <v>700</v>
      </c>
      <c r="S708" s="301">
        <v>3264296</v>
      </c>
      <c r="T708" s="301">
        <f t="shared" si="11"/>
        <v>11457.5</v>
      </c>
      <c r="U708" s="303">
        <v>1378</v>
      </c>
    </row>
    <row r="709" spans="1:21" x14ac:dyDescent="0.25">
      <c r="A709" s="300">
        <v>891300233</v>
      </c>
      <c r="B709" s="65" t="s">
        <v>1336</v>
      </c>
      <c r="C709" s="65" t="s">
        <v>612</v>
      </c>
      <c r="D709" s="65" t="s">
        <v>544</v>
      </c>
      <c r="E709" s="65" t="s">
        <v>520</v>
      </c>
      <c r="F709" s="65" t="s">
        <v>521</v>
      </c>
      <c r="G709" s="65" t="s">
        <v>656</v>
      </c>
      <c r="H709" s="84">
        <v>708</v>
      </c>
      <c r="I709" s="301">
        <v>53495344</v>
      </c>
      <c r="J709" s="302">
        <v>358.5</v>
      </c>
      <c r="K709" s="301">
        <v>41081708</v>
      </c>
      <c r="L709" s="302">
        <v>4991</v>
      </c>
      <c r="M709" s="301">
        <v>7510885</v>
      </c>
      <c r="N709" s="302">
        <v>2482</v>
      </c>
      <c r="O709" s="301">
        <v>4516821</v>
      </c>
      <c r="P709" s="302">
        <v>1500</v>
      </c>
      <c r="Q709" s="301">
        <v>1866937</v>
      </c>
      <c r="R709" s="302">
        <v>1199</v>
      </c>
      <c r="S709" s="301">
        <v>1572426</v>
      </c>
      <c r="T709" s="301">
        <f t="shared" si="11"/>
        <v>11238.5</v>
      </c>
      <c r="U709" s="303">
        <v>1350</v>
      </c>
    </row>
    <row r="710" spans="1:21" x14ac:dyDescent="0.25">
      <c r="A710" s="300">
        <v>800200598</v>
      </c>
      <c r="B710" s="65" t="s">
        <v>1337</v>
      </c>
      <c r="C710" s="65" t="s">
        <v>511</v>
      </c>
      <c r="D710" s="65" t="s">
        <v>511</v>
      </c>
      <c r="E710" s="65" t="s">
        <v>520</v>
      </c>
      <c r="F710" s="65" t="s">
        <v>521</v>
      </c>
      <c r="G710" s="65" t="s">
        <v>931</v>
      </c>
      <c r="H710" s="296">
        <v>709</v>
      </c>
      <c r="I710" s="301">
        <v>53062348</v>
      </c>
      <c r="J710" s="302">
        <v>1080.5</v>
      </c>
      <c r="K710" s="301">
        <v>10099083</v>
      </c>
      <c r="L710" s="302">
        <v>8794</v>
      </c>
      <c r="M710" s="301">
        <v>2924311</v>
      </c>
      <c r="N710" s="302">
        <v>4229</v>
      </c>
      <c r="O710" s="301">
        <v>2358249</v>
      </c>
      <c r="P710" s="302">
        <v>1344</v>
      </c>
      <c r="Q710" s="301">
        <v>2117897</v>
      </c>
      <c r="R710" s="302">
        <v>2158</v>
      </c>
      <c r="S710" s="301">
        <v>726416</v>
      </c>
      <c r="T710" s="301">
        <f t="shared" si="11"/>
        <v>18314.5</v>
      </c>
      <c r="U710" s="303">
        <v>2274</v>
      </c>
    </row>
    <row r="711" spans="1:21" x14ac:dyDescent="0.25">
      <c r="A711" s="300">
        <v>800184269</v>
      </c>
      <c r="B711" s="65" t="s">
        <v>1338</v>
      </c>
      <c r="C711" s="65" t="s">
        <v>511</v>
      </c>
      <c r="D711" s="65" t="s">
        <v>511</v>
      </c>
      <c r="E711" s="65" t="s">
        <v>520</v>
      </c>
      <c r="F711" s="65" t="s">
        <v>521</v>
      </c>
      <c r="G711" s="65" t="s">
        <v>690</v>
      </c>
      <c r="H711" s="84">
        <v>710</v>
      </c>
      <c r="I711" s="301">
        <v>52989209</v>
      </c>
      <c r="J711" s="302">
        <v>429.5</v>
      </c>
      <c r="K711" s="301">
        <v>33119137</v>
      </c>
      <c r="L711" s="302">
        <v>816</v>
      </c>
      <c r="M711" s="301">
        <v>58517691</v>
      </c>
      <c r="N711" s="302">
        <v>1054</v>
      </c>
      <c r="O711" s="301">
        <v>11141233</v>
      </c>
      <c r="P711" s="302">
        <v>933</v>
      </c>
      <c r="Q711" s="301">
        <v>3259244</v>
      </c>
      <c r="R711" s="302">
        <v>670</v>
      </c>
      <c r="S711" s="301">
        <v>3421794</v>
      </c>
      <c r="T711" s="301">
        <f t="shared" si="11"/>
        <v>4612.5</v>
      </c>
      <c r="U711" s="303">
        <v>577</v>
      </c>
    </row>
    <row r="712" spans="1:21" x14ac:dyDescent="0.25">
      <c r="A712" s="300">
        <v>890302955</v>
      </c>
      <c r="B712" s="65" t="s">
        <v>1339</v>
      </c>
      <c r="C712" s="65" t="s">
        <v>547</v>
      </c>
      <c r="D712" s="65" t="s">
        <v>544</v>
      </c>
      <c r="E712" s="65" t="s">
        <v>520</v>
      </c>
      <c r="F712" s="65" t="s">
        <v>521</v>
      </c>
      <c r="G712" s="65" t="s">
        <v>605</v>
      </c>
      <c r="H712" s="296">
        <v>711</v>
      </c>
      <c r="I712" s="301">
        <v>52954570</v>
      </c>
      <c r="J712" s="302">
        <v>714</v>
      </c>
      <c r="K712" s="301">
        <v>17326948</v>
      </c>
      <c r="L712" s="302">
        <v>761</v>
      </c>
      <c r="M712" s="301">
        <v>63514371</v>
      </c>
      <c r="N712" s="302">
        <v>330</v>
      </c>
      <c r="O712" s="301">
        <v>37759522</v>
      </c>
      <c r="P712" s="302">
        <v>481</v>
      </c>
      <c r="Q712" s="301">
        <v>7388616</v>
      </c>
      <c r="R712" s="302">
        <v>4625</v>
      </c>
      <c r="S712" s="301">
        <v>237056</v>
      </c>
      <c r="T712" s="301">
        <f t="shared" si="11"/>
        <v>7622</v>
      </c>
      <c r="U712" s="303">
        <v>898</v>
      </c>
    </row>
    <row r="713" spans="1:21" x14ac:dyDescent="0.25">
      <c r="A713" s="300">
        <v>800141506</v>
      </c>
      <c r="B713" s="65" t="s">
        <v>1340</v>
      </c>
      <c r="C713" s="65" t="s">
        <v>511</v>
      </c>
      <c r="D713" s="65" t="s">
        <v>511</v>
      </c>
      <c r="E713" s="65" t="s">
        <v>520</v>
      </c>
      <c r="F713" s="65" t="s">
        <v>521</v>
      </c>
      <c r="G713" s="65" t="s">
        <v>656</v>
      </c>
      <c r="H713" s="84">
        <v>712</v>
      </c>
      <c r="I713" s="301">
        <v>52877000</v>
      </c>
      <c r="J713" s="302">
        <v>648</v>
      </c>
      <c r="K713" s="301">
        <v>19696407</v>
      </c>
      <c r="L713" s="302">
        <v>453</v>
      </c>
      <c r="M713" s="301">
        <v>101890865</v>
      </c>
      <c r="N713" s="302">
        <v>1075</v>
      </c>
      <c r="O713" s="301">
        <v>10887575</v>
      </c>
      <c r="P713" s="302">
        <v>2454</v>
      </c>
      <c r="Q713" s="301">
        <v>1023767</v>
      </c>
      <c r="R713" s="302">
        <v>2743</v>
      </c>
      <c r="S713" s="301">
        <v>516272</v>
      </c>
      <c r="T713" s="301">
        <f t="shared" si="11"/>
        <v>8085</v>
      </c>
      <c r="U713" s="303">
        <v>953</v>
      </c>
    </row>
    <row r="714" spans="1:21" x14ac:dyDescent="0.25">
      <c r="A714" s="300">
        <v>860002428</v>
      </c>
      <c r="B714" s="65" t="s">
        <v>1341</v>
      </c>
      <c r="C714" s="65" t="s">
        <v>547</v>
      </c>
      <c r="D714" s="65" t="s">
        <v>544</v>
      </c>
      <c r="E714" s="65" t="s">
        <v>520</v>
      </c>
      <c r="F714" s="65" t="s">
        <v>521</v>
      </c>
      <c r="G714" s="65" t="s">
        <v>564</v>
      </c>
      <c r="H714" s="296">
        <v>713</v>
      </c>
      <c r="I714" s="301">
        <v>52816200</v>
      </c>
      <c r="J714" s="302">
        <v>439</v>
      </c>
      <c r="K714" s="301">
        <v>32347104</v>
      </c>
      <c r="L714" s="302">
        <v>465</v>
      </c>
      <c r="M714" s="301">
        <v>99567418</v>
      </c>
      <c r="N714" s="302">
        <v>251</v>
      </c>
      <c r="O714" s="301">
        <v>48273282</v>
      </c>
      <c r="P714" s="302">
        <v>746</v>
      </c>
      <c r="Q714" s="301">
        <v>4296126</v>
      </c>
      <c r="R714" s="302">
        <v>608</v>
      </c>
      <c r="S714" s="301">
        <v>3790118</v>
      </c>
      <c r="T714" s="301">
        <f t="shared" si="11"/>
        <v>3222</v>
      </c>
      <c r="U714" s="303">
        <v>400</v>
      </c>
    </row>
    <row r="715" spans="1:21" x14ac:dyDescent="0.25">
      <c r="A715" s="300">
        <v>890311243</v>
      </c>
      <c r="B715" s="65" t="s">
        <v>1342</v>
      </c>
      <c r="C715" s="65" t="s">
        <v>547</v>
      </c>
      <c r="D715" s="65" t="s">
        <v>544</v>
      </c>
      <c r="E715" s="65" t="s">
        <v>520</v>
      </c>
      <c r="F715" s="65" t="s">
        <v>521</v>
      </c>
      <c r="G715" s="65" t="s">
        <v>668</v>
      </c>
      <c r="H715" s="84">
        <v>714</v>
      </c>
      <c r="I715" s="301">
        <v>52756612</v>
      </c>
      <c r="J715" s="302">
        <v>520.5</v>
      </c>
      <c r="K715" s="301">
        <v>25738179</v>
      </c>
      <c r="L715" s="302">
        <v>919</v>
      </c>
      <c r="M715" s="301">
        <v>52456053</v>
      </c>
      <c r="N715" s="302">
        <v>1581</v>
      </c>
      <c r="O715" s="301">
        <v>7481338</v>
      </c>
      <c r="P715" s="302">
        <v>783</v>
      </c>
      <c r="Q715" s="301">
        <v>4086029</v>
      </c>
      <c r="R715" s="302">
        <v>1191</v>
      </c>
      <c r="S715" s="301">
        <v>1582793</v>
      </c>
      <c r="T715" s="301">
        <f t="shared" si="11"/>
        <v>5708.5</v>
      </c>
      <c r="U715" s="303">
        <v>682</v>
      </c>
    </row>
    <row r="716" spans="1:21" x14ac:dyDescent="0.25">
      <c r="A716" s="300">
        <v>817002589</v>
      </c>
      <c r="B716" s="65" t="s">
        <v>1343</v>
      </c>
      <c r="C716" s="65" t="s">
        <v>758</v>
      </c>
      <c r="D716" s="65" t="s">
        <v>714</v>
      </c>
      <c r="E716" s="65" t="s">
        <v>520</v>
      </c>
      <c r="F716" s="65" t="s">
        <v>521</v>
      </c>
      <c r="G716" s="65" t="s">
        <v>610</v>
      </c>
      <c r="H716" s="296">
        <v>715</v>
      </c>
      <c r="I716" s="301">
        <v>52672140</v>
      </c>
      <c r="J716" s="302">
        <v>445</v>
      </c>
      <c r="K716" s="301">
        <v>31849057</v>
      </c>
      <c r="L716" s="302">
        <v>1104</v>
      </c>
      <c r="M716" s="301">
        <v>42842288</v>
      </c>
      <c r="N716" s="302">
        <v>1175</v>
      </c>
      <c r="O716" s="301">
        <v>9939876</v>
      </c>
      <c r="P716" s="302">
        <v>1191</v>
      </c>
      <c r="Q716" s="301">
        <v>2437642</v>
      </c>
      <c r="R716" s="302">
        <v>831</v>
      </c>
      <c r="S716" s="301">
        <v>2546409</v>
      </c>
      <c r="T716" s="301">
        <f t="shared" si="11"/>
        <v>5461</v>
      </c>
      <c r="U716" s="303">
        <v>658</v>
      </c>
    </row>
    <row r="717" spans="1:21" x14ac:dyDescent="0.25">
      <c r="A717" s="300">
        <v>800210144</v>
      </c>
      <c r="B717" s="65" t="s">
        <v>1344</v>
      </c>
      <c r="C717" s="65" t="s">
        <v>547</v>
      </c>
      <c r="D717" s="65" t="s">
        <v>544</v>
      </c>
      <c r="E717" s="65" t="s">
        <v>520</v>
      </c>
      <c r="F717" s="65" t="s">
        <v>521</v>
      </c>
      <c r="G717" s="65" t="s">
        <v>525</v>
      </c>
      <c r="H717" s="84">
        <v>716</v>
      </c>
      <c r="I717" s="301">
        <v>52319387</v>
      </c>
      <c r="J717" s="302">
        <v>310.5</v>
      </c>
      <c r="K717" s="301">
        <v>47737350</v>
      </c>
      <c r="L717" s="302">
        <v>1790</v>
      </c>
      <c r="M717" s="301">
        <v>25599670</v>
      </c>
      <c r="N717" s="302">
        <v>2399</v>
      </c>
      <c r="O717" s="301">
        <v>4677982</v>
      </c>
      <c r="P717" s="302">
        <v>1429</v>
      </c>
      <c r="Q717" s="301">
        <v>1976238</v>
      </c>
      <c r="R717" s="302">
        <v>914</v>
      </c>
      <c r="S717" s="301">
        <v>2238608</v>
      </c>
      <c r="T717" s="301">
        <f t="shared" si="11"/>
        <v>7558.5</v>
      </c>
      <c r="U717" s="303">
        <v>892</v>
      </c>
    </row>
    <row r="718" spans="1:21" x14ac:dyDescent="0.25">
      <c r="A718" s="300">
        <v>890210493</v>
      </c>
      <c r="B718" s="65" t="s">
        <v>1345</v>
      </c>
      <c r="C718" s="65" t="s">
        <v>732</v>
      </c>
      <c r="D718" s="65" t="s">
        <v>733</v>
      </c>
      <c r="E718" s="65" t="s">
        <v>520</v>
      </c>
      <c r="F718" s="65" t="s">
        <v>521</v>
      </c>
      <c r="G718" s="65" t="s">
        <v>509</v>
      </c>
      <c r="H718" s="296">
        <v>717</v>
      </c>
      <c r="I718" s="301">
        <v>52190904</v>
      </c>
      <c r="J718" s="302">
        <v>359.5</v>
      </c>
      <c r="K718" s="301">
        <v>40924588</v>
      </c>
      <c r="L718" s="302">
        <v>8653</v>
      </c>
      <c r="M718" s="301">
        <v>3021038</v>
      </c>
      <c r="N718" s="302">
        <v>3435</v>
      </c>
      <c r="O718" s="301">
        <v>3021038</v>
      </c>
      <c r="P718" s="302">
        <v>1525</v>
      </c>
      <c r="Q718" s="301">
        <v>1833535</v>
      </c>
      <c r="R718" s="302">
        <v>1270</v>
      </c>
      <c r="S718" s="301">
        <v>1477759</v>
      </c>
      <c r="T718" s="301">
        <f t="shared" si="11"/>
        <v>15959.5</v>
      </c>
      <c r="U718" s="303">
        <v>1972</v>
      </c>
    </row>
    <row r="719" spans="1:21" x14ac:dyDescent="0.25">
      <c r="A719" s="300">
        <v>860048867</v>
      </c>
      <c r="B719" s="65" t="s">
        <v>1346</v>
      </c>
      <c r="C719" s="65" t="s">
        <v>511</v>
      </c>
      <c r="D719" s="65" t="s">
        <v>511</v>
      </c>
      <c r="E719" s="65" t="s">
        <v>520</v>
      </c>
      <c r="F719" s="65" t="s">
        <v>521</v>
      </c>
      <c r="G719" s="65" t="s">
        <v>564</v>
      </c>
      <c r="H719" s="84">
        <v>718</v>
      </c>
      <c r="I719" s="301">
        <v>52130138</v>
      </c>
      <c r="J719" s="302">
        <v>752.5</v>
      </c>
      <c r="K719" s="301">
        <v>16145925</v>
      </c>
      <c r="L719" s="302">
        <v>562</v>
      </c>
      <c r="M719" s="301">
        <v>85194353</v>
      </c>
      <c r="N719" s="302">
        <v>845</v>
      </c>
      <c r="O719" s="301">
        <v>14143291</v>
      </c>
      <c r="P719" s="302">
        <v>776</v>
      </c>
      <c r="Q719" s="301">
        <v>4125163</v>
      </c>
      <c r="R719" s="302">
        <v>1245</v>
      </c>
      <c r="S719" s="301">
        <v>1509440</v>
      </c>
      <c r="T719" s="301">
        <f t="shared" si="11"/>
        <v>4898.5</v>
      </c>
      <c r="U719" s="303">
        <v>605</v>
      </c>
    </row>
    <row r="720" spans="1:21" x14ac:dyDescent="0.25">
      <c r="A720" s="300">
        <v>890929951</v>
      </c>
      <c r="B720" s="65" t="s">
        <v>1347</v>
      </c>
      <c r="C720" s="65" t="s">
        <v>570</v>
      </c>
      <c r="D720" s="65" t="s">
        <v>506</v>
      </c>
      <c r="E720" s="65" t="s">
        <v>520</v>
      </c>
      <c r="F720" s="65" t="s">
        <v>521</v>
      </c>
      <c r="G720" s="65" t="s">
        <v>839</v>
      </c>
      <c r="H720" s="296">
        <v>719</v>
      </c>
      <c r="I720" s="301">
        <v>52035439</v>
      </c>
      <c r="J720" s="302">
        <v>426.5</v>
      </c>
      <c r="K720" s="301">
        <v>33294931</v>
      </c>
      <c r="L720" s="302">
        <v>1157</v>
      </c>
      <c r="M720" s="301">
        <v>41206349</v>
      </c>
      <c r="N720" s="302">
        <v>1023</v>
      </c>
      <c r="O720" s="301">
        <v>11566387</v>
      </c>
      <c r="P720" s="302">
        <v>698</v>
      </c>
      <c r="Q720" s="301">
        <v>4638797</v>
      </c>
      <c r="R720" s="302">
        <v>635</v>
      </c>
      <c r="S720" s="301">
        <v>3604110</v>
      </c>
      <c r="T720" s="301">
        <f t="shared" si="11"/>
        <v>4658.5</v>
      </c>
      <c r="U720" s="303">
        <v>584</v>
      </c>
    </row>
    <row r="721" spans="1:21" x14ac:dyDescent="0.25">
      <c r="A721" s="300">
        <v>830022381</v>
      </c>
      <c r="B721" s="65" t="s">
        <v>1348</v>
      </c>
      <c r="C721" s="65" t="s">
        <v>899</v>
      </c>
      <c r="D721" s="65" t="s">
        <v>552</v>
      </c>
      <c r="E721" s="65" t="s">
        <v>520</v>
      </c>
      <c r="F721" s="65" t="s">
        <v>521</v>
      </c>
      <c r="G721" s="65" t="s">
        <v>564</v>
      </c>
      <c r="H721" s="84">
        <v>720</v>
      </c>
      <c r="I721" s="301">
        <v>51920420</v>
      </c>
      <c r="J721" s="302">
        <v>324.5</v>
      </c>
      <c r="K721" s="301">
        <v>44994196</v>
      </c>
      <c r="L721" s="302">
        <v>1376</v>
      </c>
      <c r="M721" s="301">
        <v>34372860</v>
      </c>
      <c r="N721" s="302">
        <v>865</v>
      </c>
      <c r="O721" s="301">
        <v>13707664</v>
      </c>
      <c r="P721" s="302">
        <v>651</v>
      </c>
      <c r="Q721" s="301">
        <v>5097704</v>
      </c>
      <c r="R721" s="302">
        <v>908</v>
      </c>
      <c r="S721" s="301">
        <v>2268522</v>
      </c>
      <c r="T721" s="301">
        <f t="shared" si="11"/>
        <v>4844.5</v>
      </c>
      <c r="U721" s="303">
        <v>602</v>
      </c>
    </row>
    <row r="722" spans="1:21" x14ac:dyDescent="0.25">
      <c r="A722" s="300">
        <v>813003663</v>
      </c>
      <c r="B722" s="65" t="s">
        <v>1349</v>
      </c>
      <c r="C722" s="65" t="s">
        <v>727</v>
      </c>
      <c r="D722" s="65" t="s">
        <v>714</v>
      </c>
      <c r="E722" s="65" t="s">
        <v>520</v>
      </c>
      <c r="F722" s="65" t="s">
        <v>521</v>
      </c>
      <c r="G722" s="65" t="s">
        <v>525</v>
      </c>
      <c r="H722" s="296">
        <v>721</v>
      </c>
      <c r="I722" s="301">
        <v>51901928</v>
      </c>
      <c r="J722" s="302">
        <v>337</v>
      </c>
      <c r="K722" s="301">
        <v>43505512</v>
      </c>
      <c r="L722" s="302">
        <v>840</v>
      </c>
      <c r="M722" s="301">
        <v>57533166</v>
      </c>
      <c r="N722" s="302">
        <v>466</v>
      </c>
      <c r="O722" s="301">
        <v>26972416</v>
      </c>
      <c r="P722" s="302">
        <v>158</v>
      </c>
      <c r="Q722" s="301">
        <v>24974001</v>
      </c>
      <c r="R722" s="302">
        <v>113</v>
      </c>
      <c r="S722" s="301">
        <v>24513198</v>
      </c>
      <c r="T722" s="301">
        <f t="shared" si="11"/>
        <v>2635</v>
      </c>
      <c r="U722" s="303">
        <v>337</v>
      </c>
    </row>
    <row r="723" spans="1:21" x14ac:dyDescent="0.25">
      <c r="A723" s="300">
        <v>890102110</v>
      </c>
      <c r="B723" s="65" t="s">
        <v>1350</v>
      </c>
      <c r="C723" s="65" t="s">
        <v>585</v>
      </c>
      <c r="D723" s="65" t="s">
        <v>586</v>
      </c>
      <c r="E723" s="65" t="s">
        <v>520</v>
      </c>
      <c r="F723" s="65" t="s">
        <v>521</v>
      </c>
      <c r="G723" s="65" t="s">
        <v>525</v>
      </c>
      <c r="H723" s="84">
        <v>722</v>
      </c>
      <c r="I723" s="301">
        <v>51867645</v>
      </c>
      <c r="J723" s="302">
        <v>718</v>
      </c>
      <c r="K723" s="301">
        <v>17200764</v>
      </c>
      <c r="L723" s="302">
        <v>723</v>
      </c>
      <c r="M723" s="301">
        <v>66946095</v>
      </c>
      <c r="N723" s="302">
        <v>1025</v>
      </c>
      <c r="O723" s="301">
        <v>11557466</v>
      </c>
      <c r="P723" s="302">
        <v>914</v>
      </c>
      <c r="Q723" s="301">
        <v>3358932</v>
      </c>
      <c r="R723" s="302">
        <v>1048</v>
      </c>
      <c r="S723" s="301">
        <v>1854444</v>
      </c>
      <c r="T723" s="301">
        <f t="shared" si="11"/>
        <v>5150</v>
      </c>
      <c r="U723" s="303">
        <v>636</v>
      </c>
    </row>
    <row r="724" spans="1:21" x14ac:dyDescent="0.25">
      <c r="A724" s="300">
        <v>811029972</v>
      </c>
      <c r="B724" s="65" t="s">
        <v>1351</v>
      </c>
      <c r="C724" s="65" t="s">
        <v>505</v>
      </c>
      <c r="D724" s="65" t="s">
        <v>506</v>
      </c>
      <c r="E724" s="65" t="s">
        <v>520</v>
      </c>
      <c r="F724" s="65" t="s">
        <v>521</v>
      </c>
      <c r="G724" s="65" t="s">
        <v>564</v>
      </c>
      <c r="H724" s="296">
        <v>723</v>
      </c>
      <c r="I724" s="301">
        <v>51779772</v>
      </c>
      <c r="J724" s="302">
        <v>2218</v>
      </c>
      <c r="K724" s="301">
        <v>3706960</v>
      </c>
      <c r="L724" s="302">
        <v>718</v>
      </c>
      <c r="M724" s="301">
        <v>67363466</v>
      </c>
      <c r="N724" s="302">
        <v>4028</v>
      </c>
      <c r="O724" s="301">
        <v>2504861</v>
      </c>
      <c r="P724" s="302">
        <v>4262</v>
      </c>
      <c r="Q724" s="301">
        <v>478005</v>
      </c>
      <c r="R724" s="302">
        <v>2796</v>
      </c>
      <c r="S724" s="301">
        <v>505060</v>
      </c>
      <c r="T724" s="301">
        <f t="shared" si="11"/>
        <v>14745</v>
      </c>
      <c r="U724" s="303">
        <v>1816</v>
      </c>
    </row>
    <row r="725" spans="1:21" x14ac:dyDescent="0.25">
      <c r="A725" s="300">
        <v>817001687</v>
      </c>
      <c r="B725" s="65" t="s">
        <v>1352</v>
      </c>
      <c r="C725" s="65" t="s">
        <v>727</v>
      </c>
      <c r="D725" s="65" t="s">
        <v>714</v>
      </c>
      <c r="E725" s="65" t="s">
        <v>520</v>
      </c>
      <c r="F725" s="65" t="s">
        <v>521</v>
      </c>
      <c r="G725" s="65" t="s">
        <v>525</v>
      </c>
      <c r="H725" s="84">
        <v>724</v>
      </c>
      <c r="I725" s="301">
        <v>51746229</v>
      </c>
      <c r="J725" s="302">
        <v>352</v>
      </c>
      <c r="K725" s="301">
        <v>41620875</v>
      </c>
      <c r="L725" s="302">
        <v>594</v>
      </c>
      <c r="M725" s="301">
        <v>80005531</v>
      </c>
      <c r="N725" s="302">
        <v>472</v>
      </c>
      <c r="O725" s="301">
        <v>26558994</v>
      </c>
      <c r="P725" s="302">
        <v>163</v>
      </c>
      <c r="Q725" s="301">
        <v>23867399</v>
      </c>
      <c r="R725" s="302">
        <v>135</v>
      </c>
      <c r="S725" s="301">
        <v>21999246</v>
      </c>
      <c r="T725" s="301">
        <f t="shared" si="11"/>
        <v>2440</v>
      </c>
      <c r="U725" s="303">
        <v>320</v>
      </c>
    </row>
    <row r="726" spans="1:21" x14ac:dyDescent="0.25">
      <c r="A726" s="300">
        <v>890312379</v>
      </c>
      <c r="B726" s="65" t="s">
        <v>1353</v>
      </c>
      <c r="C726" s="65" t="s">
        <v>547</v>
      </c>
      <c r="D726" s="65" t="s">
        <v>544</v>
      </c>
      <c r="E726" s="65" t="s">
        <v>520</v>
      </c>
      <c r="F726" s="65" t="s">
        <v>521</v>
      </c>
      <c r="G726" s="65" t="s">
        <v>509</v>
      </c>
      <c r="H726" s="296">
        <v>725</v>
      </c>
      <c r="I726" s="301">
        <v>51690788</v>
      </c>
      <c r="J726" s="302">
        <v>292</v>
      </c>
      <c r="K726" s="301">
        <v>51492864</v>
      </c>
      <c r="L726" s="302">
        <v>12547</v>
      </c>
      <c r="M726" s="301">
        <v>1257572</v>
      </c>
      <c r="N726" s="302">
        <v>6801</v>
      </c>
      <c r="O726" s="301">
        <v>1257572</v>
      </c>
      <c r="P726" s="302">
        <v>2622</v>
      </c>
      <c r="Q726" s="301">
        <v>938287</v>
      </c>
      <c r="R726" s="302">
        <v>363</v>
      </c>
      <c r="S726" s="301">
        <v>7724407</v>
      </c>
      <c r="T726" s="301">
        <f t="shared" si="11"/>
        <v>23350</v>
      </c>
      <c r="U726" s="303">
        <v>2961</v>
      </c>
    </row>
    <row r="727" spans="1:21" x14ac:dyDescent="0.25">
      <c r="A727" s="300">
        <v>800164590</v>
      </c>
      <c r="B727" s="65" t="s">
        <v>1354</v>
      </c>
      <c r="C727" s="65" t="s">
        <v>585</v>
      </c>
      <c r="D727" s="65" t="s">
        <v>586</v>
      </c>
      <c r="E727" s="65" t="s">
        <v>520</v>
      </c>
      <c r="F727" s="65" t="s">
        <v>521</v>
      </c>
      <c r="G727" s="65" t="s">
        <v>528</v>
      </c>
      <c r="H727" s="84">
        <v>726</v>
      </c>
      <c r="I727" s="301">
        <v>51677175</v>
      </c>
      <c r="J727" s="302">
        <v>390</v>
      </c>
      <c r="K727" s="301">
        <v>37393380</v>
      </c>
      <c r="L727" s="302">
        <v>1168</v>
      </c>
      <c r="M727" s="301">
        <v>40927275</v>
      </c>
      <c r="N727" s="302">
        <v>1586</v>
      </c>
      <c r="O727" s="301">
        <v>7454415</v>
      </c>
      <c r="P727" s="302">
        <v>1730</v>
      </c>
      <c r="Q727" s="301">
        <v>1584076</v>
      </c>
      <c r="R727" s="302">
        <v>1159</v>
      </c>
      <c r="S727" s="301">
        <v>1627842</v>
      </c>
      <c r="T727" s="301">
        <f t="shared" si="11"/>
        <v>6759</v>
      </c>
      <c r="U727" s="303">
        <v>796</v>
      </c>
    </row>
    <row r="728" spans="1:21" x14ac:dyDescent="0.25">
      <c r="A728" s="300">
        <v>860506688</v>
      </c>
      <c r="B728" s="65" t="s">
        <v>1355</v>
      </c>
      <c r="C728" s="65" t="s">
        <v>511</v>
      </c>
      <c r="D728" s="65" t="s">
        <v>511</v>
      </c>
      <c r="E728" s="65" t="s">
        <v>520</v>
      </c>
      <c r="F728" s="65" t="s">
        <v>521</v>
      </c>
      <c r="G728" s="65" t="s">
        <v>668</v>
      </c>
      <c r="H728" s="296">
        <v>727</v>
      </c>
      <c r="I728" s="301">
        <v>51599933</v>
      </c>
      <c r="J728" s="302">
        <v>699</v>
      </c>
      <c r="K728" s="301">
        <v>17744746</v>
      </c>
      <c r="L728" s="302">
        <v>1352</v>
      </c>
      <c r="M728" s="301">
        <v>34824893</v>
      </c>
      <c r="N728" s="302">
        <v>3889</v>
      </c>
      <c r="O728" s="301">
        <v>2635441</v>
      </c>
      <c r="P728" s="302">
        <v>4484</v>
      </c>
      <c r="Q728" s="301">
        <v>440620</v>
      </c>
      <c r="R728" s="302">
        <v>1976</v>
      </c>
      <c r="S728" s="301">
        <v>819416</v>
      </c>
      <c r="T728" s="301">
        <f t="shared" si="11"/>
        <v>13127</v>
      </c>
      <c r="U728" s="303">
        <v>1599</v>
      </c>
    </row>
    <row r="729" spans="1:21" x14ac:dyDescent="0.25">
      <c r="A729" s="300">
        <v>817000719</v>
      </c>
      <c r="B729" s="65" t="s">
        <v>1356</v>
      </c>
      <c r="C729" s="65" t="s">
        <v>547</v>
      </c>
      <c r="D729" s="65" t="s">
        <v>544</v>
      </c>
      <c r="E729" s="65" t="s">
        <v>520</v>
      </c>
      <c r="F729" s="65" t="s">
        <v>521</v>
      </c>
      <c r="G729" s="65" t="s">
        <v>525</v>
      </c>
      <c r="H729" s="84">
        <v>728</v>
      </c>
      <c r="I729" s="301">
        <v>51549817</v>
      </c>
      <c r="J729" s="302">
        <v>297.5</v>
      </c>
      <c r="K729" s="301">
        <v>50362507</v>
      </c>
      <c r="L729" s="302">
        <v>4654</v>
      </c>
      <c r="M729" s="301">
        <v>8296734</v>
      </c>
      <c r="N729" s="302">
        <v>3089</v>
      </c>
      <c r="O729" s="301">
        <v>3436267</v>
      </c>
      <c r="P729" s="302">
        <v>1874</v>
      </c>
      <c r="Q729" s="301">
        <v>1438157</v>
      </c>
      <c r="R729" s="302">
        <v>1037</v>
      </c>
      <c r="S729" s="301">
        <v>1876697</v>
      </c>
      <c r="T729" s="301">
        <f t="shared" si="11"/>
        <v>11679.5</v>
      </c>
      <c r="U729" s="303">
        <v>1409</v>
      </c>
    </row>
    <row r="730" spans="1:21" x14ac:dyDescent="0.25">
      <c r="A730" s="300">
        <v>802001105</v>
      </c>
      <c r="B730" s="65" t="s">
        <v>1357</v>
      </c>
      <c r="C730" s="65" t="s">
        <v>585</v>
      </c>
      <c r="D730" s="65" t="s">
        <v>586</v>
      </c>
      <c r="E730" s="65" t="s">
        <v>520</v>
      </c>
      <c r="F730" s="65" t="s">
        <v>521</v>
      </c>
      <c r="G730" s="65" t="s">
        <v>525</v>
      </c>
      <c r="H730" s="296">
        <v>729</v>
      </c>
      <c r="I730" s="301">
        <v>51515651</v>
      </c>
      <c r="J730" s="302">
        <v>463</v>
      </c>
      <c r="K730" s="301">
        <v>29932939</v>
      </c>
      <c r="L730" s="302">
        <v>754</v>
      </c>
      <c r="M730" s="301">
        <v>64039677</v>
      </c>
      <c r="N730" s="302">
        <v>1146</v>
      </c>
      <c r="O730" s="301">
        <v>10226171</v>
      </c>
      <c r="P730" s="302">
        <v>953</v>
      </c>
      <c r="Q730" s="301">
        <v>3182402</v>
      </c>
      <c r="R730" s="302">
        <v>1036</v>
      </c>
      <c r="S730" s="301">
        <v>1877039</v>
      </c>
      <c r="T730" s="301">
        <f t="shared" si="11"/>
        <v>5081</v>
      </c>
      <c r="U730" s="303">
        <v>625</v>
      </c>
    </row>
    <row r="731" spans="1:21" x14ac:dyDescent="0.25">
      <c r="A731" s="300">
        <v>860020309</v>
      </c>
      <c r="B731" s="65" t="s">
        <v>1358</v>
      </c>
      <c r="C731" s="65" t="s">
        <v>511</v>
      </c>
      <c r="D731" s="65" t="s">
        <v>511</v>
      </c>
      <c r="E731" s="65" t="s">
        <v>520</v>
      </c>
      <c r="F731" s="65" t="s">
        <v>521</v>
      </c>
      <c r="G731" s="65" t="s">
        <v>564</v>
      </c>
      <c r="H731" s="84">
        <v>730</v>
      </c>
      <c r="I731" s="301">
        <v>51481397</v>
      </c>
      <c r="J731" s="302">
        <v>366.5</v>
      </c>
      <c r="K731" s="301">
        <v>39915015</v>
      </c>
      <c r="L731" s="302">
        <v>963</v>
      </c>
      <c r="M731" s="301">
        <v>49586539</v>
      </c>
      <c r="N731" s="302">
        <v>502</v>
      </c>
      <c r="O731" s="301">
        <v>24783102</v>
      </c>
      <c r="P731" s="302">
        <v>245</v>
      </c>
      <c r="Q731" s="301">
        <v>15851242</v>
      </c>
      <c r="R731" s="302">
        <v>382</v>
      </c>
      <c r="S731" s="301">
        <v>6989048</v>
      </c>
      <c r="T731" s="301">
        <f t="shared" si="11"/>
        <v>3188.5</v>
      </c>
      <c r="U731" s="303">
        <v>395</v>
      </c>
    </row>
    <row r="732" spans="1:21" x14ac:dyDescent="0.25">
      <c r="A732" s="300">
        <v>817000730</v>
      </c>
      <c r="B732" s="65" t="s">
        <v>1359</v>
      </c>
      <c r="C732" s="65" t="s">
        <v>727</v>
      </c>
      <c r="D732" s="65" t="s">
        <v>714</v>
      </c>
      <c r="E732" s="65" t="s">
        <v>520</v>
      </c>
      <c r="F732" s="65" t="s">
        <v>521</v>
      </c>
      <c r="G732" s="65" t="s">
        <v>690</v>
      </c>
      <c r="H732" s="296">
        <v>731</v>
      </c>
      <c r="I732" s="301">
        <v>51051854</v>
      </c>
      <c r="J732" s="302">
        <v>314</v>
      </c>
      <c r="K732" s="301">
        <v>47039510</v>
      </c>
      <c r="L732" s="302">
        <v>1243</v>
      </c>
      <c r="M732" s="301">
        <v>38036480</v>
      </c>
      <c r="N732" s="302">
        <v>687</v>
      </c>
      <c r="O732" s="301">
        <v>17755196</v>
      </c>
      <c r="P732" s="302">
        <v>312</v>
      </c>
      <c r="Q732" s="301">
        <v>12541036</v>
      </c>
      <c r="R732" s="302">
        <v>272</v>
      </c>
      <c r="S732" s="301">
        <v>10923586</v>
      </c>
      <c r="T732" s="301">
        <f t="shared" si="11"/>
        <v>3559</v>
      </c>
      <c r="U732" s="303">
        <v>439</v>
      </c>
    </row>
    <row r="733" spans="1:21" x14ac:dyDescent="0.25">
      <c r="A733" s="300">
        <v>900019847</v>
      </c>
      <c r="B733" s="65" t="s">
        <v>1360</v>
      </c>
      <c r="C733" s="65" t="s">
        <v>612</v>
      </c>
      <c r="D733" s="65" t="s">
        <v>544</v>
      </c>
      <c r="E733" s="65" t="s">
        <v>520</v>
      </c>
      <c r="F733" s="65" t="s">
        <v>521</v>
      </c>
      <c r="G733" s="65" t="s">
        <v>528</v>
      </c>
      <c r="H733" s="84">
        <v>732</v>
      </c>
      <c r="I733" s="301">
        <v>50921436</v>
      </c>
      <c r="J733" s="302">
        <v>3397.5</v>
      </c>
      <c r="K733" s="301">
        <v>2001382</v>
      </c>
      <c r="L733" s="302">
        <v>5988</v>
      </c>
      <c r="M733" s="301">
        <v>5717879</v>
      </c>
      <c r="N733" s="302">
        <v>5951</v>
      </c>
      <c r="O733" s="301">
        <v>1513772</v>
      </c>
      <c r="P733" s="302">
        <v>2521</v>
      </c>
      <c r="Q733" s="301">
        <v>989334</v>
      </c>
      <c r="R733" s="302">
        <v>1019</v>
      </c>
      <c r="S733" s="301">
        <v>1917509</v>
      </c>
      <c r="T733" s="301">
        <f t="shared" si="11"/>
        <v>19608.5</v>
      </c>
      <c r="U733" s="303">
        <v>2444</v>
      </c>
    </row>
    <row r="734" spans="1:21" x14ac:dyDescent="0.25">
      <c r="A734" s="300">
        <v>811022969</v>
      </c>
      <c r="B734" s="65" t="s">
        <v>1361</v>
      </c>
      <c r="C734" s="65" t="s">
        <v>505</v>
      </c>
      <c r="D734" s="65" t="s">
        <v>506</v>
      </c>
      <c r="E734" s="65" t="s">
        <v>520</v>
      </c>
      <c r="F734" s="65" t="s">
        <v>521</v>
      </c>
      <c r="G734" s="65" t="s">
        <v>926</v>
      </c>
      <c r="H734" s="296">
        <v>733</v>
      </c>
      <c r="I734" s="301">
        <v>50914569</v>
      </c>
      <c r="J734" s="302">
        <v>314.5</v>
      </c>
      <c r="K734" s="301">
        <v>46875268</v>
      </c>
      <c r="L734" s="302">
        <v>3564</v>
      </c>
      <c r="M734" s="301">
        <v>11518995</v>
      </c>
      <c r="N734" s="302">
        <v>2349</v>
      </c>
      <c r="O734" s="301">
        <v>4779201</v>
      </c>
      <c r="P734" s="302">
        <v>763</v>
      </c>
      <c r="Q734" s="301">
        <v>4200114</v>
      </c>
      <c r="R734" s="302">
        <v>590</v>
      </c>
      <c r="S734" s="301">
        <v>3956167</v>
      </c>
      <c r="T734" s="301">
        <f t="shared" si="11"/>
        <v>8313.5</v>
      </c>
      <c r="U734" s="303">
        <v>983</v>
      </c>
    </row>
    <row r="735" spans="1:21" x14ac:dyDescent="0.25">
      <c r="A735" s="300">
        <v>890924167</v>
      </c>
      <c r="B735" s="65" t="s">
        <v>1362</v>
      </c>
      <c r="C735" s="65" t="s">
        <v>505</v>
      </c>
      <c r="D735" s="65" t="s">
        <v>506</v>
      </c>
      <c r="E735" s="65" t="s">
        <v>520</v>
      </c>
      <c r="F735" s="65" t="s">
        <v>521</v>
      </c>
      <c r="G735" s="65" t="s">
        <v>694</v>
      </c>
      <c r="H735" s="84">
        <v>734</v>
      </c>
      <c r="I735" s="301">
        <v>50774784</v>
      </c>
      <c r="J735" s="302">
        <v>749</v>
      </c>
      <c r="K735" s="301">
        <v>16216316</v>
      </c>
      <c r="L735" s="302">
        <v>444</v>
      </c>
      <c r="M735" s="301">
        <v>104364383</v>
      </c>
      <c r="N735" s="302">
        <v>279</v>
      </c>
      <c r="O735" s="301">
        <v>44003169</v>
      </c>
      <c r="P735" s="302">
        <v>705</v>
      </c>
      <c r="Q735" s="301">
        <v>4598233</v>
      </c>
      <c r="R735" s="302">
        <v>1704</v>
      </c>
      <c r="S735" s="301">
        <v>1002512</v>
      </c>
      <c r="T735" s="301">
        <f t="shared" si="11"/>
        <v>4615</v>
      </c>
      <c r="U735" s="303">
        <v>578</v>
      </c>
    </row>
    <row r="736" spans="1:21" x14ac:dyDescent="0.25">
      <c r="A736" s="300">
        <v>890311274</v>
      </c>
      <c r="B736" s="65" t="s">
        <v>1363</v>
      </c>
      <c r="C736" s="65" t="s">
        <v>547</v>
      </c>
      <c r="D736" s="65" t="s">
        <v>544</v>
      </c>
      <c r="E736" s="65" t="s">
        <v>520</v>
      </c>
      <c r="F736" s="65" t="s">
        <v>521</v>
      </c>
      <c r="G736" s="65" t="s">
        <v>610</v>
      </c>
      <c r="H736" s="296">
        <v>735</v>
      </c>
      <c r="I736" s="301">
        <v>50742554</v>
      </c>
      <c r="J736" s="302">
        <v>508</v>
      </c>
      <c r="K736" s="301">
        <v>26436010</v>
      </c>
      <c r="L736" s="302">
        <v>632</v>
      </c>
      <c r="M736" s="301">
        <v>75416156</v>
      </c>
      <c r="N736" s="302">
        <v>487</v>
      </c>
      <c r="O736" s="301">
        <v>25603994</v>
      </c>
      <c r="P736" s="302">
        <v>1030</v>
      </c>
      <c r="Q736" s="301">
        <v>2895796</v>
      </c>
      <c r="R736" s="302">
        <v>619</v>
      </c>
      <c r="S736" s="301">
        <v>3730282</v>
      </c>
      <c r="T736" s="301">
        <f t="shared" si="11"/>
        <v>4011</v>
      </c>
      <c r="U736" s="303">
        <v>500</v>
      </c>
    </row>
    <row r="737" spans="1:21" x14ac:dyDescent="0.25">
      <c r="A737" s="300">
        <v>890209174</v>
      </c>
      <c r="B737" s="65" t="s">
        <v>1364</v>
      </c>
      <c r="C737" s="65" t="s">
        <v>732</v>
      </c>
      <c r="D737" s="65" t="s">
        <v>733</v>
      </c>
      <c r="E737" s="65" t="s">
        <v>520</v>
      </c>
      <c r="F737" s="65" t="s">
        <v>521</v>
      </c>
      <c r="G737" s="65" t="s">
        <v>724</v>
      </c>
      <c r="H737" s="84">
        <v>736</v>
      </c>
      <c r="I737" s="301">
        <v>50457312</v>
      </c>
      <c r="J737" s="302">
        <v>428.5</v>
      </c>
      <c r="K737" s="301">
        <v>33156061</v>
      </c>
      <c r="L737" s="302">
        <v>559</v>
      </c>
      <c r="M737" s="301">
        <v>85353462</v>
      </c>
      <c r="N737" s="302">
        <v>970</v>
      </c>
      <c r="O737" s="301">
        <v>12257648</v>
      </c>
      <c r="P737" s="302">
        <v>719</v>
      </c>
      <c r="Q737" s="301">
        <v>4488537</v>
      </c>
      <c r="R737" s="302">
        <v>981</v>
      </c>
      <c r="S737" s="301">
        <v>2004213</v>
      </c>
      <c r="T737" s="301">
        <f t="shared" si="11"/>
        <v>4393.5</v>
      </c>
      <c r="U737" s="303">
        <v>551</v>
      </c>
    </row>
    <row r="738" spans="1:21" x14ac:dyDescent="0.25">
      <c r="A738" s="300">
        <v>890320742</v>
      </c>
      <c r="B738" s="65" t="s">
        <v>1365</v>
      </c>
      <c r="C738" s="65" t="s">
        <v>547</v>
      </c>
      <c r="D738" s="65" t="s">
        <v>544</v>
      </c>
      <c r="E738" s="65" t="s">
        <v>520</v>
      </c>
      <c r="F738" s="65" t="s">
        <v>521</v>
      </c>
      <c r="G738" s="65" t="s">
        <v>707</v>
      </c>
      <c r="H738" s="296">
        <v>737</v>
      </c>
      <c r="I738" s="301">
        <v>50405571</v>
      </c>
      <c r="J738" s="302">
        <v>513</v>
      </c>
      <c r="K738" s="301">
        <v>26192878</v>
      </c>
      <c r="L738" s="302">
        <v>1360</v>
      </c>
      <c r="M738" s="301">
        <v>34692960</v>
      </c>
      <c r="N738" s="302">
        <v>497</v>
      </c>
      <c r="O738" s="301">
        <v>24945266</v>
      </c>
      <c r="P738" s="302">
        <v>178</v>
      </c>
      <c r="Q738" s="301">
        <v>22161620</v>
      </c>
      <c r="R738" s="302">
        <v>134</v>
      </c>
      <c r="S738" s="301">
        <v>22238120</v>
      </c>
      <c r="T738" s="301">
        <f t="shared" si="11"/>
        <v>3419</v>
      </c>
      <c r="U738" s="303">
        <v>425</v>
      </c>
    </row>
    <row r="739" spans="1:21" x14ac:dyDescent="0.25">
      <c r="A739" s="300">
        <v>890905790</v>
      </c>
      <c r="B739" s="65" t="s">
        <v>1366</v>
      </c>
      <c r="C739" s="65" t="s">
        <v>580</v>
      </c>
      <c r="D739" s="65" t="s">
        <v>506</v>
      </c>
      <c r="E739" s="65" t="s">
        <v>520</v>
      </c>
      <c r="F739" s="65" t="s">
        <v>521</v>
      </c>
      <c r="G739" s="65" t="s">
        <v>690</v>
      </c>
      <c r="H739" s="84">
        <v>738</v>
      </c>
      <c r="I739" s="301">
        <v>50179814</v>
      </c>
      <c r="J739" s="302">
        <v>342</v>
      </c>
      <c r="K739" s="301">
        <v>42576873</v>
      </c>
      <c r="L739" s="302">
        <v>1434</v>
      </c>
      <c r="M739" s="301">
        <v>33052166</v>
      </c>
      <c r="N739" s="302">
        <v>1966</v>
      </c>
      <c r="O739" s="301">
        <v>5927088</v>
      </c>
      <c r="P739" s="302">
        <v>1664</v>
      </c>
      <c r="Q739" s="301">
        <v>1646200</v>
      </c>
      <c r="R739" s="302">
        <v>1507</v>
      </c>
      <c r="S739" s="301">
        <v>1178663</v>
      </c>
      <c r="T739" s="301">
        <f t="shared" si="11"/>
        <v>7651</v>
      </c>
      <c r="U739" s="303">
        <v>901</v>
      </c>
    </row>
    <row r="740" spans="1:21" x14ac:dyDescent="0.25">
      <c r="A740" s="300">
        <v>860001781</v>
      </c>
      <c r="B740" s="65" t="s">
        <v>1367</v>
      </c>
      <c r="C740" s="65" t="s">
        <v>511</v>
      </c>
      <c r="D740" s="65" t="s">
        <v>511</v>
      </c>
      <c r="E740" s="65" t="s">
        <v>520</v>
      </c>
      <c r="F740" s="65" t="s">
        <v>521</v>
      </c>
      <c r="G740" s="65" t="s">
        <v>618</v>
      </c>
      <c r="H740" s="296">
        <v>739</v>
      </c>
      <c r="I740" s="301">
        <v>50071766</v>
      </c>
      <c r="J740" s="302">
        <v>643</v>
      </c>
      <c r="K740" s="301">
        <v>19966956</v>
      </c>
      <c r="L740" s="302">
        <v>891</v>
      </c>
      <c r="M740" s="301">
        <v>54413358</v>
      </c>
      <c r="N740" s="302">
        <v>822</v>
      </c>
      <c r="O740" s="301">
        <v>14506177</v>
      </c>
      <c r="P740" s="302">
        <v>803</v>
      </c>
      <c r="Q740" s="301">
        <v>3977154</v>
      </c>
      <c r="R740" s="302">
        <v>1198</v>
      </c>
      <c r="S740" s="301">
        <v>1574053</v>
      </c>
      <c r="T740" s="301">
        <f t="shared" si="11"/>
        <v>5096</v>
      </c>
      <c r="U740" s="303">
        <v>627</v>
      </c>
    </row>
    <row r="741" spans="1:21" x14ac:dyDescent="0.25">
      <c r="A741" s="300">
        <v>830064580</v>
      </c>
      <c r="B741" s="65" t="s">
        <v>1368</v>
      </c>
      <c r="C741" s="65" t="s">
        <v>511</v>
      </c>
      <c r="D741" s="65" t="s">
        <v>511</v>
      </c>
      <c r="E741" s="65" t="s">
        <v>520</v>
      </c>
      <c r="F741" s="65" t="s">
        <v>521</v>
      </c>
      <c r="G741" s="65" t="s">
        <v>605</v>
      </c>
      <c r="H741" s="84">
        <v>740</v>
      </c>
      <c r="I741" s="301">
        <v>50043133</v>
      </c>
      <c r="J741" s="302">
        <v>371.5</v>
      </c>
      <c r="K741" s="301">
        <v>39529327</v>
      </c>
      <c r="L741" s="302">
        <v>1512</v>
      </c>
      <c r="M741" s="301">
        <v>31084721</v>
      </c>
      <c r="N741" s="302">
        <v>826</v>
      </c>
      <c r="O741" s="301">
        <v>14447960</v>
      </c>
      <c r="P741" s="302">
        <v>283</v>
      </c>
      <c r="Q741" s="301">
        <v>13735176</v>
      </c>
      <c r="R741" s="302">
        <v>237</v>
      </c>
      <c r="S741" s="301">
        <v>12580888</v>
      </c>
      <c r="T741" s="301">
        <f t="shared" si="11"/>
        <v>3969.5</v>
      </c>
      <c r="U741" s="303">
        <v>495</v>
      </c>
    </row>
    <row r="742" spans="1:21" x14ac:dyDescent="0.25">
      <c r="A742" s="300">
        <v>891100136</v>
      </c>
      <c r="B742" s="65" t="s">
        <v>1369</v>
      </c>
      <c r="C742" s="65" t="s">
        <v>893</v>
      </c>
      <c r="D742" s="65" t="s">
        <v>894</v>
      </c>
      <c r="E742" s="65" t="s">
        <v>520</v>
      </c>
      <c r="F742" s="65" t="s">
        <v>521</v>
      </c>
      <c r="G742" s="65" t="s">
        <v>512</v>
      </c>
      <c r="H742" s="296">
        <v>741</v>
      </c>
      <c r="I742" s="301">
        <v>50033239</v>
      </c>
      <c r="J742" s="302">
        <v>381</v>
      </c>
      <c r="K742" s="301">
        <v>38460612</v>
      </c>
      <c r="L742" s="302">
        <v>820</v>
      </c>
      <c r="M742" s="301">
        <v>58430085</v>
      </c>
      <c r="N742" s="302">
        <v>394</v>
      </c>
      <c r="O742" s="301">
        <v>31668240</v>
      </c>
      <c r="P742" s="302">
        <v>755</v>
      </c>
      <c r="Q742" s="301">
        <v>4239239</v>
      </c>
      <c r="R742" s="302">
        <v>551</v>
      </c>
      <c r="S742" s="301">
        <v>4393367</v>
      </c>
      <c r="T742" s="301">
        <f t="shared" si="11"/>
        <v>3642</v>
      </c>
      <c r="U742" s="303">
        <v>450</v>
      </c>
    </row>
    <row r="743" spans="1:21" x14ac:dyDescent="0.25">
      <c r="A743" s="300">
        <v>890309556</v>
      </c>
      <c r="B743" s="65" t="s">
        <v>1370</v>
      </c>
      <c r="C743" s="65" t="s">
        <v>547</v>
      </c>
      <c r="D743" s="65" t="s">
        <v>544</v>
      </c>
      <c r="E743" s="65" t="s">
        <v>520</v>
      </c>
      <c r="F743" s="65" t="s">
        <v>521</v>
      </c>
      <c r="G743" s="65" t="s">
        <v>594</v>
      </c>
      <c r="H743" s="84">
        <v>742</v>
      </c>
      <c r="I743" s="301">
        <v>49908008</v>
      </c>
      <c r="J743" s="302">
        <v>1031</v>
      </c>
      <c r="K743" s="301">
        <v>10810271</v>
      </c>
      <c r="L743" s="302">
        <v>173</v>
      </c>
      <c r="M743" s="301">
        <v>237308499</v>
      </c>
      <c r="N743" s="302">
        <v>633</v>
      </c>
      <c r="O743" s="301">
        <v>19378597</v>
      </c>
      <c r="P743" s="302">
        <v>533</v>
      </c>
      <c r="Q743" s="301">
        <v>6368143</v>
      </c>
      <c r="R743" s="302">
        <v>1355</v>
      </c>
      <c r="S743" s="301">
        <v>1352125</v>
      </c>
      <c r="T743" s="301">
        <f t="shared" si="11"/>
        <v>4467</v>
      </c>
      <c r="U743" s="303">
        <v>559</v>
      </c>
    </row>
    <row r="744" spans="1:21" x14ac:dyDescent="0.25">
      <c r="A744" s="300">
        <v>860009008</v>
      </c>
      <c r="B744" s="65" t="s">
        <v>1371</v>
      </c>
      <c r="C744" s="65" t="s">
        <v>511</v>
      </c>
      <c r="D744" s="65" t="s">
        <v>511</v>
      </c>
      <c r="E744" s="65" t="s">
        <v>520</v>
      </c>
      <c r="F744" s="65" t="s">
        <v>521</v>
      </c>
      <c r="G744" s="65" t="s">
        <v>591</v>
      </c>
      <c r="H744" s="296">
        <v>743</v>
      </c>
      <c r="I744" s="301">
        <v>49884686</v>
      </c>
      <c r="J744" s="302">
        <v>395</v>
      </c>
      <c r="K744" s="301">
        <v>36905554</v>
      </c>
      <c r="L744" s="302">
        <v>1074</v>
      </c>
      <c r="M744" s="301">
        <v>44313340</v>
      </c>
      <c r="N744" s="302">
        <v>921</v>
      </c>
      <c r="O744" s="301">
        <v>12914972</v>
      </c>
      <c r="P744" s="302">
        <v>799</v>
      </c>
      <c r="Q744" s="301">
        <v>3994709</v>
      </c>
      <c r="R744" s="302">
        <v>658</v>
      </c>
      <c r="S744" s="301">
        <v>3458514</v>
      </c>
      <c r="T744" s="301">
        <f t="shared" si="11"/>
        <v>4590</v>
      </c>
      <c r="U744" s="303">
        <v>574</v>
      </c>
    </row>
    <row r="745" spans="1:21" x14ac:dyDescent="0.25">
      <c r="A745" s="300">
        <v>800106884</v>
      </c>
      <c r="B745" s="65" t="s">
        <v>1372</v>
      </c>
      <c r="C745" s="65" t="s">
        <v>511</v>
      </c>
      <c r="D745" s="65" t="s">
        <v>511</v>
      </c>
      <c r="E745" s="65" t="s">
        <v>520</v>
      </c>
      <c r="F745" s="65" t="s">
        <v>521</v>
      </c>
      <c r="G745" s="65" t="s">
        <v>694</v>
      </c>
      <c r="H745" s="84">
        <v>744</v>
      </c>
      <c r="I745" s="301">
        <v>49593110</v>
      </c>
      <c r="J745" s="302">
        <v>902.5</v>
      </c>
      <c r="K745" s="301">
        <v>12726348</v>
      </c>
      <c r="L745" s="302">
        <v>540</v>
      </c>
      <c r="M745" s="301">
        <v>88128468</v>
      </c>
      <c r="N745" s="302">
        <v>1083</v>
      </c>
      <c r="O745" s="301">
        <v>10811023</v>
      </c>
      <c r="P745" s="302">
        <v>867</v>
      </c>
      <c r="Q745" s="301">
        <v>3579874</v>
      </c>
      <c r="R745" s="302">
        <v>1719</v>
      </c>
      <c r="S745" s="301">
        <v>986176</v>
      </c>
      <c r="T745" s="301">
        <f t="shared" si="11"/>
        <v>5855.5</v>
      </c>
      <c r="U745" s="303">
        <v>703</v>
      </c>
    </row>
    <row r="746" spans="1:21" x14ac:dyDescent="0.25">
      <c r="A746" s="300">
        <v>823000088</v>
      </c>
      <c r="B746" s="65" t="s">
        <v>1373</v>
      </c>
      <c r="C746" s="65" t="s">
        <v>1374</v>
      </c>
      <c r="D746" s="65" t="s">
        <v>1375</v>
      </c>
      <c r="E746" s="65" t="s">
        <v>520</v>
      </c>
      <c r="F746" s="65" t="s">
        <v>521</v>
      </c>
      <c r="G746" s="65" t="s">
        <v>668</v>
      </c>
      <c r="H746" s="296">
        <v>745</v>
      </c>
      <c r="I746" s="301">
        <v>49591985</v>
      </c>
      <c r="J746" s="302">
        <v>623.5</v>
      </c>
      <c r="K746" s="301">
        <v>20744375</v>
      </c>
      <c r="L746" s="302">
        <v>1562</v>
      </c>
      <c r="M746" s="301">
        <v>30101834</v>
      </c>
      <c r="N746" s="302">
        <v>1243</v>
      </c>
      <c r="O746" s="301">
        <v>9418089</v>
      </c>
      <c r="P746" s="302">
        <v>1230</v>
      </c>
      <c r="Q746" s="301">
        <v>2331922</v>
      </c>
      <c r="R746" s="302">
        <v>2854</v>
      </c>
      <c r="S746" s="301">
        <v>490676</v>
      </c>
      <c r="T746" s="301">
        <f t="shared" si="11"/>
        <v>8257.5</v>
      </c>
      <c r="U746" s="303">
        <v>975</v>
      </c>
    </row>
    <row r="747" spans="1:21" x14ac:dyDescent="0.25">
      <c r="A747" s="300">
        <v>830068318</v>
      </c>
      <c r="B747" s="65" t="s">
        <v>1376</v>
      </c>
      <c r="C747" s="65" t="s">
        <v>511</v>
      </c>
      <c r="D747" s="65" t="s">
        <v>511</v>
      </c>
      <c r="E747" s="65" t="s">
        <v>520</v>
      </c>
      <c r="F747" s="65" t="s">
        <v>521</v>
      </c>
      <c r="G747" s="65" t="s">
        <v>517</v>
      </c>
      <c r="H747" s="84">
        <v>746</v>
      </c>
      <c r="I747" s="301">
        <v>49507580</v>
      </c>
      <c r="J747" s="302">
        <v>851.5</v>
      </c>
      <c r="K747" s="301">
        <v>13741719</v>
      </c>
      <c r="L747" s="302">
        <v>893</v>
      </c>
      <c r="M747" s="301">
        <v>54307328</v>
      </c>
      <c r="N747" s="302">
        <v>698</v>
      </c>
      <c r="O747" s="301">
        <v>17349210</v>
      </c>
      <c r="P747" s="302">
        <v>407</v>
      </c>
      <c r="Q747" s="301">
        <v>8982706</v>
      </c>
      <c r="R747" s="302">
        <v>640</v>
      </c>
      <c r="S747" s="301">
        <v>3546231</v>
      </c>
      <c r="T747" s="301">
        <f t="shared" si="11"/>
        <v>4235.5</v>
      </c>
      <c r="U747" s="303">
        <v>529</v>
      </c>
    </row>
    <row r="748" spans="1:21" x14ac:dyDescent="0.25">
      <c r="A748" s="300">
        <v>860029978</v>
      </c>
      <c r="B748" s="65" t="s">
        <v>1377</v>
      </c>
      <c r="C748" s="65" t="s">
        <v>511</v>
      </c>
      <c r="D748" s="65" t="s">
        <v>511</v>
      </c>
      <c r="E748" s="65" t="s">
        <v>520</v>
      </c>
      <c r="F748" s="65" t="s">
        <v>521</v>
      </c>
      <c r="G748" s="65" t="s">
        <v>564</v>
      </c>
      <c r="H748" s="296">
        <v>747</v>
      </c>
      <c r="I748" s="301">
        <v>49500082</v>
      </c>
      <c r="J748" s="302">
        <v>492.5</v>
      </c>
      <c r="K748" s="301">
        <v>27454668</v>
      </c>
      <c r="L748" s="302">
        <v>605</v>
      </c>
      <c r="M748" s="301">
        <v>78835378</v>
      </c>
      <c r="N748" s="302">
        <v>300</v>
      </c>
      <c r="O748" s="301">
        <v>41517511</v>
      </c>
      <c r="P748" s="302">
        <v>404</v>
      </c>
      <c r="Q748" s="301">
        <v>9072161</v>
      </c>
      <c r="R748" s="302">
        <v>472</v>
      </c>
      <c r="S748" s="301">
        <v>5413397</v>
      </c>
      <c r="T748" s="301">
        <f t="shared" si="11"/>
        <v>3020.5</v>
      </c>
      <c r="U748" s="303">
        <v>377</v>
      </c>
    </row>
    <row r="749" spans="1:21" x14ac:dyDescent="0.25">
      <c r="A749" s="300">
        <v>860038196</v>
      </c>
      <c r="B749" s="65" t="s">
        <v>1378</v>
      </c>
      <c r="C749" s="65" t="s">
        <v>511</v>
      </c>
      <c r="D749" s="65" t="s">
        <v>511</v>
      </c>
      <c r="E749" s="65" t="s">
        <v>520</v>
      </c>
      <c r="F749" s="65" t="s">
        <v>521</v>
      </c>
      <c r="G749" s="65" t="s">
        <v>618</v>
      </c>
      <c r="H749" s="84">
        <v>748</v>
      </c>
      <c r="I749" s="301">
        <v>49497518</v>
      </c>
      <c r="J749" s="302">
        <v>384.5</v>
      </c>
      <c r="K749" s="301">
        <v>37880982</v>
      </c>
      <c r="L749" s="302">
        <v>911</v>
      </c>
      <c r="M749" s="301">
        <v>52944652</v>
      </c>
      <c r="N749" s="302">
        <v>1382</v>
      </c>
      <c r="O749" s="301">
        <v>8482873</v>
      </c>
      <c r="P749" s="302">
        <v>589</v>
      </c>
      <c r="Q749" s="301">
        <v>5642686</v>
      </c>
      <c r="R749" s="302">
        <v>549</v>
      </c>
      <c r="S749" s="301">
        <v>4405603</v>
      </c>
      <c r="T749" s="301">
        <f t="shared" si="11"/>
        <v>4563.5</v>
      </c>
      <c r="U749" s="303">
        <v>572</v>
      </c>
    </row>
    <row r="750" spans="1:21" x14ac:dyDescent="0.25">
      <c r="A750" s="300">
        <v>800251760</v>
      </c>
      <c r="B750" s="65" t="s">
        <v>1379</v>
      </c>
      <c r="C750" s="65" t="s">
        <v>511</v>
      </c>
      <c r="D750" s="65" t="s">
        <v>511</v>
      </c>
      <c r="E750" s="65" t="s">
        <v>520</v>
      </c>
      <c r="F750" s="65" t="s">
        <v>521</v>
      </c>
      <c r="G750" s="65" t="s">
        <v>564</v>
      </c>
      <c r="H750" s="296">
        <v>749</v>
      </c>
      <c r="I750" s="301">
        <v>49244338</v>
      </c>
      <c r="J750" s="302">
        <v>593.5</v>
      </c>
      <c r="K750" s="301">
        <v>21883990</v>
      </c>
      <c r="L750" s="302">
        <v>709</v>
      </c>
      <c r="M750" s="301">
        <v>68322324</v>
      </c>
      <c r="N750" s="302">
        <v>345</v>
      </c>
      <c r="O750" s="301">
        <v>35809234</v>
      </c>
      <c r="P750" s="302">
        <v>387</v>
      </c>
      <c r="Q750" s="301">
        <v>9542315</v>
      </c>
      <c r="R750" s="302">
        <v>400</v>
      </c>
      <c r="S750" s="301">
        <v>6521617</v>
      </c>
      <c r="T750" s="301">
        <f t="shared" si="11"/>
        <v>3183.5</v>
      </c>
      <c r="U750" s="303">
        <v>397</v>
      </c>
    </row>
    <row r="751" spans="1:21" x14ac:dyDescent="0.25">
      <c r="A751" s="300">
        <v>890403235</v>
      </c>
      <c r="B751" s="65" t="s">
        <v>1380</v>
      </c>
      <c r="C751" s="65" t="s">
        <v>620</v>
      </c>
      <c r="D751" s="65" t="s">
        <v>621</v>
      </c>
      <c r="E751" s="65" t="s">
        <v>520</v>
      </c>
      <c r="F751" s="65" t="s">
        <v>521</v>
      </c>
      <c r="G751" s="65" t="s">
        <v>668</v>
      </c>
      <c r="H751" s="84">
        <v>750</v>
      </c>
      <c r="I751" s="301">
        <v>49203662</v>
      </c>
      <c r="J751" s="302">
        <v>522.5</v>
      </c>
      <c r="K751" s="301">
        <v>25629695</v>
      </c>
      <c r="L751" s="302">
        <v>1603</v>
      </c>
      <c r="M751" s="301">
        <v>29010647</v>
      </c>
      <c r="N751" s="302">
        <v>5871</v>
      </c>
      <c r="O751" s="301">
        <v>1536473</v>
      </c>
      <c r="P751" s="302">
        <v>2765</v>
      </c>
      <c r="Q751" s="301">
        <v>874669</v>
      </c>
      <c r="R751" s="302">
        <v>3348</v>
      </c>
      <c r="S751" s="301">
        <v>388114</v>
      </c>
      <c r="T751" s="301">
        <f t="shared" si="11"/>
        <v>14859.5</v>
      </c>
      <c r="U751" s="303">
        <v>1835</v>
      </c>
    </row>
    <row r="752" spans="1:21" x14ac:dyDescent="0.25">
      <c r="A752" s="300">
        <v>860074186</v>
      </c>
      <c r="B752" s="65" t="s">
        <v>1381</v>
      </c>
      <c r="C752" s="65" t="s">
        <v>511</v>
      </c>
      <c r="D752" s="65" t="s">
        <v>511</v>
      </c>
      <c r="E752" s="65" t="s">
        <v>520</v>
      </c>
      <c r="F752" s="65" t="s">
        <v>521</v>
      </c>
      <c r="G752" s="65" t="s">
        <v>528</v>
      </c>
      <c r="H752" s="296">
        <v>751</v>
      </c>
      <c r="I752" s="301">
        <v>49020615</v>
      </c>
      <c r="J752" s="302">
        <v>649.5</v>
      </c>
      <c r="K752" s="301">
        <v>19630614</v>
      </c>
      <c r="L752" s="302">
        <v>597</v>
      </c>
      <c r="M752" s="301">
        <v>79686028</v>
      </c>
      <c r="N752" s="302">
        <v>741</v>
      </c>
      <c r="O752" s="301">
        <v>16160630</v>
      </c>
      <c r="P752" s="302">
        <v>667</v>
      </c>
      <c r="Q752" s="301">
        <v>4965380</v>
      </c>
      <c r="R752" s="302">
        <v>874</v>
      </c>
      <c r="S752" s="301">
        <v>2391115</v>
      </c>
      <c r="T752" s="301">
        <f t="shared" si="11"/>
        <v>4279.5</v>
      </c>
      <c r="U752" s="303">
        <v>536</v>
      </c>
    </row>
    <row r="753" spans="1:21" x14ac:dyDescent="0.25">
      <c r="A753" s="300">
        <v>890900098</v>
      </c>
      <c r="B753" s="65" t="s">
        <v>1382</v>
      </c>
      <c r="C753" s="65" t="s">
        <v>505</v>
      </c>
      <c r="D753" s="65" t="s">
        <v>506</v>
      </c>
      <c r="E753" s="65" t="s">
        <v>520</v>
      </c>
      <c r="F753" s="65" t="s">
        <v>521</v>
      </c>
      <c r="G753" s="65" t="s">
        <v>675</v>
      </c>
      <c r="H753" s="84">
        <v>752</v>
      </c>
      <c r="I753" s="301">
        <v>48861778</v>
      </c>
      <c r="J753" s="302">
        <v>487</v>
      </c>
      <c r="K753" s="301">
        <v>27885167</v>
      </c>
      <c r="L753" s="302">
        <v>736</v>
      </c>
      <c r="M753" s="301">
        <v>65409667</v>
      </c>
      <c r="N753" s="302">
        <v>607</v>
      </c>
      <c r="O753" s="301">
        <v>20487782</v>
      </c>
      <c r="P753" s="302">
        <v>496</v>
      </c>
      <c r="Q753" s="301">
        <v>6951585</v>
      </c>
      <c r="R753" s="302">
        <v>1015</v>
      </c>
      <c r="S753" s="301">
        <v>1925561</v>
      </c>
      <c r="T753" s="301">
        <f t="shared" si="11"/>
        <v>4093</v>
      </c>
      <c r="U753" s="303">
        <v>512</v>
      </c>
    </row>
    <row r="754" spans="1:21" x14ac:dyDescent="0.25">
      <c r="A754" s="300">
        <v>817000863</v>
      </c>
      <c r="B754" s="65" t="s">
        <v>1383</v>
      </c>
      <c r="C754" s="65" t="s">
        <v>543</v>
      </c>
      <c r="D754" s="65" t="s">
        <v>544</v>
      </c>
      <c r="E754" s="65" t="s">
        <v>520</v>
      </c>
      <c r="F754" s="65" t="s">
        <v>521</v>
      </c>
      <c r="G754" s="65" t="s">
        <v>525</v>
      </c>
      <c r="H754" s="296">
        <v>753</v>
      </c>
      <c r="I754" s="301">
        <v>48756921</v>
      </c>
      <c r="J754" s="302">
        <v>386</v>
      </c>
      <c r="K754" s="301">
        <v>37804820</v>
      </c>
      <c r="L754" s="302">
        <v>872</v>
      </c>
      <c r="M754" s="301">
        <v>55504773</v>
      </c>
      <c r="N754" s="302">
        <v>1202</v>
      </c>
      <c r="O754" s="301">
        <v>9712553</v>
      </c>
      <c r="P754" s="302">
        <v>382</v>
      </c>
      <c r="Q754" s="301">
        <v>9712553</v>
      </c>
      <c r="R754" s="302">
        <v>314</v>
      </c>
      <c r="S754" s="301">
        <v>9074598</v>
      </c>
      <c r="T754" s="301">
        <f t="shared" si="11"/>
        <v>3909</v>
      </c>
      <c r="U754" s="303">
        <v>485</v>
      </c>
    </row>
    <row r="755" spans="1:21" x14ac:dyDescent="0.25">
      <c r="A755" s="300">
        <v>891855602</v>
      </c>
      <c r="B755" s="65" t="s">
        <v>1384</v>
      </c>
      <c r="C755" s="65" t="s">
        <v>1385</v>
      </c>
      <c r="D755" s="65" t="s">
        <v>1386</v>
      </c>
      <c r="E755" s="65" t="s">
        <v>520</v>
      </c>
      <c r="F755" s="65" t="s">
        <v>521</v>
      </c>
      <c r="G755" s="65" t="s">
        <v>512</v>
      </c>
      <c r="H755" s="84">
        <v>754</v>
      </c>
      <c r="I755" s="301">
        <v>48694785</v>
      </c>
      <c r="J755" s="302">
        <v>355.5</v>
      </c>
      <c r="K755" s="301">
        <v>41388567</v>
      </c>
      <c r="L755" s="302">
        <v>920</v>
      </c>
      <c r="M755" s="301">
        <v>52368968</v>
      </c>
      <c r="N755" s="302">
        <v>416</v>
      </c>
      <c r="O755" s="301">
        <v>30382965</v>
      </c>
      <c r="P755" s="302">
        <v>596</v>
      </c>
      <c r="Q755" s="301">
        <v>5587593</v>
      </c>
      <c r="R755" s="302">
        <v>632</v>
      </c>
      <c r="S755" s="301">
        <v>3634414</v>
      </c>
      <c r="T755" s="301">
        <f t="shared" si="11"/>
        <v>3673.5</v>
      </c>
      <c r="U755" s="303">
        <v>458</v>
      </c>
    </row>
    <row r="756" spans="1:21" x14ac:dyDescent="0.25">
      <c r="A756" s="300">
        <v>890302609</v>
      </c>
      <c r="B756" s="65" t="s">
        <v>1387</v>
      </c>
      <c r="C756" s="65" t="s">
        <v>547</v>
      </c>
      <c r="D756" s="65" t="s">
        <v>544</v>
      </c>
      <c r="E756" s="65" t="s">
        <v>520</v>
      </c>
      <c r="F756" s="65" t="s">
        <v>521</v>
      </c>
      <c r="G756" s="65" t="s">
        <v>545</v>
      </c>
      <c r="H756" s="296">
        <v>755</v>
      </c>
      <c r="I756" s="301">
        <v>48557788</v>
      </c>
      <c r="J756" s="302">
        <v>353.5</v>
      </c>
      <c r="K756" s="301">
        <v>41544422</v>
      </c>
      <c r="L756" s="302">
        <v>1178</v>
      </c>
      <c r="M756" s="301">
        <v>40626280</v>
      </c>
      <c r="N756" s="302">
        <v>1046</v>
      </c>
      <c r="O756" s="301">
        <v>11240666</v>
      </c>
      <c r="P756" s="302">
        <v>582</v>
      </c>
      <c r="Q756" s="301">
        <v>5688311</v>
      </c>
      <c r="R756" s="302">
        <v>729</v>
      </c>
      <c r="S756" s="301">
        <v>3123674</v>
      </c>
      <c r="T756" s="301">
        <f t="shared" si="11"/>
        <v>4643.5</v>
      </c>
      <c r="U756" s="303">
        <v>585</v>
      </c>
    </row>
    <row r="757" spans="1:21" x14ac:dyDescent="0.25">
      <c r="A757" s="300">
        <v>860062958</v>
      </c>
      <c r="B757" s="65" t="s">
        <v>1388</v>
      </c>
      <c r="C757" s="65" t="s">
        <v>511</v>
      </c>
      <c r="D757" s="65" t="s">
        <v>511</v>
      </c>
      <c r="E757" s="65" t="s">
        <v>520</v>
      </c>
      <c r="F757" s="65" t="s">
        <v>521</v>
      </c>
      <c r="G757" s="65" t="s">
        <v>564</v>
      </c>
      <c r="H757" s="84">
        <v>756</v>
      </c>
      <c r="I757" s="301">
        <v>48439591</v>
      </c>
      <c r="J757" s="302">
        <v>478.5</v>
      </c>
      <c r="K757" s="301">
        <v>28440959</v>
      </c>
      <c r="L757" s="302">
        <v>575</v>
      </c>
      <c r="M757" s="301">
        <v>83046020</v>
      </c>
      <c r="N757" s="302">
        <v>890</v>
      </c>
      <c r="O757" s="301">
        <v>13261763</v>
      </c>
      <c r="P757" s="302">
        <v>766</v>
      </c>
      <c r="Q757" s="301">
        <v>4157637</v>
      </c>
      <c r="R757" s="302">
        <v>393</v>
      </c>
      <c r="S757" s="301">
        <v>6712943</v>
      </c>
      <c r="T757" s="301">
        <f t="shared" si="11"/>
        <v>3858.5</v>
      </c>
      <c r="U757" s="303">
        <v>477</v>
      </c>
    </row>
    <row r="758" spans="1:21" x14ac:dyDescent="0.25">
      <c r="A758" s="300">
        <v>890306372</v>
      </c>
      <c r="B758" s="65" t="s">
        <v>1389</v>
      </c>
      <c r="C758" s="65" t="s">
        <v>547</v>
      </c>
      <c r="D758" s="65" t="s">
        <v>544</v>
      </c>
      <c r="E758" s="65" t="s">
        <v>520</v>
      </c>
      <c r="F758" s="65" t="s">
        <v>521</v>
      </c>
      <c r="G758" s="65" t="s">
        <v>564</v>
      </c>
      <c r="H758" s="296">
        <v>757</v>
      </c>
      <c r="I758" s="301">
        <v>48389727</v>
      </c>
      <c r="J758" s="302">
        <v>951.5</v>
      </c>
      <c r="K758" s="301">
        <v>11953968</v>
      </c>
      <c r="L758" s="302">
        <v>620</v>
      </c>
      <c r="M758" s="301">
        <v>76907674</v>
      </c>
      <c r="N758" s="302">
        <v>767</v>
      </c>
      <c r="O758" s="301">
        <v>15605176</v>
      </c>
      <c r="P758" s="302">
        <v>1839</v>
      </c>
      <c r="Q758" s="301">
        <v>1479432</v>
      </c>
      <c r="R758" s="302">
        <v>1352</v>
      </c>
      <c r="S758" s="301">
        <v>1356174</v>
      </c>
      <c r="T758" s="301">
        <f t="shared" si="11"/>
        <v>6286.5</v>
      </c>
      <c r="U758" s="303">
        <v>741</v>
      </c>
    </row>
    <row r="759" spans="1:21" x14ac:dyDescent="0.25">
      <c r="A759" s="300">
        <v>890321936</v>
      </c>
      <c r="B759" s="65" t="s">
        <v>1390</v>
      </c>
      <c r="C759" s="65" t="s">
        <v>547</v>
      </c>
      <c r="D759" s="65" t="s">
        <v>544</v>
      </c>
      <c r="E759" s="65" t="s">
        <v>520</v>
      </c>
      <c r="F759" s="65" t="s">
        <v>736</v>
      </c>
      <c r="G759" s="65" t="s">
        <v>627</v>
      </c>
      <c r="H759" s="84">
        <v>758</v>
      </c>
      <c r="I759" s="301">
        <v>48385973</v>
      </c>
      <c r="J759" s="302">
        <v>416.5</v>
      </c>
      <c r="K759" s="301">
        <v>34522862</v>
      </c>
      <c r="L759" s="302">
        <v>7387</v>
      </c>
      <c r="M759" s="301">
        <v>4015191</v>
      </c>
      <c r="N759" s="302">
        <v>2721</v>
      </c>
      <c r="O759" s="301">
        <v>4015191</v>
      </c>
      <c r="P759" s="302">
        <v>2701</v>
      </c>
      <c r="Q759" s="301">
        <v>898943</v>
      </c>
      <c r="R759" s="302">
        <v>2652</v>
      </c>
      <c r="S759" s="301">
        <v>542078</v>
      </c>
      <c r="T759" s="301">
        <f t="shared" si="11"/>
        <v>16635.5</v>
      </c>
      <c r="U759" s="303">
        <v>2066</v>
      </c>
    </row>
    <row r="760" spans="1:21" x14ac:dyDescent="0.25">
      <c r="A760" s="300">
        <v>860015204</v>
      </c>
      <c r="B760" s="65" t="s">
        <v>1391</v>
      </c>
      <c r="C760" s="65" t="s">
        <v>511</v>
      </c>
      <c r="D760" s="65" t="s">
        <v>511</v>
      </c>
      <c r="E760" s="65" t="s">
        <v>520</v>
      </c>
      <c r="F760" s="65" t="s">
        <v>521</v>
      </c>
      <c r="G760" s="65" t="s">
        <v>571</v>
      </c>
      <c r="H760" s="296">
        <v>759</v>
      </c>
      <c r="I760" s="301">
        <v>48315076</v>
      </c>
      <c r="J760" s="302">
        <v>697</v>
      </c>
      <c r="K760" s="301">
        <v>17801656</v>
      </c>
      <c r="L760" s="302">
        <v>712</v>
      </c>
      <c r="M760" s="301">
        <v>68015186</v>
      </c>
      <c r="N760" s="302">
        <v>1805</v>
      </c>
      <c r="O760" s="301">
        <v>6507424</v>
      </c>
      <c r="P760" s="302">
        <v>3404</v>
      </c>
      <c r="Q760" s="301">
        <v>653847</v>
      </c>
      <c r="R760" s="302">
        <v>2385</v>
      </c>
      <c r="S760" s="301">
        <v>629472</v>
      </c>
      <c r="T760" s="301">
        <f t="shared" si="11"/>
        <v>9762</v>
      </c>
      <c r="U760" s="303">
        <v>1171</v>
      </c>
    </row>
    <row r="761" spans="1:21" x14ac:dyDescent="0.25">
      <c r="A761" s="300">
        <v>805004875</v>
      </c>
      <c r="B761" s="65" t="s">
        <v>1392</v>
      </c>
      <c r="C761" s="65" t="s">
        <v>547</v>
      </c>
      <c r="D761" s="65" t="s">
        <v>544</v>
      </c>
      <c r="E761" s="65" t="s">
        <v>520</v>
      </c>
      <c r="F761" s="65" t="s">
        <v>521</v>
      </c>
      <c r="G761" s="65" t="s">
        <v>528</v>
      </c>
      <c r="H761" s="84">
        <v>760</v>
      </c>
      <c r="I761" s="301">
        <v>48307447</v>
      </c>
      <c r="J761" s="302">
        <v>737</v>
      </c>
      <c r="K761" s="301">
        <v>16594955</v>
      </c>
      <c r="L761" s="302">
        <v>641</v>
      </c>
      <c r="M761" s="301">
        <v>74548736</v>
      </c>
      <c r="N761" s="302">
        <v>411</v>
      </c>
      <c r="O761" s="301">
        <v>30925545</v>
      </c>
      <c r="P761" s="302">
        <v>640</v>
      </c>
      <c r="Q761" s="301">
        <v>5173819</v>
      </c>
      <c r="R761" s="302">
        <v>1001</v>
      </c>
      <c r="S761" s="301">
        <v>1950300</v>
      </c>
      <c r="T761" s="301">
        <f t="shared" si="11"/>
        <v>4190</v>
      </c>
      <c r="U761" s="303">
        <v>524</v>
      </c>
    </row>
    <row r="762" spans="1:21" x14ac:dyDescent="0.25">
      <c r="A762" s="300">
        <v>890933815</v>
      </c>
      <c r="B762" s="65" t="s">
        <v>1393</v>
      </c>
      <c r="C762" s="65" t="s">
        <v>527</v>
      </c>
      <c r="D762" s="65" t="s">
        <v>506</v>
      </c>
      <c r="E762" s="65" t="s">
        <v>520</v>
      </c>
      <c r="F762" s="65" t="s">
        <v>521</v>
      </c>
      <c r="G762" s="65" t="s">
        <v>545</v>
      </c>
      <c r="H762" s="296">
        <v>761</v>
      </c>
      <c r="I762" s="301">
        <v>47915036</v>
      </c>
      <c r="J762" s="302">
        <v>471.5</v>
      </c>
      <c r="K762" s="301">
        <v>29090077</v>
      </c>
      <c r="L762" s="302">
        <v>655</v>
      </c>
      <c r="M762" s="301">
        <v>73379694</v>
      </c>
      <c r="N762" s="302">
        <v>724</v>
      </c>
      <c r="O762" s="301">
        <v>16659148</v>
      </c>
      <c r="P762" s="302">
        <v>484</v>
      </c>
      <c r="Q762" s="301">
        <v>7330129</v>
      </c>
      <c r="R762" s="302">
        <v>528</v>
      </c>
      <c r="S762" s="301">
        <v>4613590</v>
      </c>
      <c r="T762" s="301">
        <f t="shared" si="11"/>
        <v>3623.5</v>
      </c>
      <c r="U762" s="303">
        <v>449</v>
      </c>
    </row>
    <row r="763" spans="1:21" x14ac:dyDescent="0.25">
      <c r="A763" s="300">
        <v>860509265</v>
      </c>
      <c r="B763" s="65" t="s">
        <v>1394</v>
      </c>
      <c r="C763" s="65" t="s">
        <v>511</v>
      </c>
      <c r="D763" s="65" t="s">
        <v>511</v>
      </c>
      <c r="E763" s="65" t="s">
        <v>520</v>
      </c>
      <c r="F763" s="65" t="s">
        <v>521</v>
      </c>
      <c r="G763" s="65" t="s">
        <v>980</v>
      </c>
      <c r="H763" s="84">
        <v>762</v>
      </c>
      <c r="I763" s="301">
        <v>47897786</v>
      </c>
      <c r="J763" s="302">
        <v>548</v>
      </c>
      <c r="K763" s="301">
        <v>24287355</v>
      </c>
      <c r="L763" s="302">
        <v>776</v>
      </c>
      <c r="M763" s="301">
        <v>61949417</v>
      </c>
      <c r="N763" s="302">
        <v>364</v>
      </c>
      <c r="O763" s="301">
        <v>34302482</v>
      </c>
      <c r="P763" s="302">
        <v>530</v>
      </c>
      <c r="Q763" s="301">
        <v>6457566</v>
      </c>
      <c r="R763" s="302">
        <v>297</v>
      </c>
      <c r="S763" s="301">
        <v>9727873</v>
      </c>
      <c r="T763" s="301">
        <f t="shared" si="11"/>
        <v>3277</v>
      </c>
      <c r="U763" s="303">
        <v>411</v>
      </c>
    </row>
    <row r="764" spans="1:21" x14ac:dyDescent="0.25">
      <c r="A764" s="300">
        <v>890501073</v>
      </c>
      <c r="B764" s="65" t="s">
        <v>1395</v>
      </c>
      <c r="C764" s="65" t="s">
        <v>773</v>
      </c>
      <c r="D764" s="65" t="s">
        <v>774</v>
      </c>
      <c r="E764" s="65" t="s">
        <v>520</v>
      </c>
      <c r="F764" s="65" t="s">
        <v>521</v>
      </c>
      <c r="G764" s="65" t="s">
        <v>648</v>
      </c>
      <c r="H764" s="296">
        <v>763</v>
      </c>
      <c r="I764" s="301">
        <v>47727386</v>
      </c>
      <c r="J764" s="302">
        <v>493.5</v>
      </c>
      <c r="K764" s="301">
        <v>27359358</v>
      </c>
      <c r="L764" s="302">
        <v>1474</v>
      </c>
      <c r="M764" s="301">
        <v>31840644</v>
      </c>
      <c r="N764" s="302">
        <v>2118</v>
      </c>
      <c r="O764" s="301">
        <v>5385560</v>
      </c>
      <c r="P764" s="302">
        <v>1071</v>
      </c>
      <c r="Q764" s="301">
        <v>2769533</v>
      </c>
      <c r="R764" s="302">
        <v>1273</v>
      </c>
      <c r="S764" s="301">
        <v>1472758</v>
      </c>
      <c r="T764" s="301">
        <f t="shared" si="11"/>
        <v>7192.5</v>
      </c>
      <c r="U764" s="303">
        <v>853</v>
      </c>
    </row>
    <row r="765" spans="1:21" x14ac:dyDescent="0.25">
      <c r="A765" s="300">
        <v>890103541</v>
      </c>
      <c r="B765" s="65" t="s">
        <v>1396</v>
      </c>
      <c r="C765" s="65" t="s">
        <v>585</v>
      </c>
      <c r="D765" s="65" t="s">
        <v>586</v>
      </c>
      <c r="E765" s="65" t="s">
        <v>520</v>
      </c>
      <c r="F765" s="65" t="s">
        <v>521</v>
      </c>
      <c r="G765" s="65" t="s">
        <v>525</v>
      </c>
      <c r="H765" s="84">
        <v>764</v>
      </c>
      <c r="I765" s="301">
        <v>47687183</v>
      </c>
      <c r="J765" s="302">
        <v>389</v>
      </c>
      <c r="K765" s="301">
        <v>37431977</v>
      </c>
      <c r="L765" s="302">
        <v>596</v>
      </c>
      <c r="M765" s="301">
        <v>79831942</v>
      </c>
      <c r="N765" s="302">
        <v>528</v>
      </c>
      <c r="O765" s="301">
        <v>23738629</v>
      </c>
      <c r="P765" s="302">
        <v>474</v>
      </c>
      <c r="Q765" s="301">
        <v>7482856</v>
      </c>
      <c r="R765" s="302">
        <v>461</v>
      </c>
      <c r="S765" s="301">
        <v>5542007</v>
      </c>
      <c r="T765" s="301">
        <f t="shared" si="11"/>
        <v>3212</v>
      </c>
      <c r="U765" s="303">
        <v>403</v>
      </c>
    </row>
    <row r="766" spans="1:21" x14ac:dyDescent="0.25">
      <c r="A766" s="300">
        <v>800227924</v>
      </c>
      <c r="B766" s="65" t="s">
        <v>1397</v>
      </c>
      <c r="C766" s="65" t="s">
        <v>511</v>
      </c>
      <c r="D766" s="65" t="s">
        <v>511</v>
      </c>
      <c r="E766" s="65" t="s">
        <v>520</v>
      </c>
      <c r="F766" s="65" t="s">
        <v>521</v>
      </c>
      <c r="G766" s="65" t="s">
        <v>648</v>
      </c>
      <c r="H766" s="296">
        <v>765</v>
      </c>
      <c r="I766" s="301">
        <v>47605815</v>
      </c>
      <c r="J766" s="302">
        <v>473.5</v>
      </c>
      <c r="K766" s="301">
        <v>28926690</v>
      </c>
      <c r="L766" s="302">
        <v>804</v>
      </c>
      <c r="M766" s="301">
        <v>60258887</v>
      </c>
      <c r="N766" s="302">
        <v>920</v>
      </c>
      <c r="O766" s="301">
        <v>12943159</v>
      </c>
      <c r="P766" s="302">
        <v>512</v>
      </c>
      <c r="Q766" s="301">
        <v>6680465</v>
      </c>
      <c r="R766" s="302">
        <v>613</v>
      </c>
      <c r="S766" s="301">
        <v>3760324</v>
      </c>
      <c r="T766" s="301">
        <f t="shared" si="11"/>
        <v>4087.5</v>
      </c>
      <c r="U766" s="303">
        <v>514</v>
      </c>
    </row>
    <row r="767" spans="1:21" x14ac:dyDescent="0.25">
      <c r="A767" s="300">
        <v>817000823</v>
      </c>
      <c r="B767" s="65" t="s">
        <v>1398</v>
      </c>
      <c r="C767" s="65" t="s">
        <v>727</v>
      </c>
      <c r="D767" s="65" t="s">
        <v>714</v>
      </c>
      <c r="E767" s="65" t="s">
        <v>520</v>
      </c>
      <c r="F767" s="65" t="s">
        <v>521</v>
      </c>
      <c r="G767" s="65" t="s">
        <v>648</v>
      </c>
      <c r="H767" s="84">
        <v>766</v>
      </c>
      <c r="I767" s="301">
        <v>47466259</v>
      </c>
      <c r="J767" s="302">
        <v>470</v>
      </c>
      <c r="K767" s="301">
        <v>29368064</v>
      </c>
      <c r="L767" s="302">
        <v>1088</v>
      </c>
      <c r="M767" s="301">
        <v>43507813</v>
      </c>
      <c r="N767" s="302">
        <v>925</v>
      </c>
      <c r="O767" s="301">
        <v>12908212</v>
      </c>
      <c r="P767" s="302">
        <v>1761</v>
      </c>
      <c r="Q767" s="301">
        <v>1556392</v>
      </c>
      <c r="R767" s="302">
        <v>780</v>
      </c>
      <c r="S767" s="301">
        <v>2769557</v>
      </c>
      <c r="T767" s="301">
        <f t="shared" si="11"/>
        <v>5790</v>
      </c>
      <c r="U767" s="303">
        <v>698</v>
      </c>
    </row>
    <row r="768" spans="1:21" x14ac:dyDescent="0.25">
      <c r="A768" s="300">
        <v>811009788</v>
      </c>
      <c r="B768" s="65" t="s">
        <v>1399</v>
      </c>
      <c r="C768" s="65" t="s">
        <v>505</v>
      </c>
      <c r="D768" s="65" t="s">
        <v>506</v>
      </c>
      <c r="E768" s="65" t="s">
        <v>520</v>
      </c>
      <c r="F768" s="65" t="s">
        <v>521</v>
      </c>
      <c r="G768" s="65" t="s">
        <v>1106</v>
      </c>
      <c r="H768" s="296">
        <v>767</v>
      </c>
      <c r="I768" s="301">
        <v>47385979</v>
      </c>
      <c r="J768" s="302">
        <v>727.5</v>
      </c>
      <c r="K768" s="301">
        <v>16909387</v>
      </c>
      <c r="L768" s="302">
        <v>284</v>
      </c>
      <c r="M768" s="301">
        <v>155865012</v>
      </c>
      <c r="N768" s="302">
        <v>615</v>
      </c>
      <c r="O768" s="301">
        <v>20283909</v>
      </c>
      <c r="P768" s="302">
        <v>592</v>
      </c>
      <c r="Q768" s="301">
        <v>5617018</v>
      </c>
      <c r="R768" s="302">
        <v>643</v>
      </c>
      <c r="S768" s="301">
        <v>3540415</v>
      </c>
      <c r="T768" s="301">
        <f t="shared" si="11"/>
        <v>3628.5</v>
      </c>
      <c r="U768" s="303">
        <v>452</v>
      </c>
    </row>
    <row r="769" spans="1:21" x14ac:dyDescent="0.25">
      <c r="A769" s="300">
        <v>890928257</v>
      </c>
      <c r="B769" s="65" t="s">
        <v>1400</v>
      </c>
      <c r="C769" s="65" t="s">
        <v>505</v>
      </c>
      <c r="D769" s="65" t="s">
        <v>506</v>
      </c>
      <c r="E769" s="65" t="s">
        <v>520</v>
      </c>
      <c r="F769" s="65" t="s">
        <v>521</v>
      </c>
      <c r="G769" s="65" t="s">
        <v>690</v>
      </c>
      <c r="H769" s="84">
        <v>768</v>
      </c>
      <c r="I769" s="301">
        <v>47356749</v>
      </c>
      <c r="J769" s="302">
        <v>761.5</v>
      </c>
      <c r="K769" s="301">
        <v>15905887</v>
      </c>
      <c r="L769" s="302">
        <v>791</v>
      </c>
      <c r="M769" s="301">
        <v>61058464</v>
      </c>
      <c r="N769" s="302">
        <v>1005</v>
      </c>
      <c r="O769" s="301">
        <v>11780331</v>
      </c>
      <c r="P769" s="302">
        <v>1175</v>
      </c>
      <c r="Q769" s="301">
        <v>2478653</v>
      </c>
      <c r="R769" s="302">
        <v>1338</v>
      </c>
      <c r="S769" s="301">
        <v>1378823</v>
      </c>
      <c r="T769" s="301">
        <f t="shared" si="11"/>
        <v>5838.5</v>
      </c>
      <c r="U769" s="303">
        <v>702</v>
      </c>
    </row>
    <row r="770" spans="1:21" x14ac:dyDescent="0.25">
      <c r="A770" s="300">
        <v>890104719</v>
      </c>
      <c r="B770" s="65" t="s">
        <v>1401</v>
      </c>
      <c r="C770" s="65" t="s">
        <v>1402</v>
      </c>
      <c r="D770" s="65" t="s">
        <v>586</v>
      </c>
      <c r="E770" s="65" t="s">
        <v>520</v>
      </c>
      <c r="F770" s="65" t="s">
        <v>521</v>
      </c>
      <c r="G770" s="65" t="s">
        <v>926</v>
      </c>
      <c r="H770" s="296">
        <v>769</v>
      </c>
      <c r="I770" s="301">
        <v>47305735</v>
      </c>
      <c r="J770" s="302">
        <v>522</v>
      </c>
      <c r="K770" s="301">
        <v>25670465</v>
      </c>
      <c r="L770" s="302">
        <v>688</v>
      </c>
      <c r="M770" s="301">
        <v>69858795</v>
      </c>
      <c r="N770" s="302">
        <v>1113</v>
      </c>
      <c r="O770" s="301">
        <v>10548041</v>
      </c>
      <c r="P770" s="302">
        <v>2205</v>
      </c>
      <c r="Q770" s="301">
        <v>1184781</v>
      </c>
      <c r="R770" s="302">
        <v>1114</v>
      </c>
      <c r="S770" s="301">
        <v>1716067</v>
      </c>
      <c r="T770" s="301">
        <f t="shared" ref="T770:T833" si="12">SUM(H770+J770+L770+N770+P770+R770)</f>
        <v>6411</v>
      </c>
      <c r="U770" s="303">
        <v>759</v>
      </c>
    </row>
    <row r="771" spans="1:21" x14ac:dyDescent="0.25">
      <c r="A771" s="300">
        <v>800191700</v>
      </c>
      <c r="B771" s="65" t="s">
        <v>1403</v>
      </c>
      <c r="C771" s="65" t="s">
        <v>505</v>
      </c>
      <c r="D771" s="65" t="s">
        <v>506</v>
      </c>
      <c r="E771" s="65" t="s">
        <v>520</v>
      </c>
      <c r="F771" s="65" t="s">
        <v>521</v>
      </c>
      <c r="G771" s="65" t="s">
        <v>694</v>
      </c>
      <c r="H771" s="84">
        <v>770</v>
      </c>
      <c r="I771" s="301">
        <v>47092670</v>
      </c>
      <c r="J771" s="302">
        <v>778</v>
      </c>
      <c r="K771" s="301">
        <v>15369880</v>
      </c>
      <c r="L771" s="302">
        <v>603</v>
      </c>
      <c r="M771" s="301">
        <v>78871070</v>
      </c>
      <c r="N771" s="302">
        <v>375</v>
      </c>
      <c r="O771" s="301">
        <v>33474915</v>
      </c>
      <c r="P771" s="302">
        <v>784</v>
      </c>
      <c r="Q771" s="301">
        <v>4085797</v>
      </c>
      <c r="R771" s="302">
        <v>1979</v>
      </c>
      <c r="S771" s="301">
        <v>818747</v>
      </c>
      <c r="T771" s="301">
        <f t="shared" si="12"/>
        <v>5289</v>
      </c>
      <c r="U771" s="303">
        <v>647</v>
      </c>
    </row>
    <row r="772" spans="1:21" x14ac:dyDescent="0.25">
      <c r="A772" s="300">
        <v>890700058</v>
      </c>
      <c r="B772" s="65" t="s">
        <v>1404</v>
      </c>
      <c r="C772" s="65" t="s">
        <v>511</v>
      </c>
      <c r="D772" s="65" t="s">
        <v>511</v>
      </c>
      <c r="E772" s="65" t="s">
        <v>520</v>
      </c>
      <c r="F772" s="65" t="s">
        <v>521</v>
      </c>
      <c r="G772" s="65" t="s">
        <v>525</v>
      </c>
      <c r="H772" s="296">
        <v>771</v>
      </c>
      <c r="I772" s="301">
        <v>47053434</v>
      </c>
      <c r="J772" s="302">
        <v>644.5</v>
      </c>
      <c r="K772" s="301">
        <v>19868782</v>
      </c>
      <c r="L772" s="302">
        <v>460</v>
      </c>
      <c r="M772" s="301">
        <v>101110647</v>
      </c>
      <c r="N772" s="302">
        <v>758</v>
      </c>
      <c r="O772" s="301">
        <v>15760527</v>
      </c>
      <c r="P772" s="302">
        <v>684</v>
      </c>
      <c r="Q772" s="301">
        <v>4737292</v>
      </c>
      <c r="R772" s="302">
        <v>2260</v>
      </c>
      <c r="S772" s="301">
        <v>668710</v>
      </c>
      <c r="T772" s="301">
        <f t="shared" si="12"/>
        <v>5577.5</v>
      </c>
      <c r="U772" s="303">
        <v>670</v>
      </c>
    </row>
    <row r="773" spans="1:21" x14ac:dyDescent="0.25">
      <c r="A773" s="300">
        <v>890915791</v>
      </c>
      <c r="B773" s="65" t="s">
        <v>1405</v>
      </c>
      <c r="C773" s="65" t="s">
        <v>505</v>
      </c>
      <c r="D773" s="65" t="s">
        <v>506</v>
      </c>
      <c r="E773" s="65" t="s">
        <v>520</v>
      </c>
      <c r="F773" s="65" t="s">
        <v>521</v>
      </c>
      <c r="G773" s="65" t="s">
        <v>605</v>
      </c>
      <c r="H773" s="84">
        <v>772</v>
      </c>
      <c r="I773" s="301">
        <v>46886826</v>
      </c>
      <c r="J773" s="302">
        <v>437</v>
      </c>
      <c r="K773" s="301">
        <v>32531902</v>
      </c>
      <c r="L773" s="302">
        <v>809</v>
      </c>
      <c r="M773" s="301">
        <v>59664124</v>
      </c>
      <c r="N773" s="302">
        <v>763</v>
      </c>
      <c r="O773" s="301">
        <v>15644945</v>
      </c>
      <c r="P773" s="302">
        <v>648</v>
      </c>
      <c r="Q773" s="301">
        <v>5118524</v>
      </c>
      <c r="R773" s="302">
        <v>788</v>
      </c>
      <c r="S773" s="301">
        <v>2729590</v>
      </c>
      <c r="T773" s="301">
        <f t="shared" si="12"/>
        <v>4217</v>
      </c>
      <c r="U773" s="303">
        <v>528</v>
      </c>
    </row>
    <row r="774" spans="1:21" x14ac:dyDescent="0.25">
      <c r="A774" s="300">
        <v>860000486</v>
      </c>
      <c r="B774" s="65" t="s">
        <v>1406</v>
      </c>
      <c r="C774" s="65" t="s">
        <v>511</v>
      </c>
      <c r="D774" s="65" t="s">
        <v>511</v>
      </c>
      <c r="E774" s="65" t="s">
        <v>520</v>
      </c>
      <c r="F774" s="65" t="s">
        <v>521</v>
      </c>
      <c r="G774" s="65" t="s">
        <v>509</v>
      </c>
      <c r="H774" s="296">
        <v>773</v>
      </c>
      <c r="I774" s="301">
        <v>46869606</v>
      </c>
      <c r="J774" s="302">
        <v>316</v>
      </c>
      <c r="K774" s="301">
        <v>46501234</v>
      </c>
      <c r="L774" s="302">
        <v>8127</v>
      </c>
      <c r="M774" s="301">
        <v>3410454</v>
      </c>
      <c r="N774" s="302">
        <v>3112</v>
      </c>
      <c r="O774" s="301">
        <v>3410454</v>
      </c>
      <c r="P774" s="302">
        <v>1323</v>
      </c>
      <c r="Q774" s="301">
        <v>2160923</v>
      </c>
      <c r="R774" s="302">
        <v>903</v>
      </c>
      <c r="S774" s="301">
        <v>2298119</v>
      </c>
      <c r="T774" s="301">
        <f t="shared" si="12"/>
        <v>14554</v>
      </c>
      <c r="U774" s="303">
        <v>1788</v>
      </c>
    </row>
    <row r="775" spans="1:21" x14ac:dyDescent="0.25">
      <c r="A775" s="300">
        <v>860513290</v>
      </c>
      <c r="B775" s="65" t="s">
        <v>1407</v>
      </c>
      <c r="C775" s="65" t="s">
        <v>511</v>
      </c>
      <c r="D775" s="65" t="s">
        <v>511</v>
      </c>
      <c r="E775" s="65" t="s">
        <v>520</v>
      </c>
      <c r="F775" s="65" t="s">
        <v>521</v>
      </c>
      <c r="G775" s="65" t="s">
        <v>690</v>
      </c>
      <c r="H775" s="84">
        <v>774</v>
      </c>
      <c r="I775" s="301">
        <v>46829742</v>
      </c>
      <c r="J775" s="302">
        <v>726.5</v>
      </c>
      <c r="K775" s="301">
        <v>16955365</v>
      </c>
      <c r="L775" s="302">
        <v>687</v>
      </c>
      <c r="M775" s="301">
        <v>70004394</v>
      </c>
      <c r="N775" s="302">
        <v>555</v>
      </c>
      <c r="O775" s="301">
        <v>22882136</v>
      </c>
      <c r="P775" s="302">
        <v>727</v>
      </c>
      <c r="Q775" s="301">
        <v>4457100</v>
      </c>
      <c r="R775" s="302">
        <v>1193</v>
      </c>
      <c r="S775" s="301">
        <v>1578004</v>
      </c>
      <c r="T775" s="301">
        <f t="shared" si="12"/>
        <v>4662.5</v>
      </c>
      <c r="U775" s="303">
        <v>587</v>
      </c>
    </row>
    <row r="776" spans="1:21" x14ac:dyDescent="0.25">
      <c r="A776" s="300">
        <v>860509514</v>
      </c>
      <c r="B776" s="65" t="s">
        <v>1408</v>
      </c>
      <c r="C776" s="65" t="s">
        <v>511</v>
      </c>
      <c r="D776" s="65" t="s">
        <v>511</v>
      </c>
      <c r="E776" s="65" t="s">
        <v>520</v>
      </c>
      <c r="F776" s="65" t="s">
        <v>521</v>
      </c>
      <c r="G776" s="65" t="s">
        <v>556</v>
      </c>
      <c r="H776" s="296">
        <v>775</v>
      </c>
      <c r="I776" s="301">
        <v>46752670</v>
      </c>
      <c r="J776" s="302">
        <v>792</v>
      </c>
      <c r="K776" s="301">
        <v>15115340</v>
      </c>
      <c r="L776" s="302">
        <v>401</v>
      </c>
      <c r="M776" s="301">
        <v>113316495</v>
      </c>
      <c r="N776" s="302">
        <v>565</v>
      </c>
      <c r="O776" s="301">
        <v>22452825</v>
      </c>
      <c r="P776" s="302">
        <v>526</v>
      </c>
      <c r="Q776" s="301">
        <v>6514429</v>
      </c>
      <c r="R776" s="302">
        <v>675</v>
      </c>
      <c r="S776" s="301">
        <v>3355430</v>
      </c>
      <c r="T776" s="301">
        <f t="shared" si="12"/>
        <v>3734</v>
      </c>
      <c r="U776" s="303">
        <v>465</v>
      </c>
    </row>
    <row r="777" spans="1:21" x14ac:dyDescent="0.25">
      <c r="A777" s="300">
        <v>890205584</v>
      </c>
      <c r="B777" s="65" t="s">
        <v>1409</v>
      </c>
      <c r="C777" s="65" t="s">
        <v>547</v>
      </c>
      <c r="D777" s="65" t="s">
        <v>544</v>
      </c>
      <c r="E777" s="65" t="s">
        <v>520</v>
      </c>
      <c r="F777" s="65" t="s">
        <v>521</v>
      </c>
      <c r="G777" s="65" t="s">
        <v>931</v>
      </c>
      <c r="H777" s="84">
        <v>776</v>
      </c>
      <c r="I777" s="301">
        <v>46615372</v>
      </c>
      <c r="J777" s="302">
        <v>929</v>
      </c>
      <c r="K777" s="301">
        <v>12351559</v>
      </c>
      <c r="L777" s="302">
        <v>1531</v>
      </c>
      <c r="M777" s="301">
        <v>30811553</v>
      </c>
      <c r="N777" s="302">
        <v>1446</v>
      </c>
      <c r="O777" s="301">
        <v>8100715</v>
      </c>
      <c r="P777" s="302">
        <v>1924</v>
      </c>
      <c r="Q777" s="301">
        <v>1398684</v>
      </c>
      <c r="R777" s="302">
        <v>1190</v>
      </c>
      <c r="S777" s="301">
        <v>1583730</v>
      </c>
      <c r="T777" s="301">
        <f t="shared" si="12"/>
        <v>7796</v>
      </c>
      <c r="U777" s="303">
        <v>919</v>
      </c>
    </row>
    <row r="778" spans="1:21" x14ac:dyDescent="0.25">
      <c r="A778" s="300">
        <v>860030478</v>
      </c>
      <c r="B778" s="65" t="s">
        <v>1410</v>
      </c>
      <c r="C778" s="65" t="s">
        <v>511</v>
      </c>
      <c r="D778" s="65" t="s">
        <v>511</v>
      </c>
      <c r="E778" s="65" t="s">
        <v>520</v>
      </c>
      <c r="F778" s="65" t="s">
        <v>521</v>
      </c>
      <c r="G778" s="65" t="s">
        <v>528</v>
      </c>
      <c r="H778" s="296">
        <v>777</v>
      </c>
      <c r="I778" s="301">
        <v>46570493</v>
      </c>
      <c r="J778" s="302">
        <v>409</v>
      </c>
      <c r="K778" s="301">
        <v>35451581</v>
      </c>
      <c r="L778" s="302">
        <v>1598</v>
      </c>
      <c r="M778" s="301">
        <v>29061287</v>
      </c>
      <c r="N778" s="302">
        <v>1182</v>
      </c>
      <c r="O778" s="301">
        <v>9899360</v>
      </c>
      <c r="P778" s="302">
        <v>2477</v>
      </c>
      <c r="Q778" s="301">
        <v>1009369</v>
      </c>
      <c r="R778" s="302">
        <v>2165</v>
      </c>
      <c r="S778" s="301">
        <v>723402</v>
      </c>
      <c r="T778" s="301">
        <f t="shared" si="12"/>
        <v>8608</v>
      </c>
      <c r="U778" s="303">
        <v>1017</v>
      </c>
    </row>
    <row r="779" spans="1:21" x14ac:dyDescent="0.25">
      <c r="A779" s="300">
        <v>860034812</v>
      </c>
      <c r="B779" s="65" t="s">
        <v>1411</v>
      </c>
      <c r="C779" s="65" t="s">
        <v>511</v>
      </c>
      <c r="D779" s="65" t="s">
        <v>511</v>
      </c>
      <c r="E779" s="65" t="s">
        <v>520</v>
      </c>
      <c r="F779" s="65" t="s">
        <v>521</v>
      </c>
      <c r="G779" s="65" t="s">
        <v>690</v>
      </c>
      <c r="H779" s="84">
        <v>778</v>
      </c>
      <c r="I779" s="301">
        <v>46505943</v>
      </c>
      <c r="J779" s="302">
        <v>529.5</v>
      </c>
      <c r="K779" s="301">
        <v>25360802</v>
      </c>
      <c r="L779" s="302">
        <v>657</v>
      </c>
      <c r="M779" s="301">
        <v>73199521</v>
      </c>
      <c r="N779" s="302">
        <v>1851</v>
      </c>
      <c r="O779" s="301">
        <v>6333656</v>
      </c>
      <c r="P779" s="302">
        <v>1237</v>
      </c>
      <c r="Q779" s="301">
        <v>2320669</v>
      </c>
      <c r="R779" s="302">
        <v>1358</v>
      </c>
      <c r="S779" s="301">
        <v>1349213</v>
      </c>
      <c r="T779" s="301">
        <f t="shared" si="12"/>
        <v>6410.5</v>
      </c>
      <c r="U779" s="303">
        <v>760</v>
      </c>
    </row>
    <row r="780" spans="1:21" x14ac:dyDescent="0.25">
      <c r="A780" s="300">
        <v>800208146</v>
      </c>
      <c r="B780" s="65" t="s">
        <v>1412</v>
      </c>
      <c r="C780" s="65" t="s">
        <v>511</v>
      </c>
      <c r="D780" s="65" t="s">
        <v>511</v>
      </c>
      <c r="E780" s="65" t="s">
        <v>520</v>
      </c>
      <c r="F780" s="65" t="s">
        <v>521</v>
      </c>
      <c r="G780" s="65" t="s">
        <v>707</v>
      </c>
      <c r="H780" s="296">
        <v>779</v>
      </c>
      <c r="I780" s="301">
        <v>46330664</v>
      </c>
      <c r="J780" s="302">
        <v>777.5</v>
      </c>
      <c r="K780" s="301">
        <v>15376290</v>
      </c>
      <c r="L780" s="302">
        <v>2168</v>
      </c>
      <c r="M780" s="301">
        <v>20493381</v>
      </c>
      <c r="N780" s="302">
        <v>2742</v>
      </c>
      <c r="O780" s="301">
        <v>3984266</v>
      </c>
      <c r="P780" s="302">
        <v>2863</v>
      </c>
      <c r="Q780" s="301">
        <v>833128</v>
      </c>
      <c r="R780" s="302">
        <v>2030</v>
      </c>
      <c r="S780" s="301">
        <v>788459</v>
      </c>
      <c r="T780" s="301">
        <f t="shared" si="12"/>
        <v>11359.5</v>
      </c>
      <c r="U780" s="303">
        <v>1371</v>
      </c>
    </row>
    <row r="781" spans="1:21" x14ac:dyDescent="0.25">
      <c r="A781" s="300">
        <v>830144340</v>
      </c>
      <c r="B781" s="65" t="s">
        <v>1413</v>
      </c>
      <c r="C781" s="65" t="s">
        <v>511</v>
      </c>
      <c r="D781" s="65" t="s">
        <v>511</v>
      </c>
      <c r="E781" s="65" t="s">
        <v>520</v>
      </c>
      <c r="F781" s="65" t="s">
        <v>521</v>
      </c>
      <c r="G781" s="65" t="s">
        <v>514</v>
      </c>
      <c r="H781" s="84">
        <v>780</v>
      </c>
      <c r="I781" s="301">
        <v>46318942</v>
      </c>
      <c r="J781" s="302">
        <v>841</v>
      </c>
      <c r="K781" s="301">
        <v>13945770</v>
      </c>
      <c r="L781" s="302">
        <v>2399</v>
      </c>
      <c r="M781" s="301">
        <v>18348342</v>
      </c>
      <c r="N781" s="302">
        <v>1916</v>
      </c>
      <c r="O781" s="301">
        <v>6092825</v>
      </c>
      <c r="P781" s="302">
        <v>2708</v>
      </c>
      <c r="Q781" s="301">
        <v>896420</v>
      </c>
      <c r="R781" s="302">
        <v>2116</v>
      </c>
      <c r="S781" s="301">
        <v>748378</v>
      </c>
      <c r="T781" s="301">
        <f t="shared" si="12"/>
        <v>10760</v>
      </c>
      <c r="U781" s="303">
        <v>1298</v>
      </c>
    </row>
    <row r="782" spans="1:21" x14ac:dyDescent="0.25">
      <c r="A782" s="300">
        <v>860002440</v>
      </c>
      <c r="B782" s="65" t="s">
        <v>1414</v>
      </c>
      <c r="C782" s="65" t="s">
        <v>705</v>
      </c>
      <c r="D782" s="65" t="s">
        <v>511</v>
      </c>
      <c r="E782" s="65" t="s">
        <v>520</v>
      </c>
      <c r="F782" s="65" t="s">
        <v>521</v>
      </c>
      <c r="G782" s="65" t="s">
        <v>648</v>
      </c>
      <c r="H782" s="296">
        <v>781</v>
      </c>
      <c r="I782" s="301">
        <v>46292978</v>
      </c>
      <c r="J782" s="302">
        <v>555.5</v>
      </c>
      <c r="K782" s="301">
        <v>23887895</v>
      </c>
      <c r="L782" s="302">
        <v>2256</v>
      </c>
      <c r="M782" s="301">
        <v>19540600</v>
      </c>
      <c r="N782" s="302">
        <v>2557</v>
      </c>
      <c r="O782" s="301">
        <v>4344403</v>
      </c>
      <c r="P782" s="302">
        <v>3607</v>
      </c>
      <c r="Q782" s="301">
        <v>601144</v>
      </c>
      <c r="R782" s="302">
        <v>3788</v>
      </c>
      <c r="S782" s="301">
        <v>322602</v>
      </c>
      <c r="T782" s="301">
        <f t="shared" si="12"/>
        <v>13544.5</v>
      </c>
      <c r="U782" s="303">
        <v>1642</v>
      </c>
    </row>
    <row r="783" spans="1:21" x14ac:dyDescent="0.25">
      <c r="A783" s="300">
        <v>830041784</v>
      </c>
      <c r="B783" s="65" t="s">
        <v>1415</v>
      </c>
      <c r="C783" s="65" t="s">
        <v>511</v>
      </c>
      <c r="D783" s="65" t="s">
        <v>511</v>
      </c>
      <c r="E783" s="65" t="s">
        <v>520</v>
      </c>
      <c r="F783" s="65" t="s">
        <v>521</v>
      </c>
      <c r="G783" s="65" t="s">
        <v>624</v>
      </c>
      <c r="H783" s="84">
        <v>782</v>
      </c>
      <c r="I783" s="301">
        <v>46038156</v>
      </c>
      <c r="J783" s="302">
        <v>4397.5</v>
      </c>
      <c r="K783" s="301">
        <v>1273012</v>
      </c>
      <c r="L783" s="302">
        <v>847</v>
      </c>
      <c r="M783" s="301">
        <v>56978956</v>
      </c>
      <c r="N783" s="302">
        <v>1352</v>
      </c>
      <c r="O783" s="301">
        <v>8725574</v>
      </c>
      <c r="P783" s="302">
        <v>8730</v>
      </c>
      <c r="Q783" s="301">
        <v>128192</v>
      </c>
      <c r="R783" s="302">
        <v>6390</v>
      </c>
      <c r="S783" s="301">
        <v>136632</v>
      </c>
      <c r="T783" s="301">
        <f t="shared" si="12"/>
        <v>22498.5</v>
      </c>
      <c r="U783" s="303">
        <v>2838</v>
      </c>
    </row>
    <row r="784" spans="1:21" x14ac:dyDescent="0.25">
      <c r="A784" s="300">
        <v>890909297</v>
      </c>
      <c r="B784" s="65" t="s">
        <v>1416</v>
      </c>
      <c r="C784" s="65" t="s">
        <v>505</v>
      </c>
      <c r="D784" s="65" t="s">
        <v>506</v>
      </c>
      <c r="E784" s="65" t="s">
        <v>520</v>
      </c>
      <c r="F784" s="65" t="s">
        <v>521</v>
      </c>
      <c r="G784" s="65" t="s">
        <v>627</v>
      </c>
      <c r="H784" s="296">
        <v>783</v>
      </c>
      <c r="I784" s="301">
        <v>45982187</v>
      </c>
      <c r="J784" s="302">
        <v>330.5</v>
      </c>
      <c r="K784" s="301">
        <v>44342078</v>
      </c>
      <c r="L784" s="302">
        <v>4426</v>
      </c>
      <c r="M784" s="301">
        <v>8846140</v>
      </c>
      <c r="N784" s="302">
        <v>1332</v>
      </c>
      <c r="O784" s="301">
        <v>8846140</v>
      </c>
      <c r="P784" s="302">
        <v>2302</v>
      </c>
      <c r="Q784" s="301">
        <v>1113767</v>
      </c>
      <c r="R784" s="302">
        <v>1378</v>
      </c>
      <c r="S784" s="301">
        <v>1324512</v>
      </c>
      <c r="T784" s="301">
        <f t="shared" si="12"/>
        <v>10551.5</v>
      </c>
      <c r="U784" s="303">
        <v>1276</v>
      </c>
    </row>
    <row r="785" spans="1:21" x14ac:dyDescent="0.25">
      <c r="A785" s="300">
        <v>800019437</v>
      </c>
      <c r="B785" s="65" t="s">
        <v>1417</v>
      </c>
      <c r="C785" s="65" t="s">
        <v>1418</v>
      </c>
      <c r="D785" s="65" t="s">
        <v>506</v>
      </c>
      <c r="E785" s="65" t="s">
        <v>520</v>
      </c>
      <c r="F785" s="65" t="s">
        <v>521</v>
      </c>
      <c r="G785" s="65" t="s">
        <v>545</v>
      </c>
      <c r="H785" s="84">
        <v>784</v>
      </c>
      <c r="I785" s="301">
        <v>45812809</v>
      </c>
      <c r="J785" s="302">
        <v>400</v>
      </c>
      <c r="K785" s="301">
        <v>36388622</v>
      </c>
      <c r="L785" s="302">
        <v>2101</v>
      </c>
      <c r="M785" s="301">
        <v>21322560</v>
      </c>
      <c r="N785" s="302">
        <v>2424</v>
      </c>
      <c r="O785" s="301">
        <v>4630081</v>
      </c>
      <c r="P785" s="302">
        <v>1884</v>
      </c>
      <c r="Q785" s="301">
        <v>1426126</v>
      </c>
      <c r="R785" s="302">
        <v>7041</v>
      </c>
      <c r="S785" s="301">
        <v>112414</v>
      </c>
      <c r="T785" s="301">
        <f t="shared" si="12"/>
        <v>14634</v>
      </c>
      <c r="U785" s="303">
        <v>1800</v>
      </c>
    </row>
    <row r="786" spans="1:21" x14ac:dyDescent="0.25">
      <c r="A786" s="300">
        <v>890922626</v>
      </c>
      <c r="B786" s="65" t="s">
        <v>1419</v>
      </c>
      <c r="C786" s="65" t="s">
        <v>511</v>
      </c>
      <c r="D786" s="65" t="s">
        <v>511</v>
      </c>
      <c r="E786" s="65" t="s">
        <v>520</v>
      </c>
      <c r="F786" s="65" t="s">
        <v>521</v>
      </c>
      <c r="G786" s="65" t="s">
        <v>509</v>
      </c>
      <c r="H786" s="296">
        <v>785</v>
      </c>
      <c r="I786" s="301">
        <v>45580507</v>
      </c>
      <c r="J786" s="302">
        <v>332.5</v>
      </c>
      <c r="K786" s="301">
        <v>44167951</v>
      </c>
      <c r="L786" s="302">
        <v>10266</v>
      </c>
      <c r="M786" s="301">
        <v>2097935</v>
      </c>
      <c r="N786" s="302">
        <v>4639</v>
      </c>
      <c r="O786" s="301">
        <v>2097935</v>
      </c>
      <c r="P786" s="302">
        <v>1537</v>
      </c>
      <c r="Q786" s="301">
        <v>1816867</v>
      </c>
      <c r="R786" s="302">
        <v>1013</v>
      </c>
      <c r="S786" s="301">
        <v>1926270</v>
      </c>
      <c r="T786" s="301">
        <f t="shared" si="12"/>
        <v>18572.5</v>
      </c>
      <c r="U786" s="303">
        <v>2319</v>
      </c>
    </row>
    <row r="787" spans="1:21" x14ac:dyDescent="0.25">
      <c r="A787" s="300">
        <v>860006628</v>
      </c>
      <c r="B787" s="65" t="s">
        <v>1420</v>
      </c>
      <c r="C787" s="65" t="s">
        <v>511</v>
      </c>
      <c r="D787" s="65" t="s">
        <v>511</v>
      </c>
      <c r="E787" s="65" t="s">
        <v>520</v>
      </c>
      <c r="F787" s="65" t="s">
        <v>521</v>
      </c>
      <c r="G787" s="65" t="s">
        <v>624</v>
      </c>
      <c r="H787" s="84">
        <v>786</v>
      </c>
      <c r="I787" s="301">
        <v>45566258</v>
      </c>
      <c r="J787" s="302">
        <v>774.5</v>
      </c>
      <c r="K787" s="301">
        <v>15480313</v>
      </c>
      <c r="L787" s="302">
        <v>1801</v>
      </c>
      <c r="M787" s="301">
        <v>25430364</v>
      </c>
      <c r="N787" s="302">
        <v>490</v>
      </c>
      <c r="O787" s="301">
        <v>25430364</v>
      </c>
      <c r="P787" s="302">
        <v>575</v>
      </c>
      <c r="Q787" s="301">
        <v>5774654</v>
      </c>
      <c r="R787" s="302">
        <v>1097</v>
      </c>
      <c r="S787" s="301">
        <v>1751490</v>
      </c>
      <c r="T787" s="301">
        <f t="shared" si="12"/>
        <v>5523.5</v>
      </c>
      <c r="U787" s="303">
        <v>665</v>
      </c>
    </row>
    <row r="788" spans="1:21" x14ac:dyDescent="0.25">
      <c r="A788" s="300">
        <v>890919291</v>
      </c>
      <c r="B788" s="65" t="s">
        <v>1421</v>
      </c>
      <c r="C788" s="65" t="s">
        <v>505</v>
      </c>
      <c r="D788" s="65" t="s">
        <v>506</v>
      </c>
      <c r="E788" s="65" t="s">
        <v>520</v>
      </c>
      <c r="F788" s="65" t="s">
        <v>521</v>
      </c>
      <c r="G788" s="65" t="s">
        <v>1422</v>
      </c>
      <c r="H788" s="296">
        <v>787</v>
      </c>
      <c r="I788" s="301">
        <v>45494745</v>
      </c>
      <c r="J788" s="302">
        <v>348</v>
      </c>
      <c r="K788" s="301">
        <v>41941052</v>
      </c>
      <c r="L788" s="302">
        <v>4461</v>
      </c>
      <c r="M788" s="301">
        <v>8767500</v>
      </c>
      <c r="N788" s="302">
        <v>2564</v>
      </c>
      <c r="O788" s="301">
        <v>4335287</v>
      </c>
      <c r="P788" s="302">
        <v>2474</v>
      </c>
      <c r="Q788" s="301">
        <v>1010068</v>
      </c>
      <c r="R788" s="302">
        <v>920</v>
      </c>
      <c r="S788" s="301">
        <v>2193626</v>
      </c>
      <c r="T788" s="301">
        <f t="shared" si="12"/>
        <v>11554</v>
      </c>
      <c r="U788" s="303">
        <v>1397</v>
      </c>
    </row>
    <row r="789" spans="1:21" x14ac:dyDescent="0.25">
      <c r="A789" s="300">
        <v>860517025</v>
      </c>
      <c r="B789" s="65" t="s">
        <v>1423</v>
      </c>
      <c r="C789" s="65" t="s">
        <v>511</v>
      </c>
      <c r="D789" s="65" t="s">
        <v>511</v>
      </c>
      <c r="E789" s="65" t="s">
        <v>520</v>
      </c>
      <c r="F789" s="65" t="s">
        <v>521</v>
      </c>
      <c r="G789" s="65" t="s">
        <v>509</v>
      </c>
      <c r="H789" s="84">
        <v>788</v>
      </c>
      <c r="I789" s="301">
        <v>45328995</v>
      </c>
      <c r="J789" s="302">
        <v>322.5</v>
      </c>
      <c r="K789" s="301">
        <v>45273214</v>
      </c>
      <c r="L789" s="302">
        <v>11227</v>
      </c>
      <c r="M789" s="301">
        <v>1684414</v>
      </c>
      <c r="N789" s="302">
        <v>5466</v>
      </c>
      <c r="O789" s="301">
        <v>1684414</v>
      </c>
      <c r="P789" s="302">
        <v>1922</v>
      </c>
      <c r="Q789" s="301">
        <v>1399674</v>
      </c>
      <c r="R789" s="302">
        <v>1546</v>
      </c>
      <c r="S789" s="301">
        <v>1134463</v>
      </c>
      <c r="T789" s="301">
        <f t="shared" si="12"/>
        <v>21271.5</v>
      </c>
      <c r="U789" s="303">
        <v>2661</v>
      </c>
    </row>
    <row r="790" spans="1:21" x14ac:dyDescent="0.25">
      <c r="A790" s="300">
        <v>811007601</v>
      </c>
      <c r="B790" s="65" t="s">
        <v>1424</v>
      </c>
      <c r="C790" s="65" t="s">
        <v>505</v>
      </c>
      <c r="D790" s="65" t="s">
        <v>506</v>
      </c>
      <c r="E790" s="65" t="s">
        <v>507</v>
      </c>
      <c r="F790" s="65" t="s">
        <v>508</v>
      </c>
      <c r="G790" s="65" t="s">
        <v>800</v>
      </c>
      <c r="H790" s="296">
        <v>789</v>
      </c>
      <c r="I790" s="301">
        <v>45308347</v>
      </c>
      <c r="J790" s="302">
        <v>2033</v>
      </c>
      <c r="K790" s="301">
        <v>4217295</v>
      </c>
      <c r="L790" s="302">
        <v>1823</v>
      </c>
      <c r="M790" s="301">
        <v>25102091</v>
      </c>
      <c r="N790" s="302">
        <v>513</v>
      </c>
      <c r="O790" s="301">
        <v>24351707</v>
      </c>
      <c r="P790" s="302">
        <v>1151</v>
      </c>
      <c r="Q790" s="301">
        <v>2549735</v>
      </c>
      <c r="R790" s="302">
        <v>1942</v>
      </c>
      <c r="S790" s="301">
        <v>840147</v>
      </c>
      <c r="T790" s="301">
        <f t="shared" si="12"/>
        <v>8251</v>
      </c>
      <c r="U790" s="303">
        <v>978</v>
      </c>
    </row>
    <row r="791" spans="1:21" x14ac:dyDescent="0.25">
      <c r="A791" s="300">
        <v>860034813</v>
      </c>
      <c r="B791" s="65" t="s">
        <v>1425</v>
      </c>
      <c r="C791" s="65" t="s">
        <v>511</v>
      </c>
      <c r="D791" s="65" t="s">
        <v>511</v>
      </c>
      <c r="E791" s="65" t="s">
        <v>520</v>
      </c>
      <c r="F791" s="65" t="s">
        <v>521</v>
      </c>
      <c r="G791" s="65" t="s">
        <v>690</v>
      </c>
      <c r="H791" s="84">
        <v>790</v>
      </c>
      <c r="I791" s="301">
        <v>45249814</v>
      </c>
      <c r="J791" s="302">
        <v>450</v>
      </c>
      <c r="K791" s="301">
        <v>31375241</v>
      </c>
      <c r="L791" s="302">
        <v>925</v>
      </c>
      <c r="M791" s="301">
        <v>52097167</v>
      </c>
      <c r="N791" s="302">
        <v>1588</v>
      </c>
      <c r="O791" s="301">
        <v>7446307</v>
      </c>
      <c r="P791" s="302">
        <v>981</v>
      </c>
      <c r="Q791" s="301">
        <v>3073060</v>
      </c>
      <c r="R791" s="302">
        <v>1110</v>
      </c>
      <c r="S791" s="301">
        <v>1721301</v>
      </c>
      <c r="T791" s="301">
        <f t="shared" si="12"/>
        <v>5844</v>
      </c>
      <c r="U791" s="303">
        <v>706</v>
      </c>
    </row>
    <row r="792" spans="1:21" x14ac:dyDescent="0.25">
      <c r="A792" s="300">
        <v>890924034</v>
      </c>
      <c r="B792" s="65" t="s">
        <v>1426</v>
      </c>
      <c r="C792" s="65" t="s">
        <v>511</v>
      </c>
      <c r="D792" s="65" t="s">
        <v>511</v>
      </c>
      <c r="E792" s="65" t="s">
        <v>520</v>
      </c>
      <c r="F792" s="65" t="s">
        <v>521</v>
      </c>
      <c r="G792" s="65" t="s">
        <v>690</v>
      </c>
      <c r="H792" s="296">
        <v>791</v>
      </c>
      <c r="I792" s="301">
        <v>45073521</v>
      </c>
      <c r="J792" s="302">
        <v>565.5</v>
      </c>
      <c r="K792" s="301">
        <v>23222427</v>
      </c>
      <c r="L792" s="302">
        <v>1238</v>
      </c>
      <c r="M792" s="301">
        <v>38189521</v>
      </c>
      <c r="N792" s="302">
        <v>1281</v>
      </c>
      <c r="O792" s="301">
        <v>9182561</v>
      </c>
      <c r="P792" s="302">
        <v>1548</v>
      </c>
      <c r="Q792" s="301">
        <v>1796851</v>
      </c>
      <c r="R792" s="302">
        <v>3198</v>
      </c>
      <c r="S792" s="301">
        <v>418321</v>
      </c>
      <c r="T792" s="301">
        <f t="shared" si="12"/>
        <v>8621.5</v>
      </c>
      <c r="U792" s="303">
        <v>1028</v>
      </c>
    </row>
    <row r="793" spans="1:21" x14ac:dyDescent="0.25">
      <c r="A793" s="300">
        <v>860062121</v>
      </c>
      <c r="B793" s="65" t="s">
        <v>1427</v>
      </c>
      <c r="C793" s="65" t="s">
        <v>511</v>
      </c>
      <c r="D793" s="65" t="s">
        <v>511</v>
      </c>
      <c r="E793" s="65" t="s">
        <v>520</v>
      </c>
      <c r="F793" s="65" t="s">
        <v>521</v>
      </c>
      <c r="G793" s="65" t="s">
        <v>668</v>
      </c>
      <c r="H793" s="84">
        <v>792</v>
      </c>
      <c r="I793" s="301">
        <v>44976855</v>
      </c>
      <c r="J793" s="302">
        <v>843.5</v>
      </c>
      <c r="K793" s="301">
        <v>13900280</v>
      </c>
      <c r="L793" s="302">
        <v>1134</v>
      </c>
      <c r="M793" s="301">
        <v>42128673</v>
      </c>
      <c r="N793" s="302">
        <v>926</v>
      </c>
      <c r="O793" s="301">
        <v>12907826</v>
      </c>
      <c r="P793" s="302">
        <v>1433</v>
      </c>
      <c r="Q793" s="301">
        <v>1970969</v>
      </c>
      <c r="R793" s="302">
        <v>1670</v>
      </c>
      <c r="S793" s="301">
        <v>1024254</v>
      </c>
      <c r="T793" s="301">
        <f t="shared" si="12"/>
        <v>6798.5</v>
      </c>
      <c r="U793" s="303">
        <v>808</v>
      </c>
    </row>
    <row r="794" spans="1:21" x14ac:dyDescent="0.25">
      <c r="A794" s="300">
        <v>890900345</v>
      </c>
      <c r="B794" s="65" t="s">
        <v>1428</v>
      </c>
      <c r="C794" s="65" t="s">
        <v>505</v>
      </c>
      <c r="D794" s="65" t="s">
        <v>506</v>
      </c>
      <c r="E794" s="65" t="s">
        <v>520</v>
      </c>
      <c r="F794" s="65" t="s">
        <v>521</v>
      </c>
      <c r="G794" s="65" t="s">
        <v>694</v>
      </c>
      <c r="H794" s="296">
        <v>793</v>
      </c>
      <c r="I794" s="301">
        <v>44830389</v>
      </c>
      <c r="J794" s="302">
        <v>616</v>
      </c>
      <c r="K794" s="301">
        <v>20951470</v>
      </c>
      <c r="L794" s="302">
        <v>1167</v>
      </c>
      <c r="M794" s="301">
        <v>40992300</v>
      </c>
      <c r="N794" s="302">
        <v>1730</v>
      </c>
      <c r="O794" s="301">
        <v>6859527</v>
      </c>
      <c r="P794" s="302">
        <v>1259</v>
      </c>
      <c r="Q794" s="301">
        <v>2289045</v>
      </c>
      <c r="R794" s="302">
        <v>3080</v>
      </c>
      <c r="S794" s="301">
        <v>441826</v>
      </c>
      <c r="T794" s="301">
        <f t="shared" si="12"/>
        <v>8645</v>
      </c>
      <c r="U794" s="303">
        <v>1032</v>
      </c>
    </row>
    <row r="795" spans="1:21" x14ac:dyDescent="0.25">
      <c r="A795" s="300">
        <v>890900193</v>
      </c>
      <c r="B795" s="65" t="s">
        <v>1429</v>
      </c>
      <c r="C795" s="65" t="s">
        <v>505</v>
      </c>
      <c r="D795" s="65" t="s">
        <v>506</v>
      </c>
      <c r="E795" s="65" t="s">
        <v>520</v>
      </c>
      <c r="F795" s="65" t="s">
        <v>521</v>
      </c>
      <c r="G795" s="65" t="s">
        <v>571</v>
      </c>
      <c r="H795" s="84">
        <v>794</v>
      </c>
      <c r="I795" s="301">
        <v>44805164</v>
      </c>
      <c r="J795" s="302">
        <v>498</v>
      </c>
      <c r="K795" s="301">
        <v>26985178</v>
      </c>
      <c r="L795" s="302">
        <v>706</v>
      </c>
      <c r="M795" s="301">
        <v>68555985</v>
      </c>
      <c r="N795" s="302">
        <v>627</v>
      </c>
      <c r="O795" s="301">
        <v>19784785</v>
      </c>
      <c r="P795" s="302">
        <v>626</v>
      </c>
      <c r="Q795" s="301">
        <v>5278204</v>
      </c>
      <c r="R795" s="302">
        <v>624</v>
      </c>
      <c r="S795" s="301">
        <v>3694478</v>
      </c>
      <c r="T795" s="301">
        <f t="shared" si="12"/>
        <v>3875</v>
      </c>
      <c r="U795" s="303">
        <v>484</v>
      </c>
    </row>
    <row r="796" spans="1:21" x14ac:dyDescent="0.25">
      <c r="A796" s="300">
        <v>860039903</v>
      </c>
      <c r="B796" s="65" t="s">
        <v>1430</v>
      </c>
      <c r="C796" s="65" t="s">
        <v>511</v>
      </c>
      <c r="D796" s="65" t="s">
        <v>511</v>
      </c>
      <c r="E796" s="65" t="s">
        <v>520</v>
      </c>
      <c r="F796" s="65" t="s">
        <v>736</v>
      </c>
      <c r="G796" s="65" t="s">
        <v>509</v>
      </c>
      <c r="H796" s="296">
        <v>795</v>
      </c>
      <c r="I796" s="301">
        <v>44805099</v>
      </c>
      <c r="J796" s="302">
        <v>488.5</v>
      </c>
      <c r="K796" s="301">
        <v>27831064</v>
      </c>
      <c r="L796" s="302">
        <v>2924</v>
      </c>
      <c r="M796" s="301">
        <v>14600565</v>
      </c>
      <c r="N796" s="302">
        <v>1427</v>
      </c>
      <c r="O796" s="301">
        <v>8193910</v>
      </c>
      <c r="P796" s="302">
        <v>652</v>
      </c>
      <c r="Q796" s="301">
        <v>5090500</v>
      </c>
      <c r="R796" s="302">
        <v>305</v>
      </c>
      <c r="S796" s="301">
        <v>9406806</v>
      </c>
      <c r="T796" s="301">
        <f t="shared" si="12"/>
        <v>6591.5</v>
      </c>
      <c r="U796" s="303">
        <v>781</v>
      </c>
    </row>
    <row r="797" spans="1:21" x14ac:dyDescent="0.25">
      <c r="A797" s="300">
        <v>860008812</v>
      </c>
      <c r="B797" s="65" t="s">
        <v>1431</v>
      </c>
      <c r="C797" s="65" t="s">
        <v>511</v>
      </c>
      <c r="D797" s="65" t="s">
        <v>511</v>
      </c>
      <c r="E797" s="65" t="s">
        <v>520</v>
      </c>
      <c r="F797" s="65" t="s">
        <v>521</v>
      </c>
      <c r="G797" s="65" t="s">
        <v>605</v>
      </c>
      <c r="H797" s="84">
        <v>796</v>
      </c>
      <c r="I797" s="301">
        <v>44636228</v>
      </c>
      <c r="J797" s="302">
        <v>381.5</v>
      </c>
      <c r="K797" s="301">
        <v>38305246</v>
      </c>
      <c r="L797" s="302">
        <v>1926</v>
      </c>
      <c r="M797" s="301">
        <v>23692757</v>
      </c>
      <c r="N797" s="302">
        <v>923</v>
      </c>
      <c r="O797" s="301">
        <v>12910952</v>
      </c>
      <c r="P797" s="302">
        <v>706</v>
      </c>
      <c r="Q797" s="301">
        <v>4577964</v>
      </c>
      <c r="R797" s="302">
        <v>566</v>
      </c>
      <c r="S797" s="301">
        <v>4259455</v>
      </c>
      <c r="T797" s="301">
        <f t="shared" si="12"/>
        <v>5298.5</v>
      </c>
      <c r="U797" s="303">
        <v>649</v>
      </c>
    </row>
    <row r="798" spans="1:21" x14ac:dyDescent="0.25">
      <c r="A798" s="300">
        <v>890481123</v>
      </c>
      <c r="B798" s="65" t="s">
        <v>1432</v>
      </c>
      <c r="C798" s="65" t="s">
        <v>620</v>
      </c>
      <c r="D798" s="65" t="s">
        <v>621</v>
      </c>
      <c r="E798" s="65" t="s">
        <v>520</v>
      </c>
      <c r="F798" s="65" t="s">
        <v>521</v>
      </c>
      <c r="G798" s="65" t="s">
        <v>1422</v>
      </c>
      <c r="H798" s="296">
        <v>797</v>
      </c>
      <c r="I798" s="301">
        <v>44621708</v>
      </c>
      <c r="J798" s="302">
        <v>585.5</v>
      </c>
      <c r="K798" s="301">
        <v>22242985</v>
      </c>
      <c r="L798" s="302">
        <v>675</v>
      </c>
      <c r="M798" s="301">
        <v>71382946</v>
      </c>
      <c r="N798" s="302">
        <v>4040</v>
      </c>
      <c r="O798" s="301">
        <v>2494807</v>
      </c>
      <c r="P798" s="302">
        <v>2986</v>
      </c>
      <c r="Q798" s="301">
        <v>790189</v>
      </c>
      <c r="R798" s="302">
        <v>4761</v>
      </c>
      <c r="S798" s="301">
        <v>226881</v>
      </c>
      <c r="T798" s="301">
        <f t="shared" si="12"/>
        <v>13844.5</v>
      </c>
      <c r="U798" s="303">
        <v>1679</v>
      </c>
    </row>
    <row r="799" spans="1:21" x14ac:dyDescent="0.25">
      <c r="A799" s="300">
        <v>860004201</v>
      </c>
      <c r="B799" s="65" t="s">
        <v>1433</v>
      </c>
      <c r="C799" s="65" t="s">
        <v>511</v>
      </c>
      <c r="D799" s="65" t="s">
        <v>511</v>
      </c>
      <c r="E799" s="65" t="s">
        <v>520</v>
      </c>
      <c r="F799" s="65" t="s">
        <v>521</v>
      </c>
      <c r="G799" s="65" t="s">
        <v>603</v>
      </c>
      <c r="H799" s="84">
        <v>798</v>
      </c>
      <c r="I799" s="301">
        <v>44466219</v>
      </c>
      <c r="J799" s="302">
        <v>967</v>
      </c>
      <c r="K799" s="301">
        <v>11731504</v>
      </c>
      <c r="L799" s="302">
        <v>1273</v>
      </c>
      <c r="M799" s="301">
        <v>36912843</v>
      </c>
      <c r="N799" s="302">
        <v>2053</v>
      </c>
      <c r="O799" s="301">
        <v>5626215</v>
      </c>
      <c r="P799" s="302">
        <v>1086</v>
      </c>
      <c r="Q799" s="301">
        <v>2743815</v>
      </c>
      <c r="R799" s="302">
        <v>7360</v>
      </c>
      <c r="S799" s="301">
        <v>102385</v>
      </c>
      <c r="T799" s="301">
        <f t="shared" si="12"/>
        <v>13537</v>
      </c>
      <c r="U799" s="303">
        <v>1644</v>
      </c>
    </row>
    <row r="800" spans="1:21" x14ac:dyDescent="0.25">
      <c r="A800" s="300">
        <v>860006752</v>
      </c>
      <c r="B800" s="65" t="s">
        <v>1434</v>
      </c>
      <c r="C800" s="65" t="s">
        <v>511</v>
      </c>
      <c r="D800" s="65" t="s">
        <v>511</v>
      </c>
      <c r="E800" s="65" t="s">
        <v>520</v>
      </c>
      <c r="F800" s="65" t="s">
        <v>521</v>
      </c>
      <c r="G800" s="65" t="s">
        <v>724</v>
      </c>
      <c r="H800" s="296">
        <v>799</v>
      </c>
      <c r="I800" s="301">
        <v>44231956</v>
      </c>
      <c r="J800" s="302">
        <v>1050.5</v>
      </c>
      <c r="K800" s="301">
        <v>10532637</v>
      </c>
      <c r="L800" s="302">
        <v>437</v>
      </c>
      <c r="M800" s="301">
        <v>104991540</v>
      </c>
      <c r="N800" s="302">
        <v>1359</v>
      </c>
      <c r="O800" s="301">
        <v>8650903</v>
      </c>
      <c r="P800" s="302">
        <v>473</v>
      </c>
      <c r="Q800" s="301">
        <v>7490613</v>
      </c>
      <c r="R800" s="302">
        <v>398</v>
      </c>
      <c r="S800" s="301">
        <v>6527236</v>
      </c>
      <c r="T800" s="301">
        <f t="shared" si="12"/>
        <v>4516.5</v>
      </c>
      <c r="U800" s="303">
        <v>569</v>
      </c>
    </row>
    <row r="801" spans="1:21" x14ac:dyDescent="0.25">
      <c r="A801" s="300">
        <v>890936847</v>
      </c>
      <c r="B801" s="65" t="s">
        <v>1435</v>
      </c>
      <c r="C801" s="65" t="s">
        <v>580</v>
      </c>
      <c r="D801" s="65" t="s">
        <v>506</v>
      </c>
      <c r="E801" s="65" t="s">
        <v>520</v>
      </c>
      <c r="F801" s="65" t="s">
        <v>521</v>
      </c>
      <c r="G801" s="65" t="s">
        <v>559</v>
      </c>
      <c r="H801" s="84">
        <v>800</v>
      </c>
      <c r="I801" s="301">
        <v>44106598</v>
      </c>
      <c r="J801" s="302">
        <v>554.5</v>
      </c>
      <c r="K801" s="301">
        <v>23911262</v>
      </c>
      <c r="L801" s="302">
        <v>5131</v>
      </c>
      <c r="M801" s="301">
        <v>7223235</v>
      </c>
      <c r="N801" s="302">
        <v>1641</v>
      </c>
      <c r="O801" s="301">
        <v>7223235</v>
      </c>
      <c r="P801" s="302">
        <v>988</v>
      </c>
      <c r="Q801" s="301">
        <v>3044472</v>
      </c>
      <c r="R801" s="302">
        <v>952</v>
      </c>
      <c r="S801" s="301">
        <v>2081258</v>
      </c>
      <c r="T801" s="301">
        <f t="shared" si="12"/>
        <v>10066.5</v>
      </c>
      <c r="U801" s="303">
        <v>1217</v>
      </c>
    </row>
    <row r="802" spans="1:21" x14ac:dyDescent="0.25">
      <c r="A802" s="300">
        <v>860006127</v>
      </c>
      <c r="B802" s="65" t="s">
        <v>1436</v>
      </c>
      <c r="C802" s="65" t="s">
        <v>511</v>
      </c>
      <c r="D802" s="65" t="s">
        <v>511</v>
      </c>
      <c r="E802" s="65" t="s">
        <v>520</v>
      </c>
      <c r="F802" s="65" t="s">
        <v>521</v>
      </c>
      <c r="G802" s="65" t="s">
        <v>525</v>
      </c>
      <c r="H802" s="296">
        <v>801</v>
      </c>
      <c r="I802" s="301">
        <v>44053449</v>
      </c>
      <c r="J802" s="302">
        <v>532.5</v>
      </c>
      <c r="K802" s="301">
        <v>25104296</v>
      </c>
      <c r="L802" s="302">
        <v>473</v>
      </c>
      <c r="M802" s="301">
        <v>97629810</v>
      </c>
      <c r="N802" s="302">
        <v>351</v>
      </c>
      <c r="O802" s="301">
        <v>35074951</v>
      </c>
      <c r="P802" s="302">
        <v>340</v>
      </c>
      <c r="Q802" s="301">
        <v>11418743</v>
      </c>
      <c r="R802" s="302">
        <v>539</v>
      </c>
      <c r="S802" s="301">
        <v>4539579</v>
      </c>
      <c r="T802" s="301">
        <f t="shared" si="12"/>
        <v>3036.5</v>
      </c>
      <c r="U802" s="303">
        <v>386</v>
      </c>
    </row>
    <row r="803" spans="1:21" x14ac:dyDescent="0.25">
      <c r="A803" s="300">
        <v>811012295</v>
      </c>
      <c r="B803" s="65" t="s">
        <v>1437</v>
      </c>
      <c r="C803" s="65" t="s">
        <v>505</v>
      </c>
      <c r="D803" s="65" t="s">
        <v>506</v>
      </c>
      <c r="E803" s="65" t="s">
        <v>520</v>
      </c>
      <c r="F803" s="65" t="s">
        <v>521</v>
      </c>
      <c r="G803" s="65" t="s">
        <v>841</v>
      </c>
      <c r="H803" s="84">
        <v>802</v>
      </c>
      <c r="I803" s="301">
        <v>43988326</v>
      </c>
      <c r="J803" s="302">
        <v>533</v>
      </c>
      <c r="K803" s="301">
        <v>25082970</v>
      </c>
      <c r="L803" s="302">
        <v>2504</v>
      </c>
      <c r="M803" s="301">
        <v>17548366</v>
      </c>
      <c r="N803" s="302">
        <v>783</v>
      </c>
      <c r="O803" s="301">
        <v>15103201</v>
      </c>
      <c r="P803" s="302">
        <v>1003</v>
      </c>
      <c r="Q803" s="301">
        <v>2993262</v>
      </c>
      <c r="R803" s="302">
        <v>884</v>
      </c>
      <c r="S803" s="301">
        <v>2367913</v>
      </c>
      <c r="T803" s="301">
        <f t="shared" si="12"/>
        <v>6509</v>
      </c>
      <c r="U803" s="303">
        <v>768</v>
      </c>
    </row>
    <row r="804" spans="1:21" x14ac:dyDescent="0.25">
      <c r="A804" s="300">
        <v>800046958</v>
      </c>
      <c r="B804" s="65" t="s">
        <v>1438</v>
      </c>
      <c r="C804" s="65" t="s">
        <v>702</v>
      </c>
      <c r="D804" s="65" t="s">
        <v>703</v>
      </c>
      <c r="E804" s="65" t="s">
        <v>520</v>
      </c>
      <c r="F804" s="65" t="s">
        <v>521</v>
      </c>
      <c r="G804" s="65" t="s">
        <v>525</v>
      </c>
      <c r="H804" s="296">
        <v>803</v>
      </c>
      <c r="I804" s="301">
        <v>43934774</v>
      </c>
      <c r="J804" s="302">
        <v>471</v>
      </c>
      <c r="K804" s="301">
        <v>29211899</v>
      </c>
      <c r="L804" s="302">
        <v>1319</v>
      </c>
      <c r="M804" s="301">
        <v>35824368</v>
      </c>
      <c r="N804" s="302">
        <v>2303</v>
      </c>
      <c r="O804" s="301">
        <v>4898635</v>
      </c>
      <c r="P804" s="302">
        <v>1438</v>
      </c>
      <c r="Q804" s="301">
        <v>1965608</v>
      </c>
      <c r="R804" s="302">
        <v>6397</v>
      </c>
      <c r="S804" s="301">
        <v>136172</v>
      </c>
      <c r="T804" s="301">
        <f t="shared" si="12"/>
        <v>12731</v>
      </c>
      <c r="U804" s="303">
        <v>1560</v>
      </c>
    </row>
    <row r="805" spans="1:21" x14ac:dyDescent="0.25">
      <c r="A805" s="300">
        <v>890101676</v>
      </c>
      <c r="B805" s="65" t="s">
        <v>1439</v>
      </c>
      <c r="C805" s="65" t="s">
        <v>1025</v>
      </c>
      <c r="D805" s="65" t="s">
        <v>586</v>
      </c>
      <c r="E805" s="65" t="s">
        <v>520</v>
      </c>
      <c r="F805" s="65" t="s">
        <v>521</v>
      </c>
      <c r="G805" s="65" t="s">
        <v>545</v>
      </c>
      <c r="H805" s="84">
        <v>804</v>
      </c>
      <c r="I805" s="301">
        <v>43909826</v>
      </c>
      <c r="J805" s="302">
        <v>456.5</v>
      </c>
      <c r="K805" s="301">
        <v>30668349</v>
      </c>
      <c r="L805" s="302">
        <v>1042</v>
      </c>
      <c r="M805" s="301">
        <v>45388045</v>
      </c>
      <c r="N805" s="302">
        <v>841</v>
      </c>
      <c r="O805" s="301">
        <v>14210314</v>
      </c>
      <c r="P805" s="302">
        <v>721</v>
      </c>
      <c r="Q805" s="301">
        <v>4479449</v>
      </c>
      <c r="R805" s="302">
        <v>922</v>
      </c>
      <c r="S805" s="301">
        <v>2193060</v>
      </c>
      <c r="T805" s="301">
        <f t="shared" si="12"/>
        <v>4786.5</v>
      </c>
      <c r="U805" s="303">
        <v>601</v>
      </c>
    </row>
    <row r="806" spans="1:21" x14ac:dyDescent="0.25">
      <c r="A806" s="300">
        <v>860040872</v>
      </c>
      <c r="B806" s="65" t="s">
        <v>1440</v>
      </c>
      <c r="C806" s="65" t="s">
        <v>511</v>
      </c>
      <c r="D806" s="65" t="s">
        <v>511</v>
      </c>
      <c r="E806" s="65" t="s">
        <v>520</v>
      </c>
      <c r="F806" s="65" t="s">
        <v>521</v>
      </c>
      <c r="G806" s="65" t="s">
        <v>556</v>
      </c>
      <c r="H806" s="296">
        <v>805</v>
      </c>
      <c r="I806" s="301">
        <v>43842727</v>
      </c>
      <c r="J806" s="302">
        <v>884</v>
      </c>
      <c r="K806" s="301">
        <v>13057660</v>
      </c>
      <c r="L806" s="302">
        <v>220</v>
      </c>
      <c r="M806" s="301">
        <v>189494464</v>
      </c>
      <c r="N806" s="302">
        <v>563</v>
      </c>
      <c r="O806" s="301">
        <v>22568186</v>
      </c>
      <c r="P806" s="302">
        <v>1149</v>
      </c>
      <c r="Q806" s="301">
        <v>2555605</v>
      </c>
      <c r="R806" s="302">
        <v>1082</v>
      </c>
      <c r="S806" s="301">
        <v>1780045</v>
      </c>
      <c r="T806" s="301">
        <f t="shared" si="12"/>
        <v>4703</v>
      </c>
      <c r="U806" s="303">
        <v>595</v>
      </c>
    </row>
    <row r="807" spans="1:21" x14ac:dyDescent="0.25">
      <c r="A807" s="300">
        <v>830073988</v>
      </c>
      <c r="B807" s="65" t="s">
        <v>1441</v>
      </c>
      <c r="C807" s="65" t="s">
        <v>511</v>
      </c>
      <c r="D807" s="65" t="s">
        <v>511</v>
      </c>
      <c r="E807" s="65" t="s">
        <v>520</v>
      </c>
      <c r="F807" s="65" t="s">
        <v>521</v>
      </c>
      <c r="G807" s="65" t="s">
        <v>528</v>
      </c>
      <c r="H807" s="84">
        <v>806</v>
      </c>
      <c r="I807" s="301">
        <v>43820421</v>
      </c>
      <c r="J807" s="302">
        <v>2360</v>
      </c>
      <c r="K807" s="301">
        <v>3368911</v>
      </c>
      <c r="L807" s="302">
        <v>2575</v>
      </c>
      <c r="M807" s="301">
        <v>16967135</v>
      </c>
      <c r="N807" s="302">
        <v>1194</v>
      </c>
      <c r="O807" s="301">
        <v>9774144</v>
      </c>
      <c r="P807" s="302">
        <v>2216</v>
      </c>
      <c r="Q807" s="301">
        <v>1175916</v>
      </c>
      <c r="R807" s="302">
        <v>4464</v>
      </c>
      <c r="S807" s="301">
        <v>250949</v>
      </c>
      <c r="T807" s="301">
        <f t="shared" si="12"/>
        <v>13615</v>
      </c>
      <c r="U807" s="303">
        <v>1650</v>
      </c>
    </row>
    <row r="808" spans="1:21" x14ac:dyDescent="0.25">
      <c r="A808" s="300">
        <v>890110188</v>
      </c>
      <c r="B808" s="65" t="s">
        <v>1442</v>
      </c>
      <c r="C808" s="65" t="s">
        <v>511</v>
      </c>
      <c r="D808" s="65" t="s">
        <v>511</v>
      </c>
      <c r="E808" s="65" t="s">
        <v>520</v>
      </c>
      <c r="F808" s="65" t="s">
        <v>521</v>
      </c>
      <c r="G808" s="65" t="s">
        <v>724</v>
      </c>
      <c r="H808" s="296">
        <v>807</v>
      </c>
      <c r="I808" s="301">
        <v>43761655</v>
      </c>
      <c r="J808" s="302">
        <v>633</v>
      </c>
      <c r="K808" s="301">
        <v>20303233</v>
      </c>
      <c r="L808" s="302">
        <v>752</v>
      </c>
      <c r="M808" s="301">
        <v>64362148</v>
      </c>
      <c r="N808" s="302">
        <v>745</v>
      </c>
      <c r="O808" s="301">
        <v>16023714</v>
      </c>
      <c r="P808" s="302">
        <v>1213</v>
      </c>
      <c r="Q808" s="301">
        <v>2367789</v>
      </c>
      <c r="R808" s="302">
        <v>1707</v>
      </c>
      <c r="S808" s="301">
        <v>999737</v>
      </c>
      <c r="T808" s="301">
        <f t="shared" si="12"/>
        <v>5857</v>
      </c>
      <c r="U808" s="303">
        <v>708</v>
      </c>
    </row>
    <row r="809" spans="1:21" x14ac:dyDescent="0.25">
      <c r="A809" s="300">
        <v>800137370</v>
      </c>
      <c r="B809" s="65" t="s">
        <v>1443</v>
      </c>
      <c r="C809" s="65" t="s">
        <v>511</v>
      </c>
      <c r="D809" s="65" t="s">
        <v>511</v>
      </c>
      <c r="E809" s="65" t="s">
        <v>520</v>
      </c>
      <c r="F809" s="65" t="s">
        <v>521</v>
      </c>
      <c r="G809" s="65" t="s">
        <v>610</v>
      </c>
      <c r="H809" s="84">
        <v>808</v>
      </c>
      <c r="I809" s="301">
        <v>43740275</v>
      </c>
      <c r="J809" s="302">
        <v>417</v>
      </c>
      <c r="K809" s="301">
        <v>34508829</v>
      </c>
      <c r="L809" s="302">
        <v>1634</v>
      </c>
      <c r="M809" s="301">
        <v>28386409</v>
      </c>
      <c r="N809" s="302">
        <v>1062</v>
      </c>
      <c r="O809" s="301">
        <v>11054347</v>
      </c>
      <c r="P809" s="302">
        <v>1506</v>
      </c>
      <c r="Q809" s="301">
        <v>1858344</v>
      </c>
      <c r="R809" s="302">
        <v>2710</v>
      </c>
      <c r="S809" s="301">
        <v>526664</v>
      </c>
      <c r="T809" s="301">
        <f t="shared" si="12"/>
        <v>8137</v>
      </c>
      <c r="U809" s="303">
        <v>965</v>
      </c>
    </row>
    <row r="810" spans="1:21" x14ac:dyDescent="0.25">
      <c r="A810" s="300">
        <v>890900253</v>
      </c>
      <c r="B810" s="65" t="s">
        <v>1444</v>
      </c>
      <c r="C810" s="65" t="s">
        <v>505</v>
      </c>
      <c r="D810" s="65" t="s">
        <v>506</v>
      </c>
      <c r="E810" s="65" t="s">
        <v>520</v>
      </c>
      <c r="F810" s="65" t="s">
        <v>521</v>
      </c>
      <c r="G810" s="65" t="s">
        <v>509</v>
      </c>
      <c r="H810" s="296">
        <v>809</v>
      </c>
      <c r="I810" s="301">
        <v>43576860</v>
      </c>
      <c r="J810" s="302">
        <v>474.5</v>
      </c>
      <c r="K810" s="301">
        <v>28868872</v>
      </c>
      <c r="L810" s="302">
        <v>8309</v>
      </c>
      <c r="M810" s="301">
        <v>3266003</v>
      </c>
      <c r="N810" s="302">
        <v>3226</v>
      </c>
      <c r="O810" s="301">
        <v>3266003</v>
      </c>
      <c r="P810" s="302">
        <v>938</v>
      </c>
      <c r="Q810" s="301">
        <v>3226419</v>
      </c>
      <c r="R810" s="302">
        <v>698</v>
      </c>
      <c r="S810" s="301">
        <v>3269598</v>
      </c>
      <c r="T810" s="301">
        <f t="shared" si="12"/>
        <v>14454.5</v>
      </c>
      <c r="U810" s="303">
        <v>1777</v>
      </c>
    </row>
    <row r="811" spans="1:21" x14ac:dyDescent="0.25">
      <c r="A811" s="300">
        <v>800137960</v>
      </c>
      <c r="B811" s="65" t="s">
        <v>1445</v>
      </c>
      <c r="C811" s="65" t="s">
        <v>547</v>
      </c>
      <c r="D811" s="65" t="s">
        <v>544</v>
      </c>
      <c r="E811" s="65" t="s">
        <v>520</v>
      </c>
      <c r="F811" s="65" t="s">
        <v>521</v>
      </c>
      <c r="G811" s="65" t="s">
        <v>624</v>
      </c>
      <c r="H811" s="84">
        <v>810</v>
      </c>
      <c r="I811" s="301">
        <v>43553353</v>
      </c>
      <c r="J811" s="302">
        <v>1753</v>
      </c>
      <c r="K811" s="301">
        <v>5242813</v>
      </c>
      <c r="L811" s="302">
        <v>171</v>
      </c>
      <c r="M811" s="301">
        <v>238839270</v>
      </c>
      <c r="N811" s="302">
        <v>684</v>
      </c>
      <c r="O811" s="301">
        <v>17801316</v>
      </c>
      <c r="P811" s="302">
        <v>850</v>
      </c>
      <c r="Q811" s="301">
        <v>3666099</v>
      </c>
      <c r="R811" s="302">
        <v>1590</v>
      </c>
      <c r="S811" s="301">
        <v>1096756</v>
      </c>
      <c r="T811" s="301">
        <f t="shared" si="12"/>
        <v>5858</v>
      </c>
      <c r="U811" s="303">
        <v>709</v>
      </c>
    </row>
    <row r="812" spans="1:21" x14ac:dyDescent="0.25">
      <c r="A812" s="300">
        <v>890900081</v>
      </c>
      <c r="B812" s="65" t="s">
        <v>1446</v>
      </c>
      <c r="C812" s="65" t="s">
        <v>505</v>
      </c>
      <c r="D812" s="65" t="s">
        <v>506</v>
      </c>
      <c r="E812" s="65" t="s">
        <v>520</v>
      </c>
      <c r="F812" s="65" t="s">
        <v>521</v>
      </c>
      <c r="G812" s="65" t="s">
        <v>556</v>
      </c>
      <c r="H812" s="296">
        <v>811</v>
      </c>
      <c r="I812" s="301">
        <v>43493018</v>
      </c>
      <c r="J812" s="302">
        <v>935.5</v>
      </c>
      <c r="K812" s="301">
        <v>12204880</v>
      </c>
      <c r="L812" s="302">
        <v>239</v>
      </c>
      <c r="M812" s="301">
        <v>176625397</v>
      </c>
      <c r="N812" s="302">
        <v>685</v>
      </c>
      <c r="O812" s="301">
        <v>17782205</v>
      </c>
      <c r="P812" s="302">
        <v>6874</v>
      </c>
      <c r="Q812" s="301">
        <v>215575</v>
      </c>
      <c r="R812" s="302">
        <v>915</v>
      </c>
      <c r="S812" s="301">
        <v>2236146</v>
      </c>
      <c r="T812" s="301">
        <f t="shared" si="12"/>
        <v>10459.5</v>
      </c>
      <c r="U812" s="303">
        <v>1263</v>
      </c>
    </row>
    <row r="813" spans="1:21" x14ac:dyDescent="0.25">
      <c r="A813" s="300">
        <v>805018583</v>
      </c>
      <c r="B813" s="65" t="s">
        <v>1447</v>
      </c>
      <c r="C813" s="65" t="s">
        <v>511</v>
      </c>
      <c r="D813" s="65" t="s">
        <v>511</v>
      </c>
      <c r="E813" s="65" t="s">
        <v>520</v>
      </c>
      <c r="F813" s="65" t="s">
        <v>521</v>
      </c>
      <c r="G813" s="65" t="s">
        <v>624</v>
      </c>
      <c r="H813" s="84">
        <v>812</v>
      </c>
      <c r="I813" s="301">
        <v>43402420</v>
      </c>
      <c r="J813" s="302">
        <v>637.5</v>
      </c>
      <c r="K813" s="301">
        <v>20162366</v>
      </c>
      <c r="L813" s="302">
        <v>1605</v>
      </c>
      <c r="M813" s="301">
        <v>29004656</v>
      </c>
      <c r="N813" s="302">
        <v>568</v>
      </c>
      <c r="O813" s="301">
        <v>22296984</v>
      </c>
      <c r="P813" s="302">
        <v>852</v>
      </c>
      <c r="Q813" s="301">
        <v>3661150</v>
      </c>
      <c r="R813" s="302">
        <v>550</v>
      </c>
      <c r="S813" s="301">
        <v>4403290</v>
      </c>
      <c r="T813" s="301">
        <f t="shared" si="12"/>
        <v>5024.5</v>
      </c>
      <c r="U813" s="303">
        <v>623</v>
      </c>
    </row>
    <row r="814" spans="1:21" x14ac:dyDescent="0.25">
      <c r="A814" s="300">
        <v>817000707</v>
      </c>
      <c r="B814" s="65" t="s">
        <v>1448</v>
      </c>
      <c r="C814" s="65" t="s">
        <v>727</v>
      </c>
      <c r="D814" s="65" t="s">
        <v>714</v>
      </c>
      <c r="E814" s="65" t="s">
        <v>520</v>
      </c>
      <c r="F814" s="65" t="s">
        <v>521</v>
      </c>
      <c r="G814" s="65" t="s">
        <v>545</v>
      </c>
      <c r="H814" s="296">
        <v>813</v>
      </c>
      <c r="I814" s="301">
        <v>43398610</v>
      </c>
      <c r="J814" s="302">
        <v>378</v>
      </c>
      <c r="K814" s="301">
        <v>38771840</v>
      </c>
      <c r="L814" s="302">
        <v>1132</v>
      </c>
      <c r="M814" s="301">
        <v>42191574</v>
      </c>
      <c r="N814" s="302">
        <v>2123</v>
      </c>
      <c r="O814" s="301">
        <v>5372460</v>
      </c>
      <c r="P814" s="302">
        <v>870</v>
      </c>
      <c r="Q814" s="301">
        <v>3567647</v>
      </c>
      <c r="R814" s="302">
        <v>875</v>
      </c>
      <c r="S814" s="301">
        <v>2388997</v>
      </c>
      <c r="T814" s="301">
        <f t="shared" si="12"/>
        <v>6191</v>
      </c>
      <c r="U814" s="303">
        <v>734</v>
      </c>
    </row>
    <row r="815" spans="1:21" x14ac:dyDescent="0.25">
      <c r="A815" s="300">
        <v>800051838</v>
      </c>
      <c r="B815" s="65" t="s">
        <v>1449</v>
      </c>
      <c r="C815" s="65" t="s">
        <v>702</v>
      </c>
      <c r="D815" s="65" t="s">
        <v>703</v>
      </c>
      <c r="E815" s="65" t="s">
        <v>520</v>
      </c>
      <c r="F815" s="65" t="s">
        <v>521</v>
      </c>
      <c r="G815" s="65" t="s">
        <v>618</v>
      </c>
      <c r="H815" s="84">
        <v>814</v>
      </c>
      <c r="I815" s="301">
        <v>43348322</v>
      </c>
      <c r="J815" s="302">
        <v>922</v>
      </c>
      <c r="K815" s="301">
        <v>12457932</v>
      </c>
      <c r="L815" s="302">
        <v>670</v>
      </c>
      <c r="M815" s="301">
        <v>72034118</v>
      </c>
      <c r="N815" s="302">
        <v>824</v>
      </c>
      <c r="O815" s="301">
        <v>14461858</v>
      </c>
      <c r="P815" s="302">
        <v>742</v>
      </c>
      <c r="Q815" s="301">
        <v>4333804</v>
      </c>
      <c r="R815" s="302">
        <v>791</v>
      </c>
      <c r="S815" s="301">
        <v>2715522</v>
      </c>
      <c r="T815" s="301">
        <f t="shared" si="12"/>
        <v>4763</v>
      </c>
      <c r="U815" s="303">
        <v>600</v>
      </c>
    </row>
    <row r="816" spans="1:21" x14ac:dyDescent="0.25">
      <c r="A816" s="300">
        <v>890917020</v>
      </c>
      <c r="B816" s="65" t="s">
        <v>1450</v>
      </c>
      <c r="C816" s="65" t="s">
        <v>527</v>
      </c>
      <c r="D816" s="65" t="s">
        <v>506</v>
      </c>
      <c r="E816" s="65" t="s">
        <v>520</v>
      </c>
      <c r="F816" s="65" t="s">
        <v>521</v>
      </c>
      <c r="G816" s="65" t="s">
        <v>694</v>
      </c>
      <c r="H816" s="296">
        <v>815</v>
      </c>
      <c r="I816" s="301">
        <v>43240200</v>
      </c>
      <c r="J816" s="302">
        <v>539.5</v>
      </c>
      <c r="K816" s="301">
        <v>24650010</v>
      </c>
      <c r="L816" s="302">
        <v>357</v>
      </c>
      <c r="M816" s="301">
        <v>125718812</v>
      </c>
      <c r="N816" s="302">
        <v>899</v>
      </c>
      <c r="O816" s="301">
        <v>13152041</v>
      </c>
      <c r="P816" s="302">
        <v>1772</v>
      </c>
      <c r="Q816" s="301">
        <v>1540849</v>
      </c>
      <c r="R816" s="302">
        <v>1973</v>
      </c>
      <c r="S816" s="301">
        <v>821359</v>
      </c>
      <c r="T816" s="301">
        <f t="shared" si="12"/>
        <v>6355.5</v>
      </c>
      <c r="U816" s="303">
        <v>756</v>
      </c>
    </row>
    <row r="817" spans="1:21" x14ac:dyDescent="0.25">
      <c r="A817" s="300">
        <v>830122365</v>
      </c>
      <c r="B817" s="65" t="s">
        <v>1451</v>
      </c>
      <c r="C817" s="65" t="s">
        <v>511</v>
      </c>
      <c r="D817" s="65" t="s">
        <v>511</v>
      </c>
      <c r="E817" s="65" t="s">
        <v>520</v>
      </c>
      <c r="F817" s="65" t="s">
        <v>521</v>
      </c>
      <c r="G817" s="65" t="s">
        <v>564</v>
      </c>
      <c r="H817" s="84">
        <v>816</v>
      </c>
      <c r="I817" s="301">
        <v>43223587</v>
      </c>
      <c r="J817" s="302">
        <v>747</v>
      </c>
      <c r="K817" s="301">
        <v>16274325</v>
      </c>
      <c r="L817" s="302">
        <v>228</v>
      </c>
      <c r="M817" s="301">
        <v>183273841</v>
      </c>
      <c r="N817" s="302">
        <v>270</v>
      </c>
      <c r="O817" s="301">
        <v>44775113</v>
      </c>
      <c r="P817" s="302">
        <v>235</v>
      </c>
      <c r="Q817" s="301">
        <v>16732386</v>
      </c>
      <c r="R817" s="302">
        <v>448</v>
      </c>
      <c r="S817" s="301">
        <v>5844356</v>
      </c>
      <c r="T817" s="301">
        <f t="shared" si="12"/>
        <v>2744</v>
      </c>
      <c r="U817" s="303">
        <v>361</v>
      </c>
    </row>
    <row r="818" spans="1:21" x14ac:dyDescent="0.25">
      <c r="A818" s="300">
        <v>860002274</v>
      </c>
      <c r="B818" s="65" t="s">
        <v>1452</v>
      </c>
      <c r="C818" s="65" t="s">
        <v>511</v>
      </c>
      <c r="D818" s="65" t="s">
        <v>511</v>
      </c>
      <c r="E818" s="65" t="s">
        <v>520</v>
      </c>
      <c r="F818" s="65" t="s">
        <v>521</v>
      </c>
      <c r="G818" s="65" t="s">
        <v>687</v>
      </c>
      <c r="H818" s="296">
        <v>817</v>
      </c>
      <c r="I818" s="301">
        <v>43217392</v>
      </c>
      <c r="J818" s="302">
        <v>517.5</v>
      </c>
      <c r="K818" s="301">
        <v>25850869</v>
      </c>
      <c r="L818" s="302">
        <v>1043</v>
      </c>
      <c r="M818" s="301">
        <v>45364489</v>
      </c>
      <c r="N818" s="302">
        <v>835</v>
      </c>
      <c r="O818" s="301">
        <v>14294139</v>
      </c>
      <c r="P818" s="302">
        <v>1286</v>
      </c>
      <c r="Q818" s="301">
        <v>2237589</v>
      </c>
      <c r="R818" s="302">
        <v>4833</v>
      </c>
      <c r="S818" s="301">
        <v>222534</v>
      </c>
      <c r="T818" s="301">
        <f t="shared" si="12"/>
        <v>9331.5</v>
      </c>
      <c r="U818" s="303">
        <v>1120</v>
      </c>
    </row>
    <row r="819" spans="1:21" x14ac:dyDescent="0.25">
      <c r="A819" s="300">
        <v>830077975</v>
      </c>
      <c r="B819" s="65" t="s">
        <v>1453</v>
      </c>
      <c r="C819" s="65" t="s">
        <v>511</v>
      </c>
      <c r="D819" s="65" t="s">
        <v>511</v>
      </c>
      <c r="E819" s="65" t="s">
        <v>520</v>
      </c>
      <c r="F819" s="65" t="s">
        <v>521</v>
      </c>
      <c r="G819" s="65" t="s">
        <v>564</v>
      </c>
      <c r="H819" s="84">
        <v>818</v>
      </c>
      <c r="I819" s="301">
        <v>43209028</v>
      </c>
      <c r="J819" s="302">
        <v>700.5</v>
      </c>
      <c r="K819" s="301">
        <v>17675097</v>
      </c>
      <c r="L819" s="302">
        <v>938</v>
      </c>
      <c r="M819" s="301">
        <v>51317022</v>
      </c>
      <c r="N819" s="302">
        <v>733</v>
      </c>
      <c r="O819" s="301">
        <v>16428661</v>
      </c>
      <c r="P819" s="302">
        <v>520</v>
      </c>
      <c r="Q819" s="301">
        <v>6566374</v>
      </c>
      <c r="R819" s="302">
        <v>614</v>
      </c>
      <c r="S819" s="301">
        <v>3751253</v>
      </c>
      <c r="T819" s="301">
        <f t="shared" si="12"/>
        <v>4323.5</v>
      </c>
      <c r="U819" s="303">
        <v>548</v>
      </c>
    </row>
    <row r="820" spans="1:21" x14ac:dyDescent="0.25">
      <c r="A820" s="300">
        <v>800057242</v>
      </c>
      <c r="B820" s="65" t="s">
        <v>1454</v>
      </c>
      <c r="C820" s="65" t="s">
        <v>1455</v>
      </c>
      <c r="D820" s="65" t="s">
        <v>1456</v>
      </c>
      <c r="E820" s="65" t="s">
        <v>520</v>
      </c>
      <c r="F820" s="65" t="s">
        <v>521</v>
      </c>
      <c r="G820" s="65" t="s">
        <v>610</v>
      </c>
      <c r="H820" s="296">
        <v>819</v>
      </c>
      <c r="I820" s="301">
        <v>43178649</v>
      </c>
      <c r="J820" s="302">
        <v>1154.5</v>
      </c>
      <c r="K820" s="301">
        <v>9246869</v>
      </c>
      <c r="L820" s="302">
        <v>345</v>
      </c>
      <c r="M820" s="301">
        <v>131820579</v>
      </c>
      <c r="N820" s="302">
        <v>834</v>
      </c>
      <c r="O820" s="301">
        <v>14302041</v>
      </c>
      <c r="P820" s="302">
        <v>341</v>
      </c>
      <c r="Q820" s="301">
        <v>11294269</v>
      </c>
      <c r="R820" s="302">
        <v>435</v>
      </c>
      <c r="S820" s="301">
        <v>6113915</v>
      </c>
      <c r="T820" s="301">
        <f t="shared" si="12"/>
        <v>3928.5</v>
      </c>
      <c r="U820" s="303">
        <v>498</v>
      </c>
    </row>
    <row r="821" spans="1:21" x14ac:dyDescent="0.25">
      <c r="A821" s="300">
        <v>800174369</v>
      </c>
      <c r="B821" s="65" t="s">
        <v>1457</v>
      </c>
      <c r="C821" s="65" t="s">
        <v>511</v>
      </c>
      <c r="D821" s="65" t="s">
        <v>511</v>
      </c>
      <c r="E821" s="65" t="s">
        <v>520</v>
      </c>
      <c r="F821" s="65" t="s">
        <v>521</v>
      </c>
      <c r="G821" s="65" t="s">
        <v>624</v>
      </c>
      <c r="H821" s="84">
        <v>820</v>
      </c>
      <c r="I821" s="301">
        <v>43153455</v>
      </c>
      <c r="J821" s="302">
        <v>1684.5</v>
      </c>
      <c r="K821" s="301">
        <v>5567661</v>
      </c>
      <c r="L821" s="302">
        <v>8111</v>
      </c>
      <c r="M821" s="301">
        <v>3423799</v>
      </c>
      <c r="N821" s="302">
        <v>3215</v>
      </c>
      <c r="O821" s="301">
        <v>3278160</v>
      </c>
      <c r="P821" s="302">
        <v>2387</v>
      </c>
      <c r="Q821" s="301">
        <v>1055429</v>
      </c>
      <c r="R821" s="302">
        <v>4781</v>
      </c>
      <c r="S821" s="301">
        <v>225276</v>
      </c>
      <c r="T821" s="301">
        <f t="shared" si="12"/>
        <v>20998.5</v>
      </c>
      <c r="U821" s="303">
        <v>2632</v>
      </c>
    </row>
    <row r="822" spans="1:21" x14ac:dyDescent="0.25">
      <c r="A822" s="300">
        <v>860000794</v>
      </c>
      <c r="B822" s="65" t="s">
        <v>1458</v>
      </c>
      <c r="C822" s="65" t="s">
        <v>1227</v>
      </c>
      <c r="D822" s="65" t="s">
        <v>552</v>
      </c>
      <c r="E822" s="65" t="s">
        <v>520</v>
      </c>
      <c r="F822" s="65" t="s">
        <v>521</v>
      </c>
      <c r="G822" s="65" t="s">
        <v>610</v>
      </c>
      <c r="H822" s="296">
        <v>821</v>
      </c>
      <c r="I822" s="301">
        <v>43038613</v>
      </c>
      <c r="J822" s="302">
        <v>598</v>
      </c>
      <c r="K822" s="301">
        <v>21730491</v>
      </c>
      <c r="L822" s="302">
        <v>1197</v>
      </c>
      <c r="M822" s="301">
        <v>39722498</v>
      </c>
      <c r="N822" s="302">
        <v>621</v>
      </c>
      <c r="O822" s="301">
        <v>20061421</v>
      </c>
      <c r="P822" s="302">
        <v>521</v>
      </c>
      <c r="Q822" s="301">
        <v>6562498</v>
      </c>
      <c r="R822" s="302">
        <v>609</v>
      </c>
      <c r="S822" s="301">
        <v>3789023</v>
      </c>
      <c r="T822" s="301">
        <f t="shared" si="12"/>
        <v>4367</v>
      </c>
      <c r="U822" s="303">
        <v>554</v>
      </c>
    </row>
    <row r="823" spans="1:21" x14ac:dyDescent="0.25">
      <c r="A823" s="300">
        <v>800197463</v>
      </c>
      <c r="B823" s="65" t="s">
        <v>1459</v>
      </c>
      <c r="C823" s="65" t="s">
        <v>547</v>
      </c>
      <c r="D823" s="65" t="s">
        <v>544</v>
      </c>
      <c r="E823" s="65" t="s">
        <v>520</v>
      </c>
      <c r="F823" s="65" t="s">
        <v>521</v>
      </c>
      <c r="G823" s="65" t="s">
        <v>525</v>
      </c>
      <c r="H823" s="84">
        <v>822</v>
      </c>
      <c r="I823" s="301">
        <v>42993912</v>
      </c>
      <c r="J823" s="302">
        <v>640</v>
      </c>
      <c r="K823" s="301">
        <v>20106722</v>
      </c>
      <c r="L823" s="302">
        <v>483</v>
      </c>
      <c r="M823" s="301">
        <v>95962595</v>
      </c>
      <c r="N823" s="302">
        <v>596</v>
      </c>
      <c r="O823" s="301">
        <v>21005706</v>
      </c>
      <c r="P823" s="302">
        <v>406</v>
      </c>
      <c r="Q823" s="301">
        <v>9013953</v>
      </c>
      <c r="R823" s="302">
        <v>510</v>
      </c>
      <c r="S823" s="301">
        <v>4885671</v>
      </c>
      <c r="T823" s="301">
        <f t="shared" si="12"/>
        <v>3457</v>
      </c>
      <c r="U823" s="303">
        <v>434</v>
      </c>
    </row>
    <row r="824" spans="1:21" x14ac:dyDescent="0.25">
      <c r="A824" s="300">
        <v>860040584</v>
      </c>
      <c r="B824" s="65" t="s">
        <v>1460</v>
      </c>
      <c r="C824" s="65" t="s">
        <v>511</v>
      </c>
      <c r="D824" s="65" t="s">
        <v>511</v>
      </c>
      <c r="E824" s="65" t="s">
        <v>520</v>
      </c>
      <c r="F824" s="65" t="s">
        <v>521</v>
      </c>
      <c r="G824" s="65" t="s">
        <v>1310</v>
      </c>
      <c r="H824" s="296">
        <v>823</v>
      </c>
      <c r="I824" s="301">
        <v>42988942</v>
      </c>
      <c r="J824" s="302">
        <v>566.5</v>
      </c>
      <c r="K824" s="301">
        <v>23201331</v>
      </c>
      <c r="L824" s="302">
        <v>1761</v>
      </c>
      <c r="M824" s="301">
        <v>26009670</v>
      </c>
      <c r="N824" s="302">
        <v>1517</v>
      </c>
      <c r="O824" s="301">
        <v>7800498</v>
      </c>
      <c r="P824" s="302">
        <v>2665</v>
      </c>
      <c r="Q824" s="301">
        <v>915227</v>
      </c>
      <c r="R824" s="302">
        <v>6036</v>
      </c>
      <c r="S824" s="301">
        <v>151819</v>
      </c>
      <c r="T824" s="301">
        <f t="shared" si="12"/>
        <v>13368.5</v>
      </c>
      <c r="U824" s="303">
        <v>1628</v>
      </c>
    </row>
    <row r="825" spans="1:21" x14ac:dyDescent="0.25">
      <c r="A825" s="300">
        <v>860074358</v>
      </c>
      <c r="B825" s="65" t="s">
        <v>1461</v>
      </c>
      <c r="C825" s="65" t="s">
        <v>511</v>
      </c>
      <c r="D825" s="65" t="s">
        <v>511</v>
      </c>
      <c r="E825" s="65" t="s">
        <v>520</v>
      </c>
      <c r="F825" s="65" t="s">
        <v>521</v>
      </c>
      <c r="G825" s="65" t="s">
        <v>605</v>
      </c>
      <c r="H825" s="84">
        <v>824</v>
      </c>
      <c r="I825" s="301">
        <v>42839834</v>
      </c>
      <c r="J825" s="302">
        <v>400.5</v>
      </c>
      <c r="K825" s="301">
        <v>36370095</v>
      </c>
      <c r="L825" s="302">
        <v>1083</v>
      </c>
      <c r="M825" s="301">
        <v>43944427</v>
      </c>
      <c r="N825" s="302">
        <v>403</v>
      </c>
      <c r="O825" s="301">
        <v>31211520</v>
      </c>
      <c r="P825" s="302">
        <v>534</v>
      </c>
      <c r="Q825" s="301">
        <v>6353038</v>
      </c>
      <c r="R825" s="302">
        <v>1042</v>
      </c>
      <c r="S825" s="301">
        <v>1868489</v>
      </c>
      <c r="T825" s="301">
        <f t="shared" si="12"/>
        <v>4286.5</v>
      </c>
      <c r="U825" s="303">
        <v>545</v>
      </c>
    </row>
    <row r="826" spans="1:21" x14ac:dyDescent="0.25">
      <c r="A826" s="300">
        <v>800057402</v>
      </c>
      <c r="B826" s="65" t="s">
        <v>1462</v>
      </c>
      <c r="C826" s="65" t="s">
        <v>511</v>
      </c>
      <c r="D826" s="65" t="s">
        <v>511</v>
      </c>
      <c r="E826" s="65" t="s">
        <v>520</v>
      </c>
      <c r="F826" s="65" t="s">
        <v>521</v>
      </c>
      <c r="G826" s="65" t="s">
        <v>668</v>
      </c>
      <c r="H826" s="296">
        <v>825</v>
      </c>
      <c r="I826" s="301">
        <v>42748618</v>
      </c>
      <c r="J826" s="302">
        <v>461.5</v>
      </c>
      <c r="K826" s="301">
        <v>30034211</v>
      </c>
      <c r="L826" s="302">
        <v>1274</v>
      </c>
      <c r="M826" s="301">
        <v>36901053</v>
      </c>
      <c r="N826" s="302">
        <v>2559</v>
      </c>
      <c r="O826" s="301">
        <v>4338789</v>
      </c>
      <c r="P826" s="302">
        <v>1207</v>
      </c>
      <c r="Q826" s="301">
        <v>2377012</v>
      </c>
      <c r="R826" s="302">
        <v>2090</v>
      </c>
      <c r="S826" s="301">
        <v>761790</v>
      </c>
      <c r="T826" s="301">
        <f t="shared" si="12"/>
        <v>8416.5</v>
      </c>
      <c r="U826" s="303">
        <v>997</v>
      </c>
    </row>
    <row r="827" spans="1:21" x14ac:dyDescent="0.25">
      <c r="A827" s="300">
        <v>817000019</v>
      </c>
      <c r="B827" s="65" t="s">
        <v>1463</v>
      </c>
      <c r="C827" s="65" t="s">
        <v>758</v>
      </c>
      <c r="D827" s="65" t="s">
        <v>714</v>
      </c>
      <c r="E827" s="65" t="s">
        <v>520</v>
      </c>
      <c r="F827" s="65" t="s">
        <v>521</v>
      </c>
      <c r="G827" s="65" t="s">
        <v>766</v>
      </c>
      <c r="H827" s="84">
        <v>826</v>
      </c>
      <c r="I827" s="301">
        <v>42728948</v>
      </c>
      <c r="J827" s="302">
        <v>462</v>
      </c>
      <c r="K827" s="301">
        <v>29975541</v>
      </c>
      <c r="L827" s="302">
        <v>2703</v>
      </c>
      <c r="M827" s="301">
        <v>15997706</v>
      </c>
      <c r="N827" s="302">
        <v>3358</v>
      </c>
      <c r="O827" s="301">
        <v>3107345</v>
      </c>
      <c r="P827" s="302">
        <v>3320</v>
      </c>
      <c r="Q827" s="301">
        <v>677689</v>
      </c>
      <c r="R827" s="302">
        <v>5400</v>
      </c>
      <c r="S827" s="301">
        <v>185522</v>
      </c>
      <c r="T827" s="301">
        <f t="shared" si="12"/>
        <v>16069</v>
      </c>
      <c r="U827" s="303">
        <v>2002</v>
      </c>
    </row>
    <row r="828" spans="1:21" x14ac:dyDescent="0.25">
      <c r="A828" s="300">
        <v>860005074</v>
      </c>
      <c r="B828" s="65" t="s">
        <v>1464</v>
      </c>
      <c r="C828" s="65" t="s">
        <v>511</v>
      </c>
      <c r="D828" s="65" t="s">
        <v>511</v>
      </c>
      <c r="E828" s="65" t="s">
        <v>520</v>
      </c>
      <c r="F828" s="65" t="s">
        <v>521</v>
      </c>
      <c r="G828" s="65" t="s">
        <v>564</v>
      </c>
      <c r="H828" s="296">
        <v>827</v>
      </c>
      <c r="I828" s="301">
        <v>42681719</v>
      </c>
      <c r="J828" s="302">
        <v>818</v>
      </c>
      <c r="K828" s="301">
        <v>14465461</v>
      </c>
      <c r="L828" s="302">
        <v>1020</v>
      </c>
      <c r="M828" s="301">
        <v>46654364</v>
      </c>
      <c r="N828" s="302">
        <v>453</v>
      </c>
      <c r="O828" s="301">
        <v>27660495</v>
      </c>
      <c r="P828" s="302">
        <v>615</v>
      </c>
      <c r="Q828" s="301">
        <v>5420119</v>
      </c>
      <c r="R828" s="302">
        <v>459</v>
      </c>
      <c r="S828" s="301">
        <v>5590680</v>
      </c>
      <c r="T828" s="301">
        <f t="shared" si="12"/>
        <v>4192</v>
      </c>
      <c r="U828" s="303">
        <v>532</v>
      </c>
    </row>
    <row r="829" spans="1:21" x14ac:dyDescent="0.25">
      <c r="A829" s="300">
        <v>890926803</v>
      </c>
      <c r="B829" s="65" t="s">
        <v>1465</v>
      </c>
      <c r="C829" s="65" t="s">
        <v>505</v>
      </c>
      <c r="D829" s="65" t="s">
        <v>506</v>
      </c>
      <c r="E829" s="65" t="s">
        <v>520</v>
      </c>
      <c r="F829" s="65" t="s">
        <v>521</v>
      </c>
      <c r="G829" s="65" t="s">
        <v>694</v>
      </c>
      <c r="H829" s="84">
        <v>828</v>
      </c>
      <c r="I829" s="301">
        <v>42674597</v>
      </c>
      <c r="J829" s="302">
        <v>1146.5</v>
      </c>
      <c r="K829" s="301">
        <v>9338207</v>
      </c>
      <c r="L829" s="302">
        <v>732</v>
      </c>
      <c r="M829" s="301">
        <v>66028311</v>
      </c>
      <c r="N829" s="302">
        <v>371</v>
      </c>
      <c r="O829" s="301">
        <v>33843294</v>
      </c>
      <c r="P829" s="302">
        <v>574</v>
      </c>
      <c r="Q829" s="301">
        <v>5804648</v>
      </c>
      <c r="R829" s="302">
        <v>1260</v>
      </c>
      <c r="S829" s="301">
        <v>1484079</v>
      </c>
      <c r="T829" s="301">
        <f t="shared" si="12"/>
        <v>4911.5</v>
      </c>
      <c r="U829" s="303">
        <v>614</v>
      </c>
    </row>
    <row r="830" spans="1:21" x14ac:dyDescent="0.25">
      <c r="A830" s="300">
        <v>900060476</v>
      </c>
      <c r="B830" s="65" t="s">
        <v>1466</v>
      </c>
      <c r="C830" s="65" t="s">
        <v>511</v>
      </c>
      <c r="D830" s="65" t="s">
        <v>511</v>
      </c>
      <c r="E830" s="65" t="s">
        <v>520</v>
      </c>
      <c r="F830" s="65" t="s">
        <v>521</v>
      </c>
      <c r="G830" s="65" t="s">
        <v>571</v>
      </c>
      <c r="H830" s="296">
        <v>829</v>
      </c>
      <c r="I830" s="301">
        <v>42579454</v>
      </c>
      <c r="J830" s="302">
        <v>411</v>
      </c>
      <c r="K830" s="301">
        <v>35228331</v>
      </c>
      <c r="L830" s="302">
        <v>999</v>
      </c>
      <c r="M830" s="301">
        <v>47561421</v>
      </c>
      <c r="N830" s="302">
        <v>839</v>
      </c>
      <c r="O830" s="301">
        <v>14244518</v>
      </c>
      <c r="P830" s="302">
        <v>625</v>
      </c>
      <c r="Q830" s="301">
        <v>5279137</v>
      </c>
      <c r="R830" s="302">
        <v>577</v>
      </c>
      <c r="S830" s="301">
        <v>4093251</v>
      </c>
      <c r="T830" s="301">
        <f t="shared" si="12"/>
        <v>4280</v>
      </c>
      <c r="U830" s="303">
        <v>543</v>
      </c>
    </row>
    <row r="831" spans="1:21" x14ac:dyDescent="0.25">
      <c r="A831" s="300">
        <v>800130149</v>
      </c>
      <c r="B831" s="65" t="s">
        <v>1467</v>
      </c>
      <c r="C831" s="65" t="s">
        <v>543</v>
      </c>
      <c r="D831" s="65" t="s">
        <v>544</v>
      </c>
      <c r="E831" s="65" t="s">
        <v>520</v>
      </c>
      <c r="F831" s="65" t="s">
        <v>521</v>
      </c>
      <c r="G831" s="65" t="s">
        <v>694</v>
      </c>
      <c r="H831" s="84">
        <v>830</v>
      </c>
      <c r="I831" s="301">
        <v>42496473</v>
      </c>
      <c r="J831" s="302">
        <v>833.5</v>
      </c>
      <c r="K831" s="301">
        <v>14127346</v>
      </c>
      <c r="L831" s="302">
        <v>477</v>
      </c>
      <c r="M831" s="301">
        <v>96979514</v>
      </c>
      <c r="N831" s="302">
        <v>1723</v>
      </c>
      <c r="O831" s="301">
        <v>6886250</v>
      </c>
      <c r="P831" s="302">
        <v>2069</v>
      </c>
      <c r="Q831" s="301">
        <v>1286635</v>
      </c>
      <c r="R831" s="302">
        <v>2155</v>
      </c>
      <c r="S831" s="301">
        <v>728289</v>
      </c>
      <c r="T831" s="301">
        <f t="shared" si="12"/>
        <v>8087.5</v>
      </c>
      <c r="U831" s="303">
        <v>961</v>
      </c>
    </row>
    <row r="832" spans="1:21" x14ac:dyDescent="0.25">
      <c r="A832" s="300">
        <v>800251341</v>
      </c>
      <c r="B832" s="65" t="s">
        <v>1468</v>
      </c>
      <c r="C832" s="65" t="s">
        <v>511</v>
      </c>
      <c r="D832" s="65" t="s">
        <v>511</v>
      </c>
      <c r="E832" s="65" t="s">
        <v>520</v>
      </c>
      <c r="F832" s="65" t="s">
        <v>521</v>
      </c>
      <c r="G832" s="65" t="s">
        <v>564</v>
      </c>
      <c r="H832" s="296">
        <v>831</v>
      </c>
      <c r="I832" s="301">
        <v>42491021</v>
      </c>
      <c r="J832" s="302">
        <v>456</v>
      </c>
      <c r="K832" s="301">
        <v>30759077</v>
      </c>
      <c r="L832" s="302">
        <v>839</v>
      </c>
      <c r="M832" s="301">
        <v>57665133</v>
      </c>
      <c r="N832" s="302">
        <v>378</v>
      </c>
      <c r="O832" s="301">
        <v>33048875</v>
      </c>
      <c r="P832" s="302">
        <v>272</v>
      </c>
      <c r="Q832" s="301">
        <v>14260662</v>
      </c>
      <c r="R832" s="302">
        <v>548</v>
      </c>
      <c r="S832" s="301">
        <v>4410426</v>
      </c>
      <c r="T832" s="301">
        <f t="shared" si="12"/>
        <v>3324</v>
      </c>
      <c r="U832" s="303">
        <v>420</v>
      </c>
    </row>
    <row r="833" spans="1:21" x14ac:dyDescent="0.25">
      <c r="A833" s="300">
        <v>805014351</v>
      </c>
      <c r="B833" s="65" t="s">
        <v>1469</v>
      </c>
      <c r="C833" s="65" t="s">
        <v>543</v>
      </c>
      <c r="D833" s="65" t="s">
        <v>544</v>
      </c>
      <c r="E833" s="65" t="s">
        <v>520</v>
      </c>
      <c r="F833" s="65" t="s">
        <v>521</v>
      </c>
      <c r="G833" s="65" t="s">
        <v>564</v>
      </c>
      <c r="H833" s="84">
        <v>832</v>
      </c>
      <c r="I833" s="301">
        <v>42458790</v>
      </c>
      <c r="J833" s="302">
        <v>996.5</v>
      </c>
      <c r="K833" s="301">
        <v>11245731</v>
      </c>
      <c r="L833" s="302">
        <v>624</v>
      </c>
      <c r="M833" s="301">
        <v>76139524</v>
      </c>
      <c r="N833" s="302">
        <v>699</v>
      </c>
      <c r="O833" s="301">
        <v>17334140</v>
      </c>
      <c r="P833" s="302">
        <v>600</v>
      </c>
      <c r="Q833" s="301">
        <v>5557269</v>
      </c>
      <c r="R833" s="302">
        <v>1126</v>
      </c>
      <c r="S833" s="301">
        <v>1687038</v>
      </c>
      <c r="T833" s="301">
        <f t="shared" si="12"/>
        <v>4877.5</v>
      </c>
      <c r="U833" s="303">
        <v>611</v>
      </c>
    </row>
    <row r="834" spans="1:21" x14ac:dyDescent="0.25">
      <c r="A834" s="300">
        <v>817000676</v>
      </c>
      <c r="B834" s="65" t="s">
        <v>1470</v>
      </c>
      <c r="C834" s="65" t="s">
        <v>547</v>
      </c>
      <c r="D834" s="65" t="s">
        <v>544</v>
      </c>
      <c r="E834" s="65" t="s">
        <v>507</v>
      </c>
      <c r="F834" s="65" t="s">
        <v>508</v>
      </c>
      <c r="G834" s="65" t="s">
        <v>656</v>
      </c>
      <c r="H834" s="296">
        <v>833</v>
      </c>
      <c r="I834" s="301">
        <v>42269381</v>
      </c>
      <c r="J834" s="302">
        <v>425.5</v>
      </c>
      <c r="K834" s="301">
        <v>33371675</v>
      </c>
      <c r="L834" s="302">
        <v>8288</v>
      </c>
      <c r="M834" s="301">
        <v>3282934</v>
      </c>
      <c r="N834" s="302">
        <v>5528</v>
      </c>
      <c r="O834" s="301">
        <v>1657947</v>
      </c>
      <c r="P834" s="302">
        <v>3004</v>
      </c>
      <c r="Q834" s="301">
        <v>782089</v>
      </c>
      <c r="R834" s="302">
        <v>3260</v>
      </c>
      <c r="S834" s="301">
        <v>406129</v>
      </c>
      <c r="T834" s="301">
        <f t="shared" ref="T834:T897" si="13">SUM(H834+J834+L834+N834+P834+R834)</f>
        <v>21338.5</v>
      </c>
      <c r="U834" s="303">
        <v>2677</v>
      </c>
    </row>
    <row r="835" spans="1:21" x14ac:dyDescent="0.25">
      <c r="A835" s="300">
        <v>800133807</v>
      </c>
      <c r="B835" s="65" t="s">
        <v>1471</v>
      </c>
      <c r="C835" s="65" t="s">
        <v>511</v>
      </c>
      <c r="D835" s="65" t="s">
        <v>511</v>
      </c>
      <c r="E835" s="65" t="s">
        <v>520</v>
      </c>
      <c r="F835" s="65" t="s">
        <v>521</v>
      </c>
      <c r="G835" s="65" t="s">
        <v>605</v>
      </c>
      <c r="H835" s="84">
        <v>834</v>
      </c>
      <c r="I835" s="301">
        <v>42240705</v>
      </c>
      <c r="J835" s="302">
        <v>495</v>
      </c>
      <c r="K835" s="301">
        <v>27232250</v>
      </c>
      <c r="L835" s="302">
        <v>890</v>
      </c>
      <c r="M835" s="301">
        <v>54456875</v>
      </c>
      <c r="N835" s="302">
        <v>428</v>
      </c>
      <c r="O835" s="301">
        <v>29188249</v>
      </c>
      <c r="P835" s="302">
        <v>416</v>
      </c>
      <c r="Q835" s="301">
        <v>8804803</v>
      </c>
      <c r="R835" s="302">
        <v>629</v>
      </c>
      <c r="S835" s="301">
        <v>3651038</v>
      </c>
      <c r="T835" s="301">
        <f t="shared" si="13"/>
        <v>3692</v>
      </c>
      <c r="U835" s="303">
        <v>464</v>
      </c>
    </row>
    <row r="836" spans="1:21" x14ac:dyDescent="0.25">
      <c r="A836" s="300">
        <v>830065842</v>
      </c>
      <c r="B836" s="65" t="s">
        <v>1472</v>
      </c>
      <c r="C836" s="65" t="s">
        <v>511</v>
      </c>
      <c r="D836" s="65" t="s">
        <v>511</v>
      </c>
      <c r="E836" s="65" t="s">
        <v>520</v>
      </c>
      <c r="F836" s="65" t="s">
        <v>521</v>
      </c>
      <c r="G836" s="65" t="s">
        <v>517</v>
      </c>
      <c r="H836" s="296">
        <v>835</v>
      </c>
      <c r="I836" s="301">
        <v>42226296</v>
      </c>
      <c r="J836" s="302">
        <v>480</v>
      </c>
      <c r="K836" s="301">
        <v>28410036</v>
      </c>
      <c r="L836" s="302">
        <v>741</v>
      </c>
      <c r="M836" s="301">
        <v>65131555</v>
      </c>
      <c r="N836" s="302">
        <v>561</v>
      </c>
      <c r="O836" s="301">
        <v>22592875</v>
      </c>
      <c r="P836" s="302">
        <v>344</v>
      </c>
      <c r="Q836" s="301">
        <v>11017732</v>
      </c>
      <c r="R836" s="302">
        <v>411</v>
      </c>
      <c r="S836" s="301">
        <v>6463477</v>
      </c>
      <c r="T836" s="301">
        <f t="shared" si="13"/>
        <v>3372</v>
      </c>
      <c r="U836" s="303">
        <v>426</v>
      </c>
    </row>
    <row r="837" spans="1:21" x14ac:dyDescent="0.25">
      <c r="A837" s="300">
        <v>860023369</v>
      </c>
      <c r="B837" s="65" t="s">
        <v>1473</v>
      </c>
      <c r="C837" s="65" t="s">
        <v>511</v>
      </c>
      <c r="D837" s="65" t="s">
        <v>511</v>
      </c>
      <c r="E837" s="65" t="s">
        <v>682</v>
      </c>
      <c r="F837" s="65" t="s">
        <v>521</v>
      </c>
      <c r="G837" s="65" t="s">
        <v>694</v>
      </c>
      <c r="H837" s="84">
        <v>836</v>
      </c>
      <c r="I837" s="301">
        <v>42154333</v>
      </c>
      <c r="J837" s="302">
        <v>530</v>
      </c>
      <c r="K837" s="301">
        <v>25360337</v>
      </c>
      <c r="L837" s="302">
        <v>1808</v>
      </c>
      <c r="M837" s="301">
        <v>25340338</v>
      </c>
      <c r="N837" s="302">
        <v>1303</v>
      </c>
      <c r="O837" s="301">
        <v>8995059</v>
      </c>
      <c r="P837" s="302">
        <v>2997</v>
      </c>
      <c r="Q837" s="301">
        <v>784633</v>
      </c>
      <c r="R837" s="302">
        <v>3796</v>
      </c>
      <c r="S837" s="301">
        <v>322056</v>
      </c>
      <c r="T837" s="301">
        <f t="shared" si="13"/>
        <v>11270</v>
      </c>
      <c r="U837" s="303">
        <v>1363</v>
      </c>
    </row>
    <row r="838" spans="1:21" x14ac:dyDescent="0.25">
      <c r="A838" s="300">
        <v>890916575</v>
      </c>
      <c r="B838" s="65" t="s">
        <v>1474</v>
      </c>
      <c r="C838" s="65" t="s">
        <v>505</v>
      </c>
      <c r="D838" s="65" t="s">
        <v>506</v>
      </c>
      <c r="E838" s="65" t="s">
        <v>520</v>
      </c>
      <c r="F838" s="65" t="s">
        <v>521</v>
      </c>
      <c r="G838" s="65" t="s">
        <v>564</v>
      </c>
      <c r="H838" s="296">
        <v>837</v>
      </c>
      <c r="I838" s="301">
        <v>42151590</v>
      </c>
      <c r="J838" s="302">
        <v>1318.5</v>
      </c>
      <c r="K838" s="301">
        <v>7728362</v>
      </c>
      <c r="L838" s="302">
        <v>798</v>
      </c>
      <c r="M838" s="301">
        <v>60511910</v>
      </c>
      <c r="N838" s="302">
        <v>803</v>
      </c>
      <c r="O838" s="301">
        <v>14748823</v>
      </c>
      <c r="P838" s="302">
        <v>569</v>
      </c>
      <c r="Q838" s="301">
        <v>5909671</v>
      </c>
      <c r="R838" s="302">
        <v>4083</v>
      </c>
      <c r="S838" s="301">
        <v>289248</v>
      </c>
      <c r="T838" s="301">
        <f t="shared" si="13"/>
        <v>8408.5</v>
      </c>
      <c r="U838" s="303">
        <v>995</v>
      </c>
    </row>
    <row r="839" spans="1:21" x14ac:dyDescent="0.25">
      <c r="A839" s="300">
        <v>890310066</v>
      </c>
      <c r="B839" s="65" t="s">
        <v>1475</v>
      </c>
      <c r="C839" s="65" t="s">
        <v>547</v>
      </c>
      <c r="D839" s="65" t="s">
        <v>544</v>
      </c>
      <c r="E839" s="65" t="s">
        <v>520</v>
      </c>
      <c r="F839" s="65" t="s">
        <v>521</v>
      </c>
      <c r="G839" s="65" t="s">
        <v>509</v>
      </c>
      <c r="H839" s="84">
        <v>838</v>
      </c>
      <c r="I839" s="301">
        <v>42055196</v>
      </c>
      <c r="J839" s="302">
        <v>349</v>
      </c>
      <c r="K839" s="301">
        <v>41838196</v>
      </c>
      <c r="L839" s="302">
        <v>10361</v>
      </c>
      <c r="M839" s="301">
        <v>2053422</v>
      </c>
      <c r="N839" s="302">
        <v>4706</v>
      </c>
      <c r="O839" s="301">
        <v>2053422</v>
      </c>
      <c r="P839" s="302">
        <v>1411</v>
      </c>
      <c r="Q839" s="301">
        <v>2002656</v>
      </c>
      <c r="R839" s="302">
        <v>1024</v>
      </c>
      <c r="S839" s="301">
        <v>1905504</v>
      </c>
      <c r="T839" s="301">
        <f t="shared" si="13"/>
        <v>18689</v>
      </c>
      <c r="U839" s="303">
        <v>2336</v>
      </c>
    </row>
    <row r="840" spans="1:21" x14ac:dyDescent="0.25">
      <c r="A840" s="300">
        <v>890919549</v>
      </c>
      <c r="B840" s="65" t="s">
        <v>1476</v>
      </c>
      <c r="C840" s="65" t="s">
        <v>505</v>
      </c>
      <c r="D840" s="65" t="s">
        <v>506</v>
      </c>
      <c r="E840" s="65" t="s">
        <v>520</v>
      </c>
      <c r="F840" s="65" t="s">
        <v>521</v>
      </c>
      <c r="G840" s="65" t="s">
        <v>564</v>
      </c>
      <c r="H840" s="296">
        <v>839</v>
      </c>
      <c r="I840" s="301">
        <v>41920979</v>
      </c>
      <c r="J840" s="302">
        <v>660.5</v>
      </c>
      <c r="K840" s="301">
        <v>19239784</v>
      </c>
      <c r="L840" s="302">
        <v>696</v>
      </c>
      <c r="M840" s="301">
        <v>69185315</v>
      </c>
      <c r="N840" s="302">
        <v>891</v>
      </c>
      <c r="O840" s="301">
        <v>13248028</v>
      </c>
      <c r="P840" s="302">
        <v>2289</v>
      </c>
      <c r="Q840" s="301">
        <v>1125334</v>
      </c>
      <c r="R840" s="302">
        <v>2097</v>
      </c>
      <c r="S840" s="301">
        <v>758145</v>
      </c>
      <c r="T840" s="301">
        <f t="shared" si="13"/>
        <v>7472.5</v>
      </c>
      <c r="U840" s="303">
        <v>889</v>
      </c>
    </row>
    <row r="841" spans="1:21" x14ac:dyDescent="0.25">
      <c r="A841" s="300">
        <v>800140521</v>
      </c>
      <c r="B841" s="65" t="s">
        <v>1477</v>
      </c>
      <c r="C841" s="65" t="s">
        <v>511</v>
      </c>
      <c r="D841" s="65" t="s">
        <v>511</v>
      </c>
      <c r="E841" s="65" t="s">
        <v>520</v>
      </c>
      <c r="F841" s="65" t="s">
        <v>521</v>
      </c>
      <c r="G841" s="65" t="s">
        <v>627</v>
      </c>
      <c r="H841" s="84">
        <v>840</v>
      </c>
      <c r="I841" s="301">
        <v>41908297</v>
      </c>
      <c r="J841" s="302">
        <v>389.5</v>
      </c>
      <c r="K841" s="301">
        <v>37423858</v>
      </c>
      <c r="L841" s="302">
        <v>7081</v>
      </c>
      <c r="M841" s="301">
        <v>4304555</v>
      </c>
      <c r="N841" s="302">
        <v>2575</v>
      </c>
      <c r="O841" s="301">
        <v>4304555</v>
      </c>
      <c r="P841" s="302">
        <v>1153</v>
      </c>
      <c r="Q841" s="301">
        <v>2544230</v>
      </c>
      <c r="R841" s="302">
        <v>3660</v>
      </c>
      <c r="S841" s="301">
        <v>340027</v>
      </c>
      <c r="T841" s="301">
        <f t="shared" si="13"/>
        <v>15698.5</v>
      </c>
      <c r="U841" s="303">
        <v>1944</v>
      </c>
    </row>
    <row r="842" spans="1:21" x14ac:dyDescent="0.25">
      <c r="A842" s="300">
        <v>800230447</v>
      </c>
      <c r="B842" s="65" t="s">
        <v>1478</v>
      </c>
      <c r="C842" s="65" t="s">
        <v>511</v>
      </c>
      <c r="D842" s="65" t="s">
        <v>511</v>
      </c>
      <c r="E842" s="65" t="s">
        <v>520</v>
      </c>
      <c r="F842" s="65" t="s">
        <v>521</v>
      </c>
      <c r="G842" s="65" t="s">
        <v>1479</v>
      </c>
      <c r="H842" s="296">
        <v>841</v>
      </c>
      <c r="I842" s="301">
        <v>41898216</v>
      </c>
      <c r="J842" s="302">
        <v>1551</v>
      </c>
      <c r="K842" s="301">
        <v>6204580</v>
      </c>
      <c r="L842" s="302">
        <v>259</v>
      </c>
      <c r="M842" s="301">
        <v>167229010</v>
      </c>
      <c r="N842" s="302">
        <v>617</v>
      </c>
      <c r="O842" s="301">
        <v>20269403</v>
      </c>
      <c r="P842" s="302">
        <v>733</v>
      </c>
      <c r="Q842" s="301">
        <v>4417274</v>
      </c>
      <c r="R842" s="302">
        <v>722</v>
      </c>
      <c r="S842" s="301">
        <v>3158140</v>
      </c>
      <c r="T842" s="301">
        <f t="shared" si="13"/>
        <v>4723</v>
      </c>
      <c r="U842" s="303">
        <v>598</v>
      </c>
    </row>
    <row r="843" spans="1:21" x14ac:dyDescent="0.25">
      <c r="A843" s="300">
        <v>890100477</v>
      </c>
      <c r="B843" s="65" t="s">
        <v>1480</v>
      </c>
      <c r="C843" s="65" t="s">
        <v>585</v>
      </c>
      <c r="D843" s="65" t="s">
        <v>586</v>
      </c>
      <c r="E843" s="65" t="s">
        <v>520</v>
      </c>
      <c r="F843" s="65" t="s">
        <v>521</v>
      </c>
      <c r="G843" s="65" t="s">
        <v>610</v>
      </c>
      <c r="H843" s="84">
        <v>842</v>
      </c>
      <c r="I843" s="301">
        <v>41762249</v>
      </c>
      <c r="J843" s="302">
        <v>441.5</v>
      </c>
      <c r="K843" s="301">
        <v>32149092</v>
      </c>
      <c r="L843" s="302">
        <v>1518</v>
      </c>
      <c r="M843" s="301">
        <v>31033067</v>
      </c>
      <c r="N843" s="302">
        <v>683</v>
      </c>
      <c r="O843" s="301">
        <v>17811316</v>
      </c>
      <c r="P843" s="302">
        <v>549</v>
      </c>
      <c r="Q843" s="301">
        <v>6176166</v>
      </c>
      <c r="R843" s="302">
        <v>529</v>
      </c>
      <c r="S843" s="301">
        <v>4610327</v>
      </c>
      <c r="T843" s="301">
        <f t="shared" si="13"/>
        <v>4562.5</v>
      </c>
      <c r="U843" s="303">
        <v>579</v>
      </c>
    </row>
    <row r="844" spans="1:21" x14ac:dyDescent="0.25">
      <c r="A844" s="300">
        <v>800037241</v>
      </c>
      <c r="B844" s="65" t="s">
        <v>1481</v>
      </c>
      <c r="C844" s="65" t="s">
        <v>511</v>
      </c>
      <c r="D844" s="65" t="s">
        <v>511</v>
      </c>
      <c r="E844" s="65" t="s">
        <v>520</v>
      </c>
      <c r="F844" s="65" t="s">
        <v>521</v>
      </c>
      <c r="G844" s="65" t="s">
        <v>724</v>
      </c>
      <c r="H844" s="296">
        <v>843</v>
      </c>
      <c r="I844" s="301">
        <v>41758266</v>
      </c>
      <c r="J844" s="302">
        <v>466</v>
      </c>
      <c r="K844" s="301">
        <v>29526263</v>
      </c>
      <c r="L844" s="302">
        <v>758</v>
      </c>
      <c r="M844" s="301">
        <v>63640893</v>
      </c>
      <c r="N844" s="302">
        <v>301</v>
      </c>
      <c r="O844" s="301">
        <v>41508494</v>
      </c>
      <c r="P844" s="302">
        <v>539</v>
      </c>
      <c r="Q844" s="301">
        <v>6277106</v>
      </c>
      <c r="R844" s="302">
        <v>953</v>
      </c>
      <c r="S844" s="301">
        <v>2080601</v>
      </c>
      <c r="T844" s="301">
        <f t="shared" si="13"/>
        <v>3860</v>
      </c>
      <c r="U844" s="303">
        <v>486</v>
      </c>
    </row>
    <row r="845" spans="1:21" x14ac:dyDescent="0.25">
      <c r="A845" s="300">
        <v>890933089</v>
      </c>
      <c r="B845" s="65" t="s">
        <v>1482</v>
      </c>
      <c r="C845" s="65" t="s">
        <v>505</v>
      </c>
      <c r="D845" s="65" t="s">
        <v>506</v>
      </c>
      <c r="E845" s="65" t="s">
        <v>520</v>
      </c>
      <c r="F845" s="65" t="s">
        <v>521</v>
      </c>
      <c r="G845" s="65" t="s">
        <v>627</v>
      </c>
      <c r="H845" s="84">
        <v>844</v>
      </c>
      <c r="I845" s="301">
        <v>41754854</v>
      </c>
      <c r="J845" s="302">
        <v>359</v>
      </c>
      <c r="K845" s="301">
        <v>40956933</v>
      </c>
      <c r="L845" s="302">
        <v>9288</v>
      </c>
      <c r="M845" s="301">
        <v>2617800</v>
      </c>
      <c r="N845" s="302">
        <v>3906</v>
      </c>
      <c r="O845" s="301">
        <v>2617800</v>
      </c>
      <c r="P845" s="302">
        <v>4308</v>
      </c>
      <c r="Q845" s="301">
        <v>469431</v>
      </c>
      <c r="R845" s="302">
        <v>934</v>
      </c>
      <c r="S845" s="301">
        <v>2145645</v>
      </c>
      <c r="T845" s="301">
        <f t="shared" si="13"/>
        <v>19639</v>
      </c>
      <c r="U845" s="303">
        <v>2455</v>
      </c>
    </row>
    <row r="846" spans="1:21" x14ac:dyDescent="0.25">
      <c r="A846" s="300">
        <v>802011109</v>
      </c>
      <c r="B846" s="65" t="s">
        <v>1483</v>
      </c>
      <c r="C846" s="65" t="s">
        <v>585</v>
      </c>
      <c r="D846" s="65" t="s">
        <v>586</v>
      </c>
      <c r="E846" s="65" t="s">
        <v>520</v>
      </c>
      <c r="F846" s="65" t="s">
        <v>521</v>
      </c>
      <c r="G846" s="65" t="s">
        <v>525</v>
      </c>
      <c r="H846" s="296">
        <v>845</v>
      </c>
      <c r="I846" s="301">
        <v>41722261</v>
      </c>
      <c r="J846" s="302">
        <v>646.5</v>
      </c>
      <c r="K846" s="301">
        <v>19783927</v>
      </c>
      <c r="L846" s="302">
        <v>598</v>
      </c>
      <c r="M846" s="301">
        <v>79627934</v>
      </c>
      <c r="N846" s="302">
        <v>1087</v>
      </c>
      <c r="O846" s="301">
        <v>10789171</v>
      </c>
      <c r="P846" s="302">
        <v>4213</v>
      </c>
      <c r="Q846" s="301">
        <v>485112</v>
      </c>
      <c r="R846" s="302">
        <v>6892</v>
      </c>
      <c r="S846" s="301">
        <v>117337</v>
      </c>
      <c r="T846" s="301">
        <f t="shared" si="13"/>
        <v>14281.5</v>
      </c>
      <c r="U846" s="303">
        <v>1752</v>
      </c>
    </row>
    <row r="847" spans="1:21" x14ac:dyDescent="0.25">
      <c r="A847" s="300">
        <v>811024437</v>
      </c>
      <c r="B847" s="65" t="s">
        <v>1484</v>
      </c>
      <c r="C847" s="65" t="s">
        <v>505</v>
      </c>
      <c r="D847" s="65" t="s">
        <v>506</v>
      </c>
      <c r="E847" s="65" t="s">
        <v>520</v>
      </c>
      <c r="F847" s="65" t="s">
        <v>521</v>
      </c>
      <c r="G847" s="65" t="s">
        <v>509</v>
      </c>
      <c r="H847" s="84">
        <v>846</v>
      </c>
      <c r="I847" s="301">
        <v>41659722</v>
      </c>
      <c r="J847" s="302">
        <v>351</v>
      </c>
      <c r="K847" s="301">
        <v>41659722</v>
      </c>
      <c r="L847" s="302">
        <v>10843</v>
      </c>
      <c r="M847" s="301">
        <v>1834106</v>
      </c>
      <c r="N847" s="302">
        <v>5153</v>
      </c>
      <c r="O847" s="301">
        <v>1834106</v>
      </c>
      <c r="P847" s="302">
        <v>1551</v>
      </c>
      <c r="Q847" s="301">
        <v>1791774</v>
      </c>
      <c r="R847" s="302">
        <v>1088</v>
      </c>
      <c r="S847" s="301">
        <v>1766992</v>
      </c>
      <c r="T847" s="301">
        <f t="shared" si="13"/>
        <v>19832</v>
      </c>
      <c r="U847" s="303">
        <v>2483</v>
      </c>
    </row>
    <row r="848" spans="1:21" x14ac:dyDescent="0.25">
      <c r="A848" s="300">
        <v>860029022</v>
      </c>
      <c r="B848" s="65" t="s">
        <v>1485</v>
      </c>
      <c r="C848" s="65" t="s">
        <v>511</v>
      </c>
      <c r="D848" s="65" t="s">
        <v>511</v>
      </c>
      <c r="E848" s="65" t="s">
        <v>520</v>
      </c>
      <c r="F848" s="65" t="s">
        <v>521</v>
      </c>
      <c r="G848" s="65" t="s">
        <v>605</v>
      </c>
      <c r="H848" s="296">
        <v>847</v>
      </c>
      <c r="I848" s="301">
        <v>41609769</v>
      </c>
      <c r="J848" s="302">
        <v>398</v>
      </c>
      <c r="K848" s="301">
        <v>36712390</v>
      </c>
      <c r="L848" s="302">
        <v>1390</v>
      </c>
      <c r="M848" s="301">
        <v>34122312</v>
      </c>
      <c r="N848" s="302">
        <v>739</v>
      </c>
      <c r="O848" s="301">
        <v>16195233</v>
      </c>
      <c r="P848" s="302">
        <v>475</v>
      </c>
      <c r="Q848" s="301">
        <v>7443445</v>
      </c>
      <c r="R848" s="302">
        <v>685</v>
      </c>
      <c r="S848" s="301">
        <v>3314116</v>
      </c>
      <c r="T848" s="301">
        <f t="shared" si="13"/>
        <v>4534</v>
      </c>
      <c r="U848" s="303">
        <v>575</v>
      </c>
    </row>
    <row r="849" spans="1:21" x14ac:dyDescent="0.25">
      <c r="A849" s="300">
        <v>800216499</v>
      </c>
      <c r="B849" s="65" t="s">
        <v>1486</v>
      </c>
      <c r="C849" s="65" t="s">
        <v>511</v>
      </c>
      <c r="D849" s="65" t="s">
        <v>511</v>
      </c>
      <c r="E849" s="65" t="s">
        <v>520</v>
      </c>
      <c r="F849" s="65" t="s">
        <v>521</v>
      </c>
      <c r="G849" s="65" t="s">
        <v>564</v>
      </c>
      <c r="H849" s="84">
        <v>848</v>
      </c>
      <c r="I849" s="301">
        <v>41558015</v>
      </c>
      <c r="J849" s="302">
        <v>506</v>
      </c>
      <c r="K849" s="301">
        <v>26509141</v>
      </c>
      <c r="L849" s="302">
        <v>399</v>
      </c>
      <c r="M849" s="301">
        <v>113644623</v>
      </c>
      <c r="N849" s="302">
        <v>1065</v>
      </c>
      <c r="O849" s="301">
        <v>11012828</v>
      </c>
      <c r="P849" s="302">
        <v>897</v>
      </c>
      <c r="Q849" s="301">
        <v>3447120</v>
      </c>
      <c r="R849" s="302">
        <v>959</v>
      </c>
      <c r="S849" s="301">
        <v>2071319</v>
      </c>
      <c r="T849" s="301">
        <f t="shared" si="13"/>
        <v>4674</v>
      </c>
      <c r="U849" s="303">
        <v>594</v>
      </c>
    </row>
    <row r="850" spans="1:21" x14ac:dyDescent="0.25">
      <c r="A850" s="300">
        <v>800065539</v>
      </c>
      <c r="B850" s="65" t="s">
        <v>1487</v>
      </c>
      <c r="C850" s="65" t="s">
        <v>511</v>
      </c>
      <c r="D850" s="65" t="s">
        <v>511</v>
      </c>
      <c r="E850" s="65" t="s">
        <v>520</v>
      </c>
      <c r="F850" s="65" t="s">
        <v>521</v>
      </c>
      <c r="G850" s="65" t="s">
        <v>624</v>
      </c>
      <c r="H850" s="296">
        <v>849</v>
      </c>
      <c r="I850" s="301">
        <v>41456510</v>
      </c>
      <c r="J850" s="302">
        <v>393</v>
      </c>
      <c r="K850" s="301">
        <v>37155645</v>
      </c>
      <c r="L850" s="302">
        <v>4844</v>
      </c>
      <c r="M850" s="301">
        <v>7844651</v>
      </c>
      <c r="N850" s="302">
        <v>1505</v>
      </c>
      <c r="O850" s="301">
        <v>7844651</v>
      </c>
      <c r="P850" s="302">
        <v>2392</v>
      </c>
      <c r="Q850" s="301">
        <v>1050466</v>
      </c>
      <c r="R850" s="302">
        <v>622</v>
      </c>
      <c r="S850" s="301">
        <v>3707305</v>
      </c>
      <c r="T850" s="301">
        <f t="shared" si="13"/>
        <v>10605</v>
      </c>
      <c r="U850" s="303">
        <v>1283</v>
      </c>
    </row>
    <row r="851" spans="1:21" x14ac:dyDescent="0.25">
      <c r="A851" s="300">
        <v>890901335</v>
      </c>
      <c r="B851" s="65" t="s">
        <v>1488</v>
      </c>
      <c r="C851" s="65" t="s">
        <v>699</v>
      </c>
      <c r="D851" s="65" t="s">
        <v>506</v>
      </c>
      <c r="E851" s="65" t="s">
        <v>520</v>
      </c>
      <c r="F851" s="65" t="s">
        <v>521</v>
      </c>
      <c r="G851" s="65" t="s">
        <v>675</v>
      </c>
      <c r="H851" s="84">
        <v>850</v>
      </c>
      <c r="I851" s="301">
        <v>41422685</v>
      </c>
      <c r="J851" s="302">
        <v>397</v>
      </c>
      <c r="K851" s="301">
        <v>36832966</v>
      </c>
      <c r="L851" s="302">
        <v>1664</v>
      </c>
      <c r="M851" s="301">
        <v>27807420</v>
      </c>
      <c r="N851" s="302">
        <v>1654</v>
      </c>
      <c r="O851" s="301">
        <v>7163768</v>
      </c>
      <c r="P851" s="302">
        <v>1031</v>
      </c>
      <c r="Q851" s="301">
        <v>2891133</v>
      </c>
      <c r="R851" s="302">
        <v>899</v>
      </c>
      <c r="S851" s="301">
        <v>2308909</v>
      </c>
      <c r="T851" s="301">
        <f t="shared" si="13"/>
        <v>6495</v>
      </c>
      <c r="U851" s="303">
        <v>769</v>
      </c>
    </row>
    <row r="852" spans="1:21" x14ac:dyDescent="0.25">
      <c r="A852" s="300">
        <v>830025149</v>
      </c>
      <c r="B852" s="65" t="s">
        <v>1489</v>
      </c>
      <c r="C852" s="65" t="s">
        <v>511</v>
      </c>
      <c r="D852" s="65" t="s">
        <v>511</v>
      </c>
      <c r="E852" s="65" t="s">
        <v>520</v>
      </c>
      <c r="F852" s="65" t="s">
        <v>521</v>
      </c>
      <c r="G852" s="65" t="s">
        <v>564</v>
      </c>
      <c r="H852" s="296">
        <v>851</v>
      </c>
      <c r="I852" s="301">
        <v>41412602</v>
      </c>
      <c r="J852" s="302">
        <v>530.5</v>
      </c>
      <c r="K852" s="301">
        <v>25347879</v>
      </c>
      <c r="L852" s="302">
        <v>769</v>
      </c>
      <c r="M852" s="301">
        <v>62775923</v>
      </c>
      <c r="N852" s="302">
        <v>483</v>
      </c>
      <c r="O852" s="301">
        <v>26064895</v>
      </c>
      <c r="P852" s="302">
        <v>306</v>
      </c>
      <c r="Q852" s="301">
        <v>12923633</v>
      </c>
      <c r="R852" s="302">
        <v>403</v>
      </c>
      <c r="S852" s="301">
        <v>6505677</v>
      </c>
      <c r="T852" s="301">
        <f t="shared" si="13"/>
        <v>3342.5</v>
      </c>
      <c r="U852" s="303">
        <v>422</v>
      </c>
    </row>
    <row r="853" spans="1:21" x14ac:dyDescent="0.25">
      <c r="A853" s="300">
        <v>890800467</v>
      </c>
      <c r="B853" s="65" t="s">
        <v>1490</v>
      </c>
      <c r="C853" s="65" t="s">
        <v>702</v>
      </c>
      <c r="D853" s="65" t="s">
        <v>703</v>
      </c>
      <c r="E853" s="65" t="s">
        <v>520</v>
      </c>
      <c r="F853" s="65" t="s">
        <v>521</v>
      </c>
      <c r="G853" s="65" t="s">
        <v>605</v>
      </c>
      <c r="H853" s="84">
        <v>852</v>
      </c>
      <c r="I853" s="301">
        <v>41310210</v>
      </c>
      <c r="J853" s="302">
        <v>502</v>
      </c>
      <c r="K853" s="301">
        <v>26777854</v>
      </c>
      <c r="L853" s="302">
        <v>1392</v>
      </c>
      <c r="M853" s="301">
        <v>34085122</v>
      </c>
      <c r="N853" s="302">
        <v>1168</v>
      </c>
      <c r="O853" s="301">
        <v>10003744</v>
      </c>
      <c r="P853" s="302">
        <v>1014</v>
      </c>
      <c r="Q853" s="301">
        <v>2971874</v>
      </c>
      <c r="R853" s="302">
        <v>1688</v>
      </c>
      <c r="S853" s="301">
        <v>1011286</v>
      </c>
      <c r="T853" s="301">
        <f t="shared" si="13"/>
        <v>6616</v>
      </c>
      <c r="U853" s="303">
        <v>786</v>
      </c>
    </row>
    <row r="854" spans="1:21" x14ac:dyDescent="0.25">
      <c r="A854" s="300">
        <v>860531287</v>
      </c>
      <c r="B854" s="65" t="s">
        <v>1491</v>
      </c>
      <c r="C854" s="65" t="s">
        <v>511</v>
      </c>
      <c r="D854" s="65" t="s">
        <v>511</v>
      </c>
      <c r="E854" s="65" t="s">
        <v>520</v>
      </c>
      <c r="F854" s="65" t="s">
        <v>521</v>
      </c>
      <c r="G854" s="65" t="s">
        <v>528</v>
      </c>
      <c r="H854" s="296">
        <v>853</v>
      </c>
      <c r="I854" s="301">
        <v>41306050</v>
      </c>
      <c r="J854" s="302">
        <v>1331.5</v>
      </c>
      <c r="K854" s="301">
        <v>7631970</v>
      </c>
      <c r="L854" s="302">
        <v>548</v>
      </c>
      <c r="M854" s="301">
        <v>86685526</v>
      </c>
      <c r="N854" s="302">
        <v>742</v>
      </c>
      <c r="O854" s="301">
        <v>16140221</v>
      </c>
      <c r="P854" s="302">
        <v>1133</v>
      </c>
      <c r="Q854" s="301">
        <v>2610848</v>
      </c>
      <c r="R854" s="302">
        <v>1211</v>
      </c>
      <c r="S854" s="301">
        <v>1554104</v>
      </c>
      <c r="T854" s="301">
        <f t="shared" si="13"/>
        <v>5818.5</v>
      </c>
      <c r="U854" s="303">
        <v>707</v>
      </c>
    </row>
    <row r="855" spans="1:21" x14ac:dyDescent="0.25">
      <c r="A855" s="300">
        <v>830129289</v>
      </c>
      <c r="B855" s="65" t="s">
        <v>1492</v>
      </c>
      <c r="C855" s="65" t="s">
        <v>511</v>
      </c>
      <c r="D855" s="65" t="s">
        <v>511</v>
      </c>
      <c r="E855" s="65" t="s">
        <v>520</v>
      </c>
      <c r="F855" s="65" t="s">
        <v>521</v>
      </c>
      <c r="G855" s="65" t="s">
        <v>668</v>
      </c>
      <c r="H855" s="84">
        <v>854</v>
      </c>
      <c r="I855" s="301">
        <v>41274954</v>
      </c>
      <c r="J855" s="302">
        <v>927</v>
      </c>
      <c r="K855" s="301">
        <v>12361399</v>
      </c>
      <c r="L855" s="302">
        <v>1489</v>
      </c>
      <c r="M855" s="301">
        <v>31611910</v>
      </c>
      <c r="N855" s="302">
        <v>1412</v>
      </c>
      <c r="O855" s="301">
        <v>8267887</v>
      </c>
      <c r="P855" s="302">
        <v>822</v>
      </c>
      <c r="Q855" s="301">
        <v>3853853</v>
      </c>
      <c r="R855" s="302">
        <v>694</v>
      </c>
      <c r="S855" s="301">
        <v>3285529</v>
      </c>
      <c r="T855" s="301">
        <f t="shared" si="13"/>
        <v>6198</v>
      </c>
      <c r="U855" s="303">
        <v>736</v>
      </c>
    </row>
    <row r="856" spans="1:21" x14ac:dyDescent="0.25">
      <c r="A856" s="300">
        <v>800241810</v>
      </c>
      <c r="B856" s="65" t="s">
        <v>1493</v>
      </c>
      <c r="C856" s="65" t="s">
        <v>511</v>
      </c>
      <c r="D856" s="65" t="s">
        <v>511</v>
      </c>
      <c r="E856" s="65" t="s">
        <v>520</v>
      </c>
      <c r="F856" s="65" t="s">
        <v>521</v>
      </c>
      <c r="G856" s="65" t="s">
        <v>675</v>
      </c>
      <c r="H856" s="296">
        <v>855</v>
      </c>
      <c r="I856" s="301">
        <v>41251864</v>
      </c>
      <c r="J856" s="302">
        <v>542.5</v>
      </c>
      <c r="K856" s="301">
        <v>24477362</v>
      </c>
      <c r="L856" s="302">
        <v>685</v>
      </c>
      <c r="M856" s="301">
        <v>70332906</v>
      </c>
      <c r="N856" s="302">
        <v>798</v>
      </c>
      <c r="O856" s="301">
        <v>14905312</v>
      </c>
      <c r="P856" s="302">
        <v>809</v>
      </c>
      <c r="Q856" s="301">
        <v>3940194</v>
      </c>
      <c r="R856" s="302">
        <v>1291</v>
      </c>
      <c r="S856" s="301">
        <v>1446848</v>
      </c>
      <c r="T856" s="301">
        <f t="shared" si="13"/>
        <v>4980.5</v>
      </c>
      <c r="U856" s="303">
        <v>621</v>
      </c>
    </row>
    <row r="857" spans="1:21" x14ac:dyDescent="0.25">
      <c r="A857" s="300">
        <v>890910354</v>
      </c>
      <c r="B857" s="65" t="s">
        <v>1494</v>
      </c>
      <c r="C857" s="65" t="s">
        <v>580</v>
      </c>
      <c r="D857" s="65" t="s">
        <v>506</v>
      </c>
      <c r="E857" s="65" t="s">
        <v>520</v>
      </c>
      <c r="F857" s="65" t="s">
        <v>521</v>
      </c>
      <c r="G857" s="65" t="s">
        <v>675</v>
      </c>
      <c r="H857" s="84">
        <v>856</v>
      </c>
      <c r="I857" s="301">
        <v>41233543</v>
      </c>
      <c r="J857" s="302">
        <v>504</v>
      </c>
      <c r="K857" s="301">
        <v>26656600</v>
      </c>
      <c r="L857" s="302">
        <v>1735</v>
      </c>
      <c r="M857" s="301">
        <v>26481843</v>
      </c>
      <c r="N857" s="302">
        <v>1607</v>
      </c>
      <c r="O857" s="301">
        <v>7352388</v>
      </c>
      <c r="P857" s="302">
        <v>6772</v>
      </c>
      <c r="Q857" s="301">
        <v>221422</v>
      </c>
      <c r="R857" s="302">
        <v>2494</v>
      </c>
      <c r="S857" s="301">
        <v>591402</v>
      </c>
      <c r="T857" s="301">
        <f t="shared" si="13"/>
        <v>13968</v>
      </c>
      <c r="U857" s="303">
        <v>1704</v>
      </c>
    </row>
    <row r="858" spans="1:21" x14ac:dyDescent="0.25">
      <c r="A858" s="300">
        <v>840000217</v>
      </c>
      <c r="B858" s="65" t="s">
        <v>1495</v>
      </c>
      <c r="C858" s="65" t="s">
        <v>547</v>
      </c>
      <c r="D858" s="65" t="s">
        <v>544</v>
      </c>
      <c r="E858" s="65" t="s">
        <v>520</v>
      </c>
      <c r="F858" s="65" t="s">
        <v>521</v>
      </c>
      <c r="G858" s="65" t="s">
        <v>656</v>
      </c>
      <c r="H858" s="296">
        <v>857</v>
      </c>
      <c r="I858" s="301">
        <v>41212772</v>
      </c>
      <c r="J858" s="302">
        <v>418.5</v>
      </c>
      <c r="K858" s="301">
        <v>34344119</v>
      </c>
      <c r="L858" s="302">
        <v>3289</v>
      </c>
      <c r="M858" s="301">
        <v>12727823</v>
      </c>
      <c r="N858" s="302">
        <v>4700</v>
      </c>
      <c r="O858" s="301">
        <v>2057576</v>
      </c>
      <c r="P858" s="302">
        <v>2987</v>
      </c>
      <c r="Q858" s="301">
        <v>789820</v>
      </c>
      <c r="R858" s="302">
        <v>4032</v>
      </c>
      <c r="S858" s="301">
        <v>294848</v>
      </c>
      <c r="T858" s="301">
        <f t="shared" si="13"/>
        <v>16283.5</v>
      </c>
      <c r="U858" s="303">
        <v>2026</v>
      </c>
    </row>
    <row r="859" spans="1:21" x14ac:dyDescent="0.25">
      <c r="A859" s="300">
        <v>800100491</v>
      </c>
      <c r="B859" s="65" t="s">
        <v>1496</v>
      </c>
      <c r="C859" s="65" t="s">
        <v>505</v>
      </c>
      <c r="D859" s="65" t="s">
        <v>506</v>
      </c>
      <c r="E859" s="65" t="s">
        <v>520</v>
      </c>
      <c r="F859" s="65" t="s">
        <v>521</v>
      </c>
      <c r="G859" s="65" t="s">
        <v>559</v>
      </c>
      <c r="H859" s="84">
        <v>858</v>
      </c>
      <c r="I859" s="301">
        <v>41201250</v>
      </c>
      <c r="J859" s="302">
        <v>379.5</v>
      </c>
      <c r="K859" s="301">
        <v>38540699</v>
      </c>
      <c r="L859" s="302">
        <v>4345</v>
      </c>
      <c r="M859" s="301">
        <v>9024173</v>
      </c>
      <c r="N859" s="302">
        <v>2218</v>
      </c>
      <c r="O859" s="301">
        <v>5082266</v>
      </c>
      <c r="P859" s="302">
        <v>800</v>
      </c>
      <c r="Q859" s="301">
        <v>3984643</v>
      </c>
      <c r="R859" s="302">
        <v>767</v>
      </c>
      <c r="S859" s="301">
        <v>2885972</v>
      </c>
      <c r="T859" s="301">
        <f t="shared" si="13"/>
        <v>9367.5</v>
      </c>
      <c r="U859" s="303">
        <v>1125</v>
      </c>
    </row>
    <row r="860" spans="1:21" x14ac:dyDescent="0.25">
      <c r="A860" s="300">
        <v>830109806</v>
      </c>
      <c r="B860" s="65" t="s">
        <v>1497</v>
      </c>
      <c r="C860" s="65" t="s">
        <v>511</v>
      </c>
      <c r="D860" s="65" t="s">
        <v>511</v>
      </c>
      <c r="E860" s="65" t="s">
        <v>520</v>
      </c>
      <c r="F860" s="65" t="s">
        <v>521</v>
      </c>
      <c r="G860" s="65" t="s">
        <v>564</v>
      </c>
      <c r="H860" s="296">
        <v>859</v>
      </c>
      <c r="I860" s="301">
        <v>41165926</v>
      </c>
      <c r="J860" s="302">
        <v>422.5</v>
      </c>
      <c r="K860" s="301">
        <v>33654652</v>
      </c>
      <c r="L860" s="302">
        <v>1034</v>
      </c>
      <c r="M860" s="301">
        <v>45865104</v>
      </c>
      <c r="N860" s="302">
        <v>559</v>
      </c>
      <c r="O860" s="301">
        <v>22605725</v>
      </c>
      <c r="P860" s="302">
        <v>445</v>
      </c>
      <c r="Q860" s="301">
        <v>8113359</v>
      </c>
      <c r="R860" s="302">
        <v>785</v>
      </c>
      <c r="S860" s="301">
        <v>2750822</v>
      </c>
      <c r="T860" s="301">
        <f t="shared" si="13"/>
        <v>4104.5</v>
      </c>
      <c r="U860" s="303">
        <v>520</v>
      </c>
    </row>
    <row r="861" spans="1:21" x14ac:dyDescent="0.25">
      <c r="A861" s="300">
        <v>800213573</v>
      </c>
      <c r="B861" s="65" t="s">
        <v>1498</v>
      </c>
      <c r="C861" s="65" t="s">
        <v>511</v>
      </c>
      <c r="D861" s="65" t="s">
        <v>511</v>
      </c>
      <c r="E861" s="65" t="s">
        <v>520</v>
      </c>
      <c r="F861" s="65" t="s">
        <v>521</v>
      </c>
      <c r="G861" s="65" t="s">
        <v>556</v>
      </c>
      <c r="H861" s="84">
        <v>860</v>
      </c>
      <c r="I861" s="301">
        <v>41119735</v>
      </c>
      <c r="J861" s="302">
        <v>1730</v>
      </c>
      <c r="K861" s="301">
        <v>5332493</v>
      </c>
      <c r="L861" s="302">
        <v>412</v>
      </c>
      <c r="M861" s="301">
        <v>111181206</v>
      </c>
      <c r="N861" s="302">
        <v>858</v>
      </c>
      <c r="O861" s="301">
        <v>13833129</v>
      </c>
      <c r="P861" s="302">
        <v>1268</v>
      </c>
      <c r="Q861" s="301">
        <v>2265902</v>
      </c>
      <c r="R861" s="302">
        <v>3656</v>
      </c>
      <c r="S861" s="301">
        <v>340171</v>
      </c>
      <c r="T861" s="301">
        <f t="shared" si="13"/>
        <v>8784</v>
      </c>
      <c r="U861" s="303">
        <v>1052</v>
      </c>
    </row>
    <row r="862" spans="1:21" x14ac:dyDescent="0.25">
      <c r="A862" s="300">
        <v>830036108</v>
      </c>
      <c r="B862" s="65" t="s">
        <v>1499</v>
      </c>
      <c r="C862" s="65" t="s">
        <v>617</v>
      </c>
      <c r="D862" s="65" t="s">
        <v>552</v>
      </c>
      <c r="E862" s="65" t="s">
        <v>520</v>
      </c>
      <c r="F862" s="65" t="s">
        <v>521</v>
      </c>
      <c r="G862" s="65" t="s">
        <v>564</v>
      </c>
      <c r="H862" s="296">
        <v>861</v>
      </c>
      <c r="I862" s="301">
        <v>41047229</v>
      </c>
      <c r="J862" s="302">
        <v>873.5</v>
      </c>
      <c r="K862" s="301">
        <v>13343195</v>
      </c>
      <c r="L862" s="302">
        <v>312</v>
      </c>
      <c r="M862" s="301">
        <v>142278523</v>
      </c>
      <c r="N862" s="302">
        <v>877</v>
      </c>
      <c r="O862" s="301">
        <v>13551358</v>
      </c>
      <c r="P862" s="302">
        <v>1675</v>
      </c>
      <c r="Q862" s="301">
        <v>1635219</v>
      </c>
      <c r="R862" s="302">
        <v>1247</v>
      </c>
      <c r="S862" s="301">
        <v>1499694</v>
      </c>
      <c r="T862" s="301">
        <f t="shared" si="13"/>
        <v>5845.5</v>
      </c>
      <c r="U862" s="303">
        <v>711</v>
      </c>
    </row>
    <row r="863" spans="1:21" x14ac:dyDescent="0.25">
      <c r="A863" s="300">
        <v>860015911</v>
      </c>
      <c r="B863" s="65" t="s">
        <v>1500</v>
      </c>
      <c r="C863" s="65" t="s">
        <v>547</v>
      </c>
      <c r="D863" s="65" t="s">
        <v>544</v>
      </c>
      <c r="E863" s="65" t="s">
        <v>520</v>
      </c>
      <c r="F863" s="65" t="s">
        <v>521</v>
      </c>
      <c r="G863" s="65" t="s">
        <v>509</v>
      </c>
      <c r="H863" s="84">
        <v>862</v>
      </c>
      <c r="I863" s="301">
        <v>40898760</v>
      </c>
      <c r="J863" s="302">
        <v>364</v>
      </c>
      <c r="K863" s="301">
        <v>40395207</v>
      </c>
      <c r="L863" s="302">
        <v>12014</v>
      </c>
      <c r="M863" s="301">
        <v>1413528</v>
      </c>
      <c r="N863" s="302">
        <v>6278</v>
      </c>
      <c r="O863" s="301">
        <v>1413528</v>
      </c>
      <c r="P863" s="302">
        <v>2134</v>
      </c>
      <c r="Q863" s="301">
        <v>1240672</v>
      </c>
      <c r="R863" s="302">
        <v>1525</v>
      </c>
      <c r="S863" s="301">
        <v>1158747</v>
      </c>
      <c r="T863" s="301">
        <f t="shared" si="13"/>
        <v>23177</v>
      </c>
      <c r="U863" s="303">
        <v>2944</v>
      </c>
    </row>
    <row r="864" spans="1:21" x14ac:dyDescent="0.25">
      <c r="A864" s="300">
        <v>811019880</v>
      </c>
      <c r="B864" s="65" t="s">
        <v>1501</v>
      </c>
      <c r="C864" s="65" t="s">
        <v>505</v>
      </c>
      <c r="D864" s="65" t="s">
        <v>506</v>
      </c>
      <c r="E864" s="65" t="s">
        <v>520</v>
      </c>
      <c r="F864" s="65" t="s">
        <v>521</v>
      </c>
      <c r="G864" s="65" t="s">
        <v>528</v>
      </c>
      <c r="H864" s="296">
        <v>863</v>
      </c>
      <c r="I864" s="301">
        <v>40721911</v>
      </c>
      <c r="J864" s="302">
        <v>2158</v>
      </c>
      <c r="K864" s="301">
        <v>3888281</v>
      </c>
      <c r="L864" s="302">
        <v>719</v>
      </c>
      <c r="M864" s="301">
        <v>67257694</v>
      </c>
      <c r="N864" s="302">
        <v>1536</v>
      </c>
      <c r="O864" s="301">
        <v>7744775</v>
      </c>
      <c r="P864" s="302">
        <v>566</v>
      </c>
      <c r="Q864" s="301">
        <v>5923402</v>
      </c>
      <c r="R864" s="302">
        <v>1781</v>
      </c>
      <c r="S864" s="301">
        <v>936162</v>
      </c>
      <c r="T864" s="301">
        <f t="shared" si="13"/>
        <v>7623</v>
      </c>
      <c r="U864" s="303">
        <v>903</v>
      </c>
    </row>
    <row r="865" spans="1:21" x14ac:dyDescent="0.25">
      <c r="A865" s="300">
        <v>815001778</v>
      </c>
      <c r="B865" s="65" t="s">
        <v>1502</v>
      </c>
      <c r="C865" s="65" t="s">
        <v>612</v>
      </c>
      <c r="D865" s="65" t="s">
        <v>544</v>
      </c>
      <c r="E865" s="65" t="s">
        <v>520</v>
      </c>
      <c r="F865" s="65" t="s">
        <v>521</v>
      </c>
      <c r="G865" s="65" t="s">
        <v>707</v>
      </c>
      <c r="H865" s="84">
        <v>864</v>
      </c>
      <c r="I865" s="301">
        <v>40606756</v>
      </c>
      <c r="J865" s="302">
        <v>448</v>
      </c>
      <c r="K865" s="301">
        <v>31638750</v>
      </c>
      <c r="L865" s="302">
        <v>5990</v>
      </c>
      <c r="M865" s="301">
        <v>5713553</v>
      </c>
      <c r="N865" s="302">
        <v>4100</v>
      </c>
      <c r="O865" s="301">
        <v>2446598</v>
      </c>
      <c r="P865" s="302">
        <v>2039</v>
      </c>
      <c r="Q865" s="301">
        <v>1310700</v>
      </c>
      <c r="R865" s="302">
        <v>8147</v>
      </c>
      <c r="S865" s="301">
        <v>81920</v>
      </c>
      <c r="T865" s="301">
        <f t="shared" si="13"/>
        <v>21588</v>
      </c>
      <c r="U865" s="303">
        <v>2714</v>
      </c>
    </row>
    <row r="866" spans="1:21" x14ac:dyDescent="0.25">
      <c r="A866" s="300">
        <v>890900267</v>
      </c>
      <c r="B866" s="65" t="s">
        <v>1503</v>
      </c>
      <c r="C866" s="65" t="s">
        <v>1504</v>
      </c>
      <c r="D866" s="65" t="s">
        <v>506</v>
      </c>
      <c r="E866" s="65" t="s">
        <v>520</v>
      </c>
      <c r="F866" s="65" t="s">
        <v>521</v>
      </c>
      <c r="G866" s="65" t="s">
        <v>675</v>
      </c>
      <c r="H866" s="296">
        <v>865</v>
      </c>
      <c r="I866" s="301">
        <v>40486733</v>
      </c>
      <c r="J866" s="302">
        <v>708.5</v>
      </c>
      <c r="K866" s="301">
        <v>17496090</v>
      </c>
      <c r="L866" s="302">
        <v>1383</v>
      </c>
      <c r="M866" s="301">
        <v>34229321</v>
      </c>
      <c r="N866" s="302">
        <v>1048</v>
      </c>
      <c r="O866" s="301">
        <v>11232879</v>
      </c>
      <c r="P866" s="302">
        <v>1023</v>
      </c>
      <c r="Q866" s="301">
        <v>2931695</v>
      </c>
      <c r="R866" s="302">
        <v>2907</v>
      </c>
      <c r="S866" s="301">
        <v>477565</v>
      </c>
      <c r="T866" s="301">
        <f t="shared" si="13"/>
        <v>7934.5</v>
      </c>
      <c r="U866" s="303">
        <v>941</v>
      </c>
    </row>
    <row r="867" spans="1:21" x14ac:dyDescent="0.25">
      <c r="A867" s="300">
        <v>890904448</v>
      </c>
      <c r="B867" s="65" t="s">
        <v>1505</v>
      </c>
      <c r="C867" s="65" t="s">
        <v>505</v>
      </c>
      <c r="D867" s="65" t="s">
        <v>506</v>
      </c>
      <c r="E867" s="65" t="s">
        <v>520</v>
      </c>
      <c r="F867" s="65" t="s">
        <v>521</v>
      </c>
      <c r="G867" s="65" t="s">
        <v>694</v>
      </c>
      <c r="H867" s="84">
        <v>866</v>
      </c>
      <c r="I867" s="301">
        <v>40485333</v>
      </c>
      <c r="J867" s="302">
        <v>480.5</v>
      </c>
      <c r="K867" s="301">
        <v>28356034</v>
      </c>
      <c r="L867" s="302">
        <v>1098</v>
      </c>
      <c r="M867" s="301">
        <v>43174457</v>
      </c>
      <c r="N867" s="302">
        <v>2206</v>
      </c>
      <c r="O867" s="301">
        <v>5112981</v>
      </c>
      <c r="P867" s="302">
        <v>6429</v>
      </c>
      <c r="Q867" s="301">
        <v>244086</v>
      </c>
      <c r="R867" s="302">
        <v>3380</v>
      </c>
      <c r="S867" s="301">
        <v>381707</v>
      </c>
      <c r="T867" s="301">
        <f t="shared" si="13"/>
        <v>14459.5</v>
      </c>
      <c r="U867" s="303">
        <v>1782</v>
      </c>
    </row>
    <row r="868" spans="1:21" x14ac:dyDescent="0.25">
      <c r="A868" s="300">
        <v>860005108</v>
      </c>
      <c r="B868" s="65" t="s">
        <v>1506</v>
      </c>
      <c r="C868" s="65" t="s">
        <v>511</v>
      </c>
      <c r="D868" s="65" t="s">
        <v>511</v>
      </c>
      <c r="E868" s="65" t="s">
        <v>507</v>
      </c>
      <c r="F868" s="65" t="s">
        <v>736</v>
      </c>
      <c r="G868" s="65" t="s">
        <v>517</v>
      </c>
      <c r="H868" s="296">
        <v>867</v>
      </c>
      <c r="I868" s="301">
        <v>40367587</v>
      </c>
      <c r="J868" s="302">
        <v>11404</v>
      </c>
      <c r="K868" s="301">
        <v>-6822262</v>
      </c>
      <c r="L868" s="302">
        <v>1601</v>
      </c>
      <c r="M868" s="301">
        <v>29038746</v>
      </c>
      <c r="N868" s="302">
        <v>642</v>
      </c>
      <c r="O868" s="301">
        <v>18969030</v>
      </c>
      <c r="P868" s="302">
        <v>482</v>
      </c>
      <c r="Q868" s="301">
        <v>7379184</v>
      </c>
      <c r="R868" s="302">
        <v>1466</v>
      </c>
      <c r="S868" s="301">
        <v>1217564</v>
      </c>
      <c r="T868" s="301">
        <f t="shared" si="13"/>
        <v>16462</v>
      </c>
      <c r="U868" s="303">
        <v>2046</v>
      </c>
    </row>
    <row r="869" spans="1:21" x14ac:dyDescent="0.25">
      <c r="A869" s="300">
        <v>830146338</v>
      </c>
      <c r="B869" s="65" t="s">
        <v>1507</v>
      </c>
      <c r="C869" s="65" t="s">
        <v>511</v>
      </c>
      <c r="D869" s="65" t="s">
        <v>511</v>
      </c>
      <c r="E869" s="65" t="s">
        <v>520</v>
      </c>
      <c r="F869" s="65" t="s">
        <v>521</v>
      </c>
      <c r="G869" s="65" t="s">
        <v>509</v>
      </c>
      <c r="H869" s="84">
        <v>868</v>
      </c>
      <c r="I869" s="301">
        <v>40341928</v>
      </c>
      <c r="J869" s="302">
        <v>377.5</v>
      </c>
      <c r="K869" s="301">
        <v>38773848</v>
      </c>
      <c r="L869" s="302">
        <v>3037</v>
      </c>
      <c r="M869" s="301">
        <v>13951324</v>
      </c>
      <c r="N869" s="302">
        <v>875</v>
      </c>
      <c r="O869" s="301">
        <v>13578233</v>
      </c>
      <c r="P869" s="302">
        <v>295</v>
      </c>
      <c r="Q869" s="301">
        <v>13408622</v>
      </c>
      <c r="R869" s="302">
        <v>226</v>
      </c>
      <c r="S869" s="301">
        <v>13267363</v>
      </c>
      <c r="T869" s="301">
        <f t="shared" si="13"/>
        <v>5678.5</v>
      </c>
      <c r="U869" s="303">
        <v>692</v>
      </c>
    </row>
    <row r="870" spans="1:21" x14ac:dyDescent="0.25">
      <c r="A870" s="300">
        <v>800071617</v>
      </c>
      <c r="B870" s="65" t="s">
        <v>1508</v>
      </c>
      <c r="C870" s="65" t="s">
        <v>511</v>
      </c>
      <c r="D870" s="65" t="s">
        <v>511</v>
      </c>
      <c r="E870" s="65" t="s">
        <v>520</v>
      </c>
      <c r="F870" s="65" t="s">
        <v>521</v>
      </c>
      <c r="G870" s="65" t="s">
        <v>556</v>
      </c>
      <c r="H870" s="296">
        <v>869</v>
      </c>
      <c r="I870" s="301">
        <v>40339329</v>
      </c>
      <c r="J870" s="302">
        <v>2927</v>
      </c>
      <c r="K870" s="301">
        <v>2519865</v>
      </c>
      <c r="L870" s="302">
        <v>813</v>
      </c>
      <c r="M870" s="301">
        <v>58955266</v>
      </c>
      <c r="N870" s="302">
        <v>723</v>
      </c>
      <c r="O870" s="301">
        <v>16661325</v>
      </c>
      <c r="P870" s="302">
        <v>1782</v>
      </c>
      <c r="Q870" s="301">
        <v>1526065</v>
      </c>
      <c r="R870" s="302">
        <v>4713</v>
      </c>
      <c r="S870" s="301">
        <v>230185</v>
      </c>
      <c r="T870" s="301">
        <f t="shared" si="13"/>
        <v>11827</v>
      </c>
      <c r="U870" s="303">
        <v>1432</v>
      </c>
    </row>
    <row r="871" spans="1:21" x14ac:dyDescent="0.25">
      <c r="A871" s="300">
        <v>860038023</v>
      </c>
      <c r="B871" s="65" t="s">
        <v>1509</v>
      </c>
      <c r="C871" s="65" t="s">
        <v>511</v>
      </c>
      <c r="D871" s="65" t="s">
        <v>511</v>
      </c>
      <c r="E871" s="65" t="s">
        <v>520</v>
      </c>
      <c r="F871" s="65" t="s">
        <v>521</v>
      </c>
      <c r="G871" s="65" t="s">
        <v>724</v>
      </c>
      <c r="H871" s="84">
        <v>870</v>
      </c>
      <c r="I871" s="301">
        <v>40266010</v>
      </c>
      <c r="J871" s="302">
        <v>653.5</v>
      </c>
      <c r="K871" s="301">
        <v>19506230</v>
      </c>
      <c r="L871" s="302">
        <v>1069</v>
      </c>
      <c r="M871" s="301">
        <v>44520947</v>
      </c>
      <c r="N871" s="302">
        <v>640</v>
      </c>
      <c r="O871" s="301">
        <v>19136092</v>
      </c>
      <c r="P871" s="302">
        <v>237</v>
      </c>
      <c r="Q871" s="301">
        <v>16591944</v>
      </c>
      <c r="R871" s="302">
        <v>304</v>
      </c>
      <c r="S871" s="301">
        <v>9455304</v>
      </c>
      <c r="T871" s="301">
        <f t="shared" si="13"/>
        <v>3773.5</v>
      </c>
      <c r="U871" s="303">
        <v>476</v>
      </c>
    </row>
    <row r="872" spans="1:21" x14ac:dyDescent="0.25">
      <c r="A872" s="300">
        <v>890939292</v>
      </c>
      <c r="B872" s="65" t="s">
        <v>1510</v>
      </c>
      <c r="C872" s="65" t="s">
        <v>505</v>
      </c>
      <c r="D872" s="65" t="s">
        <v>506</v>
      </c>
      <c r="E872" s="65" t="s">
        <v>520</v>
      </c>
      <c r="F872" s="65" t="s">
        <v>521</v>
      </c>
      <c r="G872" s="65" t="s">
        <v>509</v>
      </c>
      <c r="H872" s="296">
        <v>871</v>
      </c>
      <c r="I872" s="301">
        <v>40253130</v>
      </c>
      <c r="J872" s="302">
        <v>365.5</v>
      </c>
      <c r="K872" s="301">
        <v>39993582</v>
      </c>
      <c r="L872" s="302">
        <v>9873</v>
      </c>
      <c r="M872" s="301">
        <v>2306297</v>
      </c>
      <c r="N872" s="302">
        <v>4307</v>
      </c>
      <c r="O872" s="301">
        <v>2306296</v>
      </c>
      <c r="P872" s="302">
        <v>1310</v>
      </c>
      <c r="Q872" s="301">
        <v>2184263</v>
      </c>
      <c r="R872" s="302">
        <v>878</v>
      </c>
      <c r="S872" s="301">
        <v>2374929</v>
      </c>
      <c r="T872" s="301">
        <f t="shared" si="13"/>
        <v>17604.5</v>
      </c>
      <c r="U872" s="303">
        <v>2190</v>
      </c>
    </row>
    <row r="873" spans="1:21" x14ac:dyDescent="0.25">
      <c r="A873" s="300">
        <v>860066134</v>
      </c>
      <c r="B873" s="65" t="s">
        <v>1511</v>
      </c>
      <c r="C873" s="65" t="s">
        <v>511</v>
      </c>
      <c r="D873" s="65" t="s">
        <v>511</v>
      </c>
      <c r="E873" s="65" t="s">
        <v>520</v>
      </c>
      <c r="F873" s="65" t="s">
        <v>521</v>
      </c>
      <c r="G873" s="65" t="s">
        <v>605</v>
      </c>
      <c r="H873" s="84">
        <v>872</v>
      </c>
      <c r="I873" s="301">
        <v>40244750</v>
      </c>
      <c r="J873" s="302">
        <v>810.5</v>
      </c>
      <c r="K873" s="301">
        <v>14622163</v>
      </c>
      <c r="L873" s="302">
        <v>946</v>
      </c>
      <c r="M873" s="301">
        <v>50496747</v>
      </c>
      <c r="N873" s="302">
        <v>1449</v>
      </c>
      <c r="O873" s="301">
        <v>8083058</v>
      </c>
      <c r="P873" s="302">
        <v>1232</v>
      </c>
      <c r="Q873" s="301">
        <v>2327843</v>
      </c>
      <c r="R873" s="302">
        <v>1342</v>
      </c>
      <c r="S873" s="301">
        <v>1372354</v>
      </c>
      <c r="T873" s="301">
        <f t="shared" si="13"/>
        <v>6651.5</v>
      </c>
      <c r="U873" s="303">
        <v>792</v>
      </c>
    </row>
    <row r="874" spans="1:21" x14ac:dyDescent="0.25">
      <c r="A874" s="300">
        <v>890114076</v>
      </c>
      <c r="B874" s="65" t="s">
        <v>1512</v>
      </c>
      <c r="C874" s="65" t="s">
        <v>585</v>
      </c>
      <c r="D874" s="65" t="s">
        <v>586</v>
      </c>
      <c r="E874" s="65" t="s">
        <v>520</v>
      </c>
      <c r="F874" s="65" t="s">
        <v>521</v>
      </c>
      <c r="G874" s="65" t="s">
        <v>509</v>
      </c>
      <c r="H874" s="296">
        <v>873</v>
      </c>
      <c r="I874" s="301">
        <v>40115879</v>
      </c>
      <c r="J874" s="302">
        <v>374.5</v>
      </c>
      <c r="K874" s="301">
        <v>38983063</v>
      </c>
      <c r="L874" s="302">
        <v>8906</v>
      </c>
      <c r="M874" s="301">
        <v>2854136</v>
      </c>
      <c r="N874" s="302">
        <v>3619</v>
      </c>
      <c r="O874" s="301">
        <v>2854136</v>
      </c>
      <c r="P874" s="302">
        <v>1075</v>
      </c>
      <c r="Q874" s="301">
        <v>2759122</v>
      </c>
      <c r="R874" s="302">
        <v>949</v>
      </c>
      <c r="S874" s="301">
        <v>2102688</v>
      </c>
      <c r="T874" s="301">
        <f t="shared" si="13"/>
        <v>15796.5</v>
      </c>
      <c r="U874" s="303">
        <v>1961</v>
      </c>
    </row>
    <row r="875" spans="1:21" x14ac:dyDescent="0.25">
      <c r="A875" s="300">
        <v>817000800</v>
      </c>
      <c r="B875" s="65" t="s">
        <v>1513</v>
      </c>
      <c r="C875" s="65" t="s">
        <v>727</v>
      </c>
      <c r="D875" s="65" t="s">
        <v>714</v>
      </c>
      <c r="E875" s="65" t="s">
        <v>520</v>
      </c>
      <c r="F875" s="65" t="s">
        <v>521</v>
      </c>
      <c r="G875" s="65" t="s">
        <v>627</v>
      </c>
      <c r="H875" s="84">
        <v>874</v>
      </c>
      <c r="I875" s="301">
        <v>40087527</v>
      </c>
      <c r="J875" s="302">
        <v>387.5</v>
      </c>
      <c r="K875" s="301">
        <v>37584483</v>
      </c>
      <c r="L875" s="302">
        <v>7889</v>
      </c>
      <c r="M875" s="301">
        <v>3600800</v>
      </c>
      <c r="N875" s="302">
        <v>4083</v>
      </c>
      <c r="O875" s="301">
        <v>2459347</v>
      </c>
      <c r="P875" s="302">
        <v>1209</v>
      </c>
      <c r="Q875" s="301">
        <v>2371631</v>
      </c>
      <c r="R875" s="302">
        <v>1580</v>
      </c>
      <c r="S875" s="301">
        <v>1103456</v>
      </c>
      <c r="T875" s="301">
        <f t="shared" si="13"/>
        <v>16022.5</v>
      </c>
      <c r="U875" s="303">
        <v>1996</v>
      </c>
    </row>
    <row r="876" spans="1:21" x14ac:dyDescent="0.25">
      <c r="A876" s="300">
        <v>830007334</v>
      </c>
      <c r="B876" s="65" t="s">
        <v>1514</v>
      </c>
      <c r="C876" s="65" t="s">
        <v>511</v>
      </c>
      <c r="D876" s="65" t="s">
        <v>511</v>
      </c>
      <c r="E876" s="65" t="s">
        <v>520</v>
      </c>
      <c r="F876" s="65" t="s">
        <v>521</v>
      </c>
      <c r="G876" s="65" t="s">
        <v>556</v>
      </c>
      <c r="H876" s="296">
        <v>875</v>
      </c>
      <c r="I876" s="301">
        <v>39925565</v>
      </c>
      <c r="J876" s="302">
        <v>686</v>
      </c>
      <c r="K876" s="301">
        <v>18125849</v>
      </c>
      <c r="L876" s="302">
        <v>1002</v>
      </c>
      <c r="M876" s="301">
        <v>47466803</v>
      </c>
      <c r="N876" s="302">
        <v>2593</v>
      </c>
      <c r="O876" s="301">
        <v>4266154</v>
      </c>
      <c r="P876" s="302">
        <v>4631</v>
      </c>
      <c r="Q876" s="301">
        <v>421206</v>
      </c>
      <c r="R876" s="302">
        <v>2144</v>
      </c>
      <c r="S876" s="301">
        <v>734172</v>
      </c>
      <c r="T876" s="301">
        <f t="shared" si="13"/>
        <v>11931</v>
      </c>
      <c r="U876" s="303">
        <v>1446</v>
      </c>
    </row>
    <row r="877" spans="1:21" x14ac:dyDescent="0.25">
      <c r="A877" s="300">
        <v>890700272</v>
      </c>
      <c r="B877" s="65" t="s">
        <v>1515</v>
      </c>
      <c r="C877" s="65" t="s">
        <v>1516</v>
      </c>
      <c r="D877" s="65" t="s">
        <v>1018</v>
      </c>
      <c r="E877" s="65" t="s">
        <v>520</v>
      </c>
      <c r="F877" s="65" t="s">
        <v>521</v>
      </c>
      <c r="G877" s="65" t="s">
        <v>512</v>
      </c>
      <c r="H877" s="84">
        <v>876</v>
      </c>
      <c r="I877" s="301">
        <v>39840895</v>
      </c>
      <c r="J877" s="302">
        <v>397.5</v>
      </c>
      <c r="K877" s="301">
        <v>36775296</v>
      </c>
      <c r="L877" s="302">
        <v>1717</v>
      </c>
      <c r="M877" s="301">
        <v>26881733</v>
      </c>
      <c r="N877" s="302">
        <v>772</v>
      </c>
      <c r="O877" s="301">
        <v>15394508</v>
      </c>
      <c r="P877" s="302">
        <v>1365</v>
      </c>
      <c r="Q877" s="301">
        <v>2070273</v>
      </c>
      <c r="R877" s="302">
        <v>1066</v>
      </c>
      <c r="S877" s="301">
        <v>1812082</v>
      </c>
      <c r="T877" s="301">
        <f t="shared" si="13"/>
        <v>6193.5</v>
      </c>
      <c r="U877" s="303">
        <v>739</v>
      </c>
    </row>
    <row r="878" spans="1:21" x14ac:dyDescent="0.25">
      <c r="A878" s="300">
        <v>860029949</v>
      </c>
      <c r="B878" s="65" t="s">
        <v>1517</v>
      </c>
      <c r="C878" s="65" t="s">
        <v>511</v>
      </c>
      <c r="D878" s="65" t="s">
        <v>511</v>
      </c>
      <c r="E878" s="65" t="s">
        <v>520</v>
      </c>
      <c r="F878" s="65" t="s">
        <v>521</v>
      </c>
      <c r="G878" s="65" t="s">
        <v>690</v>
      </c>
      <c r="H878" s="296">
        <v>877</v>
      </c>
      <c r="I878" s="301">
        <v>39839412</v>
      </c>
      <c r="J878" s="302">
        <v>570</v>
      </c>
      <c r="K878" s="301">
        <v>23028339</v>
      </c>
      <c r="L878" s="302">
        <v>3140</v>
      </c>
      <c r="M878" s="301">
        <v>13354010</v>
      </c>
      <c r="N878" s="302">
        <v>4328</v>
      </c>
      <c r="O878" s="301">
        <v>2293082</v>
      </c>
      <c r="P878" s="302">
        <v>2609</v>
      </c>
      <c r="Q878" s="301">
        <v>944843</v>
      </c>
      <c r="R878" s="302">
        <v>623</v>
      </c>
      <c r="S878" s="301">
        <v>3702808</v>
      </c>
      <c r="T878" s="301">
        <f t="shared" si="13"/>
        <v>12147</v>
      </c>
      <c r="U878" s="303">
        <v>1484</v>
      </c>
    </row>
    <row r="879" spans="1:21" x14ac:dyDescent="0.25">
      <c r="A879" s="300">
        <v>860038955</v>
      </c>
      <c r="B879" s="65" t="s">
        <v>1518</v>
      </c>
      <c r="C879" s="65" t="s">
        <v>511</v>
      </c>
      <c r="D879" s="65" t="s">
        <v>511</v>
      </c>
      <c r="E879" s="65" t="s">
        <v>520</v>
      </c>
      <c r="F879" s="65" t="s">
        <v>521</v>
      </c>
      <c r="G879" s="65" t="s">
        <v>813</v>
      </c>
      <c r="H879" s="84">
        <v>878</v>
      </c>
      <c r="I879" s="301">
        <v>39830020</v>
      </c>
      <c r="J879" s="302">
        <v>497</v>
      </c>
      <c r="K879" s="301">
        <v>27091057</v>
      </c>
      <c r="L879" s="302">
        <v>1138</v>
      </c>
      <c r="M879" s="301">
        <v>41902064</v>
      </c>
      <c r="N879" s="302">
        <v>618</v>
      </c>
      <c r="O879" s="301">
        <v>20140676</v>
      </c>
      <c r="P879" s="302">
        <v>309</v>
      </c>
      <c r="Q879" s="301">
        <v>12744305</v>
      </c>
      <c r="R879" s="302">
        <v>383</v>
      </c>
      <c r="S879" s="301">
        <v>6976401</v>
      </c>
      <c r="T879" s="301">
        <f t="shared" si="13"/>
        <v>3823</v>
      </c>
      <c r="U879" s="303">
        <v>483</v>
      </c>
    </row>
    <row r="880" spans="1:21" x14ac:dyDescent="0.25">
      <c r="A880" s="300">
        <v>806014553</v>
      </c>
      <c r="B880" s="65" t="s">
        <v>1519</v>
      </c>
      <c r="C880" s="65" t="s">
        <v>620</v>
      </c>
      <c r="D880" s="65" t="s">
        <v>621</v>
      </c>
      <c r="E880" s="65" t="s">
        <v>520</v>
      </c>
      <c r="F880" s="65" t="s">
        <v>521</v>
      </c>
      <c r="G880" s="65" t="s">
        <v>528</v>
      </c>
      <c r="H880" s="296">
        <v>879</v>
      </c>
      <c r="I880" s="301">
        <v>39798096</v>
      </c>
      <c r="J880" s="302">
        <v>537.5</v>
      </c>
      <c r="K880" s="301">
        <v>24798781</v>
      </c>
      <c r="L880" s="302">
        <v>917</v>
      </c>
      <c r="M880" s="301">
        <v>52648133</v>
      </c>
      <c r="N880" s="302">
        <v>652</v>
      </c>
      <c r="O880" s="301">
        <v>18735566</v>
      </c>
      <c r="P880" s="302">
        <v>717</v>
      </c>
      <c r="Q880" s="301">
        <v>4503469</v>
      </c>
      <c r="R880" s="302">
        <v>1022</v>
      </c>
      <c r="S880" s="301">
        <v>1908929</v>
      </c>
      <c r="T880" s="301">
        <f t="shared" si="13"/>
        <v>4724.5</v>
      </c>
      <c r="U880" s="303">
        <v>599</v>
      </c>
    </row>
    <row r="881" spans="1:21" x14ac:dyDescent="0.25">
      <c r="A881" s="300">
        <v>860516314</v>
      </c>
      <c r="B881" s="65" t="s">
        <v>1520</v>
      </c>
      <c r="C881" s="65" t="s">
        <v>511</v>
      </c>
      <c r="D881" s="65" t="s">
        <v>511</v>
      </c>
      <c r="E881" s="65" t="s">
        <v>520</v>
      </c>
      <c r="F881" s="65" t="s">
        <v>521</v>
      </c>
      <c r="G881" s="65" t="s">
        <v>564</v>
      </c>
      <c r="H881" s="84">
        <v>880</v>
      </c>
      <c r="I881" s="301">
        <v>39711331</v>
      </c>
      <c r="J881" s="302">
        <v>767</v>
      </c>
      <c r="K881" s="301">
        <v>15779190</v>
      </c>
      <c r="L881" s="302">
        <v>1263</v>
      </c>
      <c r="M881" s="301">
        <v>37359571</v>
      </c>
      <c r="N881" s="302">
        <v>1177</v>
      </c>
      <c r="O881" s="301">
        <v>9926618</v>
      </c>
      <c r="P881" s="302">
        <v>1274</v>
      </c>
      <c r="Q881" s="301">
        <v>2250983</v>
      </c>
      <c r="R881" s="302">
        <v>3546</v>
      </c>
      <c r="S881" s="301">
        <v>355901</v>
      </c>
      <c r="T881" s="301">
        <f t="shared" si="13"/>
        <v>8907</v>
      </c>
      <c r="U881" s="303">
        <v>1066</v>
      </c>
    </row>
    <row r="882" spans="1:21" x14ac:dyDescent="0.25">
      <c r="A882" s="300">
        <v>800183759</v>
      </c>
      <c r="B882" s="65" t="s">
        <v>1521</v>
      </c>
      <c r="C882" s="65" t="s">
        <v>511</v>
      </c>
      <c r="D882" s="65" t="s">
        <v>511</v>
      </c>
      <c r="E882" s="65" t="s">
        <v>520</v>
      </c>
      <c r="F882" s="65" t="s">
        <v>521</v>
      </c>
      <c r="G882" s="65" t="s">
        <v>564</v>
      </c>
      <c r="H882" s="296">
        <v>881</v>
      </c>
      <c r="I882" s="301">
        <v>39679909</v>
      </c>
      <c r="J882" s="302">
        <v>844.5</v>
      </c>
      <c r="K882" s="301">
        <v>13891633</v>
      </c>
      <c r="L882" s="302">
        <v>373</v>
      </c>
      <c r="M882" s="301">
        <v>120213927</v>
      </c>
      <c r="N882" s="302">
        <v>837</v>
      </c>
      <c r="O882" s="301">
        <v>14271738</v>
      </c>
      <c r="P882" s="302">
        <v>497</v>
      </c>
      <c r="Q882" s="301">
        <v>6880622</v>
      </c>
      <c r="R882" s="302">
        <v>667</v>
      </c>
      <c r="S882" s="301">
        <v>3429963</v>
      </c>
      <c r="T882" s="301">
        <f t="shared" si="13"/>
        <v>4099.5</v>
      </c>
      <c r="U882" s="303">
        <v>522</v>
      </c>
    </row>
    <row r="883" spans="1:21" x14ac:dyDescent="0.25">
      <c r="A883" s="300">
        <v>890905430</v>
      </c>
      <c r="B883" s="65" t="s">
        <v>1522</v>
      </c>
      <c r="C883" s="65" t="s">
        <v>527</v>
      </c>
      <c r="D883" s="65" t="s">
        <v>506</v>
      </c>
      <c r="E883" s="65" t="s">
        <v>520</v>
      </c>
      <c r="F883" s="65" t="s">
        <v>521</v>
      </c>
      <c r="G883" s="65" t="s">
        <v>509</v>
      </c>
      <c r="H883" s="84">
        <v>882</v>
      </c>
      <c r="I883" s="301">
        <v>39665440</v>
      </c>
      <c r="J883" s="302">
        <v>374</v>
      </c>
      <c r="K883" s="301">
        <v>38983870</v>
      </c>
      <c r="L883" s="302">
        <v>6890</v>
      </c>
      <c r="M883" s="301">
        <v>4506652</v>
      </c>
      <c r="N883" s="302">
        <v>2487</v>
      </c>
      <c r="O883" s="301">
        <v>4506652</v>
      </c>
      <c r="P883" s="302">
        <v>841</v>
      </c>
      <c r="Q883" s="301">
        <v>3703912</v>
      </c>
      <c r="R883" s="302">
        <v>610</v>
      </c>
      <c r="S883" s="301">
        <v>3784932</v>
      </c>
      <c r="T883" s="301">
        <f t="shared" si="13"/>
        <v>12084</v>
      </c>
      <c r="U883" s="303">
        <v>1475</v>
      </c>
    </row>
    <row r="884" spans="1:21" x14ac:dyDescent="0.25">
      <c r="A884" s="300">
        <v>800114368</v>
      </c>
      <c r="B884" s="65" t="s">
        <v>1523</v>
      </c>
      <c r="C884" s="65" t="s">
        <v>511</v>
      </c>
      <c r="D884" s="65" t="s">
        <v>511</v>
      </c>
      <c r="E884" s="65" t="s">
        <v>520</v>
      </c>
      <c r="F884" s="65" t="s">
        <v>521</v>
      </c>
      <c r="G884" s="65" t="s">
        <v>509</v>
      </c>
      <c r="H884" s="296">
        <v>883</v>
      </c>
      <c r="I884" s="301">
        <v>39613972</v>
      </c>
      <c r="J884" s="302">
        <v>452.5</v>
      </c>
      <c r="K884" s="301">
        <v>31149226</v>
      </c>
      <c r="L884" s="302">
        <v>9804</v>
      </c>
      <c r="M884" s="301">
        <v>2343209</v>
      </c>
      <c r="N884" s="302">
        <v>4252</v>
      </c>
      <c r="O884" s="301">
        <v>2343209</v>
      </c>
      <c r="P884" s="302">
        <v>1570</v>
      </c>
      <c r="Q884" s="301">
        <v>1776413</v>
      </c>
      <c r="R884" s="302">
        <v>1411</v>
      </c>
      <c r="S884" s="301">
        <v>1283434</v>
      </c>
      <c r="T884" s="301">
        <f t="shared" si="13"/>
        <v>18372.5</v>
      </c>
      <c r="U884" s="303">
        <v>2296</v>
      </c>
    </row>
    <row r="885" spans="1:21" x14ac:dyDescent="0.25">
      <c r="A885" s="300">
        <v>890203522</v>
      </c>
      <c r="B885" s="65" t="s">
        <v>1524</v>
      </c>
      <c r="C885" s="65" t="s">
        <v>732</v>
      </c>
      <c r="D885" s="65" t="s">
        <v>733</v>
      </c>
      <c r="E885" s="65" t="s">
        <v>520</v>
      </c>
      <c r="F885" s="65" t="s">
        <v>521</v>
      </c>
      <c r="G885" s="65" t="s">
        <v>707</v>
      </c>
      <c r="H885" s="84">
        <v>884</v>
      </c>
      <c r="I885" s="301">
        <v>39567133</v>
      </c>
      <c r="J885" s="302">
        <v>676.5</v>
      </c>
      <c r="K885" s="301">
        <v>18472532</v>
      </c>
      <c r="L885" s="302">
        <v>3448</v>
      </c>
      <c r="M885" s="301">
        <v>12065522</v>
      </c>
      <c r="N885" s="302">
        <v>4401</v>
      </c>
      <c r="O885" s="301">
        <v>2247944</v>
      </c>
      <c r="P885" s="302">
        <v>3824</v>
      </c>
      <c r="Q885" s="301">
        <v>558413</v>
      </c>
      <c r="R885" s="302">
        <v>649</v>
      </c>
      <c r="S885" s="301">
        <v>3499587</v>
      </c>
      <c r="T885" s="301">
        <f t="shared" si="13"/>
        <v>13882.5</v>
      </c>
      <c r="U885" s="303">
        <v>1689</v>
      </c>
    </row>
    <row r="886" spans="1:21" x14ac:dyDescent="0.25">
      <c r="A886" s="300">
        <v>890401385</v>
      </c>
      <c r="B886" s="65" t="s">
        <v>1525</v>
      </c>
      <c r="C886" s="65" t="s">
        <v>620</v>
      </c>
      <c r="D886" s="65" t="s">
        <v>621</v>
      </c>
      <c r="E886" s="65" t="s">
        <v>520</v>
      </c>
      <c r="F886" s="65" t="s">
        <v>521</v>
      </c>
      <c r="G886" s="65" t="s">
        <v>624</v>
      </c>
      <c r="H886" s="296">
        <v>885</v>
      </c>
      <c r="I886" s="301">
        <v>39540660</v>
      </c>
      <c r="J886" s="302">
        <v>395.5</v>
      </c>
      <c r="K886" s="301">
        <v>36878095</v>
      </c>
      <c r="L886" s="302">
        <v>5779</v>
      </c>
      <c r="M886" s="301">
        <v>6054901</v>
      </c>
      <c r="N886" s="302">
        <v>1923</v>
      </c>
      <c r="O886" s="301">
        <v>6054901</v>
      </c>
      <c r="P886" s="302">
        <v>1058</v>
      </c>
      <c r="Q886" s="301">
        <v>2802112</v>
      </c>
      <c r="R886" s="302">
        <v>7009</v>
      </c>
      <c r="S886" s="301">
        <v>113597</v>
      </c>
      <c r="T886" s="301">
        <f t="shared" si="13"/>
        <v>17049.5</v>
      </c>
      <c r="U886" s="303">
        <v>2122</v>
      </c>
    </row>
    <row r="887" spans="1:21" x14ac:dyDescent="0.25">
      <c r="A887" s="300">
        <v>900018975</v>
      </c>
      <c r="B887" s="65" t="s">
        <v>1526</v>
      </c>
      <c r="C887" s="65" t="s">
        <v>511</v>
      </c>
      <c r="D887" s="65" t="s">
        <v>511</v>
      </c>
      <c r="E887" s="65" t="s">
        <v>520</v>
      </c>
      <c r="F887" s="65" t="s">
        <v>521</v>
      </c>
      <c r="G887" s="65" t="s">
        <v>668</v>
      </c>
      <c r="H887" s="84">
        <v>886</v>
      </c>
      <c r="I887" s="301">
        <v>39517356</v>
      </c>
      <c r="J887" s="302">
        <v>1300</v>
      </c>
      <c r="K887" s="301">
        <v>7858599</v>
      </c>
      <c r="L887" s="302">
        <v>697</v>
      </c>
      <c r="M887" s="301">
        <v>69063540</v>
      </c>
      <c r="N887" s="302">
        <v>1616</v>
      </c>
      <c r="O887" s="301">
        <v>7315156</v>
      </c>
      <c r="P887" s="302">
        <v>633</v>
      </c>
      <c r="Q887" s="301">
        <v>5248139</v>
      </c>
      <c r="R887" s="302">
        <v>515</v>
      </c>
      <c r="S887" s="301">
        <v>4804021</v>
      </c>
      <c r="T887" s="301">
        <f t="shared" si="13"/>
        <v>5647</v>
      </c>
      <c r="U887" s="303">
        <v>686</v>
      </c>
    </row>
    <row r="888" spans="1:21" x14ac:dyDescent="0.25">
      <c r="A888" s="300">
        <v>890905431</v>
      </c>
      <c r="B888" s="65" t="s">
        <v>1527</v>
      </c>
      <c r="C888" s="65" t="s">
        <v>527</v>
      </c>
      <c r="D888" s="65" t="s">
        <v>506</v>
      </c>
      <c r="E888" s="65" t="s">
        <v>520</v>
      </c>
      <c r="F888" s="65" t="s">
        <v>521</v>
      </c>
      <c r="G888" s="65" t="s">
        <v>509</v>
      </c>
      <c r="H888" s="296">
        <v>887</v>
      </c>
      <c r="I888" s="301">
        <v>39503794</v>
      </c>
      <c r="J888" s="302">
        <v>377</v>
      </c>
      <c r="K888" s="301">
        <v>38846194</v>
      </c>
      <c r="L888" s="302">
        <v>6891</v>
      </c>
      <c r="M888" s="301">
        <v>4506620</v>
      </c>
      <c r="N888" s="302">
        <v>2488</v>
      </c>
      <c r="O888" s="301">
        <v>4506620</v>
      </c>
      <c r="P888" s="302">
        <v>830</v>
      </c>
      <c r="Q888" s="301">
        <v>3771533</v>
      </c>
      <c r="R888" s="302">
        <v>584</v>
      </c>
      <c r="S888" s="301">
        <v>3978152</v>
      </c>
      <c r="T888" s="301">
        <f t="shared" si="13"/>
        <v>12057</v>
      </c>
      <c r="U888" s="303">
        <v>1470</v>
      </c>
    </row>
    <row r="889" spans="1:21" x14ac:dyDescent="0.25">
      <c r="A889" s="300">
        <v>800255674</v>
      </c>
      <c r="B889" s="65" t="s">
        <v>1528</v>
      </c>
      <c r="C889" s="65" t="s">
        <v>511</v>
      </c>
      <c r="D889" s="65" t="s">
        <v>511</v>
      </c>
      <c r="E889" s="65" t="s">
        <v>520</v>
      </c>
      <c r="F889" s="65" t="s">
        <v>521</v>
      </c>
      <c r="G889" s="65" t="s">
        <v>931</v>
      </c>
      <c r="H889" s="84">
        <v>888</v>
      </c>
      <c r="I889" s="301">
        <v>39453662</v>
      </c>
      <c r="J889" s="302">
        <v>909</v>
      </c>
      <c r="K889" s="301">
        <v>12632113</v>
      </c>
      <c r="L889" s="302">
        <v>5401</v>
      </c>
      <c r="M889" s="301">
        <v>6717422</v>
      </c>
      <c r="N889" s="302">
        <v>3535</v>
      </c>
      <c r="O889" s="301">
        <v>2931542</v>
      </c>
      <c r="P889" s="302">
        <v>6897</v>
      </c>
      <c r="Q889" s="301">
        <v>214352</v>
      </c>
      <c r="R889" s="302">
        <v>4045</v>
      </c>
      <c r="S889" s="301">
        <v>292663</v>
      </c>
      <c r="T889" s="301">
        <f t="shared" si="13"/>
        <v>21675</v>
      </c>
      <c r="U889" s="303">
        <v>2728</v>
      </c>
    </row>
    <row r="890" spans="1:21" x14ac:dyDescent="0.25">
      <c r="A890" s="300">
        <v>830058081</v>
      </c>
      <c r="B890" s="65" t="s">
        <v>1529</v>
      </c>
      <c r="C890" s="65" t="s">
        <v>511</v>
      </c>
      <c r="D890" s="65" t="s">
        <v>511</v>
      </c>
      <c r="E890" s="65" t="s">
        <v>520</v>
      </c>
      <c r="F890" s="65" t="s">
        <v>521</v>
      </c>
      <c r="G890" s="65" t="s">
        <v>624</v>
      </c>
      <c r="H890" s="296">
        <v>889</v>
      </c>
      <c r="I890" s="301">
        <v>39367051</v>
      </c>
      <c r="J890" s="302">
        <v>1533</v>
      </c>
      <c r="K890" s="301">
        <v>6305671</v>
      </c>
      <c r="L890" s="302">
        <v>3734</v>
      </c>
      <c r="M890" s="301">
        <v>10843105</v>
      </c>
      <c r="N890" s="302">
        <v>1080</v>
      </c>
      <c r="O890" s="301">
        <v>10828423</v>
      </c>
      <c r="P890" s="302">
        <v>1154</v>
      </c>
      <c r="Q890" s="301">
        <v>2544168</v>
      </c>
      <c r="R890" s="302">
        <v>999</v>
      </c>
      <c r="S890" s="301">
        <v>1954008</v>
      </c>
      <c r="T890" s="301">
        <f t="shared" si="13"/>
        <v>9389</v>
      </c>
      <c r="U890" s="303">
        <v>1130</v>
      </c>
    </row>
    <row r="891" spans="1:21" x14ac:dyDescent="0.25">
      <c r="A891" s="300">
        <v>800050749</v>
      </c>
      <c r="B891" s="65" t="s">
        <v>1530</v>
      </c>
      <c r="C891" s="65" t="s">
        <v>702</v>
      </c>
      <c r="D891" s="65" t="s">
        <v>703</v>
      </c>
      <c r="E891" s="65" t="s">
        <v>520</v>
      </c>
      <c r="F891" s="65" t="s">
        <v>521</v>
      </c>
      <c r="G891" s="65" t="s">
        <v>564</v>
      </c>
      <c r="H891" s="84">
        <v>890</v>
      </c>
      <c r="I891" s="301">
        <v>39321762</v>
      </c>
      <c r="J891" s="302">
        <v>1098</v>
      </c>
      <c r="K891" s="301">
        <v>9853906</v>
      </c>
      <c r="L891" s="302">
        <v>659</v>
      </c>
      <c r="M891" s="301">
        <v>72784230</v>
      </c>
      <c r="N891" s="302">
        <v>856</v>
      </c>
      <c r="O891" s="301">
        <v>13875846</v>
      </c>
      <c r="P891" s="302">
        <v>1515</v>
      </c>
      <c r="Q891" s="301">
        <v>1849507</v>
      </c>
      <c r="R891" s="302">
        <v>1699</v>
      </c>
      <c r="S891" s="301">
        <v>1004032</v>
      </c>
      <c r="T891" s="301">
        <f t="shared" si="13"/>
        <v>6717</v>
      </c>
      <c r="U891" s="303">
        <v>802</v>
      </c>
    </row>
    <row r="892" spans="1:21" x14ac:dyDescent="0.25">
      <c r="A892" s="300">
        <v>805009542</v>
      </c>
      <c r="B892" s="65" t="s">
        <v>1531</v>
      </c>
      <c r="C892" s="65" t="s">
        <v>547</v>
      </c>
      <c r="D892" s="65" t="s">
        <v>544</v>
      </c>
      <c r="E892" s="65" t="s">
        <v>520</v>
      </c>
      <c r="F892" s="65" t="s">
        <v>521</v>
      </c>
      <c r="G892" s="65" t="s">
        <v>517</v>
      </c>
      <c r="H892" s="296">
        <v>891</v>
      </c>
      <c r="I892" s="301">
        <v>39316302</v>
      </c>
      <c r="J892" s="302">
        <v>986.5</v>
      </c>
      <c r="K892" s="301">
        <v>11425646</v>
      </c>
      <c r="L892" s="302">
        <v>5029</v>
      </c>
      <c r="M892" s="301">
        <v>7406591</v>
      </c>
      <c r="N892" s="302">
        <v>3477</v>
      </c>
      <c r="O892" s="301">
        <v>2980779</v>
      </c>
      <c r="P892" s="302">
        <v>1532</v>
      </c>
      <c r="Q892" s="301">
        <v>1827392</v>
      </c>
      <c r="R892" s="302">
        <v>1728</v>
      </c>
      <c r="S892" s="301">
        <v>980516</v>
      </c>
      <c r="T892" s="301">
        <f t="shared" si="13"/>
        <v>13643.5</v>
      </c>
      <c r="U892" s="303">
        <v>1660</v>
      </c>
    </row>
    <row r="893" spans="1:21" x14ac:dyDescent="0.25">
      <c r="A893" s="300">
        <v>890320987</v>
      </c>
      <c r="B893" s="65" t="s">
        <v>1532</v>
      </c>
      <c r="C893" s="65" t="s">
        <v>547</v>
      </c>
      <c r="D893" s="65" t="s">
        <v>544</v>
      </c>
      <c r="E893" s="65" t="s">
        <v>520</v>
      </c>
      <c r="F893" s="65" t="s">
        <v>521</v>
      </c>
      <c r="G893" s="65" t="s">
        <v>707</v>
      </c>
      <c r="H893" s="84">
        <v>892</v>
      </c>
      <c r="I893" s="301">
        <v>39292029</v>
      </c>
      <c r="J893" s="302">
        <v>1185.5</v>
      </c>
      <c r="K893" s="301">
        <v>8928457</v>
      </c>
      <c r="L893" s="302">
        <v>1870</v>
      </c>
      <c r="M893" s="301">
        <v>24400590</v>
      </c>
      <c r="N893" s="302">
        <v>1565</v>
      </c>
      <c r="O893" s="301">
        <v>7589809</v>
      </c>
      <c r="P893" s="302">
        <v>890</v>
      </c>
      <c r="Q893" s="301">
        <v>3464718</v>
      </c>
      <c r="R893" s="302">
        <v>759</v>
      </c>
      <c r="S893" s="301">
        <v>2906357</v>
      </c>
      <c r="T893" s="301">
        <f t="shared" si="13"/>
        <v>7161.5</v>
      </c>
      <c r="U893" s="303">
        <v>858</v>
      </c>
    </row>
    <row r="894" spans="1:21" x14ac:dyDescent="0.25">
      <c r="A894" s="300">
        <v>890112475</v>
      </c>
      <c r="B894" s="65" t="s">
        <v>1533</v>
      </c>
      <c r="C894" s="65" t="s">
        <v>585</v>
      </c>
      <c r="D894" s="65" t="s">
        <v>586</v>
      </c>
      <c r="E894" s="65" t="s">
        <v>520</v>
      </c>
      <c r="F894" s="65" t="s">
        <v>1534</v>
      </c>
      <c r="G894" s="65" t="s">
        <v>610</v>
      </c>
      <c r="H894" s="296">
        <v>893</v>
      </c>
      <c r="I894" s="301">
        <v>39255510</v>
      </c>
      <c r="J894" s="302">
        <v>1476</v>
      </c>
      <c r="K894" s="301">
        <v>6626385</v>
      </c>
      <c r="L894" s="302">
        <v>1032</v>
      </c>
      <c r="M894" s="301">
        <v>45993898</v>
      </c>
      <c r="N894" s="302">
        <v>1247</v>
      </c>
      <c r="O894" s="301">
        <v>9392425</v>
      </c>
      <c r="P894" s="302">
        <v>1187</v>
      </c>
      <c r="Q894" s="301">
        <v>2444077</v>
      </c>
      <c r="R894" s="302">
        <v>1610</v>
      </c>
      <c r="S894" s="301">
        <v>1072251</v>
      </c>
      <c r="T894" s="301">
        <f t="shared" si="13"/>
        <v>7445</v>
      </c>
      <c r="U894" s="303">
        <v>887</v>
      </c>
    </row>
    <row r="895" spans="1:21" x14ac:dyDescent="0.25">
      <c r="A895" s="300">
        <v>891224778</v>
      </c>
      <c r="B895" s="65" t="s">
        <v>1535</v>
      </c>
      <c r="C895" s="65" t="s">
        <v>547</v>
      </c>
      <c r="D895" s="65" t="s">
        <v>544</v>
      </c>
      <c r="E895" s="65" t="s">
        <v>520</v>
      </c>
      <c r="F895" s="65" t="s">
        <v>521</v>
      </c>
      <c r="G895" s="65" t="s">
        <v>656</v>
      </c>
      <c r="H895" s="84">
        <v>894</v>
      </c>
      <c r="I895" s="301">
        <v>39184467</v>
      </c>
      <c r="J895" s="302">
        <v>449.5</v>
      </c>
      <c r="K895" s="301">
        <v>31386723</v>
      </c>
      <c r="L895" s="302">
        <v>1629</v>
      </c>
      <c r="M895" s="301">
        <v>28422514</v>
      </c>
      <c r="N895" s="302">
        <v>2262</v>
      </c>
      <c r="O895" s="301">
        <v>4977748</v>
      </c>
      <c r="P895" s="302">
        <v>3630</v>
      </c>
      <c r="Q895" s="301">
        <v>597166</v>
      </c>
      <c r="R895" s="302">
        <v>3387</v>
      </c>
      <c r="S895" s="301">
        <v>380959</v>
      </c>
      <c r="T895" s="301">
        <f t="shared" si="13"/>
        <v>12251.5</v>
      </c>
      <c r="U895" s="303">
        <v>1498</v>
      </c>
    </row>
    <row r="896" spans="1:21" x14ac:dyDescent="0.25">
      <c r="A896" s="300">
        <v>860026442</v>
      </c>
      <c r="B896" s="65" t="s">
        <v>1536</v>
      </c>
      <c r="C896" s="65" t="s">
        <v>511</v>
      </c>
      <c r="D896" s="65" t="s">
        <v>511</v>
      </c>
      <c r="E896" s="65" t="s">
        <v>520</v>
      </c>
      <c r="F896" s="65" t="s">
        <v>521</v>
      </c>
      <c r="G896" s="65" t="s">
        <v>564</v>
      </c>
      <c r="H896" s="296">
        <v>895</v>
      </c>
      <c r="I896" s="301">
        <v>39166428</v>
      </c>
      <c r="J896" s="302">
        <v>475</v>
      </c>
      <c r="K896" s="301">
        <v>28855172</v>
      </c>
      <c r="L896" s="302">
        <v>988</v>
      </c>
      <c r="M896" s="301">
        <v>48115221</v>
      </c>
      <c r="N896" s="302">
        <v>505</v>
      </c>
      <c r="O896" s="301">
        <v>24683763</v>
      </c>
      <c r="P896" s="302">
        <v>409</v>
      </c>
      <c r="Q896" s="301">
        <v>8925481</v>
      </c>
      <c r="R896" s="302">
        <v>520</v>
      </c>
      <c r="S896" s="301">
        <v>4729496</v>
      </c>
      <c r="T896" s="301">
        <f t="shared" si="13"/>
        <v>3792</v>
      </c>
      <c r="U896" s="303">
        <v>479</v>
      </c>
    </row>
    <row r="897" spans="1:21" x14ac:dyDescent="0.25">
      <c r="A897" s="300">
        <v>810005508</v>
      </c>
      <c r="B897" s="65" t="s">
        <v>1537</v>
      </c>
      <c r="C897" s="65" t="s">
        <v>702</v>
      </c>
      <c r="D897" s="65" t="s">
        <v>703</v>
      </c>
      <c r="E897" s="65" t="s">
        <v>520</v>
      </c>
      <c r="F897" s="65" t="s">
        <v>521</v>
      </c>
      <c r="G897" s="65" t="s">
        <v>627</v>
      </c>
      <c r="H897" s="84">
        <v>896</v>
      </c>
      <c r="I897" s="301">
        <v>39093259</v>
      </c>
      <c r="J897" s="302">
        <v>387</v>
      </c>
      <c r="K897" s="301">
        <v>37727962</v>
      </c>
      <c r="L897" s="302">
        <v>5424</v>
      </c>
      <c r="M897" s="301">
        <v>6680542</v>
      </c>
      <c r="N897" s="302">
        <v>3114</v>
      </c>
      <c r="O897" s="301">
        <v>3403936</v>
      </c>
      <c r="P897" s="302">
        <v>1027</v>
      </c>
      <c r="Q897" s="301">
        <v>2906024</v>
      </c>
      <c r="R897" s="302">
        <v>163</v>
      </c>
      <c r="S897" s="301">
        <v>18754447</v>
      </c>
      <c r="T897" s="301">
        <f t="shared" si="13"/>
        <v>11011</v>
      </c>
      <c r="U897" s="303">
        <v>1336</v>
      </c>
    </row>
    <row r="898" spans="1:21" x14ac:dyDescent="0.25">
      <c r="A898" s="300">
        <v>890705085</v>
      </c>
      <c r="B898" s="65" t="s">
        <v>1538</v>
      </c>
      <c r="C898" s="65" t="s">
        <v>1539</v>
      </c>
      <c r="D898" s="65" t="s">
        <v>1018</v>
      </c>
      <c r="E898" s="65" t="s">
        <v>520</v>
      </c>
      <c r="F898" s="65" t="s">
        <v>521</v>
      </c>
      <c r="G898" s="65" t="s">
        <v>564</v>
      </c>
      <c r="H898" s="296">
        <v>897</v>
      </c>
      <c r="I898" s="301">
        <v>39038187</v>
      </c>
      <c r="J898" s="302">
        <v>1015.5</v>
      </c>
      <c r="K898" s="301">
        <v>10995774</v>
      </c>
      <c r="L898" s="302">
        <v>1187</v>
      </c>
      <c r="M898" s="301">
        <v>40284593</v>
      </c>
      <c r="N898" s="302">
        <v>1252</v>
      </c>
      <c r="O898" s="301">
        <v>9349870</v>
      </c>
      <c r="P898" s="302">
        <v>709</v>
      </c>
      <c r="Q898" s="301">
        <v>4533816</v>
      </c>
      <c r="R898" s="302">
        <v>935</v>
      </c>
      <c r="S898" s="301">
        <v>2145290</v>
      </c>
      <c r="T898" s="301">
        <f t="shared" ref="T898:T961" si="14">SUM(H898+J898+L898+N898+P898+R898)</f>
        <v>5995.5</v>
      </c>
      <c r="U898" s="303">
        <v>720</v>
      </c>
    </row>
    <row r="899" spans="1:21" x14ac:dyDescent="0.25">
      <c r="A899" s="300">
        <v>890903329</v>
      </c>
      <c r="B899" s="65" t="s">
        <v>1540</v>
      </c>
      <c r="C899" s="65" t="s">
        <v>505</v>
      </c>
      <c r="D899" s="65" t="s">
        <v>506</v>
      </c>
      <c r="E899" s="65" t="s">
        <v>520</v>
      </c>
      <c r="F899" s="65" t="s">
        <v>521</v>
      </c>
      <c r="G899" s="65" t="s">
        <v>656</v>
      </c>
      <c r="H899" s="84">
        <v>898</v>
      </c>
      <c r="I899" s="301">
        <v>39031786</v>
      </c>
      <c r="J899" s="302">
        <v>474</v>
      </c>
      <c r="K899" s="301">
        <v>28912627</v>
      </c>
      <c r="L899" s="302">
        <v>3132</v>
      </c>
      <c r="M899" s="301">
        <v>13382040</v>
      </c>
      <c r="N899" s="302">
        <v>3339</v>
      </c>
      <c r="O899" s="301">
        <v>3123584</v>
      </c>
      <c r="P899" s="302">
        <v>2270</v>
      </c>
      <c r="Q899" s="301">
        <v>1133560</v>
      </c>
      <c r="R899" s="302">
        <v>3480</v>
      </c>
      <c r="S899" s="301">
        <v>366947</v>
      </c>
      <c r="T899" s="301">
        <f t="shared" si="14"/>
        <v>13593</v>
      </c>
      <c r="U899" s="303">
        <v>1652</v>
      </c>
    </row>
    <row r="900" spans="1:21" x14ac:dyDescent="0.25">
      <c r="A900" s="300">
        <v>805011074</v>
      </c>
      <c r="B900" s="65" t="s">
        <v>1541</v>
      </c>
      <c r="C900" s="65" t="s">
        <v>547</v>
      </c>
      <c r="D900" s="65" t="s">
        <v>544</v>
      </c>
      <c r="E900" s="65" t="s">
        <v>520</v>
      </c>
      <c r="F900" s="65" t="s">
        <v>521</v>
      </c>
      <c r="G900" s="65" t="s">
        <v>564</v>
      </c>
      <c r="H900" s="296">
        <v>899</v>
      </c>
      <c r="I900" s="301">
        <v>39024470</v>
      </c>
      <c r="J900" s="302">
        <v>540.5</v>
      </c>
      <c r="K900" s="301">
        <v>24550435</v>
      </c>
      <c r="L900" s="302">
        <v>785</v>
      </c>
      <c r="M900" s="301">
        <v>61329721</v>
      </c>
      <c r="N900" s="302">
        <v>429</v>
      </c>
      <c r="O900" s="301">
        <v>29151003</v>
      </c>
      <c r="P900" s="302">
        <v>358</v>
      </c>
      <c r="Q900" s="301">
        <v>10525271</v>
      </c>
      <c r="R900" s="302">
        <v>504</v>
      </c>
      <c r="S900" s="301">
        <v>4978953</v>
      </c>
      <c r="T900" s="301">
        <f t="shared" si="14"/>
        <v>3515.5</v>
      </c>
      <c r="U900" s="303">
        <v>447</v>
      </c>
    </row>
    <row r="901" spans="1:21" x14ac:dyDescent="0.25">
      <c r="A901" s="300">
        <v>890800413</v>
      </c>
      <c r="B901" s="65" t="s">
        <v>1542</v>
      </c>
      <c r="C901" s="65" t="s">
        <v>702</v>
      </c>
      <c r="D901" s="65" t="s">
        <v>703</v>
      </c>
      <c r="E901" s="65" t="s">
        <v>520</v>
      </c>
      <c r="F901" s="65" t="s">
        <v>521</v>
      </c>
      <c r="G901" s="65" t="s">
        <v>648</v>
      </c>
      <c r="H901" s="84">
        <v>900</v>
      </c>
      <c r="I901" s="301">
        <v>38868134</v>
      </c>
      <c r="J901" s="302">
        <v>497.5</v>
      </c>
      <c r="K901" s="301">
        <v>27077010</v>
      </c>
      <c r="L901" s="302">
        <v>1212</v>
      </c>
      <c r="M901" s="301">
        <v>39123642</v>
      </c>
      <c r="N901" s="302">
        <v>1174</v>
      </c>
      <c r="O901" s="301">
        <v>9943877</v>
      </c>
      <c r="P901" s="302">
        <v>741</v>
      </c>
      <c r="Q901" s="301">
        <v>4342822</v>
      </c>
      <c r="R901" s="302">
        <v>1129</v>
      </c>
      <c r="S901" s="301">
        <v>1674423</v>
      </c>
      <c r="T901" s="301">
        <f t="shared" si="14"/>
        <v>5653.5</v>
      </c>
      <c r="U901" s="303">
        <v>688</v>
      </c>
    </row>
    <row r="902" spans="1:21" x14ac:dyDescent="0.25">
      <c r="A902" s="300">
        <v>800143586</v>
      </c>
      <c r="B902" s="65" t="s">
        <v>1543</v>
      </c>
      <c r="C902" s="65" t="s">
        <v>511</v>
      </c>
      <c r="D902" s="65" t="s">
        <v>511</v>
      </c>
      <c r="E902" s="65" t="s">
        <v>520</v>
      </c>
      <c r="F902" s="65" t="s">
        <v>521</v>
      </c>
      <c r="G902" s="65" t="s">
        <v>668</v>
      </c>
      <c r="H902" s="296">
        <v>901</v>
      </c>
      <c r="I902" s="301">
        <v>38824211</v>
      </c>
      <c r="J902" s="302">
        <v>1065.5</v>
      </c>
      <c r="K902" s="301">
        <v>10366415</v>
      </c>
      <c r="L902" s="302">
        <v>1264</v>
      </c>
      <c r="M902" s="301">
        <v>37308379</v>
      </c>
      <c r="N902" s="302">
        <v>6275</v>
      </c>
      <c r="O902" s="301">
        <v>1415140</v>
      </c>
      <c r="P902" s="302">
        <v>5803</v>
      </c>
      <c r="Q902" s="301">
        <v>291877</v>
      </c>
      <c r="R902" s="302">
        <v>2359</v>
      </c>
      <c r="S902" s="301">
        <v>635816</v>
      </c>
      <c r="T902" s="301">
        <f t="shared" si="14"/>
        <v>17667.5</v>
      </c>
      <c r="U902" s="303">
        <v>2204</v>
      </c>
    </row>
    <row r="903" spans="1:21" x14ac:dyDescent="0.25">
      <c r="A903" s="300">
        <v>890915547</v>
      </c>
      <c r="B903" s="65" t="s">
        <v>1544</v>
      </c>
      <c r="C903" s="65" t="s">
        <v>770</v>
      </c>
      <c r="D903" s="65" t="s">
        <v>506</v>
      </c>
      <c r="E903" s="65" t="s">
        <v>520</v>
      </c>
      <c r="F903" s="65" t="s">
        <v>521</v>
      </c>
      <c r="G903" s="65" t="s">
        <v>694</v>
      </c>
      <c r="H903" s="84">
        <v>902</v>
      </c>
      <c r="I903" s="301">
        <v>38717118</v>
      </c>
      <c r="J903" s="302">
        <v>768.5</v>
      </c>
      <c r="K903" s="301">
        <v>15756362</v>
      </c>
      <c r="L903" s="302">
        <v>794</v>
      </c>
      <c r="M903" s="301">
        <v>60845997</v>
      </c>
      <c r="N903" s="302">
        <v>1574</v>
      </c>
      <c r="O903" s="301">
        <v>7541170</v>
      </c>
      <c r="P903" s="302">
        <v>1321</v>
      </c>
      <c r="Q903" s="301">
        <v>2164158</v>
      </c>
      <c r="R903" s="302">
        <v>3640</v>
      </c>
      <c r="S903" s="301">
        <v>342351</v>
      </c>
      <c r="T903" s="301">
        <f t="shared" si="14"/>
        <v>8999.5</v>
      </c>
      <c r="U903" s="303">
        <v>1079</v>
      </c>
    </row>
    <row r="904" spans="1:21" x14ac:dyDescent="0.25">
      <c r="A904" s="300">
        <v>811039588</v>
      </c>
      <c r="B904" s="65" t="s">
        <v>1545</v>
      </c>
      <c r="C904" s="65" t="s">
        <v>511</v>
      </c>
      <c r="D904" s="65" t="s">
        <v>511</v>
      </c>
      <c r="E904" s="65" t="s">
        <v>520</v>
      </c>
      <c r="F904" s="65" t="s">
        <v>521</v>
      </c>
      <c r="G904" s="65" t="s">
        <v>509</v>
      </c>
      <c r="H904" s="296">
        <v>903</v>
      </c>
      <c r="I904" s="301">
        <v>38704275</v>
      </c>
      <c r="J904" s="302">
        <v>382</v>
      </c>
      <c r="K904" s="301">
        <v>38266237</v>
      </c>
      <c r="L904" s="302">
        <v>3761</v>
      </c>
      <c r="M904" s="301">
        <v>10761066</v>
      </c>
      <c r="N904" s="302">
        <v>1091</v>
      </c>
      <c r="O904" s="301">
        <v>10761066</v>
      </c>
      <c r="P904" s="302">
        <v>369</v>
      </c>
      <c r="Q904" s="301">
        <v>10124467</v>
      </c>
      <c r="R904" s="302">
        <v>291</v>
      </c>
      <c r="S904" s="301">
        <v>9997524</v>
      </c>
      <c r="T904" s="301">
        <f t="shared" si="14"/>
        <v>6797</v>
      </c>
      <c r="U904" s="303">
        <v>815</v>
      </c>
    </row>
    <row r="905" spans="1:21" x14ac:dyDescent="0.25">
      <c r="A905" s="300">
        <v>860029415</v>
      </c>
      <c r="B905" s="65" t="s">
        <v>1546</v>
      </c>
      <c r="C905" s="65" t="s">
        <v>511</v>
      </c>
      <c r="D905" s="65" t="s">
        <v>511</v>
      </c>
      <c r="E905" s="65" t="s">
        <v>520</v>
      </c>
      <c r="F905" s="65" t="s">
        <v>521</v>
      </c>
      <c r="G905" s="65" t="s">
        <v>648</v>
      </c>
      <c r="H905" s="84">
        <v>904</v>
      </c>
      <c r="I905" s="301">
        <v>38683214</v>
      </c>
      <c r="J905" s="302">
        <v>619</v>
      </c>
      <c r="K905" s="301">
        <v>20863535</v>
      </c>
      <c r="L905" s="302">
        <v>1933</v>
      </c>
      <c r="M905" s="301">
        <v>23644594</v>
      </c>
      <c r="N905" s="302">
        <v>1112</v>
      </c>
      <c r="O905" s="301">
        <v>10559723</v>
      </c>
      <c r="P905" s="302">
        <v>828</v>
      </c>
      <c r="Q905" s="301">
        <v>3791151</v>
      </c>
      <c r="R905" s="302">
        <v>3586</v>
      </c>
      <c r="S905" s="301">
        <v>349508</v>
      </c>
      <c r="T905" s="301">
        <f t="shared" si="14"/>
        <v>8982</v>
      </c>
      <c r="U905" s="303">
        <v>1077</v>
      </c>
    </row>
    <row r="906" spans="1:21" x14ac:dyDescent="0.25">
      <c r="A906" s="300">
        <v>800249942</v>
      </c>
      <c r="B906" s="65" t="s">
        <v>1547</v>
      </c>
      <c r="C906" s="65" t="s">
        <v>511</v>
      </c>
      <c r="D906" s="65" t="s">
        <v>511</v>
      </c>
      <c r="E906" s="65" t="s">
        <v>520</v>
      </c>
      <c r="F906" s="65" t="s">
        <v>521</v>
      </c>
      <c r="G906" s="65" t="s">
        <v>509</v>
      </c>
      <c r="H906" s="296">
        <v>905</v>
      </c>
      <c r="I906" s="301">
        <v>38664735</v>
      </c>
      <c r="J906" s="302">
        <v>458.5</v>
      </c>
      <c r="K906" s="301">
        <v>30468592</v>
      </c>
      <c r="L906" s="302">
        <v>9935</v>
      </c>
      <c r="M906" s="301">
        <v>2274251</v>
      </c>
      <c r="N906" s="302">
        <v>4359</v>
      </c>
      <c r="O906" s="301">
        <v>2274251</v>
      </c>
      <c r="P906" s="302">
        <v>1432</v>
      </c>
      <c r="Q906" s="301">
        <v>1972894</v>
      </c>
      <c r="R906" s="302">
        <v>1597</v>
      </c>
      <c r="S906" s="301">
        <v>1085312</v>
      </c>
      <c r="T906" s="301">
        <f t="shared" si="14"/>
        <v>18686.5</v>
      </c>
      <c r="U906" s="303">
        <v>2339</v>
      </c>
    </row>
    <row r="907" spans="1:21" x14ac:dyDescent="0.25">
      <c r="A907" s="300">
        <v>860036649</v>
      </c>
      <c r="B907" s="65" t="s">
        <v>1548</v>
      </c>
      <c r="C907" s="65" t="s">
        <v>1001</v>
      </c>
      <c r="D907" s="65" t="s">
        <v>552</v>
      </c>
      <c r="E907" s="65" t="s">
        <v>520</v>
      </c>
      <c r="F907" s="65" t="s">
        <v>521</v>
      </c>
      <c r="G907" s="65" t="s">
        <v>690</v>
      </c>
      <c r="H907" s="84">
        <v>906</v>
      </c>
      <c r="I907" s="301">
        <v>38632437</v>
      </c>
      <c r="J907" s="302">
        <v>452</v>
      </c>
      <c r="K907" s="301">
        <v>31168086</v>
      </c>
      <c r="L907" s="302">
        <v>942</v>
      </c>
      <c r="M907" s="301">
        <v>50990510</v>
      </c>
      <c r="N907" s="302">
        <v>704</v>
      </c>
      <c r="O907" s="301">
        <v>17246366</v>
      </c>
      <c r="P907" s="302">
        <v>375</v>
      </c>
      <c r="Q907" s="301">
        <v>9930284</v>
      </c>
      <c r="R907" s="302">
        <v>478</v>
      </c>
      <c r="S907" s="301">
        <v>5348690</v>
      </c>
      <c r="T907" s="301">
        <f t="shared" si="14"/>
        <v>3857</v>
      </c>
      <c r="U907" s="303">
        <v>493</v>
      </c>
    </row>
    <row r="908" spans="1:21" x14ac:dyDescent="0.25">
      <c r="A908" s="300">
        <v>860505983</v>
      </c>
      <c r="B908" s="65" t="s">
        <v>1549</v>
      </c>
      <c r="C908" s="65" t="s">
        <v>511</v>
      </c>
      <c r="D908" s="65" t="s">
        <v>511</v>
      </c>
      <c r="E908" s="65" t="s">
        <v>520</v>
      </c>
      <c r="F908" s="65" t="s">
        <v>521</v>
      </c>
      <c r="G908" s="65" t="s">
        <v>668</v>
      </c>
      <c r="H908" s="296">
        <v>907</v>
      </c>
      <c r="I908" s="301">
        <v>38530477</v>
      </c>
      <c r="J908" s="302">
        <v>1209</v>
      </c>
      <c r="K908" s="301">
        <v>8664150</v>
      </c>
      <c r="L908" s="302">
        <v>1636</v>
      </c>
      <c r="M908" s="301">
        <v>28240711</v>
      </c>
      <c r="N908" s="302">
        <v>4385</v>
      </c>
      <c r="O908" s="301">
        <v>2258375</v>
      </c>
      <c r="P908" s="302">
        <v>4908</v>
      </c>
      <c r="Q908" s="301">
        <v>388187</v>
      </c>
      <c r="R908" s="302">
        <v>3721</v>
      </c>
      <c r="S908" s="301">
        <v>331915</v>
      </c>
      <c r="T908" s="301">
        <f t="shared" si="14"/>
        <v>16766</v>
      </c>
      <c r="U908" s="303">
        <v>2095</v>
      </c>
    </row>
    <row r="909" spans="1:21" x14ac:dyDescent="0.25">
      <c r="A909" s="300">
        <v>817000696</v>
      </c>
      <c r="B909" s="65" t="s">
        <v>1550</v>
      </c>
      <c r="C909" s="65" t="s">
        <v>505</v>
      </c>
      <c r="D909" s="65" t="s">
        <v>506</v>
      </c>
      <c r="E909" s="65" t="s">
        <v>520</v>
      </c>
      <c r="F909" s="65" t="s">
        <v>521</v>
      </c>
      <c r="G909" s="65" t="s">
        <v>528</v>
      </c>
      <c r="H909" s="84">
        <v>908</v>
      </c>
      <c r="I909" s="301">
        <v>38293053</v>
      </c>
      <c r="J909" s="302">
        <v>1049</v>
      </c>
      <c r="K909" s="301">
        <v>10560470</v>
      </c>
      <c r="L909" s="302">
        <v>585</v>
      </c>
      <c r="M909" s="301">
        <v>81558520</v>
      </c>
      <c r="N909" s="302">
        <v>521</v>
      </c>
      <c r="O909" s="301">
        <v>24079380</v>
      </c>
      <c r="P909" s="302">
        <v>1017</v>
      </c>
      <c r="Q909" s="301">
        <v>2964648</v>
      </c>
      <c r="R909" s="302">
        <v>1660</v>
      </c>
      <c r="S909" s="301">
        <v>1031574</v>
      </c>
      <c r="T909" s="301">
        <f t="shared" si="14"/>
        <v>5740</v>
      </c>
      <c r="U909" s="303">
        <v>700</v>
      </c>
    </row>
    <row r="910" spans="1:21" x14ac:dyDescent="0.25">
      <c r="A910" s="300">
        <v>860009694</v>
      </c>
      <c r="B910" s="65" t="s">
        <v>1551</v>
      </c>
      <c r="C910" s="65" t="s">
        <v>511</v>
      </c>
      <c r="D910" s="65" t="s">
        <v>511</v>
      </c>
      <c r="E910" s="65" t="s">
        <v>520</v>
      </c>
      <c r="F910" s="65" t="s">
        <v>521</v>
      </c>
      <c r="G910" s="65" t="s">
        <v>564</v>
      </c>
      <c r="H910" s="296">
        <v>909</v>
      </c>
      <c r="I910" s="301">
        <v>38212927</v>
      </c>
      <c r="J910" s="302">
        <v>485</v>
      </c>
      <c r="K910" s="301">
        <v>28011032</v>
      </c>
      <c r="L910" s="302">
        <v>363</v>
      </c>
      <c r="M910" s="301">
        <v>124057868</v>
      </c>
      <c r="N910" s="302">
        <v>959</v>
      </c>
      <c r="O910" s="301">
        <v>12381341</v>
      </c>
      <c r="P910" s="302">
        <v>613</v>
      </c>
      <c r="Q910" s="301">
        <v>5444247</v>
      </c>
      <c r="R910" s="302">
        <v>659</v>
      </c>
      <c r="S910" s="301">
        <v>3456531</v>
      </c>
      <c r="T910" s="301">
        <f t="shared" si="14"/>
        <v>3988</v>
      </c>
      <c r="U910" s="303">
        <v>509</v>
      </c>
    </row>
    <row r="911" spans="1:21" x14ac:dyDescent="0.25">
      <c r="A911" s="300">
        <v>860030808</v>
      </c>
      <c r="B911" s="65" t="s">
        <v>1552</v>
      </c>
      <c r="C911" s="65" t="s">
        <v>511</v>
      </c>
      <c r="D911" s="65" t="s">
        <v>511</v>
      </c>
      <c r="E911" s="65" t="s">
        <v>520</v>
      </c>
      <c r="F911" s="65" t="s">
        <v>521</v>
      </c>
      <c r="G911" s="65" t="s">
        <v>605</v>
      </c>
      <c r="H911" s="84">
        <v>910</v>
      </c>
      <c r="I911" s="301">
        <v>38209994</v>
      </c>
      <c r="J911" s="302">
        <v>534</v>
      </c>
      <c r="K911" s="301">
        <v>25039698</v>
      </c>
      <c r="L911" s="302">
        <v>617</v>
      </c>
      <c r="M911" s="301">
        <v>77144984</v>
      </c>
      <c r="N911" s="302">
        <v>336</v>
      </c>
      <c r="O911" s="301">
        <v>36836355</v>
      </c>
      <c r="P911" s="302">
        <v>294</v>
      </c>
      <c r="Q911" s="301">
        <v>13444642</v>
      </c>
      <c r="R911" s="302">
        <v>372</v>
      </c>
      <c r="S911" s="301">
        <v>7363347</v>
      </c>
      <c r="T911" s="301">
        <f t="shared" si="14"/>
        <v>3063</v>
      </c>
      <c r="U911" s="303">
        <v>391</v>
      </c>
    </row>
    <row r="912" spans="1:21" x14ac:dyDescent="0.25">
      <c r="A912" s="300">
        <v>860069497</v>
      </c>
      <c r="B912" s="65" t="s">
        <v>1553</v>
      </c>
      <c r="C912" s="65" t="s">
        <v>511</v>
      </c>
      <c r="D912" s="65" t="s">
        <v>511</v>
      </c>
      <c r="E912" s="65" t="s">
        <v>520</v>
      </c>
      <c r="F912" s="65" t="s">
        <v>521</v>
      </c>
      <c r="G912" s="65" t="s">
        <v>556</v>
      </c>
      <c r="H912" s="296">
        <v>911</v>
      </c>
      <c r="I912" s="301">
        <v>38203006</v>
      </c>
      <c r="J912" s="302">
        <v>874</v>
      </c>
      <c r="K912" s="301">
        <v>13320953</v>
      </c>
      <c r="L912" s="302">
        <v>222</v>
      </c>
      <c r="M912" s="301">
        <v>188441264</v>
      </c>
      <c r="N912" s="302">
        <v>545</v>
      </c>
      <c r="O912" s="301">
        <v>23268612</v>
      </c>
      <c r="P912" s="302">
        <v>1816</v>
      </c>
      <c r="Q912" s="301">
        <v>1491265</v>
      </c>
      <c r="R912" s="302">
        <v>837</v>
      </c>
      <c r="S912" s="301">
        <v>2521630</v>
      </c>
      <c r="T912" s="301">
        <f t="shared" si="14"/>
        <v>5205</v>
      </c>
      <c r="U912" s="303">
        <v>646</v>
      </c>
    </row>
    <row r="913" spans="1:21" x14ac:dyDescent="0.25">
      <c r="A913" s="300">
        <v>805015921</v>
      </c>
      <c r="B913" s="65" t="s">
        <v>1554</v>
      </c>
      <c r="C913" s="65" t="s">
        <v>547</v>
      </c>
      <c r="D913" s="65" t="s">
        <v>544</v>
      </c>
      <c r="E913" s="65" t="s">
        <v>520</v>
      </c>
      <c r="F913" s="65" t="s">
        <v>521</v>
      </c>
      <c r="G913" s="65" t="s">
        <v>931</v>
      </c>
      <c r="H913" s="84">
        <v>912</v>
      </c>
      <c r="I913" s="301">
        <v>38176942</v>
      </c>
      <c r="J913" s="302">
        <v>453</v>
      </c>
      <c r="K913" s="301">
        <v>31139643</v>
      </c>
      <c r="L913" s="302">
        <v>1173</v>
      </c>
      <c r="M913" s="301">
        <v>40786976</v>
      </c>
      <c r="N913" s="302">
        <v>1298</v>
      </c>
      <c r="O913" s="301">
        <v>9026289</v>
      </c>
      <c r="P913" s="302">
        <v>984</v>
      </c>
      <c r="Q913" s="301">
        <v>3051585</v>
      </c>
      <c r="R913" s="302">
        <v>1131</v>
      </c>
      <c r="S913" s="301">
        <v>1672073</v>
      </c>
      <c r="T913" s="301">
        <f t="shared" si="14"/>
        <v>5951</v>
      </c>
      <c r="U913" s="303">
        <v>719</v>
      </c>
    </row>
    <row r="914" spans="1:21" x14ac:dyDescent="0.25">
      <c r="A914" s="300">
        <v>860001225</v>
      </c>
      <c r="B914" s="65" t="s">
        <v>1555</v>
      </c>
      <c r="C914" s="65" t="s">
        <v>511</v>
      </c>
      <c r="D914" s="65" t="s">
        <v>511</v>
      </c>
      <c r="E914" s="65" t="s">
        <v>520</v>
      </c>
      <c r="F914" s="65" t="s">
        <v>521</v>
      </c>
      <c r="G914" s="65" t="s">
        <v>509</v>
      </c>
      <c r="H914" s="296">
        <v>913</v>
      </c>
      <c r="I914" s="301">
        <v>38146098</v>
      </c>
      <c r="J914" s="302">
        <v>949.5</v>
      </c>
      <c r="K914" s="301">
        <v>11986170</v>
      </c>
      <c r="L914" s="302">
        <v>9130</v>
      </c>
      <c r="M914" s="301">
        <v>2705820</v>
      </c>
      <c r="N914" s="302">
        <v>3789</v>
      </c>
      <c r="O914" s="301">
        <v>2705820</v>
      </c>
      <c r="P914" s="302">
        <v>1368</v>
      </c>
      <c r="Q914" s="301">
        <v>2063848</v>
      </c>
      <c r="R914" s="302">
        <v>1887</v>
      </c>
      <c r="S914" s="301">
        <v>869977</v>
      </c>
      <c r="T914" s="301">
        <f t="shared" si="14"/>
        <v>18036.5</v>
      </c>
      <c r="U914" s="303">
        <v>2256</v>
      </c>
    </row>
    <row r="915" spans="1:21" x14ac:dyDescent="0.25">
      <c r="A915" s="300">
        <v>891300041</v>
      </c>
      <c r="B915" s="65" t="s">
        <v>1556</v>
      </c>
      <c r="C915" s="65" t="s">
        <v>612</v>
      </c>
      <c r="D915" s="65" t="s">
        <v>544</v>
      </c>
      <c r="E915" s="65" t="s">
        <v>520</v>
      </c>
      <c r="F915" s="65" t="s">
        <v>521</v>
      </c>
      <c r="G915" s="65" t="s">
        <v>525</v>
      </c>
      <c r="H915" s="84">
        <v>914</v>
      </c>
      <c r="I915" s="301">
        <v>38088959</v>
      </c>
      <c r="J915" s="302">
        <v>484.5</v>
      </c>
      <c r="K915" s="301">
        <v>28013861</v>
      </c>
      <c r="L915" s="302">
        <v>1016</v>
      </c>
      <c r="M915" s="301">
        <v>46887409</v>
      </c>
      <c r="N915" s="302">
        <v>1205</v>
      </c>
      <c r="O915" s="301">
        <v>9694557</v>
      </c>
      <c r="P915" s="302">
        <v>1214</v>
      </c>
      <c r="Q915" s="301">
        <v>2366910</v>
      </c>
      <c r="R915" s="302">
        <v>1691</v>
      </c>
      <c r="S915" s="301">
        <v>1009191</v>
      </c>
      <c r="T915" s="301">
        <f t="shared" si="14"/>
        <v>6524.5</v>
      </c>
      <c r="U915" s="303">
        <v>779</v>
      </c>
    </row>
    <row r="916" spans="1:21" x14ac:dyDescent="0.25">
      <c r="A916" s="300">
        <v>800174956</v>
      </c>
      <c r="B916" s="65" t="s">
        <v>1557</v>
      </c>
      <c r="C916" s="65" t="s">
        <v>511</v>
      </c>
      <c r="D916" s="65" t="s">
        <v>511</v>
      </c>
      <c r="E916" s="65" t="s">
        <v>520</v>
      </c>
      <c r="F916" s="65" t="s">
        <v>521</v>
      </c>
      <c r="G916" s="65" t="s">
        <v>931</v>
      </c>
      <c r="H916" s="296">
        <v>915</v>
      </c>
      <c r="I916" s="301">
        <v>38028933</v>
      </c>
      <c r="J916" s="302">
        <v>863.5</v>
      </c>
      <c r="K916" s="301">
        <v>13541767</v>
      </c>
      <c r="L916" s="302">
        <v>8761</v>
      </c>
      <c r="M916" s="301">
        <v>2948962</v>
      </c>
      <c r="N916" s="302">
        <v>4964</v>
      </c>
      <c r="O916" s="301">
        <v>1925717</v>
      </c>
      <c r="P916" s="302">
        <v>3191</v>
      </c>
      <c r="Q916" s="301">
        <v>713055</v>
      </c>
      <c r="R916" s="302">
        <v>1360</v>
      </c>
      <c r="S916" s="301">
        <v>1345996</v>
      </c>
      <c r="T916" s="301">
        <f t="shared" si="14"/>
        <v>20054.5</v>
      </c>
      <c r="U916" s="303">
        <v>2516</v>
      </c>
    </row>
    <row r="917" spans="1:21" x14ac:dyDescent="0.25">
      <c r="A917" s="300">
        <v>800251886</v>
      </c>
      <c r="B917" s="65" t="s">
        <v>1558</v>
      </c>
      <c r="C917" s="65" t="s">
        <v>505</v>
      </c>
      <c r="D917" s="65" t="s">
        <v>506</v>
      </c>
      <c r="E917" s="65" t="s">
        <v>520</v>
      </c>
      <c r="F917" s="65" t="s">
        <v>521</v>
      </c>
      <c r="G917" s="65" t="s">
        <v>517</v>
      </c>
      <c r="H917" s="84">
        <v>916</v>
      </c>
      <c r="I917" s="301">
        <v>38007491</v>
      </c>
      <c r="J917" s="302">
        <v>847</v>
      </c>
      <c r="K917" s="301">
        <v>13857106</v>
      </c>
      <c r="L917" s="302">
        <v>748</v>
      </c>
      <c r="M917" s="301">
        <v>64685866</v>
      </c>
      <c r="N917" s="302">
        <v>658</v>
      </c>
      <c r="O917" s="301">
        <v>18472294</v>
      </c>
      <c r="P917" s="302">
        <v>603</v>
      </c>
      <c r="Q917" s="301">
        <v>5542282</v>
      </c>
      <c r="R917" s="302">
        <v>673</v>
      </c>
      <c r="S917" s="301">
        <v>3390396</v>
      </c>
      <c r="T917" s="301">
        <f t="shared" si="14"/>
        <v>4445</v>
      </c>
      <c r="U917" s="303">
        <v>564</v>
      </c>
    </row>
    <row r="918" spans="1:21" x14ac:dyDescent="0.25">
      <c r="A918" s="300">
        <v>860001999</v>
      </c>
      <c r="B918" s="65" t="s">
        <v>1559</v>
      </c>
      <c r="C918" s="65" t="s">
        <v>551</v>
      </c>
      <c r="D918" s="65" t="s">
        <v>552</v>
      </c>
      <c r="E918" s="65" t="s">
        <v>520</v>
      </c>
      <c r="F918" s="65" t="s">
        <v>521</v>
      </c>
      <c r="G918" s="65" t="s">
        <v>605</v>
      </c>
      <c r="H918" s="296">
        <v>917</v>
      </c>
      <c r="I918" s="301">
        <v>37997627</v>
      </c>
      <c r="J918" s="302">
        <v>506.5</v>
      </c>
      <c r="K918" s="301">
        <v>26463075</v>
      </c>
      <c r="L918" s="302">
        <v>1225</v>
      </c>
      <c r="M918" s="301">
        <v>38706911</v>
      </c>
      <c r="N918" s="302">
        <v>614</v>
      </c>
      <c r="O918" s="301">
        <v>20300425</v>
      </c>
      <c r="P918" s="302">
        <v>365</v>
      </c>
      <c r="Q918" s="301">
        <v>10204550</v>
      </c>
      <c r="R918" s="302">
        <v>442</v>
      </c>
      <c r="S918" s="301">
        <v>6024646</v>
      </c>
      <c r="T918" s="301">
        <f t="shared" si="14"/>
        <v>4069.5</v>
      </c>
      <c r="U918" s="303">
        <v>519</v>
      </c>
    </row>
    <row r="919" spans="1:21" x14ac:dyDescent="0.25">
      <c r="A919" s="300">
        <v>891400754</v>
      </c>
      <c r="B919" s="65" t="s">
        <v>1560</v>
      </c>
      <c r="C919" s="65" t="s">
        <v>1561</v>
      </c>
      <c r="D919" s="65" t="s">
        <v>781</v>
      </c>
      <c r="E919" s="65" t="s">
        <v>520</v>
      </c>
      <c r="F919" s="65" t="s">
        <v>521</v>
      </c>
      <c r="G919" s="65" t="s">
        <v>545</v>
      </c>
      <c r="H919" s="84">
        <v>918</v>
      </c>
      <c r="I919" s="301">
        <v>37776396</v>
      </c>
      <c r="J919" s="302">
        <v>510.5</v>
      </c>
      <c r="K919" s="301">
        <v>26366570</v>
      </c>
      <c r="L919" s="302">
        <v>1128</v>
      </c>
      <c r="M919" s="301">
        <v>42313086</v>
      </c>
      <c r="N919" s="302">
        <v>2013</v>
      </c>
      <c r="O919" s="301">
        <v>5765681</v>
      </c>
      <c r="P919" s="302">
        <v>922</v>
      </c>
      <c r="Q919" s="301">
        <v>3307848</v>
      </c>
      <c r="R919" s="302">
        <v>1331</v>
      </c>
      <c r="S919" s="301">
        <v>1387091</v>
      </c>
      <c r="T919" s="301">
        <f t="shared" si="14"/>
        <v>6822.5</v>
      </c>
      <c r="U919" s="303">
        <v>821</v>
      </c>
    </row>
    <row r="920" spans="1:21" x14ac:dyDescent="0.25">
      <c r="A920" s="300">
        <v>800158476</v>
      </c>
      <c r="B920" s="65" t="s">
        <v>1562</v>
      </c>
      <c r="C920" s="65" t="s">
        <v>511</v>
      </c>
      <c r="D920" s="65" t="s">
        <v>511</v>
      </c>
      <c r="E920" s="65" t="s">
        <v>520</v>
      </c>
      <c r="F920" s="65" t="s">
        <v>521</v>
      </c>
      <c r="G920" s="65" t="s">
        <v>690</v>
      </c>
      <c r="H920" s="296">
        <v>919</v>
      </c>
      <c r="I920" s="301">
        <v>37759183</v>
      </c>
      <c r="J920" s="302">
        <v>567.5</v>
      </c>
      <c r="K920" s="301">
        <v>23150554</v>
      </c>
      <c r="L920" s="302">
        <v>1660</v>
      </c>
      <c r="M920" s="301">
        <v>27820938</v>
      </c>
      <c r="N920" s="302">
        <v>2210</v>
      </c>
      <c r="O920" s="301">
        <v>5104131</v>
      </c>
      <c r="P920" s="302">
        <v>2277</v>
      </c>
      <c r="Q920" s="301">
        <v>1131824</v>
      </c>
      <c r="R920" s="302">
        <v>6982</v>
      </c>
      <c r="S920" s="301">
        <v>114658</v>
      </c>
      <c r="T920" s="301">
        <f t="shared" si="14"/>
        <v>14615.5</v>
      </c>
      <c r="U920" s="303">
        <v>1808</v>
      </c>
    </row>
    <row r="921" spans="1:21" x14ac:dyDescent="0.25">
      <c r="A921" s="300">
        <v>800161435</v>
      </c>
      <c r="B921" s="65" t="s">
        <v>1563</v>
      </c>
      <c r="C921" s="65" t="s">
        <v>511</v>
      </c>
      <c r="D921" s="65" t="s">
        <v>511</v>
      </c>
      <c r="E921" s="65" t="s">
        <v>520</v>
      </c>
      <c r="F921" s="65" t="s">
        <v>521</v>
      </c>
      <c r="G921" s="65" t="s">
        <v>522</v>
      </c>
      <c r="H921" s="84">
        <v>920</v>
      </c>
      <c r="I921" s="301">
        <v>37630855</v>
      </c>
      <c r="J921" s="302">
        <v>1548.5</v>
      </c>
      <c r="K921" s="301">
        <v>6214495</v>
      </c>
      <c r="L921" s="302">
        <v>859</v>
      </c>
      <c r="M921" s="301">
        <v>56209620</v>
      </c>
      <c r="N921" s="302">
        <v>1825</v>
      </c>
      <c r="O921" s="301">
        <v>6416432</v>
      </c>
      <c r="P921" s="302">
        <v>795</v>
      </c>
      <c r="Q921" s="301">
        <v>4009100</v>
      </c>
      <c r="R921" s="302">
        <v>2219</v>
      </c>
      <c r="S921" s="301">
        <v>692507</v>
      </c>
      <c r="T921" s="301">
        <f t="shared" si="14"/>
        <v>8166.5</v>
      </c>
      <c r="U921" s="303">
        <v>973</v>
      </c>
    </row>
    <row r="922" spans="1:21" x14ac:dyDescent="0.25">
      <c r="A922" s="300">
        <v>860003628</v>
      </c>
      <c r="B922" s="65" t="s">
        <v>1564</v>
      </c>
      <c r="C922" s="65" t="s">
        <v>511</v>
      </c>
      <c r="D922" s="65" t="s">
        <v>511</v>
      </c>
      <c r="E922" s="65" t="s">
        <v>520</v>
      </c>
      <c r="F922" s="65" t="s">
        <v>521</v>
      </c>
      <c r="G922" s="65" t="s">
        <v>525</v>
      </c>
      <c r="H922" s="296">
        <v>921</v>
      </c>
      <c r="I922" s="301">
        <v>37624119</v>
      </c>
      <c r="J922" s="302">
        <v>853</v>
      </c>
      <c r="K922" s="301">
        <v>13730259</v>
      </c>
      <c r="L922" s="302">
        <v>1694</v>
      </c>
      <c r="M922" s="301">
        <v>27300978</v>
      </c>
      <c r="N922" s="302">
        <v>1786</v>
      </c>
      <c r="O922" s="301">
        <v>6610523</v>
      </c>
      <c r="P922" s="302">
        <v>2280</v>
      </c>
      <c r="Q922" s="301">
        <v>1130950</v>
      </c>
      <c r="R922" s="302">
        <v>3542</v>
      </c>
      <c r="S922" s="301">
        <v>356618</v>
      </c>
      <c r="T922" s="301">
        <f t="shared" si="14"/>
        <v>11076</v>
      </c>
      <c r="U922" s="303">
        <v>1345</v>
      </c>
    </row>
    <row r="923" spans="1:21" x14ac:dyDescent="0.25">
      <c r="A923" s="300">
        <v>860401209</v>
      </c>
      <c r="B923" s="65" t="s">
        <v>1565</v>
      </c>
      <c r="C923" s="65" t="s">
        <v>511</v>
      </c>
      <c r="D923" s="65" t="s">
        <v>511</v>
      </c>
      <c r="E923" s="65" t="s">
        <v>520</v>
      </c>
      <c r="F923" s="65" t="s">
        <v>521</v>
      </c>
      <c r="G923" s="65" t="s">
        <v>509</v>
      </c>
      <c r="H923" s="84">
        <v>922</v>
      </c>
      <c r="I923" s="301">
        <v>37592243</v>
      </c>
      <c r="J923" s="302">
        <v>415</v>
      </c>
      <c r="K923" s="301">
        <v>34616242</v>
      </c>
      <c r="L923" s="302">
        <v>7231</v>
      </c>
      <c r="M923" s="301">
        <v>4165409</v>
      </c>
      <c r="N923" s="302">
        <v>3020</v>
      </c>
      <c r="O923" s="301">
        <v>3530957</v>
      </c>
      <c r="P923" s="302">
        <v>960</v>
      </c>
      <c r="Q923" s="301">
        <v>3157706</v>
      </c>
      <c r="R923" s="302">
        <v>1970</v>
      </c>
      <c r="S923" s="301">
        <v>824819</v>
      </c>
      <c r="T923" s="301">
        <f t="shared" si="14"/>
        <v>14518</v>
      </c>
      <c r="U923" s="303">
        <v>1793</v>
      </c>
    </row>
    <row r="924" spans="1:21" x14ac:dyDescent="0.25">
      <c r="A924" s="300">
        <v>891902075</v>
      </c>
      <c r="B924" s="65" t="s">
        <v>1566</v>
      </c>
      <c r="C924" s="65" t="s">
        <v>834</v>
      </c>
      <c r="D924" s="65" t="s">
        <v>544</v>
      </c>
      <c r="E924" s="65" t="s">
        <v>520</v>
      </c>
      <c r="F924" s="65" t="s">
        <v>521</v>
      </c>
      <c r="G924" s="65" t="s">
        <v>512</v>
      </c>
      <c r="H924" s="296">
        <v>923</v>
      </c>
      <c r="I924" s="301">
        <v>37583371</v>
      </c>
      <c r="J924" s="302">
        <v>411.5</v>
      </c>
      <c r="K924" s="301">
        <v>35210970</v>
      </c>
      <c r="L924" s="302">
        <v>1942</v>
      </c>
      <c r="M924" s="301">
        <v>23520414</v>
      </c>
      <c r="N924" s="302">
        <v>974</v>
      </c>
      <c r="O924" s="301">
        <v>12211162</v>
      </c>
      <c r="P924" s="302">
        <v>1228</v>
      </c>
      <c r="Q924" s="301">
        <v>2335015</v>
      </c>
      <c r="R924" s="302">
        <v>1329</v>
      </c>
      <c r="S924" s="301">
        <v>1393605</v>
      </c>
      <c r="T924" s="301">
        <f t="shared" si="14"/>
        <v>6807.5</v>
      </c>
      <c r="U924" s="303">
        <v>818</v>
      </c>
    </row>
    <row r="925" spans="1:21" x14ac:dyDescent="0.25">
      <c r="A925" s="300">
        <v>890905627</v>
      </c>
      <c r="B925" s="65" t="s">
        <v>1567</v>
      </c>
      <c r="C925" s="65" t="s">
        <v>505</v>
      </c>
      <c r="D925" s="65" t="s">
        <v>506</v>
      </c>
      <c r="E925" s="65" t="s">
        <v>520</v>
      </c>
      <c r="F925" s="65" t="s">
        <v>521</v>
      </c>
      <c r="G925" s="65" t="s">
        <v>556</v>
      </c>
      <c r="H925" s="84">
        <v>924</v>
      </c>
      <c r="I925" s="301">
        <v>37240361</v>
      </c>
      <c r="J925" s="302">
        <v>745</v>
      </c>
      <c r="K925" s="301">
        <v>16290007</v>
      </c>
      <c r="L925" s="302">
        <v>462</v>
      </c>
      <c r="M925" s="301">
        <v>100584081</v>
      </c>
      <c r="N925" s="302">
        <v>775</v>
      </c>
      <c r="O925" s="301">
        <v>15316440</v>
      </c>
      <c r="P925" s="302">
        <v>2373</v>
      </c>
      <c r="Q925" s="301">
        <v>1067767</v>
      </c>
      <c r="R925" s="302">
        <v>1439</v>
      </c>
      <c r="S925" s="301">
        <v>1257609</v>
      </c>
      <c r="T925" s="301">
        <f t="shared" si="14"/>
        <v>6718</v>
      </c>
      <c r="U925" s="303">
        <v>804</v>
      </c>
    </row>
    <row r="926" spans="1:21" x14ac:dyDescent="0.25">
      <c r="A926" s="300">
        <v>890402801</v>
      </c>
      <c r="B926" s="65" t="s">
        <v>1568</v>
      </c>
      <c r="C926" s="65" t="s">
        <v>620</v>
      </c>
      <c r="D926" s="65" t="s">
        <v>621</v>
      </c>
      <c r="E926" s="65" t="s">
        <v>520</v>
      </c>
      <c r="F926" s="65" t="s">
        <v>521</v>
      </c>
      <c r="G926" s="65" t="s">
        <v>707</v>
      </c>
      <c r="H926" s="296">
        <v>925</v>
      </c>
      <c r="I926" s="301">
        <v>37072091</v>
      </c>
      <c r="J926" s="302">
        <v>849.5</v>
      </c>
      <c r="K926" s="301">
        <v>13797665</v>
      </c>
      <c r="L926" s="302">
        <v>7833</v>
      </c>
      <c r="M926" s="301">
        <v>3646924</v>
      </c>
      <c r="N926" s="302">
        <v>3667</v>
      </c>
      <c r="O926" s="301">
        <v>2804435</v>
      </c>
      <c r="P926" s="302">
        <v>4165</v>
      </c>
      <c r="Q926" s="301">
        <v>492586</v>
      </c>
      <c r="R926" s="302">
        <v>5411</v>
      </c>
      <c r="S926" s="301">
        <v>185170</v>
      </c>
      <c r="T926" s="301">
        <f t="shared" si="14"/>
        <v>22850.5</v>
      </c>
      <c r="U926" s="303">
        <v>2896</v>
      </c>
    </row>
    <row r="927" spans="1:21" x14ac:dyDescent="0.25">
      <c r="A927" s="300">
        <v>860002122</v>
      </c>
      <c r="B927" s="65" t="s">
        <v>1569</v>
      </c>
      <c r="C927" s="65" t="s">
        <v>511</v>
      </c>
      <c r="D927" s="65" t="s">
        <v>511</v>
      </c>
      <c r="E927" s="65" t="s">
        <v>520</v>
      </c>
      <c r="F927" s="65" t="s">
        <v>521</v>
      </c>
      <c r="G927" s="65" t="s">
        <v>737</v>
      </c>
      <c r="H927" s="84">
        <v>926</v>
      </c>
      <c r="I927" s="301">
        <v>37068499</v>
      </c>
      <c r="J927" s="302">
        <v>597</v>
      </c>
      <c r="K927" s="301">
        <v>21761557</v>
      </c>
      <c r="L927" s="302">
        <v>1746</v>
      </c>
      <c r="M927" s="301">
        <v>26289739</v>
      </c>
      <c r="N927" s="302">
        <v>2190</v>
      </c>
      <c r="O927" s="301">
        <v>5159294</v>
      </c>
      <c r="P927" s="302">
        <v>3628</v>
      </c>
      <c r="Q927" s="301">
        <v>597406</v>
      </c>
      <c r="R927" s="302">
        <v>4683</v>
      </c>
      <c r="S927" s="301">
        <v>232396</v>
      </c>
      <c r="T927" s="301">
        <f t="shared" si="14"/>
        <v>13770</v>
      </c>
      <c r="U927" s="303">
        <v>1678</v>
      </c>
    </row>
    <row r="928" spans="1:21" x14ac:dyDescent="0.25">
      <c r="A928" s="300">
        <v>860039444</v>
      </c>
      <c r="B928" s="65" t="s">
        <v>1570</v>
      </c>
      <c r="C928" s="65" t="s">
        <v>511</v>
      </c>
      <c r="D928" s="65" t="s">
        <v>511</v>
      </c>
      <c r="E928" s="65" t="s">
        <v>520</v>
      </c>
      <c r="F928" s="65" t="s">
        <v>521</v>
      </c>
      <c r="G928" s="65" t="s">
        <v>564</v>
      </c>
      <c r="H928" s="296">
        <v>927</v>
      </c>
      <c r="I928" s="301">
        <v>37022653</v>
      </c>
      <c r="J928" s="302">
        <v>1182</v>
      </c>
      <c r="K928" s="301">
        <v>8977956</v>
      </c>
      <c r="L928" s="302">
        <v>587</v>
      </c>
      <c r="M928" s="301">
        <v>80807635</v>
      </c>
      <c r="N928" s="302">
        <v>977</v>
      </c>
      <c r="O928" s="301">
        <v>12174641</v>
      </c>
      <c r="P928" s="302">
        <v>1170</v>
      </c>
      <c r="Q928" s="301">
        <v>2491883</v>
      </c>
      <c r="R928" s="302">
        <v>3038</v>
      </c>
      <c r="S928" s="301">
        <v>451245</v>
      </c>
      <c r="T928" s="301">
        <f t="shared" si="14"/>
        <v>7881</v>
      </c>
      <c r="U928" s="303">
        <v>937</v>
      </c>
    </row>
    <row r="929" spans="1:21" x14ac:dyDescent="0.25">
      <c r="A929" s="300">
        <v>890103197</v>
      </c>
      <c r="B929" s="65" t="s">
        <v>1571</v>
      </c>
      <c r="C929" s="65" t="s">
        <v>585</v>
      </c>
      <c r="D929" s="65" t="s">
        <v>586</v>
      </c>
      <c r="E929" s="65" t="s">
        <v>520</v>
      </c>
      <c r="F929" s="65" t="s">
        <v>521</v>
      </c>
      <c r="G929" s="65" t="s">
        <v>603</v>
      </c>
      <c r="H929" s="84">
        <v>928</v>
      </c>
      <c r="I929" s="301">
        <v>37008615</v>
      </c>
      <c r="J929" s="302">
        <v>579</v>
      </c>
      <c r="K929" s="301">
        <v>22623087</v>
      </c>
      <c r="L929" s="302">
        <v>1706</v>
      </c>
      <c r="M929" s="301">
        <v>26998438</v>
      </c>
      <c r="N929" s="302">
        <v>465</v>
      </c>
      <c r="O929" s="301">
        <v>26998438</v>
      </c>
      <c r="P929" s="302">
        <v>1002</v>
      </c>
      <c r="Q929" s="301">
        <v>2997560</v>
      </c>
      <c r="R929" s="302">
        <v>4561</v>
      </c>
      <c r="S929" s="301">
        <v>242941</v>
      </c>
      <c r="T929" s="301">
        <f t="shared" si="14"/>
        <v>9241</v>
      </c>
      <c r="U929" s="303">
        <v>1115</v>
      </c>
    </row>
    <row r="930" spans="1:21" x14ac:dyDescent="0.25">
      <c r="A930" s="300">
        <v>860403026</v>
      </c>
      <c r="B930" s="65" t="s">
        <v>1572</v>
      </c>
      <c r="C930" s="65" t="s">
        <v>511</v>
      </c>
      <c r="D930" s="65" t="s">
        <v>511</v>
      </c>
      <c r="E930" s="65" t="s">
        <v>520</v>
      </c>
      <c r="F930" s="65" t="s">
        <v>521</v>
      </c>
      <c r="G930" s="65" t="s">
        <v>571</v>
      </c>
      <c r="H930" s="296">
        <v>929</v>
      </c>
      <c r="I930" s="301">
        <v>36993875</v>
      </c>
      <c r="J930" s="302">
        <v>511</v>
      </c>
      <c r="K930" s="301">
        <v>26366421</v>
      </c>
      <c r="L930" s="302">
        <v>1812</v>
      </c>
      <c r="M930" s="301">
        <v>25230506</v>
      </c>
      <c r="N930" s="302">
        <v>2685</v>
      </c>
      <c r="O930" s="301">
        <v>4101145</v>
      </c>
      <c r="P930" s="302">
        <v>1825</v>
      </c>
      <c r="Q930" s="301">
        <v>1484701</v>
      </c>
      <c r="R930" s="302">
        <v>2296</v>
      </c>
      <c r="S930" s="301">
        <v>654700</v>
      </c>
      <c r="T930" s="301">
        <f t="shared" si="14"/>
        <v>10058</v>
      </c>
      <c r="U930" s="303">
        <v>1221</v>
      </c>
    </row>
    <row r="931" spans="1:21" x14ac:dyDescent="0.25">
      <c r="A931" s="300">
        <v>800081507</v>
      </c>
      <c r="B931" s="65" t="s">
        <v>1573</v>
      </c>
      <c r="C931" s="65" t="s">
        <v>511</v>
      </c>
      <c r="D931" s="65" t="s">
        <v>511</v>
      </c>
      <c r="E931" s="65" t="s">
        <v>520</v>
      </c>
      <c r="F931" s="65" t="s">
        <v>521</v>
      </c>
      <c r="G931" s="65" t="s">
        <v>694</v>
      </c>
      <c r="H931" s="84">
        <v>930</v>
      </c>
      <c r="I931" s="301">
        <v>36984152</v>
      </c>
      <c r="J931" s="302">
        <v>597.5</v>
      </c>
      <c r="K931" s="301">
        <v>21759842</v>
      </c>
      <c r="L931" s="302">
        <v>1536</v>
      </c>
      <c r="M931" s="301">
        <v>30736455</v>
      </c>
      <c r="N931" s="302">
        <v>1609</v>
      </c>
      <c r="O931" s="301">
        <v>7337863</v>
      </c>
      <c r="P931" s="302">
        <v>1802</v>
      </c>
      <c r="Q931" s="301">
        <v>1504664</v>
      </c>
      <c r="R931" s="302">
        <v>881</v>
      </c>
      <c r="S931" s="301">
        <v>2372434</v>
      </c>
      <c r="T931" s="301">
        <f t="shared" si="14"/>
        <v>7355.5</v>
      </c>
      <c r="U931" s="303">
        <v>882</v>
      </c>
    </row>
    <row r="932" spans="1:21" x14ac:dyDescent="0.25">
      <c r="A932" s="300">
        <v>830002437</v>
      </c>
      <c r="B932" s="65" t="s">
        <v>1574</v>
      </c>
      <c r="C932" s="65" t="s">
        <v>511</v>
      </c>
      <c r="D932" s="65" t="s">
        <v>511</v>
      </c>
      <c r="E932" s="65" t="s">
        <v>520</v>
      </c>
      <c r="F932" s="65" t="s">
        <v>521</v>
      </c>
      <c r="G932" s="65" t="s">
        <v>564</v>
      </c>
      <c r="H932" s="296">
        <v>931</v>
      </c>
      <c r="I932" s="301">
        <v>36975579</v>
      </c>
      <c r="J932" s="302">
        <v>1102</v>
      </c>
      <c r="K932" s="301">
        <v>9782998</v>
      </c>
      <c r="L932" s="302">
        <v>931</v>
      </c>
      <c r="M932" s="301">
        <v>51603973</v>
      </c>
      <c r="N932" s="302">
        <v>714</v>
      </c>
      <c r="O932" s="301">
        <v>16846050</v>
      </c>
      <c r="P932" s="302">
        <v>5534</v>
      </c>
      <c r="Q932" s="301">
        <v>316451</v>
      </c>
      <c r="R932" s="302">
        <v>913</v>
      </c>
      <c r="S932" s="301">
        <v>2242170</v>
      </c>
      <c r="T932" s="301">
        <f t="shared" si="14"/>
        <v>10125</v>
      </c>
      <c r="U932" s="303">
        <v>1231</v>
      </c>
    </row>
    <row r="933" spans="1:21" x14ac:dyDescent="0.25">
      <c r="A933" s="300">
        <v>860050501</v>
      </c>
      <c r="B933" s="65" t="s">
        <v>1575</v>
      </c>
      <c r="C933" s="65" t="s">
        <v>511</v>
      </c>
      <c r="D933" s="65" t="s">
        <v>511</v>
      </c>
      <c r="E933" s="65" t="s">
        <v>520</v>
      </c>
      <c r="F933" s="65" t="s">
        <v>521</v>
      </c>
      <c r="G933" s="65" t="s">
        <v>618</v>
      </c>
      <c r="H933" s="84">
        <v>932</v>
      </c>
      <c r="I933" s="301">
        <v>36902092</v>
      </c>
      <c r="J933" s="302">
        <v>580</v>
      </c>
      <c r="K933" s="301">
        <v>22567811</v>
      </c>
      <c r="L933" s="302">
        <v>1285</v>
      </c>
      <c r="M933" s="301">
        <v>36584984</v>
      </c>
      <c r="N933" s="302">
        <v>1173</v>
      </c>
      <c r="O933" s="301">
        <v>9950061</v>
      </c>
      <c r="P933" s="302">
        <v>489</v>
      </c>
      <c r="Q933" s="301">
        <v>7112629</v>
      </c>
      <c r="R933" s="302">
        <v>524</v>
      </c>
      <c r="S933" s="301">
        <v>4683854</v>
      </c>
      <c r="T933" s="301">
        <f t="shared" si="14"/>
        <v>4983</v>
      </c>
      <c r="U933" s="303">
        <v>626</v>
      </c>
    </row>
    <row r="934" spans="1:21" x14ac:dyDescent="0.25">
      <c r="A934" s="300">
        <v>860003956</v>
      </c>
      <c r="B934" s="65" t="s">
        <v>1576</v>
      </c>
      <c r="C934" s="65" t="s">
        <v>511</v>
      </c>
      <c r="D934" s="65" t="s">
        <v>511</v>
      </c>
      <c r="E934" s="65" t="s">
        <v>520</v>
      </c>
      <c r="F934" s="65" t="s">
        <v>521</v>
      </c>
      <c r="G934" s="65" t="s">
        <v>813</v>
      </c>
      <c r="H934" s="296">
        <v>933</v>
      </c>
      <c r="I934" s="301">
        <v>36897212</v>
      </c>
      <c r="J934" s="302">
        <v>575</v>
      </c>
      <c r="K934" s="301">
        <v>22747541</v>
      </c>
      <c r="L934" s="302">
        <v>2016</v>
      </c>
      <c r="M934" s="301">
        <v>22433811</v>
      </c>
      <c r="N934" s="302">
        <v>2616</v>
      </c>
      <c r="O934" s="301">
        <v>4229056</v>
      </c>
      <c r="P934" s="302">
        <v>1439</v>
      </c>
      <c r="Q934" s="301">
        <v>1962736</v>
      </c>
      <c r="R934" s="302">
        <v>1063</v>
      </c>
      <c r="S934" s="301">
        <v>1822827</v>
      </c>
      <c r="T934" s="301">
        <f t="shared" si="14"/>
        <v>8642</v>
      </c>
      <c r="U934" s="303">
        <v>1038</v>
      </c>
    </row>
    <row r="935" spans="1:21" x14ac:dyDescent="0.25">
      <c r="A935" s="300">
        <v>890307989</v>
      </c>
      <c r="B935" s="65" t="s">
        <v>1577</v>
      </c>
      <c r="C935" s="65" t="s">
        <v>547</v>
      </c>
      <c r="D935" s="65" t="s">
        <v>544</v>
      </c>
      <c r="E935" s="65" t="s">
        <v>520</v>
      </c>
      <c r="F935" s="65" t="s">
        <v>521</v>
      </c>
      <c r="G935" s="65" t="s">
        <v>509</v>
      </c>
      <c r="H935" s="84">
        <v>934</v>
      </c>
      <c r="I935" s="301">
        <v>36877683</v>
      </c>
      <c r="J935" s="302">
        <v>396.5</v>
      </c>
      <c r="K935" s="301">
        <v>36847679</v>
      </c>
      <c r="L935" s="302">
        <v>2861</v>
      </c>
      <c r="M935" s="301">
        <v>14962873</v>
      </c>
      <c r="N935" s="302">
        <v>793</v>
      </c>
      <c r="O935" s="301">
        <v>14962873</v>
      </c>
      <c r="P935" s="302">
        <v>289</v>
      </c>
      <c r="Q935" s="301">
        <v>13531481</v>
      </c>
      <c r="R935" s="302">
        <v>219</v>
      </c>
      <c r="S935" s="301">
        <v>13522000</v>
      </c>
      <c r="T935" s="301">
        <f t="shared" si="14"/>
        <v>5492.5</v>
      </c>
      <c r="U935" s="303">
        <v>669</v>
      </c>
    </row>
    <row r="936" spans="1:21" x14ac:dyDescent="0.25">
      <c r="A936" s="300">
        <v>860062962</v>
      </c>
      <c r="B936" s="65" t="s">
        <v>1578</v>
      </c>
      <c r="C936" s="65" t="s">
        <v>511</v>
      </c>
      <c r="D936" s="65" t="s">
        <v>511</v>
      </c>
      <c r="E936" s="65" t="s">
        <v>520</v>
      </c>
      <c r="F936" s="65" t="s">
        <v>521</v>
      </c>
      <c r="G936" s="65" t="s">
        <v>525</v>
      </c>
      <c r="H936" s="296">
        <v>935</v>
      </c>
      <c r="I936" s="301">
        <v>36732901</v>
      </c>
      <c r="J936" s="302">
        <v>527.5</v>
      </c>
      <c r="K936" s="301">
        <v>25392724</v>
      </c>
      <c r="L936" s="302">
        <v>2530</v>
      </c>
      <c r="M936" s="301">
        <v>17338169</v>
      </c>
      <c r="N936" s="302">
        <v>2772</v>
      </c>
      <c r="O936" s="301">
        <v>3938358</v>
      </c>
      <c r="P936" s="302">
        <v>4195</v>
      </c>
      <c r="Q936" s="301">
        <v>487792</v>
      </c>
      <c r="R936" s="302">
        <v>332</v>
      </c>
      <c r="S936" s="301">
        <v>8515348</v>
      </c>
      <c r="T936" s="301">
        <f t="shared" si="14"/>
        <v>11291.5</v>
      </c>
      <c r="U936" s="303">
        <v>1372</v>
      </c>
    </row>
    <row r="937" spans="1:21" x14ac:dyDescent="0.25">
      <c r="A937" s="300">
        <v>890501006</v>
      </c>
      <c r="B937" s="65" t="s">
        <v>1579</v>
      </c>
      <c r="C937" s="65" t="s">
        <v>773</v>
      </c>
      <c r="D937" s="65" t="s">
        <v>774</v>
      </c>
      <c r="E937" s="65" t="s">
        <v>520</v>
      </c>
      <c r="F937" s="65" t="s">
        <v>521</v>
      </c>
      <c r="G937" s="65" t="s">
        <v>512</v>
      </c>
      <c r="H937" s="84">
        <v>936</v>
      </c>
      <c r="I937" s="301">
        <v>36688455</v>
      </c>
      <c r="J937" s="302">
        <v>453.5</v>
      </c>
      <c r="K937" s="301">
        <v>31058657</v>
      </c>
      <c r="L937" s="302">
        <v>970</v>
      </c>
      <c r="M937" s="301">
        <v>49136174</v>
      </c>
      <c r="N937" s="302">
        <v>474</v>
      </c>
      <c r="O937" s="301">
        <v>26526655</v>
      </c>
      <c r="P937" s="302">
        <v>872</v>
      </c>
      <c r="Q937" s="301">
        <v>3564745</v>
      </c>
      <c r="R937" s="302">
        <v>790</v>
      </c>
      <c r="S937" s="301">
        <v>2719938</v>
      </c>
      <c r="T937" s="301">
        <f t="shared" si="14"/>
        <v>4495.5</v>
      </c>
      <c r="U937" s="303">
        <v>576</v>
      </c>
    </row>
    <row r="938" spans="1:21" x14ac:dyDescent="0.25">
      <c r="A938" s="300">
        <v>800165720</v>
      </c>
      <c r="B938" s="65" t="s">
        <v>1580</v>
      </c>
      <c r="C938" s="65" t="s">
        <v>580</v>
      </c>
      <c r="D938" s="65" t="s">
        <v>506</v>
      </c>
      <c r="E938" s="65" t="s">
        <v>520</v>
      </c>
      <c r="F938" s="65" t="s">
        <v>521</v>
      </c>
      <c r="G938" s="65" t="s">
        <v>564</v>
      </c>
      <c r="H938" s="296">
        <v>937</v>
      </c>
      <c r="I938" s="301">
        <v>36613535</v>
      </c>
      <c r="J938" s="302">
        <v>464.5</v>
      </c>
      <c r="K938" s="301">
        <v>29596274</v>
      </c>
      <c r="L938" s="302">
        <v>1425</v>
      </c>
      <c r="M938" s="301">
        <v>33270659</v>
      </c>
      <c r="N938" s="302">
        <v>919</v>
      </c>
      <c r="O938" s="301">
        <v>12950519</v>
      </c>
      <c r="P938" s="302">
        <v>1211</v>
      </c>
      <c r="Q938" s="301">
        <v>2369194</v>
      </c>
      <c r="R938" s="302">
        <v>851</v>
      </c>
      <c r="S938" s="301">
        <v>2485835</v>
      </c>
      <c r="T938" s="301">
        <f t="shared" si="14"/>
        <v>5807.5</v>
      </c>
      <c r="U938" s="303">
        <v>712</v>
      </c>
    </row>
    <row r="939" spans="1:21" x14ac:dyDescent="0.25">
      <c r="A939" s="300">
        <v>890321213</v>
      </c>
      <c r="B939" s="65" t="s">
        <v>1581</v>
      </c>
      <c r="C939" s="65" t="s">
        <v>1582</v>
      </c>
      <c r="D939" s="65" t="s">
        <v>544</v>
      </c>
      <c r="E939" s="65" t="s">
        <v>520</v>
      </c>
      <c r="F939" s="65" t="s">
        <v>521</v>
      </c>
      <c r="G939" s="65" t="s">
        <v>926</v>
      </c>
      <c r="H939" s="84">
        <v>938</v>
      </c>
      <c r="I939" s="301">
        <v>36568147</v>
      </c>
      <c r="J939" s="302">
        <v>455</v>
      </c>
      <c r="K939" s="301">
        <v>30833758</v>
      </c>
      <c r="L939" s="302">
        <v>1618</v>
      </c>
      <c r="M939" s="301">
        <v>28644138</v>
      </c>
      <c r="N939" s="302">
        <v>1829</v>
      </c>
      <c r="O939" s="301">
        <v>6393891</v>
      </c>
      <c r="P939" s="302">
        <v>2006</v>
      </c>
      <c r="Q939" s="301">
        <v>1337244</v>
      </c>
      <c r="R939" s="302">
        <v>1005</v>
      </c>
      <c r="S939" s="301">
        <v>1936277</v>
      </c>
      <c r="T939" s="301">
        <f t="shared" si="14"/>
        <v>7851</v>
      </c>
      <c r="U939" s="303">
        <v>934</v>
      </c>
    </row>
    <row r="940" spans="1:21" x14ac:dyDescent="0.25">
      <c r="A940" s="300">
        <v>860044136</v>
      </c>
      <c r="B940" s="65" t="s">
        <v>1583</v>
      </c>
      <c r="C940" s="65" t="s">
        <v>511</v>
      </c>
      <c r="D940" s="65" t="s">
        <v>511</v>
      </c>
      <c r="E940" s="65" t="s">
        <v>520</v>
      </c>
      <c r="F940" s="65" t="s">
        <v>521</v>
      </c>
      <c r="G940" s="65" t="s">
        <v>528</v>
      </c>
      <c r="H940" s="296">
        <v>939</v>
      </c>
      <c r="I940" s="301">
        <v>36395188</v>
      </c>
      <c r="J940" s="302">
        <v>880.5</v>
      </c>
      <c r="K940" s="301">
        <v>13162839</v>
      </c>
      <c r="L940" s="302">
        <v>1495</v>
      </c>
      <c r="M940" s="301">
        <v>31440661</v>
      </c>
      <c r="N940" s="302">
        <v>1119</v>
      </c>
      <c r="O940" s="301">
        <v>10497576</v>
      </c>
      <c r="P940" s="302">
        <v>859</v>
      </c>
      <c r="Q940" s="301">
        <v>3601695</v>
      </c>
      <c r="R940" s="302">
        <v>1162</v>
      </c>
      <c r="S940" s="301">
        <v>1625991</v>
      </c>
      <c r="T940" s="301">
        <f t="shared" si="14"/>
        <v>6454.5</v>
      </c>
      <c r="U940" s="303">
        <v>770</v>
      </c>
    </row>
    <row r="941" spans="1:21" x14ac:dyDescent="0.25">
      <c r="A941" s="300">
        <v>890900121</v>
      </c>
      <c r="B941" s="65" t="s">
        <v>1584</v>
      </c>
      <c r="C941" s="65" t="s">
        <v>770</v>
      </c>
      <c r="D941" s="65" t="s">
        <v>506</v>
      </c>
      <c r="E941" s="65" t="s">
        <v>507</v>
      </c>
      <c r="F941" s="65" t="s">
        <v>508</v>
      </c>
      <c r="G941" s="65" t="s">
        <v>690</v>
      </c>
      <c r="H941" s="84">
        <v>940</v>
      </c>
      <c r="I941" s="301">
        <v>36392521</v>
      </c>
      <c r="J941" s="302">
        <v>741</v>
      </c>
      <c r="K941" s="301">
        <v>16452219</v>
      </c>
      <c r="L941" s="302">
        <v>1189</v>
      </c>
      <c r="M941" s="301">
        <v>40193726</v>
      </c>
      <c r="N941" s="302">
        <v>950</v>
      </c>
      <c r="O941" s="301">
        <v>12494466</v>
      </c>
      <c r="P941" s="302">
        <v>1848</v>
      </c>
      <c r="Q941" s="301">
        <v>1468328</v>
      </c>
      <c r="R941" s="302">
        <v>2237</v>
      </c>
      <c r="S941" s="301">
        <v>680257</v>
      </c>
      <c r="T941" s="301">
        <f t="shared" si="14"/>
        <v>7905</v>
      </c>
      <c r="U941" s="303">
        <v>942</v>
      </c>
    </row>
    <row r="942" spans="1:21" x14ac:dyDescent="0.25">
      <c r="A942" s="300">
        <v>890404363</v>
      </c>
      <c r="B942" s="65" t="s">
        <v>1585</v>
      </c>
      <c r="C942" s="65" t="s">
        <v>620</v>
      </c>
      <c r="D942" s="65" t="s">
        <v>621</v>
      </c>
      <c r="E942" s="65" t="s">
        <v>520</v>
      </c>
      <c r="F942" s="65" t="s">
        <v>521</v>
      </c>
      <c r="G942" s="65" t="s">
        <v>528</v>
      </c>
      <c r="H942" s="296">
        <v>941</v>
      </c>
      <c r="I942" s="301">
        <v>36361194</v>
      </c>
      <c r="J942" s="302">
        <v>764</v>
      </c>
      <c r="K942" s="301">
        <v>15839323</v>
      </c>
      <c r="L942" s="302">
        <v>2482</v>
      </c>
      <c r="M942" s="301">
        <v>17742289</v>
      </c>
      <c r="N942" s="302">
        <v>2026</v>
      </c>
      <c r="O942" s="301">
        <v>5730882</v>
      </c>
      <c r="P942" s="302">
        <v>2174</v>
      </c>
      <c r="Q942" s="301">
        <v>1211059</v>
      </c>
      <c r="R942" s="302">
        <v>2845</v>
      </c>
      <c r="S942" s="301">
        <v>492507</v>
      </c>
      <c r="T942" s="301">
        <f t="shared" si="14"/>
        <v>11232</v>
      </c>
      <c r="U942" s="303">
        <v>1366</v>
      </c>
    </row>
    <row r="943" spans="1:21" x14ac:dyDescent="0.25">
      <c r="A943" s="300">
        <v>891401345</v>
      </c>
      <c r="B943" s="65" t="s">
        <v>1586</v>
      </c>
      <c r="C943" s="65" t="s">
        <v>780</v>
      </c>
      <c r="D943" s="65" t="s">
        <v>781</v>
      </c>
      <c r="E943" s="65" t="s">
        <v>520</v>
      </c>
      <c r="F943" s="65" t="s">
        <v>521</v>
      </c>
      <c r="G943" s="65" t="s">
        <v>694</v>
      </c>
      <c r="H943" s="84">
        <v>942</v>
      </c>
      <c r="I943" s="301">
        <v>36097813</v>
      </c>
      <c r="J943" s="302">
        <v>748.5</v>
      </c>
      <c r="K943" s="301">
        <v>16262123</v>
      </c>
      <c r="L943" s="302">
        <v>1119</v>
      </c>
      <c r="M943" s="301">
        <v>42619036</v>
      </c>
      <c r="N943" s="302">
        <v>990</v>
      </c>
      <c r="O943" s="301">
        <v>11906807</v>
      </c>
      <c r="P943" s="302">
        <v>1283</v>
      </c>
      <c r="Q943" s="301">
        <v>2240706</v>
      </c>
      <c r="R943" s="302">
        <v>2162</v>
      </c>
      <c r="S943" s="301">
        <v>724028</v>
      </c>
      <c r="T943" s="301">
        <f t="shared" si="14"/>
        <v>7244.5</v>
      </c>
      <c r="U943" s="303">
        <v>874</v>
      </c>
    </row>
    <row r="944" spans="1:21" x14ac:dyDescent="0.25">
      <c r="A944" s="300">
        <v>800125639</v>
      </c>
      <c r="B944" s="65" t="s">
        <v>1587</v>
      </c>
      <c r="C944" s="65" t="s">
        <v>511</v>
      </c>
      <c r="D944" s="65" t="s">
        <v>511</v>
      </c>
      <c r="E944" s="65" t="s">
        <v>520</v>
      </c>
      <c r="F944" s="65" t="s">
        <v>521</v>
      </c>
      <c r="G944" s="65" t="s">
        <v>556</v>
      </c>
      <c r="H944" s="296">
        <v>943</v>
      </c>
      <c r="I944" s="301">
        <v>36061320</v>
      </c>
      <c r="J944" s="302">
        <v>1166</v>
      </c>
      <c r="K944" s="301">
        <v>9129870</v>
      </c>
      <c r="L944" s="302">
        <v>1210</v>
      </c>
      <c r="M944" s="301">
        <v>39143753</v>
      </c>
      <c r="N944" s="302">
        <v>1144</v>
      </c>
      <c r="O944" s="301">
        <v>10245876</v>
      </c>
      <c r="P944" s="302">
        <v>1183</v>
      </c>
      <c r="Q944" s="301">
        <v>2455640</v>
      </c>
      <c r="R944" s="302">
        <v>1441</v>
      </c>
      <c r="S944" s="301">
        <v>1253891</v>
      </c>
      <c r="T944" s="301">
        <f t="shared" si="14"/>
        <v>7087</v>
      </c>
      <c r="U944" s="303">
        <v>849</v>
      </c>
    </row>
    <row r="945" spans="1:21" x14ac:dyDescent="0.25">
      <c r="A945" s="300">
        <v>860065278</v>
      </c>
      <c r="B945" s="65" t="s">
        <v>1588</v>
      </c>
      <c r="C945" s="65" t="s">
        <v>511</v>
      </c>
      <c r="D945" s="65" t="s">
        <v>511</v>
      </c>
      <c r="E945" s="65" t="s">
        <v>520</v>
      </c>
      <c r="F945" s="65" t="s">
        <v>521</v>
      </c>
      <c r="G945" s="65" t="s">
        <v>564</v>
      </c>
      <c r="H945" s="84">
        <v>944</v>
      </c>
      <c r="I945" s="301">
        <v>36035037</v>
      </c>
      <c r="J945" s="302">
        <v>872</v>
      </c>
      <c r="K945" s="301">
        <v>13369292</v>
      </c>
      <c r="L945" s="302">
        <v>1014</v>
      </c>
      <c r="M945" s="301">
        <v>46928786</v>
      </c>
      <c r="N945" s="302">
        <v>1306</v>
      </c>
      <c r="O945" s="301">
        <v>8973095</v>
      </c>
      <c r="P945" s="302">
        <v>1585</v>
      </c>
      <c r="Q945" s="301">
        <v>1759226</v>
      </c>
      <c r="R945" s="302">
        <v>2426</v>
      </c>
      <c r="S945" s="301">
        <v>618551</v>
      </c>
      <c r="T945" s="301">
        <f t="shared" si="14"/>
        <v>8147</v>
      </c>
      <c r="U945" s="303">
        <v>972</v>
      </c>
    </row>
    <row r="946" spans="1:21" x14ac:dyDescent="0.25">
      <c r="A946" s="300">
        <v>800194775</v>
      </c>
      <c r="B946" s="65" t="s">
        <v>1589</v>
      </c>
      <c r="C946" s="65" t="s">
        <v>899</v>
      </c>
      <c r="D946" s="65" t="s">
        <v>552</v>
      </c>
      <c r="E946" s="65" t="s">
        <v>520</v>
      </c>
      <c r="F946" s="65" t="s">
        <v>521</v>
      </c>
      <c r="G946" s="65" t="s">
        <v>564</v>
      </c>
      <c r="H946" s="296">
        <v>945</v>
      </c>
      <c r="I946" s="301">
        <v>35992535</v>
      </c>
      <c r="J946" s="302">
        <v>848.5</v>
      </c>
      <c r="K946" s="301">
        <v>13835619</v>
      </c>
      <c r="L946" s="302">
        <v>536</v>
      </c>
      <c r="M946" s="301">
        <v>88407137</v>
      </c>
      <c r="N946" s="302">
        <v>1161</v>
      </c>
      <c r="O946" s="301">
        <v>10058182</v>
      </c>
      <c r="P946" s="302">
        <v>826</v>
      </c>
      <c r="Q946" s="301">
        <v>3806586</v>
      </c>
      <c r="R946" s="302">
        <v>1065</v>
      </c>
      <c r="S946" s="301">
        <v>1820805</v>
      </c>
      <c r="T946" s="301">
        <f t="shared" si="14"/>
        <v>5381.5</v>
      </c>
      <c r="U946" s="303">
        <v>661</v>
      </c>
    </row>
    <row r="947" spans="1:21" x14ac:dyDescent="0.25">
      <c r="A947" s="300">
        <v>860402328</v>
      </c>
      <c r="B947" s="65" t="s">
        <v>1590</v>
      </c>
      <c r="C947" s="65" t="s">
        <v>1001</v>
      </c>
      <c r="D947" s="65" t="s">
        <v>552</v>
      </c>
      <c r="E947" s="65" t="s">
        <v>520</v>
      </c>
      <c r="F947" s="65" t="s">
        <v>521</v>
      </c>
      <c r="G947" s="65" t="s">
        <v>690</v>
      </c>
      <c r="H947" s="84">
        <v>946</v>
      </c>
      <c r="I947" s="301">
        <v>35981673</v>
      </c>
      <c r="J947" s="302">
        <v>696</v>
      </c>
      <c r="K947" s="301">
        <v>17808271</v>
      </c>
      <c r="L947" s="302">
        <v>1374</v>
      </c>
      <c r="M947" s="301">
        <v>34402111</v>
      </c>
      <c r="N947" s="302">
        <v>1547</v>
      </c>
      <c r="O947" s="301">
        <v>7685271</v>
      </c>
      <c r="P947" s="302">
        <v>966</v>
      </c>
      <c r="Q947" s="301">
        <v>3147005</v>
      </c>
      <c r="R947" s="302">
        <v>2906</v>
      </c>
      <c r="S947" s="301">
        <v>478270</v>
      </c>
      <c r="T947" s="301">
        <f t="shared" si="14"/>
        <v>8435</v>
      </c>
      <c r="U947" s="303">
        <v>1009</v>
      </c>
    </row>
    <row r="948" spans="1:21" x14ac:dyDescent="0.25">
      <c r="A948" s="300">
        <v>830041054</v>
      </c>
      <c r="B948" s="65" t="s">
        <v>1591</v>
      </c>
      <c r="C948" s="65" t="s">
        <v>511</v>
      </c>
      <c r="D948" s="65" t="s">
        <v>511</v>
      </c>
      <c r="E948" s="65" t="s">
        <v>520</v>
      </c>
      <c r="F948" s="65" t="s">
        <v>521</v>
      </c>
      <c r="G948" s="65" t="s">
        <v>528</v>
      </c>
      <c r="H948" s="296">
        <v>947</v>
      </c>
      <c r="I948" s="301">
        <v>35966315</v>
      </c>
      <c r="J948" s="302">
        <v>886</v>
      </c>
      <c r="K948" s="301">
        <v>13040642</v>
      </c>
      <c r="L948" s="302">
        <v>1085</v>
      </c>
      <c r="M948" s="301">
        <v>43676099</v>
      </c>
      <c r="N948" s="302">
        <v>715</v>
      </c>
      <c r="O948" s="301">
        <v>16831856</v>
      </c>
      <c r="P948" s="302">
        <v>726</v>
      </c>
      <c r="Q948" s="301">
        <v>4459687</v>
      </c>
      <c r="R948" s="302">
        <v>563</v>
      </c>
      <c r="S948" s="301">
        <v>4286670</v>
      </c>
      <c r="T948" s="301">
        <f t="shared" si="14"/>
        <v>4922</v>
      </c>
      <c r="U948" s="303">
        <v>620</v>
      </c>
    </row>
    <row r="949" spans="1:21" x14ac:dyDescent="0.25">
      <c r="A949" s="300">
        <v>817000465</v>
      </c>
      <c r="B949" s="65" t="s">
        <v>1592</v>
      </c>
      <c r="C949" s="65" t="s">
        <v>727</v>
      </c>
      <c r="D949" s="65" t="s">
        <v>714</v>
      </c>
      <c r="E949" s="65" t="s">
        <v>520</v>
      </c>
      <c r="F949" s="65" t="s">
        <v>521</v>
      </c>
      <c r="G949" s="65" t="s">
        <v>931</v>
      </c>
      <c r="H949" s="84">
        <v>948</v>
      </c>
      <c r="I949" s="301">
        <v>35941105</v>
      </c>
      <c r="J949" s="302">
        <v>670.5</v>
      </c>
      <c r="K949" s="301">
        <v>18705359</v>
      </c>
      <c r="L949" s="302">
        <v>5633</v>
      </c>
      <c r="M949" s="301">
        <v>6321748</v>
      </c>
      <c r="N949" s="302">
        <v>2867</v>
      </c>
      <c r="O949" s="301">
        <v>3765230</v>
      </c>
      <c r="P949" s="302">
        <v>885</v>
      </c>
      <c r="Q949" s="301">
        <v>3489110</v>
      </c>
      <c r="R949" s="302">
        <v>693</v>
      </c>
      <c r="S949" s="301">
        <v>3286725</v>
      </c>
      <c r="T949" s="301">
        <f t="shared" si="14"/>
        <v>11696.5</v>
      </c>
      <c r="U949" s="303">
        <v>1423</v>
      </c>
    </row>
    <row r="950" spans="1:21" x14ac:dyDescent="0.25">
      <c r="A950" s="300">
        <v>860005813</v>
      </c>
      <c r="B950" s="65" t="s">
        <v>1593</v>
      </c>
      <c r="C950" s="65" t="s">
        <v>511</v>
      </c>
      <c r="D950" s="65" t="s">
        <v>511</v>
      </c>
      <c r="E950" s="65" t="s">
        <v>520</v>
      </c>
      <c r="F950" s="65" t="s">
        <v>521</v>
      </c>
      <c r="G950" s="65" t="s">
        <v>624</v>
      </c>
      <c r="H950" s="296">
        <v>949</v>
      </c>
      <c r="I950" s="301">
        <v>35904221</v>
      </c>
      <c r="J950" s="302">
        <v>1263</v>
      </c>
      <c r="K950" s="301">
        <v>8119502</v>
      </c>
      <c r="L950" s="302">
        <v>934</v>
      </c>
      <c r="M950" s="301">
        <v>51536147</v>
      </c>
      <c r="N950" s="302">
        <v>235</v>
      </c>
      <c r="O950" s="301">
        <v>51536147</v>
      </c>
      <c r="P950" s="302">
        <v>379</v>
      </c>
      <c r="Q950" s="301">
        <v>9874164</v>
      </c>
      <c r="R950" s="302">
        <v>416</v>
      </c>
      <c r="S950" s="301">
        <v>6415241</v>
      </c>
      <c r="T950" s="301">
        <f t="shared" si="14"/>
        <v>4176</v>
      </c>
      <c r="U950" s="303">
        <v>537</v>
      </c>
    </row>
    <row r="951" spans="1:21" x14ac:dyDescent="0.25">
      <c r="A951" s="300">
        <v>816006799</v>
      </c>
      <c r="B951" s="65" t="s">
        <v>1594</v>
      </c>
      <c r="C951" s="65" t="s">
        <v>780</v>
      </c>
      <c r="D951" s="65" t="s">
        <v>781</v>
      </c>
      <c r="E951" s="65" t="s">
        <v>520</v>
      </c>
      <c r="F951" s="65" t="s">
        <v>521</v>
      </c>
      <c r="G951" s="65" t="s">
        <v>618</v>
      </c>
      <c r="H951" s="84">
        <v>950</v>
      </c>
      <c r="I951" s="301">
        <v>35870551</v>
      </c>
      <c r="J951" s="302">
        <v>946.5</v>
      </c>
      <c r="K951" s="301">
        <v>12050081</v>
      </c>
      <c r="L951" s="302">
        <v>733</v>
      </c>
      <c r="M951" s="301">
        <v>65975784</v>
      </c>
      <c r="N951" s="302">
        <v>1324</v>
      </c>
      <c r="O951" s="301">
        <v>8873564</v>
      </c>
      <c r="P951" s="302">
        <v>970</v>
      </c>
      <c r="Q951" s="301">
        <v>3134401</v>
      </c>
      <c r="R951" s="302">
        <v>973</v>
      </c>
      <c r="S951" s="301">
        <v>2042716</v>
      </c>
      <c r="T951" s="301">
        <f t="shared" si="14"/>
        <v>5896.5</v>
      </c>
      <c r="U951" s="303">
        <v>717</v>
      </c>
    </row>
    <row r="952" spans="1:21" x14ac:dyDescent="0.25">
      <c r="A952" s="300">
        <v>860501145</v>
      </c>
      <c r="B952" s="65" t="s">
        <v>1595</v>
      </c>
      <c r="C952" s="65" t="s">
        <v>511</v>
      </c>
      <c r="D952" s="65" t="s">
        <v>511</v>
      </c>
      <c r="E952" s="65" t="s">
        <v>520</v>
      </c>
      <c r="F952" s="65" t="s">
        <v>521</v>
      </c>
      <c r="G952" s="65" t="s">
        <v>525</v>
      </c>
      <c r="H952" s="296">
        <v>951</v>
      </c>
      <c r="I952" s="301">
        <v>35827736</v>
      </c>
      <c r="J952" s="302">
        <v>744</v>
      </c>
      <c r="K952" s="301">
        <v>16336713</v>
      </c>
      <c r="L952" s="302">
        <v>695</v>
      </c>
      <c r="M952" s="301">
        <v>69268305</v>
      </c>
      <c r="N952" s="302">
        <v>1526</v>
      </c>
      <c r="O952" s="301">
        <v>7765168</v>
      </c>
      <c r="P952" s="302">
        <v>954</v>
      </c>
      <c r="Q952" s="301">
        <v>3180143</v>
      </c>
      <c r="R952" s="302">
        <v>4468</v>
      </c>
      <c r="S952" s="301">
        <v>250613</v>
      </c>
      <c r="T952" s="301">
        <f t="shared" si="14"/>
        <v>9338</v>
      </c>
      <c r="U952" s="303">
        <v>1127</v>
      </c>
    </row>
    <row r="953" spans="1:21" x14ac:dyDescent="0.25">
      <c r="A953" s="300">
        <v>860068255</v>
      </c>
      <c r="B953" s="65" t="s">
        <v>1596</v>
      </c>
      <c r="C953" s="65" t="s">
        <v>511</v>
      </c>
      <c r="D953" s="65" t="s">
        <v>511</v>
      </c>
      <c r="E953" s="65" t="s">
        <v>520</v>
      </c>
      <c r="F953" s="65" t="s">
        <v>521</v>
      </c>
      <c r="G953" s="65" t="s">
        <v>624</v>
      </c>
      <c r="H953" s="84">
        <v>952</v>
      </c>
      <c r="I953" s="301">
        <v>35809426</v>
      </c>
      <c r="J953" s="302">
        <v>1018</v>
      </c>
      <c r="K953" s="301">
        <v>10957780</v>
      </c>
      <c r="L953" s="302">
        <v>376</v>
      </c>
      <c r="M953" s="301">
        <v>119584847</v>
      </c>
      <c r="N953" s="302">
        <v>1125</v>
      </c>
      <c r="O953" s="301">
        <v>10463126</v>
      </c>
      <c r="P953" s="302">
        <v>1064</v>
      </c>
      <c r="Q953" s="301">
        <v>2786922</v>
      </c>
      <c r="R953" s="302">
        <v>2508</v>
      </c>
      <c r="S953" s="301">
        <v>586344</v>
      </c>
      <c r="T953" s="301">
        <f t="shared" si="14"/>
        <v>7043</v>
      </c>
      <c r="U953" s="303">
        <v>844</v>
      </c>
    </row>
    <row r="954" spans="1:21" x14ac:dyDescent="0.25">
      <c r="A954" s="300">
        <v>860070698</v>
      </c>
      <c r="B954" s="65" t="s">
        <v>1597</v>
      </c>
      <c r="C954" s="65" t="s">
        <v>511</v>
      </c>
      <c r="D954" s="65" t="s">
        <v>511</v>
      </c>
      <c r="E954" s="65" t="s">
        <v>520</v>
      </c>
      <c r="F954" s="65" t="s">
        <v>521</v>
      </c>
      <c r="G954" s="65" t="s">
        <v>564</v>
      </c>
      <c r="H954" s="296">
        <v>953</v>
      </c>
      <c r="I954" s="301">
        <v>35595534</v>
      </c>
      <c r="J954" s="302">
        <v>531.5</v>
      </c>
      <c r="K954" s="301">
        <v>25165035</v>
      </c>
      <c r="L954" s="302">
        <v>835</v>
      </c>
      <c r="M954" s="301">
        <v>57716118</v>
      </c>
      <c r="N954" s="302">
        <v>488</v>
      </c>
      <c r="O954" s="301">
        <v>25579742</v>
      </c>
      <c r="P954" s="302">
        <v>313</v>
      </c>
      <c r="Q954" s="301">
        <v>12352213</v>
      </c>
      <c r="R954" s="302">
        <v>481</v>
      </c>
      <c r="S954" s="301">
        <v>5308885</v>
      </c>
      <c r="T954" s="301">
        <f t="shared" si="14"/>
        <v>3601.5</v>
      </c>
      <c r="U954" s="303">
        <v>459</v>
      </c>
    </row>
    <row r="955" spans="1:21" x14ac:dyDescent="0.25">
      <c r="A955" s="300">
        <v>890100118</v>
      </c>
      <c r="B955" s="65" t="s">
        <v>1598</v>
      </c>
      <c r="C955" s="65" t="s">
        <v>585</v>
      </c>
      <c r="D955" s="65" t="s">
        <v>586</v>
      </c>
      <c r="E955" s="65" t="s">
        <v>520</v>
      </c>
      <c r="F955" s="65" t="s">
        <v>521</v>
      </c>
      <c r="G955" s="65" t="s">
        <v>525</v>
      </c>
      <c r="H955" s="84">
        <v>954</v>
      </c>
      <c r="I955" s="301">
        <v>35435497</v>
      </c>
      <c r="J955" s="302">
        <v>701</v>
      </c>
      <c r="K955" s="301">
        <v>17668173</v>
      </c>
      <c r="L955" s="302">
        <v>1115</v>
      </c>
      <c r="M955" s="301">
        <v>42691004</v>
      </c>
      <c r="N955" s="302">
        <v>1430</v>
      </c>
      <c r="O955" s="301">
        <v>8165766</v>
      </c>
      <c r="P955" s="302">
        <v>1498</v>
      </c>
      <c r="Q955" s="301">
        <v>1869654</v>
      </c>
      <c r="R955" s="302">
        <v>3190</v>
      </c>
      <c r="S955" s="301">
        <v>420108</v>
      </c>
      <c r="T955" s="301">
        <f t="shared" si="14"/>
        <v>8888</v>
      </c>
      <c r="U955" s="303">
        <v>1070</v>
      </c>
    </row>
    <row r="956" spans="1:21" x14ac:dyDescent="0.25">
      <c r="A956" s="300">
        <v>830075064</v>
      </c>
      <c r="B956" s="65" t="s">
        <v>1599</v>
      </c>
      <c r="C956" s="65" t="s">
        <v>511</v>
      </c>
      <c r="D956" s="65" t="s">
        <v>511</v>
      </c>
      <c r="E956" s="65" t="s">
        <v>520</v>
      </c>
      <c r="F956" s="65" t="s">
        <v>521</v>
      </c>
      <c r="G956" s="65" t="s">
        <v>707</v>
      </c>
      <c r="H956" s="296">
        <v>955</v>
      </c>
      <c r="I956" s="301">
        <v>35427087</v>
      </c>
      <c r="J956" s="302">
        <v>502.5</v>
      </c>
      <c r="K956" s="301">
        <v>26774790</v>
      </c>
      <c r="L956" s="302">
        <v>2062</v>
      </c>
      <c r="M956" s="301">
        <v>21841141</v>
      </c>
      <c r="N956" s="302">
        <v>2249</v>
      </c>
      <c r="O956" s="301">
        <v>5005333</v>
      </c>
      <c r="P956" s="302">
        <v>1012</v>
      </c>
      <c r="Q956" s="301">
        <v>2973514</v>
      </c>
      <c r="R956" s="302">
        <v>4884</v>
      </c>
      <c r="S956" s="301">
        <v>219113</v>
      </c>
      <c r="T956" s="301">
        <f t="shared" si="14"/>
        <v>11664.5</v>
      </c>
      <c r="U956" s="303">
        <v>1421</v>
      </c>
    </row>
    <row r="957" spans="1:21" x14ac:dyDescent="0.25">
      <c r="A957" s="300">
        <v>800214432</v>
      </c>
      <c r="B957" s="65" t="s">
        <v>1600</v>
      </c>
      <c r="C957" s="65" t="s">
        <v>1601</v>
      </c>
      <c r="D957" s="65" t="s">
        <v>1386</v>
      </c>
      <c r="E957" s="65" t="s">
        <v>520</v>
      </c>
      <c r="F957" s="65" t="s">
        <v>736</v>
      </c>
      <c r="G957" s="65" t="s">
        <v>522</v>
      </c>
      <c r="H957" s="84">
        <v>956</v>
      </c>
      <c r="I957" s="301">
        <v>35314587</v>
      </c>
      <c r="J957" s="302">
        <v>551</v>
      </c>
      <c r="K957" s="301">
        <v>24063606</v>
      </c>
      <c r="L957" s="302">
        <v>1995</v>
      </c>
      <c r="M957" s="301">
        <v>22735495</v>
      </c>
      <c r="N957" s="302">
        <v>2827</v>
      </c>
      <c r="O957" s="301">
        <v>3834029</v>
      </c>
      <c r="P957" s="302">
        <v>1035</v>
      </c>
      <c r="Q957" s="301">
        <v>2872224</v>
      </c>
      <c r="R957" s="302">
        <v>554</v>
      </c>
      <c r="S957" s="301">
        <v>4360950</v>
      </c>
      <c r="T957" s="301">
        <f t="shared" si="14"/>
        <v>7918</v>
      </c>
      <c r="U957" s="303">
        <v>948</v>
      </c>
    </row>
    <row r="958" spans="1:21" x14ac:dyDescent="0.25">
      <c r="A958" s="300">
        <v>890927434</v>
      </c>
      <c r="B958" s="65" t="s">
        <v>1602</v>
      </c>
      <c r="C958" s="65" t="s">
        <v>505</v>
      </c>
      <c r="D958" s="65" t="s">
        <v>506</v>
      </c>
      <c r="E958" s="65" t="s">
        <v>520</v>
      </c>
      <c r="F958" s="65" t="s">
        <v>521</v>
      </c>
      <c r="G958" s="65" t="s">
        <v>509</v>
      </c>
      <c r="H958" s="296">
        <v>957</v>
      </c>
      <c r="I958" s="301">
        <v>35305398</v>
      </c>
      <c r="J958" s="302">
        <v>410.5</v>
      </c>
      <c r="K958" s="301">
        <v>35286357</v>
      </c>
      <c r="L958" s="302">
        <v>4451</v>
      </c>
      <c r="M958" s="301">
        <v>8788025</v>
      </c>
      <c r="N958" s="302">
        <v>1347</v>
      </c>
      <c r="O958" s="301">
        <v>8788025</v>
      </c>
      <c r="P958" s="302">
        <v>427</v>
      </c>
      <c r="Q958" s="301">
        <v>8484895</v>
      </c>
      <c r="R958" s="302">
        <v>476</v>
      </c>
      <c r="S958" s="301">
        <v>5351646</v>
      </c>
      <c r="T958" s="301">
        <f t="shared" si="14"/>
        <v>8068.5</v>
      </c>
      <c r="U958" s="303">
        <v>966</v>
      </c>
    </row>
    <row r="959" spans="1:21" x14ac:dyDescent="0.25">
      <c r="A959" s="300">
        <v>860045379</v>
      </c>
      <c r="B959" s="65" t="s">
        <v>1603</v>
      </c>
      <c r="C959" s="65" t="s">
        <v>511</v>
      </c>
      <c r="D959" s="65" t="s">
        <v>511</v>
      </c>
      <c r="E959" s="65" t="s">
        <v>520</v>
      </c>
      <c r="F959" s="65" t="s">
        <v>521</v>
      </c>
      <c r="G959" s="65" t="s">
        <v>1235</v>
      </c>
      <c r="H959" s="84">
        <v>958</v>
      </c>
      <c r="I959" s="301">
        <v>35205303</v>
      </c>
      <c r="J959" s="302">
        <v>553</v>
      </c>
      <c r="K959" s="301">
        <v>23968623</v>
      </c>
      <c r="L959" s="302">
        <v>1348</v>
      </c>
      <c r="M959" s="301">
        <v>34947881</v>
      </c>
      <c r="N959" s="302">
        <v>1098</v>
      </c>
      <c r="O959" s="301">
        <v>10723443</v>
      </c>
      <c r="P959" s="302">
        <v>1795</v>
      </c>
      <c r="Q959" s="301">
        <v>1511292</v>
      </c>
      <c r="R959" s="302">
        <v>3650</v>
      </c>
      <c r="S959" s="301">
        <v>341376</v>
      </c>
      <c r="T959" s="301">
        <f t="shared" si="14"/>
        <v>9402</v>
      </c>
      <c r="U959" s="303">
        <v>1138</v>
      </c>
    </row>
    <row r="960" spans="1:21" x14ac:dyDescent="0.25">
      <c r="A960" s="300">
        <v>890930534</v>
      </c>
      <c r="B960" s="65" t="s">
        <v>1604</v>
      </c>
      <c r="C960" s="65" t="s">
        <v>844</v>
      </c>
      <c r="D960" s="65" t="s">
        <v>506</v>
      </c>
      <c r="E960" s="65" t="s">
        <v>520</v>
      </c>
      <c r="F960" s="65" t="s">
        <v>521</v>
      </c>
      <c r="G960" s="65" t="s">
        <v>813</v>
      </c>
      <c r="H960" s="296">
        <v>959</v>
      </c>
      <c r="I960" s="301">
        <v>35197457</v>
      </c>
      <c r="J960" s="302">
        <v>708</v>
      </c>
      <c r="K960" s="301">
        <v>17497369</v>
      </c>
      <c r="L960" s="302">
        <v>874</v>
      </c>
      <c r="M960" s="301">
        <v>55330350</v>
      </c>
      <c r="N960" s="302">
        <v>1073</v>
      </c>
      <c r="O960" s="301">
        <v>10899739</v>
      </c>
      <c r="P960" s="302">
        <v>902</v>
      </c>
      <c r="Q960" s="301">
        <v>3427068</v>
      </c>
      <c r="R960" s="302">
        <v>1283</v>
      </c>
      <c r="S960" s="301">
        <v>1456661</v>
      </c>
      <c r="T960" s="301">
        <f t="shared" si="14"/>
        <v>5799</v>
      </c>
      <c r="U960" s="303">
        <v>714</v>
      </c>
    </row>
    <row r="961" spans="1:21" x14ac:dyDescent="0.25">
      <c r="A961" s="300">
        <v>890900331</v>
      </c>
      <c r="B961" s="65" t="s">
        <v>1605</v>
      </c>
      <c r="C961" s="65" t="s">
        <v>505</v>
      </c>
      <c r="D961" s="65" t="s">
        <v>506</v>
      </c>
      <c r="E961" s="65" t="s">
        <v>520</v>
      </c>
      <c r="F961" s="65" t="s">
        <v>521</v>
      </c>
      <c r="G961" s="65" t="s">
        <v>690</v>
      </c>
      <c r="H961" s="84">
        <v>960</v>
      </c>
      <c r="I961" s="301">
        <v>35135673</v>
      </c>
      <c r="J961" s="302">
        <v>547.5</v>
      </c>
      <c r="K961" s="301">
        <v>24300689</v>
      </c>
      <c r="L961" s="302">
        <v>2428</v>
      </c>
      <c r="M961" s="301">
        <v>18105852</v>
      </c>
      <c r="N961" s="302">
        <v>1899</v>
      </c>
      <c r="O961" s="301">
        <v>6150076</v>
      </c>
      <c r="P961" s="302">
        <v>1454</v>
      </c>
      <c r="Q961" s="301">
        <v>1940532</v>
      </c>
      <c r="R961" s="302">
        <v>2511</v>
      </c>
      <c r="S961" s="301">
        <v>585603</v>
      </c>
      <c r="T961" s="301">
        <f t="shared" si="14"/>
        <v>9799.5</v>
      </c>
      <c r="U961" s="303">
        <v>1193</v>
      </c>
    </row>
    <row r="962" spans="1:21" x14ac:dyDescent="0.25">
      <c r="A962" s="300">
        <v>860513318</v>
      </c>
      <c r="B962" s="65" t="s">
        <v>1606</v>
      </c>
      <c r="C962" s="65" t="s">
        <v>511</v>
      </c>
      <c r="D962" s="65" t="s">
        <v>511</v>
      </c>
      <c r="E962" s="65" t="s">
        <v>520</v>
      </c>
      <c r="F962" s="65" t="s">
        <v>521</v>
      </c>
      <c r="G962" s="65" t="s">
        <v>707</v>
      </c>
      <c r="H962" s="296">
        <v>961</v>
      </c>
      <c r="I962" s="301">
        <v>35114417</v>
      </c>
      <c r="J962" s="302">
        <v>636.5</v>
      </c>
      <c r="K962" s="301">
        <v>20173140</v>
      </c>
      <c r="L962" s="302">
        <v>639</v>
      </c>
      <c r="M962" s="301">
        <v>74764094</v>
      </c>
      <c r="N962" s="302">
        <v>1121</v>
      </c>
      <c r="O962" s="301">
        <v>10471431</v>
      </c>
      <c r="P962" s="302">
        <v>745</v>
      </c>
      <c r="Q962" s="301">
        <v>4316998</v>
      </c>
      <c r="R962" s="302">
        <v>916</v>
      </c>
      <c r="S962" s="301">
        <v>2214956</v>
      </c>
      <c r="T962" s="301">
        <f t="shared" ref="T962:T1025" si="15">SUM(H962+J962+L962+N962+P962+R962)</f>
        <v>5018.5</v>
      </c>
      <c r="U962" s="303">
        <v>637</v>
      </c>
    </row>
    <row r="963" spans="1:21" x14ac:dyDescent="0.25">
      <c r="A963" s="300">
        <v>890200346</v>
      </c>
      <c r="B963" s="65" t="s">
        <v>1607</v>
      </c>
      <c r="C963" s="65" t="s">
        <v>511</v>
      </c>
      <c r="D963" s="65" t="s">
        <v>511</v>
      </c>
      <c r="E963" s="65" t="s">
        <v>520</v>
      </c>
      <c r="F963" s="65" t="s">
        <v>521</v>
      </c>
      <c r="G963" s="65" t="s">
        <v>528</v>
      </c>
      <c r="H963" s="84">
        <v>962</v>
      </c>
      <c r="I963" s="301">
        <v>35098535</v>
      </c>
      <c r="J963" s="302">
        <v>763.5</v>
      </c>
      <c r="K963" s="301">
        <v>15843519</v>
      </c>
      <c r="L963" s="302">
        <v>3110</v>
      </c>
      <c r="M963" s="301">
        <v>13572562</v>
      </c>
      <c r="N963" s="302">
        <v>1486</v>
      </c>
      <c r="O963" s="301">
        <v>7906481</v>
      </c>
      <c r="P963" s="302">
        <v>2456</v>
      </c>
      <c r="Q963" s="301">
        <v>1023148</v>
      </c>
      <c r="R963" s="302">
        <v>3781</v>
      </c>
      <c r="S963" s="301">
        <v>323376</v>
      </c>
      <c r="T963" s="301">
        <f t="shared" si="15"/>
        <v>12558.5</v>
      </c>
      <c r="U963" s="303">
        <v>1546</v>
      </c>
    </row>
    <row r="964" spans="1:21" x14ac:dyDescent="0.25">
      <c r="A964" s="300">
        <v>860076919</v>
      </c>
      <c r="B964" s="65" t="s">
        <v>1608</v>
      </c>
      <c r="C964" s="65" t="s">
        <v>511</v>
      </c>
      <c r="D964" s="65" t="s">
        <v>511</v>
      </c>
      <c r="E964" s="65" t="s">
        <v>520</v>
      </c>
      <c r="F964" s="65" t="s">
        <v>521</v>
      </c>
      <c r="G964" s="65" t="s">
        <v>1479</v>
      </c>
      <c r="H964" s="296">
        <v>963</v>
      </c>
      <c r="I964" s="301">
        <v>35095481</v>
      </c>
      <c r="J964" s="302">
        <v>655.5</v>
      </c>
      <c r="K964" s="301">
        <v>19464569</v>
      </c>
      <c r="L964" s="302">
        <v>621</v>
      </c>
      <c r="M964" s="301">
        <v>76853085</v>
      </c>
      <c r="N964" s="302">
        <v>313</v>
      </c>
      <c r="O964" s="301">
        <v>39227517</v>
      </c>
      <c r="P964" s="302">
        <v>425</v>
      </c>
      <c r="Q964" s="301">
        <v>8539346</v>
      </c>
      <c r="R964" s="302">
        <v>1027</v>
      </c>
      <c r="S964" s="301">
        <v>1897691</v>
      </c>
      <c r="T964" s="301">
        <f t="shared" si="15"/>
        <v>4004.5</v>
      </c>
      <c r="U964" s="303">
        <v>517</v>
      </c>
    </row>
    <row r="965" spans="1:21" x14ac:dyDescent="0.25">
      <c r="A965" s="300">
        <v>800026092</v>
      </c>
      <c r="B965" s="65" t="s">
        <v>1609</v>
      </c>
      <c r="C965" s="65" t="s">
        <v>580</v>
      </c>
      <c r="D965" s="65" t="s">
        <v>506</v>
      </c>
      <c r="E965" s="65" t="s">
        <v>520</v>
      </c>
      <c r="F965" s="65" t="s">
        <v>521</v>
      </c>
      <c r="G965" s="65" t="s">
        <v>605</v>
      </c>
      <c r="H965" s="84">
        <v>964</v>
      </c>
      <c r="I965" s="301">
        <v>35071437</v>
      </c>
      <c r="J965" s="302">
        <v>698.5</v>
      </c>
      <c r="K965" s="301">
        <v>17749510</v>
      </c>
      <c r="L965" s="302">
        <v>824</v>
      </c>
      <c r="M965" s="301">
        <v>58394582</v>
      </c>
      <c r="N965" s="302">
        <v>696</v>
      </c>
      <c r="O965" s="301">
        <v>17437718</v>
      </c>
      <c r="P965" s="302">
        <v>334</v>
      </c>
      <c r="Q965" s="301">
        <v>11616732</v>
      </c>
      <c r="R965" s="302">
        <v>438</v>
      </c>
      <c r="S965" s="301">
        <v>6075864</v>
      </c>
      <c r="T965" s="301">
        <f t="shared" si="15"/>
        <v>3954.5</v>
      </c>
      <c r="U965" s="303">
        <v>510</v>
      </c>
    </row>
    <row r="966" spans="1:21" x14ac:dyDescent="0.25">
      <c r="A966" s="300">
        <v>860000760</v>
      </c>
      <c r="B966" s="65" t="s">
        <v>1610</v>
      </c>
      <c r="C966" s="65" t="s">
        <v>511</v>
      </c>
      <c r="D966" s="65" t="s">
        <v>511</v>
      </c>
      <c r="E966" s="65" t="s">
        <v>520</v>
      </c>
      <c r="F966" s="65" t="s">
        <v>521</v>
      </c>
      <c r="G966" s="65" t="s">
        <v>605</v>
      </c>
      <c r="H966" s="296">
        <v>965</v>
      </c>
      <c r="I966" s="301">
        <v>35069903</v>
      </c>
      <c r="J966" s="302">
        <v>684.5</v>
      </c>
      <c r="K966" s="301">
        <v>18157637</v>
      </c>
      <c r="L966" s="302">
        <v>1287</v>
      </c>
      <c r="M966" s="301">
        <v>36565360</v>
      </c>
      <c r="N966" s="302">
        <v>567</v>
      </c>
      <c r="O966" s="301">
        <v>22361290</v>
      </c>
      <c r="P966" s="302">
        <v>686</v>
      </c>
      <c r="Q966" s="301">
        <v>4726175</v>
      </c>
      <c r="R966" s="302">
        <v>4872</v>
      </c>
      <c r="S966" s="301">
        <v>219563</v>
      </c>
      <c r="T966" s="301">
        <f t="shared" si="15"/>
        <v>9061.5</v>
      </c>
      <c r="U966" s="303">
        <v>1092</v>
      </c>
    </row>
    <row r="967" spans="1:21" x14ac:dyDescent="0.25">
      <c r="A967" s="300">
        <v>830513134</v>
      </c>
      <c r="B967" s="65" t="s">
        <v>1611</v>
      </c>
      <c r="C967" s="65" t="s">
        <v>511</v>
      </c>
      <c r="D967" s="65" t="s">
        <v>511</v>
      </c>
      <c r="E967" s="65" t="s">
        <v>520</v>
      </c>
      <c r="F967" s="65" t="s">
        <v>521</v>
      </c>
      <c r="G967" s="65" t="s">
        <v>564</v>
      </c>
      <c r="H967" s="84">
        <v>966</v>
      </c>
      <c r="I967" s="301">
        <v>34995575</v>
      </c>
      <c r="J967" s="302">
        <v>2023</v>
      </c>
      <c r="K967" s="301">
        <v>4260275</v>
      </c>
      <c r="L967" s="302">
        <v>789</v>
      </c>
      <c r="M967" s="301">
        <v>61164466</v>
      </c>
      <c r="N967" s="302">
        <v>806</v>
      </c>
      <c r="O967" s="301">
        <v>14740978</v>
      </c>
      <c r="P967" s="302">
        <v>987</v>
      </c>
      <c r="Q967" s="301">
        <v>3045077</v>
      </c>
      <c r="R967" s="302">
        <v>946</v>
      </c>
      <c r="S967" s="301">
        <v>2111091</v>
      </c>
      <c r="T967" s="301">
        <f t="shared" si="15"/>
        <v>6517</v>
      </c>
      <c r="U967" s="303">
        <v>785</v>
      </c>
    </row>
    <row r="968" spans="1:21" x14ac:dyDescent="0.25">
      <c r="A968" s="300">
        <v>800100610</v>
      </c>
      <c r="B968" s="65" t="s">
        <v>1612</v>
      </c>
      <c r="C968" s="65" t="s">
        <v>511</v>
      </c>
      <c r="D968" s="65" t="s">
        <v>511</v>
      </c>
      <c r="E968" s="65" t="s">
        <v>520</v>
      </c>
      <c r="F968" s="65" t="s">
        <v>521</v>
      </c>
      <c r="G968" s="65" t="s">
        <v>564</v>
      </c>
      <c r="H968" s="296">
        <v>967</v>
      </c>
      <c r="I968" s="301">
        <v>34981197</v>
      </c>
      <c r="J968" s="302">
        <v>647.5</v>
      </c>
      <c r="K968" s="301">
        <v>19759074</v>
      </c>
      <c r="L968" s="302">
        <v>783</v>
      </c>
      <c r="M968" s="301">
        <v>61428702</v>
      </c>
      <c r="N968" s="302">
        <v>417</v>
      </c>
      <c r="O968" s="301">
        <v>30255362</v>
      </c>
      <c r="P968" s="302">
        <v>504</v>
      </c>
      <c r="Q968" s="301">
        <v>6729679</v>
      </c>
      <c r="R968" s="302">
        <v>789</v>
      </c>
      <c r="S968" s="301">
        <v>2725531</v>
      </c>
      <c r="T968" s="301">
        <f t="shared" si="15"/>
        <v>4107.5</v>
      </c>
      <c r="U968" s="303">
        <v>530</v>
      </c>
    </row>
    <row r="969" spans="1:21" x14ac:dyDescent="0.25">
      <c r="A969" s="300">
        <v>800243991</v>
      </c>
      <c r="B969" s="65" t="s">
        <v>1613</v>
      </c>
      <c r="C969" s="65" t="s">
        <v>617</v>
      </c>
      <c r="D969" s="65" t="s">
        <v>552</v>
      </c>
      <c r="E969" s="65" t="s">
        <v>520</v>
      </c>
      <c r="F969" s="65" t="s">
        <v>521</v>
      </c>
      <c r="G969" s="65" t="s">
        <v>839</v>
      </c>
      <c r="H969" s="84">
        <v>968</v>
      </c>
      <c r="I969" s="301">
        <v>34802580</v>
      </c>
      <c r="J969" s="302">
        <v>628.5</v>
      </c>
      <c r="K969" s="301">
        <v>20452876</v>
      </c>
      <c r="L969" s="302">
        <v>1457</v>
      </c>
      <c r="M969" s="301">
        <v>32403948</v>
      </c>
      <c r="N969" s="302">
        <v>1749</v>
      </c>
      <c r="O969" s="301">
        <v>6769185</v>
      </c>
      <c r="P969" s="302">
        <v>777</v>
      </c>
      <c r="Q969" s="301">
        <v>4122876</v>
      </c>
      <c r="R969" s="302">
        <v>538</v>
      </c>
      <c r="S969" s="301">
        <v>4550588</v>
      </c>
      <c r="T969" s="301">
        <f t="shared" si="15"/>
        <v>6117.5</v>
      </c>
      <c r="U969" s="303">
        <v>735</v>
      </c>
    </row>
    <row r="970" spans="1:21" x14ac:dyDescent="0.25">
      <c r="A970" s="300">
        <v>890302384</v>
      </c>
      <c r="B970" s="65" t="s">
        <v>1614</v>
      </c>
      <c r="C970" s="65" t="s">
        <v>511</v>
      </c>
      <c r="D970" s="65" t="s">
        <v>511</v>
      </c>
      <c r="E970" s="65" t="s">
        <v>520</v>
      </c>
      <c r="F970" s="65" t="s">
        <v>521</v>
      </c>
      <c r="G970" s="65" t="s">
        <v>605</v>
      </c>
      <c r="H970" s="296">
        <v>969</v>
      </c>
      <c r="I970" s="301">
        <v>34775098</v>
      </c>
      <c r="J970" s="302">
        <v>594.5</v>
      </c>
      <c r="K970" s="301">
        <v>21814930</v>
      </c>
      <c r="L970" s="302">
        <v>1420</v>
      </c>
      <c r="M970" s="301">
        <v>33400985</v>
      </c>
      <c r="N970" s="302">
        <v>759</v>
      </c>
      <c r="O970" s="301">
        <v>15708869</v>
      </c>
      <c r="P970" s="302">
        <v>2166</v>
      </c>
      <c r="Q970" s="301">
        <v>1215366</v>
      </c>
      <c r="R970" s="302">
        <v>3703</v>
      </c>
      <c r="S970" s="301">
        <v>333931</v>
      </c>
      <c r="T970" s="301">
        <f t="shared" si="15"/>
        <v>9611.5</v>
      </c>
      <c r="U970" s="303">
        <v>1164</v>
      </c>
    </row>
    <row r="971" spans="1:21" x14ac:dyDescent="0.25">
      <c r="A971" s="300">
        <v>800050088</v>
      </c>
      <c r="B971" s="65" t="s">
        <v>1615</v>
      </c>
      <c r="C971" s="65" t="s">
        <v>511</v>
      </c>
      <c r="D971" s="65" t="s">
        <v>511</v>
      </c>
      <c r="E971" s="65" t="s">
        <v>520</v>
      </c>
      <c r="F971" s="65" t="s">
        <v>521</v>
      </c>
      <c r="G971" s="65" t="s">
        <v>618</v>
      </c>
      <c r="H971" s="84">
        <v>970</v>
      </c>
      <c r="I971" s="301">
        <v>34765172</v>
      </c>
      <c r="J971" s="302">
        <v>1196</v>
      </c>
      <c r="K971" s="301">
        <v>8829614</v>
      </c>
      <c r="L971" s="302">
        <v>1948</v>
      </c>
      <c r="M971" s="301">
        <v>23456044</v>
      </c>
      <c r="N971" s="302">
        <v>2065</v>
      </c>
      <c r="O971" s="301">
        <v>5558877</v>
      </c>
      <c r="P971" s="302">
        <v>1619</v>
      </c>
      <c r="Q971" s="301">
        <v>1710442</v>
      </c>
      <c r="R971" s="302">
        <v>5024</v>
      </c>
      <c r="S971" s="301">
        <v>209436</v>
      </c>
      <c r="T971" s="301">
        <f t="shared" si="15"/>
        <v>12822</v>
      </c>
      <c r="U971" s="303">
        <v>1580</v>
      </c>
    </row>
    <row r="972" spans="1:21" x14ac:dyDescent="0.25">
      <c r="A972" s="300">
        <v>860001386</v>
      </c>
      <c r="B972" s="65" t="s">
        <v>1616</v>
      </c>
      <c r="C972" s="65" t="s">
        <v>511</v>
      </c>
      <c r="D972" s="65" t="s">
        <v>511</v>
      </c>
      <c r="E972" s="65" t="s">
        <v>520</v>
      </c>
      <c r="F972" s="65" t="s">
        <v>521</v>
      </c>
      <c r="G972" s="65" t="s">
        <v>564</v>
      </c>
      <c r="H972" s="296">
        <v>971</v>
      </c>
      <c r="I972" s="301">
        <v>34746877</v>
      </c>
      <c r="J972" s="302">
        <v>878.5</v>
      </c>
      <c r="K972" s="301">
        <v>13229314</v>
      </c>
      <c r="L972" s="302">
        <v>1538</v>
      </c>
      <c r="M972" s="301">
        <v>30682450</v>
      </c>
      <c r="N972" s="302">
        <v>1096</v>
      </c>
      <c r="O972" s="301">
        <v>10735020</v>
      </c>
      <c r="P972" s="302">
        <v>819</v>
      </c>
      <c r="Q972" s="301">
        <v>3864242</v>
      </c>
      <c r="R972" s="302">
        <v>1417</v>
      </c>
      <c r="S972" s="301">
        <v>1278029</v>
      </c>
      <c r="T972" s="301">
        <f t="shared" si="15"/>
        <v>6719.5</v>
      </c>
      <c r="U972" s="303">
        <v>811</v>
      </c>
    </row>
    <row r="973" spans="1:21" x14ac:dyDescent="0.25">
      <c r="A973" s="300">
        <v>890208596</v>
      </c>
      <c r="B973" s="65" t="s">
        <v>1617</v>
      </c>
      <c r="C973" s="65" t="s">
        <v>732</v>
      </c>
      <c r="D973" s="65" t="s">
        <v>733</v>
      </c>
      <c r="E973" s="65" t="s">
        <v>520</v>
      </c>
      <c r="F973" s="65" t="s">
        <v>521</v>
      </c>
      <c r="G973" s="65" t="s">
        <v>525</v>
      </c>
      <c r="H973" s="84">
        <v>972</v>
      </c>
      <c r="I973" s="301">
        <v>34730677</v>
      </c>
      <c r="J973" s="302">
        <v>615.5</v>
      </c>
      <c r="K973" s="301">
        <v>20973161</v>
      </c>
      <c r="L973" s="302">
        <v>739</v>
      </c>
      <c r="M973" s="301">
        <v>65227922</v>
      </c>
      <c r="N973" s="302">
        <v>1107</v>
      </c>
      <c r="O973" s="301">
        <v>10625140</v>
      </c>
      <c r="P973" s="302">
        <v>2520</v>
      </c>
      <c r="Q973" s="301">
        <v>991262</v>
      </c>
      <c r="R973" s="302">
        <v>3782</v>
      </c>
      <c r="S973" s="301">
        <v>323346</v>
      </c>
      <c r="T973" s="301">
        <f t="shared" si="15"/>
        <v>9735.5</v>
      </c>
      <c r="U973" s="303">
        <v>1185</v>
      </c>
    </row>
    <row r="974" spans="1:21" x14ac:dyDescent="0.25">
      <c r="A974" s="300">
        <v>891301594</v>
      </c>
      <c r="B974" s="65" t="s">
        <v>1618</v>
      </c>
      <c r="C974" s="65" t="s">
        <v>834</v>
      </c>
      <c r="D974" s="65" t="s">
        <v>544</v>
      </c>
      <c r="E974" s="65" t="s">
        <v>520</v>
      </c>
      <c r="F974" s="65" t="s">
        <v>521</v>
      </c>
      <c r="G974" s="65" t="s">
        <v>926</v>
      </c>
      <c r="H974" s="296">
        <v>973</v>
      </c>
      <c r="I974" s="301">
        <v>34685828</v>
      </c>
      <c r="J974" s="302">
        <v>444.5</v>
      </c>
      <c r="K974" s="301">
        <v>31880490</v>
      </c>
      <c r="L974" s="302">
        <v>1836</v>
      </c>
      <c r="M974" s="301">
        <v>24946618</v>
      </c>
      <c r="N974" s="302">
        <v>2320</v>
      </c>
      <c r="O974" s="301">
        <v>4858004</v>
      </c>
      <c r="P974" s="302">
        <v>1048</v>
      </c>
      <c r="Q974" s="301">
        <v>2828948</v>
      </c>
      <c r="R974" s="302">
        <v>975</v>
      </c>
      <c r="S974" s="301">
        <v>2028728</v>
      </c>
      <c r="T974" s="301">
        <f t="shared" si="15"/>
        <v>7596.5</v>
      </c>
      <c r="U974" s="303">
        <v>906</v>
      </c>
    </row>
    <row r="975" spans="1:21" x14ac:dyDescent="0.25">
      <c r="A975" s="300">
        <v>860001111</v>
      </c>
      <c r="B975" s="65" t="s">
        <v>1619</v>
      </c>
      <c r="C975" s="65" t="s">
        <v>511</v>
      </c>
      <c r="D975" s="65" t="s">
        <v>511</v>
      </c>
      <c r="E975" s="65" t="s">
        <v>520</v>
      </c>
      <c r="F975" s="65" t="s">
        <v>521</v>
      </c>
      <c r="G975" s="65" t="s">
        <v>648</v>
      </c>
      <c r="H975" s="84">
        <v>974</v>
      </c>
      <c r="I975" s="301">
        <v>34590456</v>
      </c>
      <c r="J975" s="302">
        <v>476.5</v>
      </c>
      <c r="K975" s="301">
        <v>28727329</v>
      </c>
      <c r="L975" s="302">
        <v>1500</v>
      </c>
      <c r="M975" s="301">
        <v>31362734</v>
      </c>
      <c r="N975" s="302">
        <v>1592</v>
      </c>
      <c r="O975" s="301">
        <v>7427825</v>
      </c>
      <c r="P975" s="302">
        <v>1127</v>
      </c>
      <c r="Q975" s="301">
        <v>2636199</v>
      </c>
      <c r="R975" s="302">
        <v>1280</v>
      </c>
      <c r="S975" s="301">
        <v>1461302</v>
      </c>
      <c r="T975" s="301">
        <f t="shared" si="15"/>
        <v>6949.5</v>
      </c>
      <c r="U975" s="303">
        <v>833</v>
      </c>
    </row>
    <row r="976" spans="1:21" x14ac:dyDescent="0.25">
      <c r="A976" s="300">
        <v>817001532</v>
      </c>
      <c r="B976" s="65" t="s">
        <v>1620</v>
      </c>
      <c r="C976" s="65" t="s">
        <v>543</v>
      </c>
      <c r="D976" s="65" t="s">
        <v>544</v>
      </c>
      <c r="E976" s="65" t="s">
        <v>520</v>
      </c>
      <c r="F976" s="65" t="s">
        <v>521</v>
      </c>
      <c r="G976" s="65" t="s">
        <v>512</v>
      </c>
      <c r="H976" s="296">
        <v>975</v>
      </c>
      <c r="I976" s="301">
        <v>34568930</v>
      </c>
      <c r="J976" s="302">
        <v>641</v>
      </c>
      <c r="K976" s="301">
        <v>20016788</v>
      </c>
      <c r="L976" s="302">
        <v>1959</v>
      </c>
      <c r="M976" s="301">
        <v>23300429</v>
      </c>
      <c r="N976" s="302">
        <v>1117</v>
      </c>
      <c r="O976" s="301">
        <v>10513582</v>
      </c>
      <c r="P976" s="302">
        <v>957</v>
      </c>
      <c r="Q976" s="301">
        <v>3173094</v>
      </c>
      <c r="R976" s="302">
        <v>1313</v>
      </c>
      <c r="S976" s="301">
        <v>1406707</v>
      </c>
      <c r="T976" s="301">
        <f t="shared" si="15"/>
        <v>6962</v>
      </c>
      <c r="U976" s="303">
        <v>837</v>
      </c>
    </row>
    <row r="977" spans="1:21" x14ac:dyDescent="0.25">
      <c r="A977" s="300">
        <v>890312061</v>
      </c>
      <c r="B977" s="65" t="s">
        <v>1621</v>
      </c>
      <c r="C977" s="65" t="s">
        <v>543</v>
      </c>
      <c r="D977" s="65" t="s">
        <v>544</v>
      </c>
      <c r="E977" s="65" t="s">
        <v>520</v>
      </c>
      <c r="F977" s="65" t="s">
        <v>521</v>
      </c>
      <c r="G977" s="65" t="s">
        <v>813</v>
      </c>
      <c r="H977" s="84">
        <v>976</v>
      </c>
      <c r="I977" s="301">
        <v>34478602</v>
      </c>
      <c r="J977" s="302">
        <v>527</v>
      </c>
      <c r="K977" s="301">
        <v>25396747</v>
      </c>
      <c r="L977" s="302">
        <v>2418</v>
      </c>
      <c r="M977" s="301">
        <v>18237811</v>
      </c>
      <c r="N977" s="302">
        <v>2889</v>
      </c>
      <c r="O977" s="301">
        <v>3731723</v>
      </c>
      <c r="P977" s="302">
        <v>3018</v>
      </c>
      <c r="Q977" s="301">
        <v>775597</v>
      </c>
      <c r="R977" s="302">
        <v>4668</v>
      </c>
      <c r="S977" s="301">
        <v>233396</v>
      </c>
      <c r="T977" s="301">
        <f t="shared" si="15"/>
        <v>14496</v>
      </c>
      <c r="U977" s="303">
        <v>1797</v>
      </c>
    </row>
    <row r="978" spans="1:21" x14ac:dyDescent="0.25">
      <c r="A978" s="300">
        <v>800141770</v>
      </c>
      <c r="B978" s="65" t="s">
        <v>1622</v>
      </c>
      <c r="C978" s="65" t="s">
        <v>511</v>
      </c>
      <c r="D978" s="65" t="s">
        <v>511</v>
      </c>
      <c r="E978" s="65" t="s">
        <v>520</v>
      </c>
      <c r="F978" s="65" t="s">
        <v>521</v>
      </c>
      <c r="G978" s="65" t="s">
        <v>564</v>
      </c>
      <c r="H978" s="296">
        <v>977</v>
      </c>
      <c r="I978" s="301">
        <v>34477848</v>
      </c>
      <c r="J978" s="302">
        <v>675</v>
      </c>
      <c r="K978" s="301">
        <v>18524802</v>
      </c>
      <c r="L978" s="302">
        <v>271</v>
      </c>
      <c r="M978" s="301">
        <v>161488072</v>
      </c>
      <c r="N978" s="302">
        <v>2664</v>
      </c>
      <c r="O978" s="301">
        <v>4135404</v>
      </c>
      <c r="P978" s="302">
        <v>1480</v>
      </c>
      <c r="Q978" s="301">
        <v>1901405</v>
      </c>
      <c r="R978" s="302">
        <v>1740</v>
      </c>
      <c r="S978" s="301">
        <v>970161</v>
      </c>
      <c r="T978" s="301">
        <f t="shared" si="15"/>
        <v>7807</v>
      </c>
      <c r="U978" s="303">
        <v>932</v>
      </c>
    </row>
    <row r="979" spans="1:21" x14ac:dyDescent="0.25">
      <c r="A979" s="300">
        <v>890208890</v>
      </c>
      <c r="B979" s="65" t="s">
        <v>1623</v>
      </c>
      <c r="C979" s="65" t="s">
        <v>732</v>
      </c>
      <c r="D979" s="65" t="s">
        <v>733</v>
      </c>
      <c r="E979" s="65" t="s">
        <v>520</v>
      </c>
      <c r="F979" s="65" t="s">
        <v>521</v>
      </c>
      <c r="G979" s="65" t="s">
        <v>528</v>
      </c>
      <c r="H979" s="84">
        <v>978</v>
      </c>
      <c r="I979" s="301">
        <v>34464239</v>
      </c>
      <c r="J979" s="302">
        <v>1178.5</v>
      </c>
      <c r="K979" s="301">
        <v>9004955</v>
      </c>
      <c r="L979" s="302">
        <v>649</v>
      </c>
      <c r="M979" s="301">
        <v>73776339</v>
      </c>
      <c r="N979" s="302">
        <v>1213</v>
      </c>
      <c r="O979" s="301">
        <v>9590412</v>
      </c>
      <c r="P979" s="302">
        <v>1507</v>
      </c>
      <c r="Q979" s="301">
        <v>1857109</v>
      </c>
      <c r="R979" s="302">
        <v>1790</v>
      </c>
      <c r="S979" s="301">
        <v>933374</v>
      </c>
      <c r="T979" s="301">
        <f t="shared" si="15"/>
        <v>7315.5</v>
      </c>
      <c r="U979" s="303">
        <v>881</v>
      </c>
    </row>
    <row r="980" spans="1:21" x14ac:dyDescent="0.25">
      <c r="A980" s="300">
        <v>890903436</v>
      </c>
      <c r="B980" s="65" t="s">
        <v>1624</v>
      </c>
      <c r="C980" s="65" t="s">
        <v>505</v>
      </c>
      <c r="D980" s="65" t="s">
        <v>506</v>
      </c>
      <c r="E980" s="65" t="s">
        <v>520</v>
      </c>
      <c r="F980" s="65" t="s">
        <v>521</v>
      </c>
      <c r="G980" s="65" t="s">
        <v>605</v>
      </c>
      <c r="H980" s="296">
        <v>979</v>
      </c>
      <c r="I980" s="301">
        <v>34404682</v>
      </c>
      <c r="J980" s="302">
        <v>509.5</v>
      </c>
      <c r="K980" s="301">
        <v>26384340</v>
      </c>
      <c r="L980" s="302">
        <v>1191</v>
      </c>
      <c r="M980" s="301">
        <v>40031467</v>
      </c>
      <c r="N980" s="302">
        <v>786</v>
      </c>
      <c r="O980" s="301">
        <v>15095991</v>
      </c>
      <c r="P980" s="302">
        <v>711</v>
      </c>
      <c r="Q980" s="301">
        <v>4526480</v>
      </c>
      <c r="R980" s="302">
        <v>761</v>
      </c>
      <c r="S980" s="301">
        <v>2903014</v>
      </c>
      <c r="T980" s="301">
        <f t="shared" si="15"/>
        <v>4937.5</v>
      </c>
      <c r="U980" s="303">
        <v>624</v>
      </c>
    </row>
    <row r="981" spans="1:21" x14ac:dyDescent="0.25">
      <c r="A981" s="300">
        <v>860052872</v>
      </c>
      <c r="B981" s="65" t="s">
        <v>1625</v>
      </c>
      <c r="C981" s="65" t="s">
        <v>511</v>
      </c>
      <c r="D981" s="65" t="s">
        <v>511</v>
      </c>
      <c r="E981" s="65" t="s">
        <v>520</v>
      </c>
      <c r="F981" s="65" t="s">
        <v>521</v>
      </c>
      <c r="G981" s="65" t="s">
        <v>724</v>
      </c>
      <c r="H981" s="84">
        <v>980</v>
      </c>
      <c r="I981" s="301">
        <v>34311702</v>
      </c>
      <c r="J981" s="302">
        <v>523.5</v>
      </c>
      <c r="K981" s="301">
        <v>25620686</v>
      </c>
      <c r="L981" s="302">
        <v>961</v>
      </c>
      <c r="M981" s="301">
        <v>49646696</v>
      </c>
      <c r="N981" s="302">
        <v>454</v>
      </c>
      <c r="O981" s="301">
        <v>27607779</v>
      </c>
      <c r="P981" s="302">
        <v>734</v>
      </c>
      <c r="Q981" s="301">
        <v>4408623</v>
      </c>
      <c r="R981" s="302">
        <v>1113</v>
      </c>
      <c r="S981" s="301">
        <v>1716234</v>
      </c>
      <c r="T981" s="301">
        <f t="shared" si="15"/>
        <v>4765.5</v>
      </c>
      <c r="U981" s="303">
        <v>606</v>
      </c>
    </row>
    <row r="982" spans="1:21" x14ac:dyDescent="0.25">
      <c r="A982" s="300">
        <v>890101138</v>
      </c>
      <c r="B982" s="65" t="s">
        <v>1626</v>
      </c>
      <c r="C982" s="65" t="s">
        <v>511</v>
      </c>
      <c r="D982" s="65" t="s">
        <v>511</v>
      </c>
      <c r="E982" s="65" t="s">
        <v>520</v>
      </c>
      <c r="F982" s="65" t="s">
        <v>521</v>
      </c>
      <c r="G982" s="65" t="s">
        <v>556</v>
      </c>
      <c r="H982" s="296">
        <v>981</v>
      </c>
      <c r="I982" s="301">
        <v>34233040</v>
      </c>
      <c r="J982" s="302">
        <v>815</v>
      </c>
      <c r="K982" s="301">
        <v>14501008</v>
      </c>
      <c r="L982" s="302">
        <v>703</v>
      </c>
      <c r="M982" s="301">
        <v>68732608</v>
      </c>
      <c r="N982" s="302">
        <v>855</v>
      </c>
      <c r="O982" s="301">
        <v>13899154</v>
      </c>
      <c r="P982" s="302">
        <v>2255</v>
      </c>
      <c r="Q982" s="301">
        <v>1147243</v>
      </c>
      <c r="R982" s="302">
        <v>1165</v>
      </c>
      <c r="S982" s="301">
        <v>1620189</v>
      </c>
      <c r="T982" s="301">
        <f t="shared" si="15"/>
        <v>6774</v>
      </c>
      <c r="U982" s="303">
        <v>819</v>
      </c>
    </row>
    <row r="983" spans="1:21" x14ac:dyDescent="0.25">
      <c r="A983" s="300">
        <v>890806180</v>
      </c>
      <c r="B983" s="65" t="s">
        <v>1627</v>
      </c>
      <c r="C983" s="65" t="s">
        <v>702</v>
      </c>
      <c r="D983" s="65" t="s">
        <v>703</v>
      </c>
      <c r="E983" s="65" t="s">
        <v>520</v>
      </c>
      <c r="F983" s="65" t="s">
        <v>521</v>
      </c>
      <c r="G983" s="65" t="s">
        <v>610</v>
      </c>
      <c r="H983" s="84">
        <v>982</v>
      </c>
      <c r="I983" s="301">
        <v>34160541</v>
      </c>
      <c r="J983" s="302">
        <v>468</v>
      </c>
      <c r="K983" s="301">
        <v>29479410</v>
      </c>
      <c r="L983" s="302">
        <v>556</v>
      </c>
      <c r="M983" s="301">
        <v>85713352</v>
      </c>
      <c r="N983" s="302">
        <v>2979</v>
      </c>
      <c r="O983" s="301">
        <v>3597043</v>
      </c>
      <c r="P983" s="302">
        <v>2145</v>
      </c>
      <c r="Q983" s="301">
        <v>1233359</v>
      </c>
      <c r="R983" s="302">
        <v>1373</v>
      </c>
      <c r="S983" s="301">
        <v>1329602</v>
      </c>
      <c r="T983" s="301">
        <f t="shared" si="15"/>
        <v>8503</v>
      </c>
      <c r="U983" s="303">
        <v>1020</v>
      </c>
    </row>
    <row r="984" spans="1:21" x14ac:dyDescent="0.25">
      <c r="A984" s="300">
        <v>890400246</v>
      </c>
      <c r="B984" s="65" t="s">
        <v>1628</v>
      </c>
      <c r="C984" s="65" t="s">
        <v>620</v>
      </c>
      <c r="D984" s="65" t="s">
        <v>621</v>
      </c>
      <c r="E984" s="65" t="s">
        <v>520</v>
      </c>
      <c r="F984" s="65" t="s">
        <v>521</v>
      </c>
      <c r="G984" s="65" t="s">
        <v>610</v>
      </c>
      <c r="H984" s="296">
        <v>983</v>
      </c>
      <c r="I984" s="301">
        <v>34084073</v>
      </c>
      <c r="J984" s="302">
        <v>581</v>
      </c>
      <c r="K984" s="301">
        <v>22502715</v>
      </c>
      <c r="L984" s="302">
        <v>1499</v>
      </c>
      <c r="M984" s="301">
        <v>31379457</v>
      </c>
      <c r="N984" s="302">
        <v>1673</v>
      </c>
      <c r="O984" s="301">
        <v>7082238</v>
      </c>
      <c r="P984" s="302">
        <v>1299</v>
      </c>
      <c r="Q984" s="301">
        <v>2201167</v>
      </c>
      <c r="R984" s="302">
        <v>923</v>
      </c>
      <c r="S984" s="301">
        <v>2191974</v>
      </c>
      <c r="T984" s="301">
        <f t="shared" si="15"/>
        <v>6958</v>
      </c>
      <c r="U984" s="303">
        <v>836</v>
      </c>
    </row>
    <row r="985" spans="1:21" x14ac:dyDescent="0.25">
      <c r="A985" s="300">
        <v>830041824</v>
      </c>
      <c r="B985" s="65" t="s">
        <v>1629</v>
      </c>
      <c r="C985" s="65" t="s">
        <v>511</v>
      </c>
      <c r="D985" s="65" t="s">
        <v>511</v>
      </c>
      <c r="E985" s="65" t="s">
        <v>520</v>
      </c>
      <c r="F985" s="65" t="s">
        <v>521</v>
      </c>
      <c r="G985" s="65" t="s">
        <v>564</v>
      </c>
      <c r="H985" s="84">
        <v>984</v>
      </c>
      <c r="I985" s="301">
        <v>34074759</v>
      </c>
      <c r="J985" s="302">
        <v>1047.5</v>
      </c>
      <c r="K985" s="301">
        <v>10585919</v>
      </c>
      <c r="L985" s="302">
        <v>822</v>
      </c>
      <c r="M985" s="301">
        <v>58417768</v>
      </c>
      <c r="N985" s="302">
        <v>613</v>
      </c>
      <c r="O985" s="301">
        <v>20369026</v>
      </c>
      <c r="P985" s="302">
        <v>396</v>
      </c>
      <c r="Q985" s="301">
        <v>9173266</v>
      </c>
      <c r="R985" s="302">
        <v>634</v>
      </c>
      <c r="S985" s="301">
        <v>3621170</v>
      </c>
      <c r="T985" s="301">
        <f t="shared" si="15"/>
        <v>4496.5</v>
      </c>
      <c r="U985" s="303">
        <v>582</v>
      </c>
    </row>
    <row r="986" spans="1:21" x14ac:dyDescent="0.25">
      <c r="A986" s="300">
        <v>860070536</v>
      </c>
      <c r="B986" s="65" t="s">
        <v>1630</v>
      </c>
      <c r="C986" s="65" t="s">
        <v>511</v>
      </c>
      <c r="D986" s="65" t="s">
        <v>511</v>
      </c>
      <c r="E986" s="65" t="s">
        <v>520</v>
      </c>
      <c r="F986" s="65" t="s">
        <v>736</v>
      </c>
      <c r="G986" s="65" t="s">
        <v>813</v>
      </c>
      <c r="H986" s="296">
        <v>985</v>
      </c>
      <c r="I986" s="301">
        <v>34065194</v>
      </c>
      <c r="J986" s="302">
        <v>1034.5</v>
      </c>
      <c r="K986" s="301">
        <v>10773471</v>
      </c>
      <c r="L986" s="302">
        <v>2339</v>
      </c>
      <c r="M986" s="301">
        <v>18807735</v>
      </c>
      <c r="N986" s="302">
        <v>908</v>
      </c>
      <c r="O986" s="301">
        <v>13003816</v>
      </c>
      <c r="P986" s="302">
        <v>1814</v>
      </c>
      <c r="Q986" s="301">
        <v>1491409</v>
      </c>
      <c r="R986" s="302">
        <v>2921</v>
      </c>
      <c r="S986" s="301">
        <v>473937</v>
      </c>
      <c r="T986" s="301">
        <f t="shared" si="15"/>
        <v>10001.5</v>
      </c>
      <c r="U986" s="303">
        <v>1218</v>
      </c>
    </row>
    <row r="987" spans="1:21" x14ac:dyDescent="0.25">
      <c r="A987" s="300">
        <v>830056113</v>
      </c>
      <c r="B987" s="65" t="s">
        <v>1631</v>
      </c>
      <c r="C987" s="65" t="s">
        <v>511</v>
      </c>
      <c r="D987" s="65" t="s">
        <v>511</v>
      </c>
      <c r="E987" s="65" t="s">
        <v>520</v>
      </c>
      <c r="F987" s="65" t="s">
        <v>521</v>
      </c>
      <c r="G987" s="65" t="s">
        <v>556</v>
      </c>
      <c r="H987" s="84">
        <v>986</v>
      </c>
      <c r="I987" s="301">
        <v>34052145</v>
      </c>
      <c r="J987" s="302">
        <v>776</v>
      </c>
      <c r="K987" s="301">
        <v>15396797</v>
      </c>
      <c r="L987" s="302">
        <v>646</v>
      </c>
      <c r="M987" s="301">
        <v>73924588</v>
      </c>
      <c r="N987" s="302">
        <v>671</v>
      </c>
      <c r="O987" s="301">
        <v>18182967</v>
      </c>
      <c r="P987" s="302">
        <v>461</v>
      </c>
      <c r="Q987" s="301">
        <v>7752330</v>
      </c>
      <c r="R987" s="302">
        <v>5467</v>
      </c>
      <c r="S987" s="301">
        <v>182091</v>
      </c>
      <c r="T987" s="301">
        <f t="shared" si="15"/>
        <v>9007</v>
      </c>
      <c r="U987" s="303">
        <v>1088</v>
      </c>
    </row>
    <row r="988" spans="1:21" x14ac:dyDescent="0.25">
      <c r="A988" s="300">
        <v>890805453</v>
      </c>
      <c r="B988" s="65" t="s">
        <v>1632</v>
      </c>
      <c r="C988" s="65" t="s">
        <v>702</v>
      </c>
      <c r="D988" s="65" t="s">
        <v>703</v>
      </c>
      <c r="E988" s="65" t="s">
        <v>520</v>
      </c>
      <c r="F988" s="65" t="s">
        <v>521</v>
      </c>
      <c r="G988" s="65" t="s">
        <v>514</v>
      </c>
      <c r="H988" s="296">
        <v>987</v>
      </c>
      <c r="I988" s="301">
        <v>34032153</v>
      </c>
      <c r="J988" s="302">
        <v>572</v>
      </c>
      <c r="K988" s="301">
        <v>22857227</v>
      </c>
      <c r="L988" s="302">
        <v>1198</v>
      </c>
      <c r="M988" s="301">
        <v>39692319</v>
      </c>
      <c r="N988" s="302">
        <v>1040</v>
      </c>
      <c r="O988" s="301">
        <v>11346782</v>
      </c>
      <c r="P988" s="302">
        <v>2547</v>
      </c>
      <c r="Q988" s="301">
        <v>976742</v>
      </c>
      <c r="R988" s="302">
        <v>1305</v>
      </c>
      <c r="S988" s="301">
        <v>1416335</v>
      </c>
      <c r="T988" s="301">
        <f t="shared" si="15"/>
        <v>7649</v>
      </c>
      <c r="U988" s="303">
        <v>915</v>
      </c>
    </row>
    <row r="989" spans="1:21" x14ac:dyDescent="0.25">
      <c r="A989" s="300">
        <v>900031678</v>
      </c>
      <c r="B989" s="65" t="s">
        <v>1633</v>
      </c>
      <c r="C989" s="65" t="s">
        <v>547</v>
      </c>
      <c r="D989" s="65" t="s">
        <v>544</v>
      </c>
      <c r="E989" s="65" t="s">
        <v>520</v>
      </c>
      <c r="F989" s="65" t="s">
        <v>521</v>
      </c>
      <c r="G989" s="65" t="s">
        <v>931</v>
      </c>
      <c r="H989" s="84">
        <v>988</v>
      </c>
      <c r="I989" s="301">
        <v>34006137</v>
      </c>
      <c r="J989" s="302">
        <v>443.5</v>
      </c>
      <c r="K989" s="301">
        <v>32028368</v>
      </c>
      <c r="L989" s="302">
        <v>6709</v>
      </c>
      <c r="M989" s="301">
        <v>4741775</v>
      </c>
      <c r="N989" s="302">
        <v>2366</v>
      </c>
      <c r="O989" s="301">
        <v>4741775</v>
      </c>
      <c r="P989" s="302">
        <v>985</v>
      </c>
      <c r="Q989" s="301">
        <v>3051113</v>
      </c>
      <c r="R989" s="302">
        <v>835</v>
      </c>
      <c r="S989" s="301">
        <v>2532010</v>
      </c>
      <c r="T989" s="301">
        <f t="shared" si="15"/>
        <v>12326.5</v>
      </c>
      <c r="U989" s="303">
        <v>1517</v>
      </c>
    </row>
    <row r="990" spans="1:21" x14ac:dyDescent="0.25">
      <c r="A990" s="300">
        <v>890929315</v>
      </c>
      <c r="B990" s="65" t="s">
        <v>1634</v>
      </c>
      <c r="C990" s="65" t="s">
        <v>505</v>
      </c>
      <c r="D990" s="65" t="s">
        <v>506</v>
      </c>
      <c r="E990" s="65" t="s">
        <v>520</v>
      </c>
      <c r="F990" s="65" t="s">
        <v>521</v>
      </c>
      <c r="G990" s="65" t="s">
        <v>594</v>
      </c>
      <c r="H990" s="296">
        <v>989</v>
      </c>
      <c r="I990" s="301">
        <v>33967524</v>
      </c>
      <c r="J990" s="302">
        <v>802.5</v>
      </c>
      <c r="K990" s="301">
        <v>14801687</v>
      </c>
      <c r="L990" s="302">
        <v>2107</v>
      </c>
      <c r="M990" s="301">
        <v>21222863</v>
      </c>
      <c r="N990" s="302">
        <v>631</v>
      </c>
      <c r="O990" s="301">
        <v>19554449</v>
      </c>
      <c r="P990" s="302">
        <v>598</v>
      </c>
      <c r="Q990" s="301">
        <v>5581595</v>
      </c>
      <c r="R990" s="302">
        <v>373</v>
      </c>
      <c r="S990" s="301">
        <v>7347088</v>
      </c>
      <c r="T990" s="301">
        <f t="shared" si="15"/>
        <v>5500.5</v>
      </c>
      <c r="U990" s="303">
        <v>674</v>
      </c>
    </row>
    <row r="991" spans="1:21" x14ac:dyDescent="0.25">
      <c r="A991" s="300">
        <v>813001463</v>
      </c>
      <c r="B991" s="65" t="s">
        <v>1635</v>
      </c>
      <c r="C991" s="65" t="s">
        <v>893</v>
      </c>
      <c r="D991" s="65" t="s">
        <v>894</v>
      </c>
      <c r="E991" s="65" t="s">
        <v>520</v>
      </c>
      <c r="F991" s="65" t="s">
        <v>521</v>
      </c>
      <c r="G991" s="65" t="s">
        <v>690</v>
      </c>
      <c r="H991" s="84">
        <v>990</v>
      </c>
      <c r="I991" s="301">
        <v>33802055</v>
      </c>
      <c r="J991" s="302">
        <v>512.5</v>
      </c>
      <c r="K991" s="301">
        <v>26249838</v>
      </c>
      <c r="L991" s="302">
        <v>1921</v>
      </c>
      <c r="M991" s="301">
        <v>23755568</v>
      </c>
      <c r="N991" s="302">
        <v>1809</v>
      </c>
      <c r="O991" s="301">
        <v>6474718</v>
      </c>
      <c r="P991" s="302">
        <v>715</v>
      </c>
      <c r="Q991" s="301">
        <v>4512700</v>
      </c>
      <c r="R991" s="302">
        <v>603</v>
      </c>
      <c r="S991" s="301">
        <v>3830810</v>
      </c>
      <c r="T991" s="301">
        <f t="shared" si="15"/>
        <v>6550.5</v>
      </c>
      <c r="U991" s="303">
        <v>790</v>
      </c>
    </row>
    <row r="992" spans="1:21" x14ac:dyDescent="0.25">
      <c r="A992" s="300">
        <v>860009397</v>
      </c>
      <c r="B992" s="65" t="s">
        <v>1636</v>
      </c>
      <c r="C992" s="65" t="s">
        <v>511</v>
      </c>
      <c r="D992" s="65" t="s">
        <v>511</v>
      </c>
      <c r="E992" s="65" t="s">
        <v>520</v>
      </c>
      <c r="F992" s="65" t="s">
        <v>521</v>
      </c>
      <c r="G992" s="65" t="s">
        <v>564</v>
      </c>
      <c r="H992" s="296">
        <v>991</v>
      </c>
      <c r="I992" s="301">
        <v>33758992</v>
      </c>
      <c r="J992" s="302">
        <v>1005</v>
      </c>
      <c r="K992" s="301">
        <v>11153086</v>
      </c>
      <c r="L992" s="302">
        <v>740</v>
      </c>
      <c r="M992" s="301">
        <v>65146105</v>
      </c>
      <c r="N992" s="302">
        <v>328</v>
      </c>
      <c r="O992" s="301">
        <v>38211160</v>
      </c>
      <c r="P992" s="302">
        <v>465</v>
      </c>
      <c r="Q992" s="301">
        <v>7623777</v>
      </c>
      <c r="R992" s="302">
        <v>1470</v>
      </c>
      <c r="S992" s="301">
        <v>1211701</v>
      </c>
      <c r="T992" s="301">
        <f t="shared" si="15"/>
        <v>4999</v>
      </c>
      <c r="U992" s="303">
        <v>634</v>
      </c>
    </row>
    <row r="993" spans="1:21" x14ac:dyDescent="0.25">
      <c r="A993" s="300">
        <v>890101272</v>
      </c>
      <c r="B993" s="65" t="s">
        <v>1637</v>
      </c>
      <c r="C993" s="65" t="s">
        <v>585</v>
      </c>
      <c r="D993" s="65" t="s">
        <v>586</v>
      </c>
      <c r="E993" s="65" t="s">
        <v>520</v>
      </c>
      <c r="F993" s="65" t="s">
        <v>521</v>
      </c>
      <c r="G993" s="65" t="s">
        <v>687</v>
      </c>
      <c r="H993" s="84">
        <v>992</v>
      </c>
      <c r="I993" s="301">
        <v>33729235</v>
      </c>
      <c r="J993" s="302">
        <v>658.5</v>
      </c>
      <c r="K993" s="301">
        <v>19357177</v>
      </c>
      <c r="L993" s="302">
        <v>1328</v>
      </c>
      <c r="M993" s="301">
        <v>35575536</v>
      </c>
      <c r="N993" s="302">
        <v>1228</v>
      </c>
      <c r="O993" s="301">
        <v>9500645</v>
      </c>
      <c r="P993" s="302">
        <v>2095</v>
      </c>
      <c r="Q993" s="301">
        <v>1267895</v>
      </c>
      <c r="R993" s="302">
        <v>2106</v>
      </c>
      <c r="S993" s="301">
        <v>753975</v>
      </c>
      <c r="T993" s="301">
        <f t="shared" si="15"/>
        <v>8407.5</v>
      </c>
      <c r="U993" s="303">
        <v>1010</v>
      </c>
    </row>
    <row r="994" spans="1:21" x14ac:dyDescent="0.25">
      <c r="A994" s="300">
        <v>800083491</v>
      </c>
      <c r="B994" s="65" t="s">
        <v>1638</v>
      </c>
      <c r="C994" s="65" t="s">
        <v>773</v>
      </c>
      <c r="D994" s="65" t="s">
        <v>774</v>
      </c>
      <c r="E994" s="65" t="s">
        <v>520</v>
      </c>
      <c r="F994" s="65" t="s">
        <v>521</v>
      </c>
      <c r="G994" s="65" t="s">
        <v>509</v>
      </c>
      <c r="H994" s="296">
        <v>993</v>
      </c>
      <c r="I994" s="301">
        <v>33716950</v>
      </c>
      <c r="J994" s="302">
        <v>434.5</v>
      </c>
      <c r="K994" s="301">
        <v>32612679</v>
      </c>
      <c r="L994" s="302">
        <v>11699</v>
      </c>
      <c r="M994" s="301">
        <v>1512674</v>
      </c>
      <c r="N994" s="302">
        <v>5956</v>
      </c>
      <c r="O994" s="301">
        <v>1512674</v>
      </c>
      <c r="P994" s="302">
        <v>2066</v>
      </c>
      <c r="Q994" s="301">
        <v>1291340</v>
      </c>
      <c r="R994" s="302">
        <v>1488</v>
      </c>
      <c r="S994" s="301">
        <v>1190158</v>
      </c>
      <c r="T994" s="301">
        <f t="shared" si="15"/>
        <v>22636.5</v>
      </c>
      <c r="U994" s="303">
        <v>2872</v>
      </c>
    </row>
    <row r="995" spans="1:21" x14ac:dyDescent="0.25">
      <c r="A995" s="300">
        <v>800041829</v>
      </c>
      <c r="B995" s="65" t="s">
        <v>1639</v>
      </c>
      <c r="C995" s="65" t="s">
        <v>505</v>
      </c>
      <c r="D995" s="65" t="s">
        <v>506</v>
      </c>
      <c r="E995" s="65" t="s">
        <v>520</v>
      </c>
      <c r="F995" s="65" t="s">
        <v>521</v>
      </c>
      <c r="G995" s="65" t="s">
        <v>556</v>
      </c>
      <c r="H995" s="84">
        <v>994</v>
      </c>
      <c r="I995" s="301">
        <v>33692254</v>
      </c>
      <c r="J995" s="302">
        <v>657.5</v>
      </c>
      <c r="K995" s="301">
        <v>19405731</v>
      </c>
      <c r="L995" s="302">
        <v>519</v>
      </c>
      <c r="M995" s="301">
        <v>90508462</v>
      </c>
      <c r="N995" s="302">
        <v>817</v>
      </c>
      <c r="O995" s="301">
        <v>14593237</v>
      </c>
      <c r="P995" s="302">
        <v>1539</v>
      </c>
      <c r="Q995" s="301">
        <v>1813982</v>
      </c>
      <c r="R995" s="302">
        <v>1463</v>
      </c>
      <c r="S995" s="301">
        <v>1221428</v>
      </c>
      <c r="T995" s="301">
        <f t="shared" si="15"/>
        <v>5989.5</v>
      </c>
      <c r="U995" s="303">
        <v>727</v>
      </c>
    </row>
    <row r="996" spans="1:21" x14ac:dyDescent="0.25">
      <c r="A996" s="300">
        <v>890911625</v>
      </c>
      <c r="B996" s="65" t="s">
        <v>1640</v>
      </c>
      <c r="C996" s="65" t="s">
        <v>505</v>
      </c>
      <c r="D996" s="65" t="s">
        <v>506</v>
      </c>
      <c r="E996" s="65" t="s">
        <v>520</v>
      </c>
      <c r="F996" s="65" t="s">
        <v>521</v>
      </c>
      <c r="G996" s="65" t="s">
        <v>926</v>
      </c>
      <c r="H996" s="296">
        <v>995</v>
      </c>
      <c r="I996" s="301">
        <v>33674241</v>
      </c>
      <c r="J996" s="302">
        <v>592.5</v>
      </c>
      <c r="K996" s="301">
        <v>21888616</v>
      </c>
      <c r="L996" s="302">
        <v>2362</v>
      </c>
      <c r="M996" s="301">
        <v>18652435</v>
      </c>
      <c r="N996" s="302">
        <v>2543</v>
      </c>
      <c r="O996" s="301">
        <v>4385013</v>
      </c>
      <c r="P996" s="302">
        <v>2182</v>
      </c>
      <c r="Q996" s="301">
        <v>1205410</v>
      </c>
      <c r="R996" s="302">
        <v>1860</v>
      </c>
      <c r="S996" s="301">
        <v>886585</v>
      </c>
      <c r="T996" s="301">
        <f t="shared" si="15"/>
        <v>10534.5</v>
      </c>
      <c r="U996" s="303">
        <v>1284</v>
      </c>
    </row>
    <row r="997" spans="1:21" x14ac:dyDescent="0.25">
      <c r="A997" s="300">
        <v>802021888</v>
      </c>
      <c r="B997" s="65" t="s">
        <v>1641</v>
      </c>
      <c r="C997" s="65" t="s">
        <v>585</v>
      </c>
      <c r="D997" s="65" t="s">
        <v>586</v>
      </c>
      <c r="E997" s="65" t="s">
        <v>520</v>
      </c>
      <c r="F997" s="65" t="s">
        <v>521</v>
      </c>
      <c r="G997" s="65" t="s">
        <v>601</v>
      </c>
      <c r="H997" s="84">
        <v>996</v>
      </c>
      <c r="I997" s="301">
        <v>33621711</v>
      </c>
      <c r="J997" s="302">
        <v>446</v>
      </c>
      <c r="K997" s="301">
        <v>31826046</v>
      </c>
      <c r="L997" s="302">
        <v>6936</v>
      </c>
      <c r="M997" s="301">
        <v>4461422</v>
      </c>
      <c r="N997" s="302">
        <v>4381</v>
      </c>
      <c r="O997" s="301">
        <v>2260136</v>
      </c>
      <c r="P997" s="302">
        <v>1648</v>
      </c>
      <c r="Q997" s="301">
        <v>1679739</v>
      </c>
      <c r="R997" s="302">
        <v>1297</v>
      </c>
      <c r="S997" s="301">
        <v>1429770</v>
      </c>
      <c r="T997" s="301">
        <f t="shared" si="15"/>
        <v>15704</v>
      </c>
      <c r="U997" s="303">
        <v>1959</v>
      </c>
    </row>
    <row r="998" spans="1:21" x14ac:dyDescent="0.25">
      <c r="A998" s="300">
        <v>890302442</v>
      </c>
      <c r="B998" s="65" t="s">
        <v>1642</v>
      </c>
      <c r="C998" s="65" t="s">
        <v>547</v>
      </c>
      <c r="D998" s="65" t="s">
        <v>544</v>
      </c>
      <c r="E998" s="65" t="s">
        <v>520</v>
      </c>
      <c r="F998" s="65" t="s">
        <v>521</v>
      </c>
      <c r="G998" s="65" t="s">
        <v>605</v>
      </c>
      <c r="H998" s="296">
        <v>997</v>
      </c>
      <c r="I998" s="301">
        <v>33616776</v>
      </c>
      <c r="J998" s="302">
        <v>575.5</v>
      </c>
      <c r="K998" s="301">
        <v>22725950</v>
      </c>
      <c r="L998" s="302">
        <v>2093</v>
      </c>
      <c r="M998" s="301">
        <v>21388196</v>
      </c>
      <c r="N998" s="302">
        <v>1056</v>
      </c>
      <c r="O998" s="301">
        <v>11112496</v>
      </c>
      <c r="P998" s="302">
        <v>1223</v>
      </c>
      <c r="Q998" s="301">
        <v>2353154</v>
      </c>
      <c r="R998" s="302">
        <v>1822</v>
      </c>
      <c r="S998" s="301">
        <v>908227</v>
      </c>
      <c r="T998" s="301">
        <f t="shared" si="15"/>
        <v>7766.5</v>
      </c>
      <c r="U998" s="303">
        <v>930</v>
      </c>
    </row>
    <row r="999" spans="1:21" x14ac:dyDescent="0.25">
      <c r="A999" s="300">
        <v>890400372</v>
      </c>
      <c r="B999" s="65" t="s">
        <v>1643</v>
      </c>
      <c r="C999" s="65" t="s">
        <v>620</v>
      </c>
      <c r="D999" s="65" t="s">
        <v>621</v>
      </c>
      <c r="E999" s="65" t="s">
        <v>520</v>
      </c>
      <c r="F999" s="65" t="s">
        <v>521</v>
      </c>
      <c r="G999" s="65" t="s">
        <v>525</v>
      </c>
      <c r="H999" s="84">
        <v>998</v>
      </c>
      <c r="I999" s="301">
        <v>33573100</v>
      </c>
      <c r="J999" s="302">
        <v>635.5</v>
      </c>
      <c r="K999" s="301">
        <v>20217058</v>
      </c>
      <c r="L999" s="302">
        <v>902</v>
      </c>
      <c r="M999" s="301">
        <v>53568977</v>
      </c>
      <c r="N999" s="302">
        <v>1402</v>
      </c>
      <c r="O999" s="301">
        <v>8366529</v>
      </c>
      <c r="P999" s="302">
        <v>979</v>
      </c>
      <c r="Q999" s="301">
        <v>3089815</v>
      </c>
      <c r="R999" s="302">
        <v>2103</v>
      </c>
      <c r="S999" s="301">
        <v>756616</v>
      </c>
      <c r="T999" s="301">
        <f t="shared" si="15"/>
        <v>7019.5</v>
      </c>
      <c r="U999" s="303">
        <v>845</v>
      </c>
    </row>
    <row r="1000" spans="1:21" x14ac:dyDescent="0.25">
      <c r="A1000" s="300">
        <v>800190263</v>
      </c>
      <c r="B1000" s="65" t="s">
        <v>1644</v>
      </c>
      <c r="C1000" s="65" t="s">
        <v>511</v>
      </c>
      <c r="D1000" s="65" t="s">
        <v>511</v>
      </c>
      <c r="E1000" s="65" t="s">
        <v>520</v>
      </c>
      <c r="F1000" s="65" t="s">
        <v>521</v>
      </c>
      <c r="G1000" s="65" t="s">
        <v>707</v>
      </c>
      <c r="H1000" s="296">
        <v>999</v>
      </c>
      <c r="I1000" s="301">
        <v>33546995</v>
      </c>
      <c r="J1000" s="302">
        <v>1492</v>
      </c>
      <c r="K1000" s="301">
        <v>6544907</v>
      </c>
      <c r="L1000" s="302">
        <v>2609</v>
      </c>
      <c r="M1000" s="301">
        <v>16780042</v>
      </c>
      <c r="N1000" s="302">
        <v>6347</v>
      </c>
      <c r="O1000" s="301">
        <v>1389136</v>
      </c>
      <c r="P1000" s="302">
        <v>7529</v>
      </c>
      <c r="Q1000" s="301">
        <v>180449</v>
      </c>
      <c r="R1000" s="302">
        <v>3932</v>
      </c>
      <c r="S1000" s="301">
        <v>305090</v>
      </c>
      <c r="T1000" s="301">
        <f t="shared" si="15"/>
        <v>22908</v>
      </c>
      <c r="U1000" s="303">
        <v>2911</v>
      </c>
    </row>
    <row r="1001" spans="1:21" x14ac:dyDescent="0.25">
      <c r="A1001" s="300">
        <v>800177471</v>
      </c>
      <c r="B1001" s="65" t="s">
        <v>1645</v>
      </c>
      <c r="C1001" s="65" t="s">
        <v>511</v>
      </c>
      <c r="D1001" s="65" t="s">
        <v>511</v>
      </c>
      <c r="E1001" s="65" t="s">
        <v>520</v>
      </c>
      <c r="F1001" s="65" t="s">
        <v>521</v>
      </c>
      <c r="G1001" s="65" t="s">
        <v>564</v>
      </c>
      <c r="H1001" s="84">
        <v>1000</v>
      </c>
      <c r="I1001" s="301">
        <v>33532836</v>
      </c>
      <c r="J1001" s="302">
        <v>1815</v>
      </c>
      <c r="K1001" s="301">
        <v>5038787</v>
      </c>
      <c r="L1001" s="302">
        <v>92</v>
      </c>
      <c r="M1001" s="301">
        <v>412736776</v>
      </c>
      <c r="N1001" s="302">
        <v>1499</v>
      </c>
      <c r="O1001" s="301">
        <v>7873906</v>
      </c>
      <c r="P1001" s="302">
        <v>720</v>
      </c>
      <c r="Q1001" s="301">
        <v>4480608</v>
      </c>
      <c r="R1001" s="302">
        <v>936</v>
      </c>
      <c r="S1001" s="301">
        <v>2145026</v>
      </c>
      <c r="T1001" s="301">
        <f t="shared" si="15"/>
        <v>6062</v>
      </c>
      <c r="U1001" s="303">
        <v>732</v>
      </c>
    </row>
    <row r="1002" spans="1:21" x14ac:dyDescent="0.25">
      <c r="A1002" s="300">
        <v>860016728</v>
      </c>
      <c r="B1002" s="65" t="s">
        <v>1646</v>
      </c>
      <c r="C1002" s="65" t="s">
        <v>511</v>
      </c>
      <c r="D1002" s="65" t="s">
        <v>511</v>
      </c>
      <c r="E1002" s="65" t="s">
        <v>520</v>
      </c>
      <c r="F1002" s="65" t="s">
        <v>521</v>
      </c>
      <c r="G1002" s="65" t="s">
        <v>627</v>
      </c>
      <c r="H1002" s="296">
        <v>1001</v>
      </c>
      <c r="I1002" s="301">
        <v>33505573</v>
      </c>
      <c r="J1002" s="302">
        <v>431.5</v>
      </c>
      <c r="K1002" s="301">
        <v>32868593</v>
      </c>
      <c r="L1002" s="302">
        <v>8512</v>
      </c>
      <c r="M1002" s="301">
        <v>3114971</v>
      </c>
      <c r="N1002" s="302">
        <v>3350</v>
      </c>
      <c r="O1002" s="301">
        <v>3114971</v>
      </c>
      <c r="P1002" s="302">
        <v>1757</v>
      </c>
      <c r="Q1002" s="301">
        <v>1558728</v>
      </c>
      <c r="R1002" s="302">
        <v>1034</v>
      </c>
      <c r="S1002" s="301">
        <v>1882173</v>
      </c>
      <c r="T1002" s="301">
        <f t="shared" si="15"/>
        <v>16085.5</v>
      </c>
      <c r="U1002" s="303">
        <v>2012</v>
      </c>
    </row>
    <row r="1003" spans="1:21" x14ac:dyDescent="0.25">
      <c r="A1003" s="300">
        <v>805029385</v>
      </c>
      <c r="B1003" s="65" t="s">
        <v>1647</v>
      </c>
      <c r="C1003" s="65" t="s">
        <v>543</v>
      </c>
      <c r="D1003" s="65" t="s">
        <v>544</v>
      </c>
      <c r="E1003" s="65" t="s">
        <v>520</v>
      </c>
      <c r="F1003" s="65" t="s">
        <v>521</v>
      </c>
      <c r="G1003" s="65" t="s">
        <v>605</v>
      </c>
      <c r="H1003" s="84">
        <v>1002</v>
      </c>
      <c r="I1003" s="301">
        <v>33434449</v>
      </c>
      <c r="J1003" s="302">
        <v>608</v>
      </c>
      <c r="K1003" s="301">
        <v>21238443</v>
      </c>
      <c r="L1003" s="302">
        <v>2082</v>
      </c>
      <c r="M1003" s="301">
        <v>21591767</v>
      </c>
      <c r="N1003" s="302">
        <v>1911</v>
      </c>
      <c r="O1003" s="301">
        <v>6103679</v>
      </c>
      <c r="P1003" s="302">
        <v>977</v>
      </c>
      <c r="Q1003" s="301">
        <v>3093597</v>
      </c>
      <c r="R1003" s="302">
        <v>1693</v>
      </c>
      <c r="S1003" s="301">
        <v>1006217</v>
      </c>
      <c r="T1003" s="301">
        <f t="shared" si="15"/>
        <v>8273</v>
      </c>
      <c r="U1003" s="303">
        <v>990</v>
      </c>
    </row>
    <row r="1004" spans="1:21" x14ac:dyDescent="0.25">
      <c r="A1004" s="300">
        <v>890916269</v>
      </c>
      <c r="B1004" s="65" t="s">
        <v>1648</v>
      </c>
      <c r="C1004" s="65" t="s">
        <v>580</v>
      </c>
      <c r="D1004" s="65" t="s">
        <v>506</v>
      </c>
      <c r="E1004" s="65" t="s">
        <v>520</v>
      </c>
      <c r="F1004" s="65" t="s">
        <v>521</v>
      </c>
      <c r="G1004" s="65" t="s">
        <v>690</v>
      </c>
      <c r="H1004" s="296">
        <v>1003</v>
      </c>
      <c r="I1004" s="301">
        <v>33407774</v>
      </c>
      <c r="J1004" s="302">
        <v>565</v>
      </c>
      <c r="K1004" s="301">
        <v>23222526</v>
      </c>
      <c r="L1004" s="302">
        <v>1076</v>
      </c>
      <c r="M1004" s="301">
        <v>44136283</v>
      </c>
      <c r="N1004" s="302">
        <v>601</v>
      </c>
      <c r="O1004" s="301">
        <v>20769741</v>
      </c>
      <c r="P1004" s="302">
        <v>423</v>
      </c>
      <c r="Q1004" s="301">
        <v>8577747</v>
      </c>
      <c r="R1004" s="302">
        <v>565</v>
      </c>
      <c r="S1004" s="301">
        <v>4266535</v>
      </c>
      <c r="T1004" s="301">
        <f t="shared" si="15"/>
        <v>4233</v>
      </c>
      <c r="U1004" s="303">
        <v>549</v>
      </c>
    </row>
    <row r="1005" spans="1:21" x14ac:dyDescent="0.25">
      <c r="A1005" s="300">
        <v>817000747</v>
      </c>
      <c r="B1005" s="65" t="s">
        <v>1649</v>
      </c>
      <c r="C1005" s="65" t="s">
        <v>547</v>
      </c>
      <c r="D1005" s="65" t="s">
        <v>544</v>
      </c>
      <c r="E1005" s="65" t="s">
        <v>520</v>
      </c>
      <c r="F1005" s="65" t="s">
        <v>521</v>
      </c>
      <c r="G1005" s="65" t="s">
        <v>525</v>
      </c>
      <c r="H1005" s="84">
        <v>1004</v>
      </c>
      <c r="I1005" s="301">
        <v>33402253</v>
      </c>
      <c r="J1005" s="302">
        <v>802</v>
      </c>
      <c r="K1005" s="301">
        <v>14810469</v>
      </c>
      <c r="L1005" s="302">
        <v>669</v>
      </c>
      <c r="M1005" s="301">
        <v>72045843</v>
      </c>
      <c r="N1005" s="302">
        <v>1276</v>
      </c>
      <c r="O1005" s="301">
        <v>9223110</v>
      </c>
      <c r="P1005" s="302">
        <v>1923</v>
      </c>
      <c r="Q1005" s="301">
        <v>1399287</v>
      </c>
      <c r="R1005" s="302">
        <v>3240</v>
      </c>
      <c r="S1005" s="301">
        <v>409698</v>
      </c>
      <c r="T1005" s="301">
        <f t="shared" si="15"/>
        <v>8914</v>
      </c>
      <c r="U1005" s="303">
        <v>1076</v>
      </c>
    </row>
    <row r="1006" spans="1:21" x14ac:dyDescent="0.25">
      <c r="A1006" s="300">
        <v>890200656</v>
      </c>
      <c r="B1006" s="65" t="s">
        <v>1650</v>
      </c>
      <c r="C1006" s="65" t="s">
        <v>505</v>
      </c>
      <c r="D1006" s="65" t="s">
        <v>506</v>
      </c>
      <c r="E1006" s="65" t="s">
        <v>520</v>
      </c>
      <c r="F1006" s="65" t="s">
        <v>521</v>
      </c>
      <c r="G1006" s="65" t="s">
        <v>525</v>
      </c>
      <c r="H1006" s="296">
        <v>1005</v>
      </c>
      <c r="I1006" s="301">
        <v>33384304</v>
      </c>
      <c r="J1006" s="302">
        <v>503.5</v>
      </c>
      <c r="K1006" s="301">
        <v>26707871</v>
      </c>
      <c r="L1006" s="302">
        <v>1983</v>
      </c>
      <c r="M1006" s="301">
        <v>22906589</v>
      </c>
      <c r="N1006" s="302">
        <v>2680</v>
      </c>
      <c r="O1006" s="301">
        <v>4108118</v>
      </c>
      <c r="P1006" s="302">
        <v>2036</v>
      </c>
      <c r="Q1006" s="301">
        <v>1313845</v>
      </c>
      <c r="R1006" s="302">
        <v>2013</v>
      </c>
      <c r="S1006" s="301">
        <v>795814</v>
      </c>
      <c r="T1006" s="301">
        <f t="shared" si="15"/>
        <v>10220.5</v>
      </c>
      <c r="U1006" s="303">
        <v>1248</v>
      </c>
    </row>
    <row r="1007" spans="1:21" x14ac:dyDescent="0.25">
      <c r="A1007" s="300">
        <v>800083482</v>
      </c>
      <c r="B1007" s="65" t="s">
        <v>1651</v>
      </c>
      <c r="C1007" s="65" t="s">
        <v>773</v>
      </c>
      <c r="D1007" s="65" t="s">
        <v>774</v>
      </c>
      <c r="E1007" s="65" t="s">
        <v>520</v>
      </c>
      <c r="F1007" s="65" t="s">
        <v>521</v>
      </c>
      <c r="G1007" s="65" t="s">
        <v>509</v>
      </c>
      <c r="H1007" s="84">
        <v>1006</v>
      </c>
      <c r="I1007" s="301">
        <v>33375721</v>
      </c>
      <c r="J1007" s="302">
        <v>427</v>
      </c>
      <c r="K1007" s="301">
        <v>33281256</v>
      </c>
      <c r="L1007" s="302">
        <v>9965</v>
      </c>
      <c r="M1007" s="301">
        <v>2252860</v>
      </c>
      <c r="N1007" s="302">
        <v>4395</v>
      </c>
      <c r="O1007" s="301">
        <v>2252860</v>
      </c>
      <c r="P1007" s="302">
        <v>1385</v>
      </c>
      <c r="Q1007" s="301">
        <v>2049512</v>
      </c>
      <c r="R1007" s="302">
        <v>1069</v>
      </c>
      <c r="S1007" s="301">
        <v>1809954</v>
      </c>
      <c r="T1007" s="301">
        <f t="shared" si="15"/>
        <v>18247</v>
      </c>
      <c r="U1007" s="303">
        <v>2285</v>
      </c>
    </row>
    <row r="1008" spans="1:21" x14ac:dyDescent="0.25">
      <c r="A1008" s="300">
        <v>890900091</v>
      </c>
      <c r="B1008" s="65" t="s">
        <v>1652</v>
      </c>
      <c r="C1008" s="65" t="s">
        <v>505</v>
      </c>
      <c r="D1008" s="65" t="s">
        <v>506</v>
      </c>
      <c r="E1008" s="65" t="s">
        <v>520</v>
      </c>
      <c r="F1008" s="65" t="s">
        <v>521</v>
      </c>
      <c r="G1008" s="65" t="s">
        <v>571</v>
      </c>
      <c r="H1008" s="296">
        <v>1007</v>
      </c>
      <c r="I1008" s="301">
        <v>33352968</v>
      </c>
      <c r="J1008" s="302">
        <v>666.5</v>
      </c>
      <c r="K1008" s="301">
        <v>18855823</v>
      </c>
      <c r="L1008" s="302">
        <v>1433</v>
      </c>
      <c r="M1008" s="301">
        <v>33061751</v>
      </c>
      <c r="N1008" s="302">
        <v>1166</v>
      </c>
      <c r="O1008" s="301">
        <v>10025514</v>
      </c>
      <c r="P1008" s="302">
        <v>1872</v>
      </c>
      <c r="Q1008" s="301">
        <v>1440339</v>
      </c>
      <c r="R1008" s="302">
        <v>5891</v>
      </c>
      <c r="S1008" s="301">
        <v>159075</v>
      </c>
      <c r="T1008" s="301">
        <f t="shared" si="15"/>
        <v>12035.5</v>
      </c>
      <c r="U1008" s="303">
        <v>1477</v>
      </c>
    </row>
    <row r="1009" spans="1:21" x14ac:dyDescent="0.25">
      <c r="A1009" s="300">
        <v>890108527</v>
      </c>
      <c r="B1009" s="65" t="s">
        <v>1653</v>
      </c>
      <c r="C1009" s="65" t="s">
        <v>511</v>
      </c>
      <c r="D1009" s="65" t="s">
        <v>511</v>
      </c>
      <c r="E1009" s="65" t="s">
        <v>520</v>
      </c>
      <c r="F1009" s="65" t="s">
        <v>521</v>
      </c>
      <c r="G1009" s="65" t="s">
        <v>556</v>
      </c>
      <c r="H1009" s="84">
        <v>1008</v>
      </c>
      <c r="I1009" s="301">
        <v>33283038</v>
      </c>
      <c r="J1009" s="302">
        <v>792.5</v>
      </c>
      <c r="K1009" s="301">
        <v>15099979</v>
      </c>
      <c r="L1009" s="302">
        <v>897</v>
      </c>
      <c r="M1009" s="301">
        <v>53945074</v>
      </c>
      <c r="N1009" s="302">
        <v>694</v>
      </c>
      <c r="O1009" s="301">
        <v>17572702</v>
      </c>
      <c r="P1009" s="302">
        <v>1736</v>
      </c>
      <c r="Q1009" s="301">
        <v>1577837</v>
      </c>
      <c r="R1009" s="302">
        <v>1335</v>
      </c>
      <c r="S1009" s="301">
        <v>1381735</v>
      </c>
      <c r="T1009" s="301">
        <f t="shared" si="15"/>
        <v>6462.5</v>
      </c>
      <c r="U1009" s="303">
        <v>778</v>
      </c>
    </row>
    <row r="1010" spans="1:21" x14ac:dyDescent="0.25">
      <c r="A1010" s="300">
        <v>805014595</v>
      </c>
      <c r="B1010" s="65" t="s">
        <v>1654</v>
      </c>
      <c r="C1010" s="65" t="s">
        <v>547</v>
      </c>
      <c r="D1010" s="65" t="s">
        <v>544</v>
      </c>
      <c r="E1010" s="65" t="s">
        <v>520</v>
      </c>
      <c r="F1010" s="65" t="s">
        <v>521</v>
      </c>
      <c r="G1010" s="65" t="s">
        <v>509</v>
      </c>
      <c r="H1010" s="296">
        <v>1009</v>
      </c>
      <c r="I1010" s="301">
        <v>33247482</v>
      </c>
      <c r="J1010" s="302">
        <v>514</v>
      </c>
      <c r="K1010" s="301">
        <v>26048861</v>
      </c>
      <c r="L1010" s="302">
        <v>7147</v>
      </c>
      <c r="M1010" s="301">
        <v>4248551</v>
      </c>
      <c r="N1010" s="302">
        <v>2607</v>
      </c>
      <c r="O1010" s="301">
        <v>4248551</v>
      </c>
      <c r="P1010" s="302">
        <v>785</v>
      </c>
      <c r="Q1010" s="301">
        <v>4084053</v>
      </c>
      <c r="R1010" s="302">
        <v>571</v>
      </c>
      <c r="S1010" s="301">
        <v>4200514</v>
      </c>
      <c r="T1010" s="301">
        <f t="shared" si="15"/>
        <v>12633</v>
      </c>
      <c r="U1010" s="303">
        <v>1564</v>
      </c>
    </row>
    <row r="1011" spans="1:21" x14ac:dyDescent="0.25">
      <c r="A1011" s="300">
        <v>890106278</v>
      </c>
      <c r="B1011" s="65" t="s">
        <v>1655</v>
      </c>
      <c r="C1011" s="65" t="s">
        <v>585</v>
      </c>
      <c r="D1011" s="65" t="s">
        <v>586</v>
      </c>
      <c r="E1011" s="65" t="s">
        <v>520</v>
      </c>
      <c r="F1011" s="65" t="s">
        <v>521</v>
      </c>
      <c r="G1011" s="65" t="s">
        <v>564</v>
      </c>
      <c r="H1011" s="84">
        <v>1010</v>
      </c>
      <c r="I1011" s="301">
        <v>33220491</v>
      </c>
      <c r="J1011" s="302">
        <v>1000</v>
      </c>
      <c r="K1011" s="301">
        <v>11213520</v>
      </c>
      <c r="L1011" s="302">
        <v>1268</v>
      </c>
      <c r="M1011" s="301">
        <v>37123100</v>
      </c>
      <c r="N1011" s="302">
        <v>949</v>
      </c>
      <c r="O1011" s="301">
        <v>12509434</v>
      </c>
      <c r="P1011" s="302">
        <v>771</v>
      </c>
      <c r="Q1011" s="301">
        <v>4146797</v>
      </c>
      <c r="R1011" s="302">
        <v>960</v>
      </c>
      <c r="S1011" s="301">
        <v>2068743</v>
      </c>
      <c r="T1011" s="301">
        <f t="shared" si="15"/>
        <v>5958</v>
      </c>
      <c r="U1011" s="303">
        <v>723</v>
      </c>
    </row>
    <row r="1012" spans="1:21" x14ac:dyDescent="0.25">
      <c r="A1012" s="300">
        <v>809000555</v>
      </c>
      <c r="B1012" s="65" t="s">
        <v>1656</v>
      </c>
      <c r="C1012" s="65" t="s">
        <v>511</v>
      </c>
      <c r="D1012" s="65" t="s">
        <v>511</v>
      </c>
      <c r="E1012" s="65" t="s">
        <v>520</v>
      </c>
      <c r="F1012" s="65" t="s">
        <v>521</v>
      </c>
      <c r="G1012" s="65" t="s">
        <v>564</v>
      </c>
      <c r="H1012" s="296">
        <v>1011</v>
      </c>
      <c r="I1012" s="301">
        <v>33179474</v>
      </c>
      <c r="J1012" s="302">
        <v>830.5</v>
      </c>
      <c r="K1012" s="301">
        <v>14164857</v>
      </c>
      <c r="L1012" s="302">
        <v>977</v>
      </c>
      <c r="M1012" s="301">
        <v>48899435</v>
      </c>
      <c r="N1012" s="302">
        <v>1696</v>
      </c>
      <c r="O1012" s="301">
        <v>6969699</v>
      </c>
      <c r="P1012" s="302">
        <v>1902</v>
      </c>
      <c r="Q1012" s="301">
        <v>1414716</v>
      </c>
      <c r="R1012" s="302">
        <v>1219</v>
      </c>
      <c r="S1012" s="301">
        <v>1540251</v>
      </c>
      <c r="T1012" s="301">
        <f t="shared" si="15"/>
        <v>7635.5</v>
      </c>
      <c r="U1012" s="303">
        <v>913</v>
      </c>
    </row>
    <row r="1013" spans="1:21" x14ac:dyDescent="0.25">
      <c r="A1013" s="300">
        <v>811036384</v>
      </c>
      <c r="B1013" s="65" t="s">
        <v>1657</v>
      </c>
      <c r="C1013" s="65" t="s">
        <v>580</v>
      </c>
      <c r="D1013" s="65" t="s">
        <v>506</v>
      </c>
      <c r="E1013" s="65" t="s">
        <v>520</v>
      </c>
      <c r="F1013" s="65" t="s">
        <v>521</v>
      </c>
      <c r="G1013" s="65" t="s">
        <v>564</v>
      </c>
      <c r="H1013" s="84">
        <v>1012</v>
      </c>
      <c r="I1013" s="301">
        <v>33083018</v>
      </c>
      <c r="J1013" s="302">
        <v>2040</v>
      </c>
      <c r="K1013" s="301">
        <v>4188579</v>
      </c>
      <c r="L1013" s="302">
        <v>408</v>
      </c>
      <c r="M1013" s="301">
        <v>112174956</v>
      </c>
      <c r="N1013" s="302">
        <v>1742</v>
      </c>
      <c r="O1013" s="301">
        <v>6797251</v>
      </c>
      <c r="P1013" s="302">
        <v>888</v>
      </c>
      <c r="Q1013" s="301">
        <v>3478918</v>
      </c>
      <c r="R1013" s="302">
        <v>2507</v>
      </c>
      <c r="S1013" s="301">
        <v>586931</v>
      </c>
      <c r="T1013" s="301">
        <f t="shared" si="15"/>
        <v>8597</v>
      </c>
      <c r="U1013" s="303">
        <v>1040</v>
      </c>
    </row>
    <row r="1014" spans="1:21" x14ac:dyDescent="0.25">
      <c r="A1014" s="300">
        <v>800158850</v>
      </c>
      <c r="B1014" s="65" t="s">
        <v>1658</v>
      </c>
      <c r="C1014" s="65" t="s">
        <v>551</v>
      </c>
      <c r="D1014" s="65" t="s">
        <v>552</v>
      </c>
      <c r="E1014" s="65" t="s">
        <v>520</v>
      </c>
      <c r="F1014" s="65" t="s">
        <v>521</v>
      </c>
      <c r="G1014" s="65" t="s">
        <v>545</v>
      </c>
      <c r="H1014" s="296">
        <v>1013</v>
      </c>
      <c r="I1014" s="301">
        <v>33034880</v>
      </c>
      <c r="J1014" s="302">
        <v>488</v>
      </c>
      <c r="K1014" s="301">
        <v>27867373</v>
      </c>
      <c r="L1014" s="302">
        <v>1205</v>
      </c>
      <c r="M1014" s="301">
        <v>39417728</v>
      </c>
      <c r="N1014" s="302">
        <v>1548</v>
      </c>
      <c r="O1014" s="301">
        <v>7682713</v>
      </c>
      <c r="P1014" s="302">
        <v>1059</v>
      </c>
      <c r="Q1014" s="301">
        <v>2799441</v>
      </c>
      <c r="R1014" s="302">
        <v>901</v>
      </c>
      <c r="S1014" s="301">
        <v>2307408</v>
      </c>
      <c r="T1014" s="301">
        <f t="shared" si="15"/>
        <v>6214</v>
      </c>
      <c r="U1014" s="303">
        <v>750</v>
      </c>
    </row>
    <row r="1015" spans="1:21" x14ac:dyDescent="0.25">
      <c r="A1015" s="300">
        <v>860032115</v>
      </c>
      <c r="B1015" s="65" t="s">
        <v>1659</v>
      </c>
      <c r="C1015" s="65" t="s">
        <v>511</v>
      </c>
      <c r="D1015" s="65" t="s">
        <v>511</v>
      </c>
      <c r="E1015" s="65" t="s">
        <v>520</v>
      </c>
      <c r="F1015" s="65" t="s">
        <v>521</v>
      </c>
      <c r="G1015" s="65" t="s">
        <v>556</v>
      </c>
      <c r="H1015" s="84">
        <v>1014</v>
      </c>
      <c r="I1015" s="301">
        <v>33004641</v>
      </c>
      <c r="J1015" s="302">
        <v>549.5</v>
      </c>
      <c r="K1015" s="301">
        <v>24207803</v>
      </c>
      <c r="L1015" s="302">
        <v>503</v>
      </c>
      <c r="M1015" s="301">
        <v>92660749</v>
      </c>
      <c r="N1015" s="302">
        <v>965</v>
      </c>
      <c r="O1015" s="301">
        <v>12294915</v>
      </c>
      <c r="P1015" s="302">
        <v>847</v>
      </c>
      <c r="Q1015" s="301">
        <v>3675367</v>
      </c>
      <c r="R1015" s="302">
        <v>662</v>
      </c>
      <c r="S1015" s="301">
        <v>3443314</v>
      </c>
      <c r="T1015" s="301">
        <f t="shared" si="15"/>
        <v>4540.5</v>
      </c>
      <c r="U1015" s="303">
        <v>590</v>
      </c>
    </row>
    <row r="1016" spans="1:21" x14ac:dyDescent="0.25">
      <c r="A1016" s="300">
        <v>891856418</v>
      </c>
      <c r="B1016" s="65" t="s">
        <v>1660</v>
      </c>
      <c r="C1016" s="65" t="s">
        <v>511</v>
      </c>
      <c r="D1016" s="65" t="s">
        <v>511</v>
      </c>
      <c r="E1016" s="65" t="s">
        <v>520</v>
      </c>
      <c r="F1016" s="65" t="s">
        <v>521</v>
      </c>
      <c r="G1016" s="65" t="s">
        <v>522</v>
      </c>
      <c r="H1016" s="296">
        <v>1015</v>
      </c>
      <c r="I1016" s="301">
        <v>32931441</v>
      </c>
      <c r="J1016" s="302">
        <v>680</v>
      </c>
      <c r="K1016" s="301">
        <v>18357281</v>
      </c>
      <c r="L1016" s="302">
        <v>1236</v>
      </c>
      <c r="M1016" s="301">
        <v>38315984</v>
      </c>
      <c r="N1016" s="302">
        <v>3122</v>
      </c>
      <c r="O1016" s="301">
        <v>3396754</v>
      </c>
      <c r="P1016" s="302">
        <v>1928</v>
      </c>
      <c r="Q1016" s="301">
        <v>1395891</v>
      </c>
      <c r="R1016" s="302">
        <v>1172</v>
      </c>
      <c r="S1016" s="301">
        <v>1610855</v>
      </c>
      <c r="T1016" s="301">
        <f t="shared" si="15"/>
        <v>9153</v>
      </c>
      <c r="U1016" s="303">
        <v>1107</v>
      </c>
    </row>
    <row r="1017" spans="1:21" x14ac:dyDescent="0.25">
      <c r="A1017" s="300">
        <v>890901821</v>
      </c>
      <c r="B1017" s="65" t="s">
        <v>1661</v>
      </c>
      <c r="C1017" s="65" t="s">
        <v>505</v>
      </c>
      <c r="D1017" s="65" t="s">
        <v>506</v>
      </c>
      <c r="E1017" s="65" t="s">
        <v>520</v>
      </c>
      <c r="F1017" s="65" t="s">
        <v>521</v>
      </c>
      <c r="G1017" s="65" t="s">
        <v>675</v>
      </c>
      <c r="H1017" s="84">
        <v>1016</v>
      </c>
      <c r="I1017" s="301">
        <v>32927136</v>
      </c>
      <c r="J1017" s="302">
        <v>788.5</v>
      </c>
      <c r="K1017" s="301">
        <v>15179816</v>
      </c>
      <c r="L1017" s="302">
        <v>1077</v>
      </c>
      <c r="M1017" s="301">
        <v>44129510</v>
      </c>
      <c r="N1017" s="302">
        <v>1152</v>
      </c>
      <c r="O1017" s="301">
        <v>10154593</v>
      </c>
      <c r="P1017" s="302">
        <v>752</v>
      </c>
      <c r="Q1017" s="301">
        <v>4251340</v>
      </c>
      <c r="R1017" s="302">
        <v>806</v>
      </c>
      <c r="S1017" s="301">
        <v>2637292</v>
      </c>
      <c r="T1017" s="301">
        <f t="shared" si="15"/>
        <v>5591.5</v>
      </c>
      <c r="U1017" s="303">
        <v>690</v>
      </c>
    </row>
    <row r="1018" spans="1:21" x14ac:dyDescent="0.25">
      <c r="A1018" s="300">
        <v>891409291</v>
      </c>
      <c r="B1018" s="65" t="s">
        <v>1662</v>
      </c>
      <c r="C1018" s="65" t="s">
        <v>780</v>
      </c>
      <c r="D1018" s="65" t="s">
        <v>781</v>
      </c>
      <c r="E1018" s="65" t="s">
        <v>520</v>
      </c>
      <c r="F1018" s="65" t="s">
        <v>521</v>
      </c>
      <c r="G1018" s="65" t="s">
        <v>564</v>
      </c>
      <c r="H1018" s="296">
        <v>1017</v>
      </c>
      <c r="I1018" s="301">
        <v>32882454</v>
      </c>
      <c r="J1018" s="302">
        <v>963</v>
      </c>
      <c r="K1018" s="301">
        <v>11799431</v>
      </c>
      <c r="L1018" s="302">
        <v>593</v>
      </c>
      <c r="M1018" s="301">
        <v>80052114</v>
      </c>
      <c r="N1018" s="302">
        <v>788</v>
      </c>
      <c r="O1018" s="301">
        <v>15023521</v>
      </c>
      <c r="P1018" s="302">
        <v>1936</v>
      </c>
      <c r="Q1018" s="301">
        <v>1388208</v>
      </c>
      <c r="R1018" s="302">
        <v>2061</v>
      </c>
      <c r="S1018" s="301">
        <v>772795</v>
      </c>
      <c r="T1018" s="301">
        <f t="shared" si="15"/>
        <v>7358</v>
      </c>
      <c r="U1018" s="303">
        <v>885</v>
      </c>
    </row>
    <row r="1019" spans="1:21" x14ac:dyDescent="0.25">
      <c r="A1019" s="300">
        <v>890302546</v>
      </c>
      <c r="B1019" s="65" t="s">
        <v>1663</v>
      </c>
      <c r="C1019" s="65" t="s">
        <v>511</v>
      </c>
      <c r="D1019" s="65" t="s">
        <v>511</v>
      </c>
      <c r="E1019" s="65" t="s">
        <v>520</v>
      </c>
      <c r="F1019" s="65" t="s">
        <v>521</v>
      </c>
      <c r="G1019" s="65" t="s">
        <v>528</v>
      </c>
      <c r="H1019" s="84">
        <v>1018</v>
      </c>
      <c r="I1019" s="301">
        <v>32846945</v>
      </c>
      <c r="J1019" s="302">
        <v>817.5</v>
      </c>
      <c r="K1019" s="301">
        <v>14467005</v>
      </c>
      <c r="L1019" s="302">
        <v>729</v>
      </c>
      <c r="M1019" s="301">
        <v>66206438</v>
      </c>
      <c r="N1019" s="302">
        <v>346</v>
      </c>
      <c r="O1019" s="301">
        <v>35590517</v>
      </c>
      <c r="P1019" s="302">
        <v>405</v>
      </c>
      <c r="Q1019" s="301">
        <v>9032316</v>
      </c>
      <c r="R1019" s="302">
        <v>1006</v>
      </c>
      <c r="S1019" s="301">
        <v>1935482</v>
      </c>
      <c r="T1019" s="301">
        <f t="shared" si="15"/>
        <v>4321.5</v>
      </c>
      <c r="U1019" s="303">
        <v>560</v>
      </c>
    </row>
    <row r="1020" spans="1:21" x14ac:dyDescent="0.25">
      <c r="A1020" s="300">
        <v>800251038</v>
      </c>
      <c r="B1020" s="65" t="s">
        <v>1664</v>
      </c>
      <c r="C1020" s="65" t="s">
        <v>511</v>
      </c>
      <c r="D1020" s="65" t="s">
        <v>511</v>
      </c>
      <c r="E1020" s="65" t="s">
        <v>520</v>
      </c>
      <c r="F1020" s="65" t="s">
        <v>521</v>
      </c>
      <c r="G1020" s="65" t="s">
        <v>690</v>
      </c>
      <c r="H1020" s="296">
        <v>1019</v>
      </c>
      <c r="I1020" s="301">
        <v>32842234</v>
      </c>
      <c r="J1020" s="302">
        <v>544</v>
      </c>
      <c r="K1020" s="301">
        <v>24404825</v>
      </c>
      <c r="L1020" s="302">
        <v>1414</v>
      </c>
      <c r="M1020" s="301">
        <v>33574496</v>
      </c>
      <c r="N1020" s="302">
        <v>951</v>
      </c>
      <c r="O1020" s="301">
        <v>12487663</v>
      </c>
      <c r="P1020" s="302">
        <v>433</v>
      </c>
      <c r="Q1020" s="301">
        <v>8342070</v>
      </c>
      <c r="R1020" s="302">
        <v>519</v>
      </c>
      <c r="S1020" s="301">
        <v>4738030</v>
      </c>
      <c r="T1020" s="301">
        <f t="shared" si="15"/>
        <v>4880</v>
      </c>
      <c r="U1020" s="303">
        <v>618</v>
      </c>
    </row>
    <row r="1021" spans="1:21" x14ac:dyDescent="0.25">
      <c r="A1021" s="300">
        <v>860524337</v>
      </c>
      <c r="B1021" s="65" t="s">
        <v>1665</v>
      </c>
      <c r="C1021" s="65" t="s">
        <v>511</v>
      </c>
      <c r="D1021" s="65" t="s">
        <v>511</v>
      </c>
      <c r="E1021" s="65" t="s">
        <v>520</v>
      </c>
      <c r="F1021" s="65" t="s">
        <v>521</v>
      </c>
      <c r="G1021" s="65" t="s">
        <v>509</v>
      </c>
      <c r="H1021" s="84">
        <v>1020</v>
      </c>
      <c r="I1021" s="301">
        <v>32840574</v>
      </c>
      <c r="J1021" s="302">
        <v>997.5</v>
      </c>
      <c r="K1021" s="301">
        <v>11244756</v>
      </c>
      <c r="L1021" s="302">
        <v>8484</v>
      </c>
      <c r="M1021" s="301">
        <v>3139282</v>
      </c>
      <c r="N1021" s="302">
        <v>3318</v>
      </c>
      <c r="O1021" s="301">
        <v>3139282</v>
      </c>
      <c r="P1021" s="302">
        <v>1361</v>
      </c>
      <c r="Q1021" s="301">
        <v>2078083</v>
      </c>
      <c r="R1021" s="302">
        <v>1431</v>
      </c>
      <c r="S1021" s="301">
        <v>1265858</v>
      </c>
      <c r="T1021" s="301">
        <f t="shared" si="15"/>
        <v>16611.5</v>
      </c>
      <c r="U1021" s="303">
        <v>2080</v>
      </c>
    </row>
    <row r="1022" spans="1:21" x14ac:dyDescent="0.25">
      <c r="A1022" s="300">
        <v>800167919</v>
      </c>
      <c r="B1022" s="65" t="s">
        <v>1666</v>
      </c>
      <c r="C1022" s="65" t="s">
        <v>511</v>
      </c>
      <c r="D1022" s="65" t="s">
        <v>511</v>
      </c>
      <c r="E1022" s="65" t="s">
        <v>520</v>
      </c>
      <c r="F1022" s="65" t="s">
        <v>521</v>
      </c>
      <c r="G1022" s="65" t="s">
        <v>564</v>
      </c>
      <c r="H1022" s="296">
        <v>1021</v>
      </c>
      <c r="I1022" s="301">
        <v>32759397</v>
      </c>
      <c r="J1022" s="302">
        <v>966</v>
      </c>
      <c r="K1022" s="301">
        <v>11750786</v>
      </c>
      <c r="L1022" s="302">
        <v>1228</v>
      </c>
      <c r="M1022" s="301">
        <v>38678708</v>
      </c>
      <c r="N1022" s="302">
        <v>1151</v>
      </c>
      <c r="O1022" s="301">
        <v>10170156</v>
      </c>
      <c r="P1022" s="302">
        <v>997</v>
      </c>
      <c r="Q1022" s="301">
        <v>3012189</v>
      </c>
      <c r="R1022" s="302">
        <v>1923</v>
      </c>
      <c r="S1022" s="301">
        <v>851537</v>
      </c>
      <c r="T1022" s="301">
        <f t="shared" si="15"/>
        <v>7286</v>
      </c>
      <c r="U1022" s="303">
        <v>879</v>
      </c>
    </row>
    <row r="1023" spans="1:21" x14ac:dyDescent="0.25">
      <c r="A1023" s="300">
        <v>860051534</v>
      </c>
      <c r="B1023" s="65" t="s">
        <v>1667</v>
      </c>
      <c r="C1023" s="65" t="s">
        <v>511</v>
      </c>
      <c r="D1023" s="65" t="s">
        <v>511</v>
      </c>
      <c r="E1023" s="65" t="s">
        <v>520</v>
      </c>
      <c r="F1023" s="65" t="s">
        <v>521</v>
      </c>
      <c r="G1023" s="65" t="s">
        <v>656</v>
      </c>
      <c r="H1023" s="84">
        <v>1022</v>
      </c>
      <c r="I1023" s="301">
        <v>32739095</v>
      </c>
      <c r="J1023" s="302">
        <v>466.5</v>
      </c>
      <c r="K1023" s="301">
        <v>29508895</v>
      </c>
      <c r="L1023" s="302">
        <v>1864</v>
      </c>
      <c r="M1023" s="301">
        <v>24479376</v>
      </c>
      <c r="N1023" s="302">
        <v>2242</v>
      </c>
      <c r="O1023" s="301">
        <v>5023306</v>
      </c>
      <c r="P1023" s="302">
        <v>1360</v>
      </c>
      <c r="Q1023" s="301">
        <v>2079221</v>
      </c>
      <c r="R1023" s="302">
        <v>1540</v>
      </c>
      <c r="S1023" s="301">
        <v>1138251</v>
      </c>
      <c r="T1023" s="301">
        <f t="shared" si="15"/>
        <v>8494.5</v>
      </c>
      <c r="U1023" s="303">
        <v>1024</v>
      </c>
    </row>
    <row r="1024" spans="1:21" x14ac:dyDescent="0.25">
      <c r="A1024" s="300">
        <v>800228026</v>
      </c>
      <c r="B1024" s="65" t="s">
        <v>1668</v>
      </c>
      <c r="C1024" s="65" t="s">
        <v>511</v>
      </c>
      <c r="D1024" s="65" t="s">
        <v>511</v>
      </c>
      <c r="E1024" s="65" t="s">
        <v>520</v>
      </c>
      <c r="F1024" s="65" t="s">
        <v>521</v>
      </c>
      <c r="G1024" s="65" t="s">
        <v>624</v>
      </c>
      <c r="H1024" s="296">
        <v>1023</v>
      </c>
      <c r="I1024" s="301">
        <v>32734539</v>
      </c>
      <c r="J1024" s="302">
        <v>669</v>
      </c>
      <c r="K1024" s="301">
        <v>18770668</v>
      </c>
      <c r="L1024" s="302">
        <v>1258</v>
      </c>
      <c r="M1024" s="301">
        <v>37506981</v>
      </c>
      <c r="N1024" s="302">
        <v>852</v>
      </c>
      <c r="O1024" s="301">
        <v>13999206</v>
      </c>
      <c r="P1024" s="302">
        <v>531</v>
      </c>
      <c r="Q1024" s="301">
        <v>6395435</v>
      </c>
      <c r="R1024" s="302">
        <v>501</v>
      </c>
      <c r="S1024" s="301">
        <v>5032836</v>
      </c>
      <c r="T1024" s="301">
        <f t="shared" si="15"/>
        <v>4834</v>
      </c>
      <c r="U1024" s="303">
        <v>616</v>
      </c>
    </row>
    <row r="1025" spans="1:21" x14ac:dyDescent="0.25">
      <c r="A1025" s="300">
        <v>890112179</v>
      </c>
      <c r="B1025" s="65" t="s">
        <v>1669</v>
      </c>
      <c r="C1025" s="65" t="s">
        <v>585</v>
      </c>
      <c r="D1025" s="65" t="s">
        <v>586</v>
      </c>
      <c r="E1025" s="65" t="s">
        <v>520</v>
      </c>
      <c r="F1025" s="65" t="s">
        <v>521</v>
      </c>
      <c r="G1025" s="65" t="s">
        <v>525</v>
      </c>
      <c r="H1025" s="84">
        <v>1024</v>
      </c>
      <c r="I1025" s="301">
        <v>32696410</v>
      </c>
      <c r="J1025" s="302">
        <v>689.5</v>
      </c>
      <c r="K1025" s="301">
        <v>17977437</v>
      </c>
      <c r="L1025" s="302">
        <v>1833</v>
      </c>
      <c r="M1025" s="301">
        <v>24985639</v>
      </c>
      <c r="N1025" s="302">
        <v>1283</v>
      </c>
      <c r="O1025" s="301">
        <v>9166553</v>
      </c>
      <c r="P1025" s="302">
        <v>962</v>
      </c>
      <c r="Q1025" s="301">
        <v>3154764</v>
      </c>
      <c r="R1025" s="302">
        <v>1634</v>
      </c>
      <c r="S1025" s="301">
        <v>1052947</v>
      </c>
      <c r="T1025" s="301">
        <f t="shared" si="15"/>
        <v>7425.5</v>
      </c>
      <c r="U1025" s="303">
        <v>897</v>
      </c>
    </row>
    <row r="1026" spans="1:21" x14ac:dyDescent="0.25">
      <c r="A1026" s="300">
        <v>890103725</v>
      </c>
      <c r="B1026" s="65" t="s">
        <v>1670</v>
      </c>
      <c r="C1026" s="65" t="s">
        <v>585</v>
      </c>
      <c r="D1026" s="65" t="s">
        <v>586</v>
      </c>
      <c r="E1026" s="65" t="s">
        <v>520</v>
      </c>
      <c r="F1026" s="65" t="s">
        <v>521</v>
      </c>
      <c r="G1026" s="65" t="s">
        <v>690</v>
      </c>
      <c r="H1026" s="296">
        <v>1025</v>
      </c>
      <c r="I1026" s="301">
        <v>32413742</v>
      </c>
      <c r="J1026" s="302">
        <v>731.5</v>
      </c>
      <c r="K1026" s="301">
        <v>16718734</v>
      </c>
      <c r="L1026" s="302">
        <v>1930</v>
      </c>
      <c r="M1026" s="301">
        <v>23657523</v>
      </c>
      <c r="N1026" s="302">
        <v>1725</v>
      </c>
      <c r="O1026" s="301">
        <v>6885739</v>
      </c>
      <c r="P1026" s="302">
        <v>1981</v>
      </c>
      <c r="Q1026" s="301">
        <v>1355480</v>
      </c>
      <c r="R1026" s="302">
        <v>4575</v>
      </c>
      <c r="S1026" s="301">
        <v>241609</v>
      </c>
      <c r="T1026" s="301">
        <f t="shared" ref="T1026:T1089" si="16">SUM(H1026+J1026+L1026+N1026+P1026+R1026)</f>
        <v>11967.5</v>
      </c>
      <c r="U1026" s="303">
        <v>1465</v>
      </c>
    </row>
    <row r="1027" spans="1:21" x14ac:dyDescent="0.25">
      <c r="A1027" s="300">
        <v>800115556</v>
      </c>
      <c r="B1027" s="65" t="s">
        <v>1671</v>
      </c>
      <c r="C1027" s="65" t="s">
        <v>511</v>
      </c>
      <c r="D1027" s="65" t="s">
        <v>511</v>
      </c>
      <c r="E1027" s="65" t="s">
        <v>520</v>
      </c>
      <c r="F1027" s="65" t="s">
        <v>521</v>
      </c>
      <c r="G1027" s="65" t="s">
        <v>509</v>
      </c>
      <c r="H1027" s="84">
        <v>1026</v>
      </c>
      <c r="I1027" s="301">
        <v>32404247</v>
      </c>
      <c r="J1027" s="302">
        <v>449</v>
      </c>
      <c r="K1027" s="301">
        <v>31598379</v>
      </c>
      <c r="L1027" s="302">
        <v>10979</v>
      </c>
      <c r="M1027" s="301">
        <v>1776942</v>
      </c>
      <c r="N1027" s="302">
        <v>5255</v>
      </c>
      <c r="O1027" s="301">
        <v>1776942</v>
      </c>
      <c r="P1027" s="302">
        <v>2325</v>
      </c>
      <c r="Q1027" s="301">
        <v>1095577</v>
      </c>
      <c r="R1027" s="302">
        <v>2453</v>
      </c>
      <c r="S1027" s="301">
        <v>608045</v>
      </c>
      <c r="T1027" s="301">
        <f t="shared" si="16"/>
        <v>22487</v>
      </c>
      <c r="U1027" s="303">
        <v>2852</v>
      </c>
    </row>
    <row r="1028" spans="1:21" x14ac:dyDescent="0.25">
      <c r="A1028" s="300">
        <v>800053935</v>
      </c>
      <c r="B1028" s="65" t="s">
        <v>1672</v>
      </c>
      <c r="C1028" s="65" t="s">
        <v>773</v>
      </c>
      <c r="D1028" s="65" t="s">
        <v>774</v>
      </c>
      <c r="E1028" s="65" t="s">
        <v>520</v>
      </c>
      <c r="F1028" s="65" t="s">
        <v>521</v>
      </c>
      <c r="G1028" s="65" t="s">
        <v>509</v>
      </c>
      <c r="H1028" s="296">
        <v>1027</v>
      </c>
      <c r="I1028" s="301">
        <v>32404055</v>
      </c>
      <c r="J1028" s="302">
        <v>440.5</v>
      </c>
      <c r="K1028" s="301">
        <v>32162991</v>
      </c>
      <c r="L1028" s="302">
        <v>11985</v>
      </c>
      <c r="M1028" s="301">
        <v>1421326</v>
      </c>
      <c r="N1028" s="302">
        <v>6252</v>
      </c>
      <c r="O1028" s="301">
        <v>1421326</v>
      </c>
      <c r="P1028" s="302">
        <v>2024</v>
      </c>
      <c r="Q1028" s="301">
        <v>1326521</v>
      </c>
      <c r="R1028" s="302">
        <v>1504</v>
      </c>
      <c r="S1028" s="301">
        <v>1180459</v>
      </c>
      <c r="T1028" s="301">
        <f t="shared" si="16"/>
        <v>23232.5</v>
      </c>
      <c r="U1028" s="303">
        <v>2969</v>
      </c>
    </row>
    <row r="1029" spans="1:21" x14ac:dyDescent="0.25">
      <c r="A1029" s="300">
        <v>891303570</v>
      </c>
      <c r="B1029" s="65" t="s">
        <v>1673</v>
      </c>
      <c r="C1029" s="65" t="s">
        <v>511</v>
      </c>
      <c r="D1029" s="65" t="s">
        <v>511</v>
      </c>
      <c r="E1029" s="65" t="s">
        <v>520</v>
      </c>
      <c r="F1029" s="65" t="s">
        <v>521</v>
      </c>
      <c r="G1029" s="65" t="s">
        <v>564</v>
      </c>
      <c r="H1029" s="84">
        <v>1028</v>
      </c>
      <c r="I1029" s="301">
        <v>32396948</v>
      </c>
      <c r="J1029" s="302">
        <v>1614</v>
      </c>
      <c r="K1029" s="301">
        <v>5880628</v>
      </c>
      <c r="L1029" s="302">
        <v>1100</v>
      </c>
      <c r="M1029" s="301">
        <v>43064387</v>
      </c>
      <c r="N1029" s="302">
        <v>1326</v>
      </c>
      <c r="O1029" s="301">
        <v>8871638</v>
      </c>
      <c r="P1029" s="302">
        <v>6598</v>
      </c>
      <c r="Q1029" s="301">
        <v>233437</v>
      </c>
      <c r="R1029" s="302">
        <v>5007</v>
      </c>
      <c r="S1029" s="301">
        <v>210357</v>
      </c>
      <c r="T1029" s="301">
        <f t="shared" si="16"/>
        <v>16673</v>
      </c>
      <c r="U1029" s="303">
        <v>2090</v>
      </c>
    </row>
    <row r="1030" spans="1:21" x14ac:dyDescent="0.25">
      <c r="A1030" s="300">
        <v>805003576</v>
      </c>
      <c r="B1030" s="65" t="s">
        <v>1674</v>
      </c>
      <c r="C1030" s="65" t="s">
        <v>547</v>
      </c>
      <c r="D1030" s="65" t="s">
        <v>544</v>
      </c>
      <c r="E1030" s="65" t="s">
        <v>520</v>
      </c>
      <c r="F1030" s="65" t="s">
        <v>521</v>
      </c>
      <c r="G1030" s="65" t="s">
        <v>624</v>
      </c>
      <c r="H1030" s="296">
        <v>1029</v>
      </c>
      <c r="I1030" s="301">
        <v>32381942</v>
      </c>
      <c r="J1030" s="302">
        <v>655</v>
      </c>
      <c r="K1030" s="301">
        <v>19465554</v>
      </c>
      <c r="L1030" s="302">
        <v>1455</v>
      </c>
      <c r="M1030" s="301">
        <v>32592542</v>
      </c>
      <c r="N1030" s="302">
        <v>384</v>
      </c>
      <c r="O1030" s="301">
        <v>32592542</v>
      </c>
      <c r="P1030" s="302">
        <v>967</v>
      </c>
      <c r="Q1030" s="301">
        <v>3139261</v>
      </c>
      <c r="R1030" s="302">
        <v>1039</v>
      </c>
      <c r="S1030" s="301">
        <v>1874340</v>
      </c>
      <c r="T1030" s="301">
        <f t="shared" si="16"/>
        <v>5529</v>
      </c>
      <c r="U1030" s="303">
        <v>680</v>
      </c>
    </row>
    <row r="1031" spans="1:21" x14ac:dyDescent="0.25">
      <c r="A1031" s="300">
        <v>891400005</v>
      </c>
      <c r="B1031" s="65" t="s">
        <v>1675</v>
      </c>
      <c r="C1031" s="65" t="s">
        <v>780</v>
      </c>
      <c r="D1031" s="65" t="s">
        <v>781</v>
      </c>
      <c r="E1031" s="65" t="s">
        <v>520</v>
      </c>
      <c r="F1031" s="65" t="s">
        <v>521</v>
      </c>
      <c r="G1031" s="65" t="s">
        <v>556</v>
      </c>
      <c r="H1031" s="84">
        <v>1030</v>
      </c>
      <c r="I1031" s="301">
        <v>32378811</v>
      </c>
      <c r="J1031" s="302">
        <v>621</v>
      </c>
      <c r="K1031" s="301">
        <v>20784272</v>
      </c>
      <c r="L1031" s="302">
        <v>2282</v>
      </c>
      <c r="M1031" s="301">
        <v>19299781</v>
      </c>
      <c r="N1031" s="302">
        <v>2761</v>
      </c>
      <c r="O1031" s="301">
        <v>3948406</v>
      </c>
      <c r="P1031" s="302">
        <v>1220</v>
      </c>
      <c r="Q1031" s="301">
        <v>2360919</v>
      </c>
      <c r="R1031" s="302">
        <v>1139</v>
      </c>
      <c r="S1031" s="301">
        <v>1653280</v>
      </c>
      <c r="T1031" s="301">
        <f t="shared" si="16"/>
        <v>9053</v>
      </c>
      <c r="U1031" s="303">
        <v>1097</v>
      </c>
    </row>
    <row r="1032" spans="1:21" x14ac:dyDescent="0.25">
      <c r="A1032" s="300">
        <v>811025675</v>
      </c>
      <c r="B1032" s="65" t="s">
        <v>1676</v>
      </c>
      <c r="C1032" s="65" t="s">
        <v>580</v>
      </c>
      <c r="D1032" s="65" t="s">
        <v>506</v>
      </c>
      <c r="E1032" s="65" t="s">
        <v>520</v>
      </c>
      <c r="F1032" s="65" t="s">
        <v>521</v>
      </c>
      <c r="G1032" s="65" t="s">
        <v>556</v>
      </c>
      <c r="H1032" s="296">
        <v>1031</v>
      </c>
      <c r="I1032" s="301">
        <v>32376392</v>
      </c>
      <c r="J1032" s="302">
        <v>917.5</v>
      </c>
      <c r="K1032" s="301">
        <v>12507574</v>
      </c>
      <c r="L1032" s="302">
        <v>913</v>
      </c>
      <c r="M1032" s="301">
        <v>52836840</v>
      </c>
      <c r="N1032" s="302">
        <v>1318</v>
      </c>
      <c r="O1032" s="301">
        <v>8908352</v>
      </c>
      <c r="P1032" s="302">
        <v>944</v>
      </c>
      <c r="Q1032" s="301">
        <v>3204718</v>
      </c>
      <c r="R1032" s="302">
        <v>1185</v>
      </c>
      <c r="S1032" s="301">
        <v>1585524</v>
      </c>
      <c r="T1032" s="301">
        <f t="shared" si="16"/>
        <v>6308.5</v>
      </c>
      <c r="U1032" s="303">
        <v>763</v>
      </c>
    </row>
    <row r="1033" spans="1:21" x14ac:dyDescent="0.25">
      <c r="A1033" s="300">
        <v>830065832</v>
      </c>
      <c r="B1033" s="65" t="s">
        <v>1677</v>
      </c>
      <c r="C1033" s="65" t="s">
        <v>511</v>
      </c>
      <c r="D1033" s="65" t="s">
        <v>511</v>
      </c>
      <c r="E1033" s="65" t="s">
        <v>520</v>
      </c>
      <c r="F1033" s="65" t="s">
        <v>521</v>
      </c>
      <c r="G1033" s="65" t="s">
        <v>724</v>
      </c>
      <c r="H1033" s="84">
        <v>1032</v>
      </c>
      <c r="I1033" s="301">
        <v>32375105</v>
      </c>
      <c r="J1033" s="302">
        <v>759.5</v>
      </c>
      <c r="K1033" s="301">
        <v>15957790</v>
      </c>
      <c r="L1033" s="302">
        <v>684</v>
      </c>
      <c r="M1033" s="301">
        <v>70377405</v>
      </c>
      <c r="N1033" s="302">
        <v>1057</v>
      </c>
      <c r="O1033" s="301">
        <v>11112146</v>
      </c>
      <c r="P1033" s="302">
        <v>610</v>
      </c>
      <c r="Q1033" s="301">
        <v>5464730</v>
      </c>
      <c r="R1033" s="302">
        <v>633</v>
      </c>
      <c r="S1033" s="301">
        <v>3630199</v>
      </c>
      <c r="T1033" s="301">
        <f t="shared" si="16"/>
        <v>4775.5</v>
      </c>
      <c r="U1033" s="303">
        <v>610</v>
      </c>
    </row>
    <row r="1034" spans="1:21" x14ac:dyDescent="0.25">
      <c r="A1034" s="300">
        <v>830111031</v>
      </c>
      <c r="B1034" s="65" t="s">
        <v>1678</v>
      </c>
      <c r="C1034" s="65" t="s">
        <v>511</v>
      </c>
      <c r="D1034" s="65" t="s">
        <v>511</v>
      </c>
      <c r="E1034" s="65" t="s">
        <v>520</v>
      </c>
      <c r="F1034" s="65" t="s">
        <v>521</v>
      </c>
      <c r="G1034" s="65" t="s">
        <v>509</v>
      </c>
      <c r="H1034" s="296">
        <v>1033</v>
      </c>
      <c r="I1034" s="301">
        <v>32327668</v>
      </c>
      <c r="J1034" s="302">
        <v>804.5</v>
      </c>
      <c r="K1034" s="301">
        <v>14762003</v>
      </c>
      <c r="L1034" s="302">
        <v>10297</v>
      </c>
      <c r="M1034" s="301">
        <v>2082680</v>
      </c>
      <c r="N1034" s="302">
        <v>4659</v>
      </c>
      <c r="O1034" s="301">
        <v>2082680</v>
      </c>
      <c r="P1034" s="302">
        <v>1460</v>
      </c>
      <c r="Q1034" s="301">
        <v>1934121</v>
      </c>
      <c r="R1034" s="302">
        <v>926</v>
      </c>
      <c r="S1034" s="301">
        <v>2188449</v>
      </c>
      <c r="T1034" s="301">
        <f t="shared" si="16"/>
        <v>19179.5</v>
      </c>
      <c r="U1034" s="303">
        <v>2415</v>
      </c>
    </row>
    <row r="1035" spans="1:21" x14ac:dyDescent="0.25">
      <c r="A1035" s="300">
        <v>860402971</v>
      </c>
      <c r="B1035" s="65" t="s">
        <v>1679</v>
      </c>
      <c r="C1035" s="65" t="s">
        <v>1227</v>
      </c>
      <c r="D1035" s="65" t="s">
        <v>552</v>
      </c>
      <c r="E1035" s="65" t="s">
        <v>520</v>
      </c>
      <c r="F1035" s="65" t="s">
        <v>521</v>
      </c>
      <c r="G1035" s="65" t="s">
        <v>610</v>
      </c>
      <c r="H1035" s="84">
        <v>1034</v>
      </c>
      <c r="I1035" s="301">
        <v>32308832</v>
      </c>
      <c r="J1035" s="302">
        <v>542</v>
      </c>
      <c r="K1035" s="301">
        <v>24481017</v>
      </c>
      <c r="L1035" s="302">
        <v>2793</v>
      </c>
      <c r="M1035" s="301">
        <v>15364637</v>
      </c>
      <c r="N1035" s="302">
        <v>3500</v>
      </c>
      <c r="O1035" s="301">
        <v>2960023</v>
      </c>
      <c r="P1035" s="302">
        <v>2231</v>
      </c>
      <c r="Q1035" s="301">
        <v>1162965</v>
      </c>
      <c r="R1035" s="302">
        <v>6140</v>
      </c>
      <c r="S1035" s="301">
        <v>147411</v>
      </c>
      <c r="T1035" s="301">
        <f t="shared" si="16"/>
        <v>16240</v>
      </c>
      <c r="U1035" s="303">
        <v>2034</v>
      </c>
    </row>
    <row r="1036" spans="1:21" x14ac:dyDescent="0.25">
      <c r="A1036" s="300">
        <v>800161656</v>
      </c>
      <c r="B1036" s="65" t="s">
        <v>1680</v>
      </c>
      <c r="C1036" s="65" t="s">
        <v>511</v>
      </c>
      <c r="D1036" s="65" t="s">
        <v>511</v>
      </c>
      <c r="E1036" s="65" t="s">
        <v>520</v>
      </c>
      <c r="F1036" s="65" t="s">
        <v>521</v>
      </c>
      <c r="G1036" s="65" t="s">
        <v>528</v>
      </c>
      <c r="H1036" s="296">
        <v>1035</v>
      </c>
      <c r="I1036" s="301">
        <v>32265980</v>
      </c>
      <c r="J1036" s="302">
        <v>879</v>
      </c>
      <c r="K1036" s="301">
        <v>13228245</v>
      </c>
      <c r="L1036" s="302">
        <v>1324</v>
      </c>
      <c r="M1036" s="301">
        <v>35664475</v>
      </c>
      <c r="N1036" s="302">
        <v>740</v>
      </c>
      <c r="O1036" s="301">
        <v>16174521</v>
      </c>
      <c r="P1036" s="302">
        <v>3744</v>
      </c>
      <c r="Q1036" s="301">
        <v>575047</v>
      </c>
      <c r="R1036" s="302">
        <v>3591</v>
      </c>
      <c r="S1036" s="301">
        <v>349044</v>
      </c>
      <c r="T1036" s="301">
        <f t="shared" si="16"/>
        <v>11313</v>
      </c>
      <c r="U1036" s="303">
        <v>1381</v>
      </c>
    </row>
    <row r="1037" spans="1:21" x14ac:dyDescent="0.25">
      <c r="A1037" s="300">
        <v>860004843</v>
      </c>
      <c r="B1037" s="65" t="s">
        <v>1681</v>
      </c>
      <c r="C1037" s="65" t="s">
        <v>511</v>
      </c>
      <c r="D1037" s="65" t="s">
        <v>511</v>
      </c>
      <c r="E1037" s="65" t="s">
        <v>520</v>
      </c>
      <c r="F1037" s="65" t="s">
        <v>521</v>
      </c>
      <c r="G1037" s="65" t="s">
        <v>724</v>
      </c>
      <c r="H1037" s="84">
        <v>1036</v>
      </c>
      <c r="I1037" s="301">
        <v>32264588</v>
      </c>
      <c r="J1037" s="302">
        <v>934</v>
      </c>
      <c r="K1037" s="301">
        <v>12267847</v>
      </c>
      <c r="L1037" s="302">
        <v>6426</v>
      </c>
      <c r="M1037" s="301">
        <v>5088136</v>
      </c>
      <c r="N1037" s="302">
        <v>4816</v>
      </c>
      <c r="O1037" s="301">
        <v>2001665</v>
      </c>
      <c r="P1037" s="302">
        <v>2361</v>
      </c>
      <c r="Q1037" s="301">
        <v>1072727</v>
      </c>
      <c r="R1037" s="302">
        <v>1495</v>
      </c>
      <c r="S1037" s="301">
        <v>1184665</v>
      </c>
      <c r="T1037" s="301">
        <f t="shared" si="16"/>
        <v>17068</v>
      </c>
      <c r="U1037" s="303">
        <v>2133</v>
      </c>
    </row>
    <row r="1038" spans="1:21" x14ac:dyDescent="0.25">
      <c r="A1038" s="300">
        <v>800020274</v>
      </c>
      <c r="B1038" s="65" t="s">
        <v>1682</v>
      </c>
      <c r="C1038" s="65" t="s">
        <v>1683</v>
      </c>
      <c r="D1038" s="65" t="s">
        <v>506</v>
      </c>
      <c r="E1038" s="65" t="s">
        <v>520</v>
      </c>
      <c r="F1038" s="65" t="s">
        <v>521</v>
      </c>
      <c r="G1038" s="65" t="s">
        <v>656</v>
      </c>
      <c r="H1038" s="296">
        <v>1037</v>
      </c>
      <c r="I1038" s="301">
        <v>32131051</v>
      </c>
      <c r="J1038" s="302">
        <v>1220.5</v>
      </c>
      <c r="K1038" s="301">
        <v>8568814</v>
      </c>
      <c r="L1038" s="302">
        <v>1594</v>
      </c>
      <c r="M1038" s="301">
        <v>29268478</v>
      </c>
      <c r="N1038" s="302">
        <v>1454</v>
      </c>
      <c r="O1038" s="301">
        <v>8056098</v>
      </c>
      <c r="P1038" s="302">
        <v>1895</v>
      </c>
      <c r="Q1038" s="301">
        <v>1418654</v>
      </c>
      <c r="R1038" s="302">
        <v>8579</v>
      </c>
      <c r="S1038" s="301">
        <v>72797</v>
      </c>
      <c r="T1038" s="301">
        <f t="shared" si="16"/>
        <v>15779.5</v>
      </c>
      <c r="U1038" s="303">
        <v>1971</v>
      </c>
    </row>
    <row r="1039" spans="1:21" x14ac:dyDescent="0.25">
      <c r="A1039" s="300">
        <v>890911899</v>
      </c>
      <c r="B1039" s="65" t="s">
        <v>1684</v>
      </c>
      <c r="C1039" s="65" t="s">
        <v>505</v>
      </c>
      <c r="D1039" s="65" t="s">
        <v>506</v>
      </c>
      <c r="E1039" s="65" t="s">
        <v>520</v>
      </c>
      <c r="F1039" s="65" t="s">
        <v>521</v>
      </c>
      <c r="G1039" s="65" t="s">
        <v>545</v>
      </c>
      <c r="H1039" s="84">
        <v>1038</v>
      </c>
      <c r="I1039" s="301">
        <v>32076046</v>
      </c>
      <c r="J1039" s="302">
        <v>524</v>
      </c>
      <c r="K1039" s="301">
        <v>25605013</v>
      </c>
      <c r="L1039" s="302">
        <v>2129</v>
      </c>
      <c r="M1039" s="301">
        <v>20950325</v>
      </c>
      <c r="N1039" s="302">
        <v>2655</v>
      </c>
      <c r="O1039" s="301">
        <v>4143167</v>
      </c>
      <c r="P1039" s="302">
        <v>1024</v>
      </c>
      <c r="Q1039" s="301">
        <v>2927782</v>
      </c>
      <c r="R1039" s="302">
        <v>1194</v>
      </c>
      <c r="S1039" s="301">
        <v>1578000</v>
      </c>
      <c r="T1039" s="301">
        <f t="shared" si="16"/>
        <v>8564</v>
      </c>
      <c r="U1039" s="303">
        <v>1037</v>
      </c>
    </row>
    <row r="1040" spans="1:21" x14ac:dyDescent="0.25">
      <c r="A1040" s="300">
        <v>804001007</v>
      </c>
      <c r="B1040" s="65" t="s">
        <v>1685</v>
      </c>
      <c r="C1040" s="65" t="s">
        <v>732</v>
      </c>
      <c r="D1040" s="65" t="s">
        <v>733</v>
      </c>
      <c r="E1040" s="65" t="s">
        <v>520</v>
      </c>
      <c r="F1040" s="65" t="s">
        <v>521</v>
      </c>
      <c r="G1040" s="65" t="s">
        <v>627</v>
      </c>
      <c r="H1040" s="296">
        <v>1039</v>
      </c>
      <c r="I1040" s="301">
        <v>32072348</v>
      </c>
      <c r="J1040" s="302">
        <v>564</v>
      </c>
      <c r="K1040" s="301">
        <v>23243017</v>
      </c>
      <c r="L1040" s="302">
        <v>10041</v>
      </c>
      <c r="M1040" s="301">
        <v>2216619</v>
      </c>
      <c r="N1040" s="302">
        <v>4451</v>
      </c>
      <c r="O1040" s="301">
        <v>2216619</v>
      </c>
      <c r="P1040" s="302">
        <v>2587</v>
      </c>
      <c r="Q1040" s="301">
        <v>954052</v>
      </c>
      <c r="R1040" s="302">
        <v>3179</v>
      </c>
      <c r="S1040" s="301">
        <v>422447</v>
      </c>
      <c r="T1040" s="301">
        <f t="shared" si="16"/>
        <v>21861</v>
      </c>
      <c r="U1040" s="303">
        <v>2763</v>
      </c>
    </row>
    <row r="1041" spans="1:21" x14ac:dyDescent="0.25">
      <c r="A1041" s="300">
        <v>890914336</v>
      </c>
      <c r="B1041" s="65" t="s">
        <v>1686</v>
      </c>
      <c r="C1041" s="65" t="s">
        <v>505</v>
      </c>
      <c r="D1041" s="65" t="s">
        <v>506</v>
      </c>
      <c r="E1041" s="65" t="s">
        <v>520</v>
      </c>
      <c r="F1041" s="65" t="s">
        <v>521</v>
      </c>
      <c r="G1041" s="65" t="s">
        <v>528</v>
      </c>
      <c r="H1041" s="84">
        <v>1040</v>
      </c>
      <c r="I1041" s="301">
        <v>32020670</v>
      </c>
      <c r="J1041" s="302">
        <v>705.5</v>
      </c>
      <c r="K1041" s="301">
        <v>17588146</v>
      </c>
      <c r="L1041" s="302">
        <v>1009</v>
      </c>
      <c r="M1041" s="301">
        <v>47134951</v>
      </c>
      <c r="N1041" s="302">
        <v>878</v>
      </c>
      <c r="O1041" s="301">
        <v>13544272</v>
      </c>
      <c r="P1041" s="302">
        <v>807</v>
      </c>
      <c r="Q1041" s="301">
        <v>3954852</v>
      </c>
      <c r="R1041" s="302">
        <v>970</v>
      </c>
      <c r="S1041" s="301">
        <v>2048425</v>
      </c>
      <c r="T1041" s="301">
        <f t="shared" si="16"/>
        <v>5409.5</v>
      </c>
      <c r="U1041" s="303">
        <v>667</v>
      </c>
    </row>
    <row r="1042" spans="1:21" x14ac:dyDescent="0.25">
      <c r="A1042" s="300">
        <v>830143035</v>
      </c>
      <c r="B1042" s="65" t="s">
        <v>1687</v>
      </c>
      <c r="C1042" s="65" t="s">
        <v>511</v>
      </c>
      <c r="D1042" s="65" t="s">
        <v>511</v>
      </c>
      <c r="E1042" s="65" t="s">
        <v>520</v>
      </c>
      <c r="F1042" s="65" t="s">
        <v>521</v>
      </c>
      <c r="G1042" s="65" t="s">
        <v>564</v>
      </c>
      <c r="H1042" s="296">
        <v>1041</v>
      </c>
      <c r="I1042" s="301">
        <v>32020132</v>
      </c>
      <c r="J1042" s="302">
        <v>1020</v>
      </c>
      <c r="K1042" s="301">
        <v>10942448</v>
      </c>
      <c r="L1042" s="302">
        <v>1639</v>
      </c>
      <c r="M1042" s="301">
        <v>28192983</v>
      </c>
      <c r="N1042" s="302">
        <v>869</v>
      </c>
      <c r="O1042" s="301">
        <v>13652385</v>
      </c>
      <c r="P1042" s="302">
        <v>1004</v>
      </c>
      <c r="Q1042" s="301">
        <v>2993252</v>
      </c>
      <c r="R1042" s="302">
        <v>2473</v>
      </c>
      <c r="S1042" s="301">
        <v>600896</v>
      </c>
      <c r="T1042" s="301">
        <f t="shared" si="16"/>
        <v>8046</v>
      </c>
      <c r="U1042" s="303">
        <v>967</v>
      </c>
    </row>
    <row r="1043" spans="1:21" x14ac:dyDescent="0.25">
      <c r="A1043" s="300">
        <v>890900573</v>
      </c>
      <c r="B1043" s="65" t="s">
        <v>1688</v>
      </c>
      <c r="C1043" s="65" t="s">
        <v>580</v>
      </c>
      <c r="D1043" s="65" t="s">
        <v>506</v>
      </c>
      <c r="E1043" s="65" t="s">
        <v>520</v>
      </c>
      <c r="F1043" s="65" t="s">
        <v>521</v>
      </c>
      <c r="G1043" s="65" t="s">
        <v>648</v>
      </c>
      <c r="H1043" s="84">
        <v>1042</v>
      </c>
      <c r="I1043" s="301">
        <v>31963891</v>
      </c>
      <c r="J1043" s="302">
        <v>755</v>
      </c>
      <c r="K1043" s="301">
        <v>16036669</v>
      </c>
      <c r="L1043" s="302">
        <v>1294</v>
      </c>
      <c r="M1043" s="301">
        <v>36442186</v>
      </c>
      <c r="N1043" s="302">
        <v>1497</v>
      </c>
      <c r="O1043" s="301">
        <v>7883254</v>
      </c>
      <c r="P1043" s="302">
        <v>4187</v>
      </c>
      <c r="Q1043" s="301">
        <v>488891</v>
      </c>
      <c r="R1043" s="302">
        <v>2200</v>
      </c>
      <c r="S1043" s="301">
        <v>699631</v>
      </c>
      <c r="T1043" s="301">
        <f t="shared" si="16"/>
        <v>10975</v>
      </c>
      <c r="U1043" s="303">
        <v>1340</v>
      </c>
    </row>
    <row r="1044" spans="1:21" x14ac:dyDescent="0.25">
      <c r="A1044" s="300">
        <v>860000824</v>
      </c>
      <c r="B1044" s="65" t="s">
        <v>1689</v>
      </c>
      <c r="C1044" s="65" t="s">
        <v>511</v>
      </c>
      <c r="D1044" s="65" t="s">
        <v>511</v>
      </c>
      <c r="E1044" s="65" t="s">
        <v>520</v>
      </c>
      <c r="F1044" s="65" t="s">
        <v>521</v>
      </c>
      <c r="G1044" s="65" t="s">
        <v>571</v>
      </c>
      <c r="H1044" s="296">
        <v>1043</v>
      </c>
      <c r="I1044" s="301">
        <v>31883814</v>
      </c>
      <c r="J1044" s="302">
        <v>624.5</v>
      </c>
      <c r="K1044" s="301">
        <v>20690870</v>
      </c>
      <c r="L1044" s="302">
        <v>2403</v>
      </c>
      <c r="M1044" s="301">
        <v>18303416</v>
      </c>
      <c r="N1044" s="302">
        <v>2458</v>
      </c>
      <c r="O1044" s="301">
        <v>4571443</v>
      </c>
      <c r="P1044" s="302">
        <v>2043</v>
      </c>
      <c r="Q1044" s="301">
        <v>1307197</v>
      </c>
      <c r="R1044" s="302">
        <v>3768</v>
      </c>
      <c r="S1044" s="301">
        <v>325560</v>
      </c>
      <c r="T1044" s="301">
        <f t="shared" si="16"/>
        <v>12339.5</v>
      </c>
      <c r="U1044" s="303">
        <v>1524</v>
      </c>
    </row>
    <row r="1045" spans="1:21" x14ac:dyDescent="0.25">
      <c r="A1045" s="300">
        <v>890204134</v>
      </c>
      <c r="B1045" s="65" t="s">
        <v>1690</v>
      </c>
      <c r="C1045" s="65" t="s">
        <v>732</v>
      </c>
      <c r="D1045" s="65" t="s">
        <v>733</v>
      </c>
      <c r="E1045" s="65" t="s">
        <v>520</v>
      </c>
      <c r="F1045" s="65" t="s">
        <v>521</v>
      </c>
      <c r="G1045" s="65" t="s">
        <v>564</v>
      </c>
      <c r="H1045" s="84">
        <v>1044</v>
      </c>
      <c r="I1045" s="301">
        <v>31822379</v>
      </c>
      <c r="J1045" s="302">
        <v>510</v>
      </c>
      <c r="K1045" s="301">
        <v>26378048</v>
      </c>
      <c r="L1045" s="302">
        <v>529</v>
      </c>
      <c r="M1045" s="301">
        <v>89334092</v>
      </c>
      <c r="N1045" s="302">
        <v>1183</v>
      </c>
      <c r="O1045" s="301">
        <v>9897787</v>
      </c>
      <c r="P1045" s="302">
        <v>1025</v>
      </c>
      <c r="Q1045" s="301">
        <v>2926455</v>
      </c>
      <c r="R1045" s="302">
        <v>1157</v>
      </c>
      <c r="S1045" s="301">
        <v>1632750</v>
      </c>
      <c r="T1045" s="301">
        <f t="shared" si="16"/>
        <v>5448</v>
      </c>
      <c r="U1045" s="303">
        <v>671</v>
      </c>
    </row>
    <row r="1046" spans="1:21" x14ac:dyDescent="0.25">
      <c r="A1046" s="300">
        <v>890911898</v>
      </c>
      <c r="B1046" s="65" t="s">
        <v>1691</v>
      </c>
      <c r="C1046" s="65" t="s">
        <v>505</v>
      </c>
      <c r="D1046" s="65" t="s">
        <v>506</v>
      </c>
      <c r="E1046" s="65" t="s">
        <v>520</v>
      </c>
      <c r="F1046" s="65" t="s">
        <v>521</v>
      </c>
      <c r="G1046" s="65" t="s">
        <v>694</v>
      </c>
      <c r="H1046" s="296">
        <v>1045</v>
      </c>
      <c r="I1046" s="301">
        <v>31719288</v>
      </c>
      <c r="J1046" s="302">
        <v>828</v>
      </c>
      <c r="K1046" s="301">
        <v>14235922</v>
      </c>
      <c r="L1046" s="302">
        <v>943</v>
      </c>
      <c r="M1046" s="301">
        <v>50890446</v>
      </c>
      <c r="N1046" s="302">
        <v>718</v>
      </c>
      <c r="O1046" s="301">
        <v>16793444</v>
      </c>
      <c r="P1046" s="302">
        <v>1294</v>
      </c>
      <c r="Q1046" s="301">
        <v>2213997</v>
      </c>
      <c r="R1046" s="302">
        <v>1882</v>
      </c>
      <c r="S1046" s="301">
        <v>875098</v>
      </c>
      <c r="T1046" s="301">
        <f t="shared" si="16"/>
        <v>6710</v>
      </c>
      <c r="U1046" s="303">
        <v>814</v>
      </c>
    </row>
    <row r="1047" spans="1:21" x14ac:dyDescent="0.25">
      <c r="A1047" s="300">
        <v>817006230</v>
      </c>
      <c r="B1047" s="65" t="s">
        <v>1692</v>
      </c>
      <c r="C1047" s="65" t="s">
        <v>713</v>
      </c>
      <c r="D1047" s="65" t="s">
        <v>714</v>
      </c>
      <c r="E1047" s="65" t="s">
        <v>520</v>
      </c>
      <c r="F1047" s="65" t="s">
        <v>521</v>
      </c>
      <c r="G1047" s="65" t="s">
        <v>545</v>
      </c>
      <c r="H1047" s="84">
        <v>1046</v>
      </c>
      <c r="I1047" s="301">
        <v>31716293</v>
      </c>
      <c r="J1047" s="302">
        <v>734</v>
      </c>
      <c r="K1047" s="301">
        <v>16676370</v>
      </c>
      <c r="L1047" s="302">
        <v>1755</v>
      </c>
      <c r="M1047" s="301">
        <v>26078639</v>
      </c>
      <c r="N1047" s="302">
        <v>1963</v>
      </c>
      <c r="O1047" s="301">
        <v>5932130</v>
      </c>
      <c r="P1047" s="302">
        <v>2202</v>
      </c>
      <c r="Q1047" s="301">
        <v>1187456</v>
      </c>
      <c r="R1047" s="302">
        <v>2635</v>
      </c>
      <c r="S1047" s="301">
        <v>546651</v>
      </c>
      <c r="T1047" s="301">
        <f t="shared" si="16"/>
        <v>10335</v>
      </c>
      <c r="U1047" s="303">
        <v>1261</v>
      </c>
    </row>
    <row r="1048" spans="1:21" x14ac:dyDescent="0.25">
      <c r="A1048" s="300">
        <v>860072045</v>
      </c>
      <c r="B1048" s="65" t="s">
        <v>1693</v>
      </c>
      <c r="C1048" s="65" t="s">
        <v>511</v>
      </c>
      <c r="D1048" s="65" t="s">
        <v>511</v>
      </c>
      <c r="E1048" s="65" t="s">
        <v>520</v>
      </c>
      <c r="F1048" s="65" t="s">
        <v>521</v>
      </c>
      <c r="G1048" s="65" t="s">
        <v>931</v>
      </c>
      <c r="H1048" s="296">
        <v>1047</v>
      </c>
      <c r="I1048" s="301">
        <v>31709662</v>
      </c>
      <c r="J1048" s="302">
        <v>880</v>
      </c>
      <c r="K1048" s="301">
        <v>13200858</v>
      </c>
      <c r="L1048" s="302">
        <v>848</v>
      </c>
      <c r="M1048" s="301">
        <v>56936350</v>
      </c>
      <c r="N1048" s="302">
        <v>1344</v>
      </c>
      <c r="O1048" s="301">
        <v>8809987</v>
      </c>
      <c r="P1048" s="302">
        <v>7160</v>
      </c>
      <c r="Q1048" s="301">
        <v>199123</v>
      </c>
      <c r="R1048" s="302">
        <v>1709</v>
      </c>
      <c r="S1048" s="301">
        <v>994749</v>
      </c>
      <c r="T1048" s="301">
        <f t="shared" si="16"/>
        <v>12988</v>
      </c>
      <c r="U1048" s="303">
        <v>1603</v>
      </c>
    </row>
    <row r="1049" spans="1:21" x14ac:dyDescent="0.25">
      <c r="A1049" s="300">
        <v>800134853</v>
      </c>
      <c r="B1049" s="65" t="s">
        <v>1694</v>
      </c>
      <c r="C1049" s="65" t="s">
        <v>511</v>
      </c>
      <c r="D1049" s="65" t="s">
        <v>511</v>
      </c>
      <c r="E1049" s="65" t="s">
        <v>520</v>
      </c>
      <c r="F1049" s="65" t="s">
        <v>521</v>
      </c>
      <c r="G1049" s="65" t="s">
        <v>605</v>
      </c>
      <c r="H1049" s="84">
        <v>1048</v>
      </c>
      <c r="I1049" s="301">
        <v>31676379</v>
      </c>
      <c r="J1049" s="302">
        <v>576.5</v>
      </c>
      <c r="K1049" s="301">
        <v>22671259</v>
      </c>
      <c r="L1049" s="302">
        <v>1072</v>
      </c>
      <c r="M1049" s="301">
        <v>44446973</v>
      </c>
      <c r="N1049" s="302">
        <v>1421</v>
      </c>
      <c r="O1049" s="301">
        <v>8209876</v>
      </c>
      <c r="P1049" s="302">
        <v>646</v>
      </c>
      <c r="Q1049" s="301">
        <v>5122975</v>
      </c>
      <c r="R1049" s="302">
        <v>567</v>
      </c>
      <c r="S1049" s="301">
        <v>4243130</v>
      </c>
      <c r="T1049" s="301">
        <f t="shared" si="16"/>
        <v>5330.5</v>
      </c>
      <c r="U1049" s="303">
        <v>662</v>
      </c>
    </row>
    <row r="1050" spans="1:21" x14ac:dyDescent="0.25">
      <c r="A1050" s="300">
        <v>804010392</v>
      </c>
      <c r="B1050" s="65" t="s">
        <v>1695</v>
      </c>
      <c r="C1050" s="65" t="s">
        <v>936</v>
      </c>
      <c r="D1050" s="65" t="s">
        <v>733</v>
      </c>
      <c r="E1050" s="65" t="s">
        <v>520</v>
      </c>
      <c r="F1050" s="65" t="s">
        <v>521</v>
      </c>
      <c r="G1050" s="65" t="s">
        <v>517</v>
      </c>
      <c r="H1050" s="296">
        <v>1049</v>
      </c>
      <c r="I1050" s="301">
        <v>31657667</v>
      </c>
      <c r="J1050" s="302">
        <v>696.5</v>
      </c>
      <c r="K1050" s="301">
        <v>17805901</v>
      </c>
      <c r="L1050" s="302">
        <v>1672</v>
      </c>
      <c r="M1050" s="301">
        <v>27662499</v>
      </c>
      <c r="N1050" s="302">
        <v>867</v>
      </c>
      <c r="O1050" s="301">
        <v>13664642</v>
      </c>
      <c r="P1050" s="302">
        <v>781</v>
      </c>
      <c r="Q1050" s="301">
        <v>4092640</v>
      </c>
      <c r="R1050" s="302">
        <v>764</v>
      </c>
      <c r="S1050" s="301">
        <v>2894606</v>
      </c>
      <c r="T1050" s="301">
        <f t="shared" si="16"/>
        <v>5829.5</v>
      </c>
      <c r="U1050" s="303">
        <v>715</v>
      </c>
    </row>
    <row r="1051" spans="1:21" x14ac:dyDescent="0.25">
      <c r="A1051" s="300">
        <v>830041688</v>
      </c>
      <c r="B1051" s="65" t="s">
        <v>1696</v>
      </c>
      <c r="C1051" s="65" t="s">
        <v>511</v>
      </c>
      <c r="D1051" s="65" t="s">
        <v>511</v>
      </c>
      <c r="E1051" s="65" t="s">
        <v>520</v>
      </c>
      <c r="F1051" s="65" t="s">
        <v>521</v>
      </c>
      <c r="G1051" s="65" t="s">
        <v>564</v>
      </c>
      <c r="H1051" s="84">
        <v>1050</v>
      </c>
      <c r="I1051" s="301">
        <v>31625418</v>
      </c>
      <c r="J1051" s="302">
        <v>636</v>
      </c>
      <c r="K1051" s="301">
        <v>20192714</v>
      </c>
      <c r="L1051" s="302">
        <v>1194</v>
      </c>
      <c r="M1051" s="301">
        <v>39869690</v>
      </c>
      <c r="N1051" s="302">
        <v>885</v>
      </c>
      <c r="O1051" s="301">
        <v>13434666</v>
      </c>
      <c r="P1051" s="302">
        <v>508</v>
      </c>
      <c r="Q1051" s="301">
        <v>6713536</v>
      </c>
      <c r="R1051" s="302">
        <v>557</v>
      </c>
      <c r="S1051" s="301">
        <v>4335875</v>
      </c>
      <c r="T1051" s="301">
        <f t="shared" si="16"/>
        <v>4830</v>
      </c>
      <c r="U1051" s="303">
        <v>617</v>
      </c>
    </row>
    <row r="1052" spans="1:21" x14ac:dyDescent="0.25">
      <c r="A1052" s="300">
        <v>890206592</v>
      </c>
      <c r="B1052" s="65" t="s">
        <v>1697</v>
      </c>
      <c r="C1052" s="65" t="s">
        <v>511</v>
      </c>
      <c r="D1052" s="65" t="s">
        <v>511</v>
      </c>
      <c r="E1052" s="65" t="s">
        <v>520</v>
      </c>
      <c r="F1052" s="65" t="s">
        <v>521</v>
      </c>
      <c r="G1052" s="65" t="s">
        <v>1106</v>
      </c>
      <c r="H1052" s="296">
        <v>1051</v>
      </c>
      <c r="I1052" s="301">
        <v>31611511</v>
      </c>
      <c r="J1052" s="302">
        <v>704</v>
      </c>
      <c r="K1052" s="301">
        <v>17605581</v>
      </c>
      <c r="L1052" s="302">
        <v>1099</v>
      </c>
      <c r="M1052" s="301">
        <v>43069905</v>
      </c>
      <c r="N1052" s="302">
        <v>1154</v>
      </c>
      <c r="O1052" s="301">
        <v>10126919</v>
      </c>
      <c r="P1052" s="302">
        <v>1346</v>
      </c>
      <c r="Q1052" s="301">
        <v>2113623</v>
      </c>
      <c r="R1052" s="302">
        <v>1062</v>
      </c>
      <c r="S1052" s="301">
        <v>1825075</v>
      </c>
      <c r="T1052" s="301">
        <f t="shared" si="16"/>
        <v>6416</v>
      </c>
      <c r="U1052" s="303">
        <v>773</v>
      </c>
    </row>
    <row r="1053" spans="1:21" x14ac:dyDescent="0.25">
      <c r="A1053" s="300">
        <v>810005794</v>
      </c>
      <c r="B1053" s="65" t="s">
        <v>1698</v>
      </c>
      <c r="C1053" s="65" t="s">
        <v>702</v>
      </c>
      <c r="D1053" s="65" t="s">
        <v>703</v>
      </c>
      <c r="E1053" s="65" t="s">
        <v>520</v>
      </c>
      <c r="F1053" s="65" t="s">
        <v>521</v>
      </c>
      <c r="G1053" s="65" t="s">
        <v>564</v>
      </c>
      <c r="H1053" s="84">
        <v>1052</v>
      </c>
      <c r="I1053" s="301">
        <v>31546874</v>
      </c>
      <c r="J1053" s="302">
        <v>3460.5</v>
      </c>
      <c r="K1053" s="301">
        <v>1944186</v>
      </c>
      <c r="L1053" s="302">
        <v>984</v>
      </c>
      <c r="M1053" s="301">
        <v>48260759</v>
      </c>
      <c r="N1053" s="302">
        <v>4338</v>
      </c>
      <c r="O1053" s="301">
        <v>2285554</v>
      </c>
      <c r="P1053" s="302">
        <v>1896</v>
      </c>
      <c r="Q1053" s="301">
        <v>1417598</v>
      </c>
      <c r="R1053" s="302">
        <v>2284</v>
      </c>
      <c r="S1053" s="301">
        <v>659836</v>
      </c>
      <c r="T1053" s="301">
        <f t="shared" si="16"/>
        <v>14014.5</v>
      </c>
      <c r="U1053" s="303">
        <v>1728</v>
      </c>
    </row>
    <row r="1054" spans="1:21" x14ac:dyDescent="0.25">
      <c r="A1054" s="300">
        <v>890201311</v>
      </c>
      <c r="B1054" s="65" t="s">
        <v>1699</v>
      </c>
      <c r="C1054" s="65" t="s">
        <v>732</v>
      </c>
      <c r="D1054" s="65" t="s">
        <v>733</v>
      </c>
      <c r="E1054" s="65" t="s">
        <v>520</v>
      </c>
      <c r="F1054" s="65" t="s">
        <v>521</v>
      </c>
      <c r="G1054" s="65" t="s">
        <v>564</v>
      </c>
      <c r="H1054" s="296">
        <v>1053</v>
      </c>
      <c r="I1054" s="301">
        <v>31538855</v>
      </c>
      <c r="J1054" s="302">
        <v>632</v>
      </c>
      <c r="K1054" s="301">
        <v>20332813</v>
      </c>
      <c r="L1054" s="302">
        <v>1101</v>
      </c>
      <c r="M1054" s="301">
        <v>43040166</v>
      </c>
      <c r="N1054" s="302">
        <v>1245</v>
      </c>
      <c r="O1054" s="301">
        <v>9398847</v>
      </c>
      <c r="P1054" s="302">
        <v>691</v>
      </c>
      <c r="Q1054" s="301">
        <v>4691425</v>
      </c>
      <c r="R1054" s="302">
        <v>1031</v>
      </c>
      <c r="S1054" s="301">
        <v>1886685</v>
      </c>
      <c r="T1054" s="301">
        <f t="shared" si="16"/>
        <v>5753</v>
      </c>
      <c r="U1054" s="303">
        <v>713</v>
      </c>
    </row>
    <row r="1055" spans="1:21" x14ac:dyDescent="0.25">
      <c r="A1055" s="300">
        <v>860070605</v>
      </c>
      <c r="B1055" s="65" t="s">
        <v>1700</v>
      </c>
      <c r="C1055" s="65" t="s">
        <v>551</v>
      </c>
      <c r="D1055" s="65" t="s">
        <v>552</v>
      </c>
      <c r="E1055" s="65" t="s">
        <v>520</v>
      </c>
      <c r="F1055" s="65" t="s">
        <v>521</v>
      </c>
      <c r="G1055" s="65" t="s">
        <v>690</v>
      </c>
      <c r="H1055" s="84">
        <v>1054</v>
      </c>
      <c r="I1055" s="301">
        <v>31536599</v>
      </c>
      <c r="J1055" s="302">
        <v>777</v>
      </c>
      <c r="K1055" s="301">
        <v>15386994</v>
      </c>
      <c r="L1055" s="302">
        <v>1765</v>
      </c>
      <c r="M1055" s="301">
        <v>25974549</v>
      </c>
      <c r="N1055" s="302">
        <v>1929</v>
      </c>
      <c r="O1055" s="301">
        <v>6030094</v>
      </c>
      <c r="P1055" s="302">
        <v>1085</v>
      </c>
      <c r="Q1055" s="301">
        <v>2744238</v>
      </c>
      <c r="R1055" s="302">
        <v>2133</v>
      </c>
      <c r="S1055" s="301">
        <v>739809</v>
      </c>
      <c r="T1055" s="301">
        <f t="shared" si="16"/>
        <v>8743</v>
      </c>
      <c r="U1055" s="303">
        <v>1058</v>
      </c>
    </row>
    <row r="1056" spans="1:21" x14ac:dyDescent="0.25">
      <c r="A1056" s="300">
        <v>890911327</v>
      </c>
      <c r="B1056" s="65" t="s">
        <v>1701</v>
      </c>
      <c r="C1056" s="65" t="s">
        <v>1702</v>
      </c>
      <c r="D1056" s="65" t="s">
        <v>506</v>
      </c>
      <c r="E1056" s="65" t="s">
        <v>520</v>
      </c>
      <c r="F1056" s="65" t="s">
        <v>521</v>
      </c>
      <c r="G1056" s="65" t="s">
        <v>610</v>
      </c>
      <c r="H1056" s="296">
        <v>1055</v>
      </c>
      <c r="I1056" s="301">
        <v>31505639</v>
      </c>
      <c r="J1056" s="302">
        <v>1000.5</v>
      </c>
      <c r="K1056" s="301">
        <v>11213133</v>
      </c>
      <c r="L1056" s="302">
        <v>1685</v>
      </c>
      <c r="M1056" s="301">
        <v>27393435</v>
      </c>
      <c r="N1056" s="302">
        <v>1254</v>
      </c>
      <c r="O1056" s="301">
        <v>9348100</v>
      </c>
      <c r="P1056" s="302">
        <v>1019</v>
      </c>
      <c r="Q1056" s="301">
        <v>2939337</v>
      </c>
      <c r="R1056" s="302">
        <v>1138</v>
      </c>
      <c r="S1056" s="301">
        <v>1659616</v>
      </c>
      <c r="T1056" s="301">
        <f t="shared" si="16"/>
        <v>7151.5</v>
      </c>
      <c r="U1056" s="303">
        <v>865</v>
      </c>
    </row>
    <row r="1057" spans="1:21" x14ac:dyDescent="0.25">
      <c r="A1057" s="300">
        <v>860517608</v>
      </c>
      <c r="B1057" s="65" t="s">
        <v>1703</v>
      </c>
      <c r="C1057" s="65" t="s">
        <v>511</v>
      </c>
      <c r="D1057" s="65" t="s">
        <v>511</v>
      </c>
      <c r="E1057" s="65" t="s">
        <v>520</v>
      </c>
      <c r="F1057" s="65" t="s">
        <v>521</v>
      </c>
      <c r="G1057" s="65" t="s">
        <v>564</v>
      </c>
      <c r="H1057" s="84">
        <v>1056</v>
      </c>
      <c r="I1057" s="301">
        <v>31411807</v>
      </c>
      <c r="J1057" s="302">
        <v>910.5</v>
      </c>
      <c r="K1057" s="301">
        <v>12622947</v>
      </c>
      <c r="L1057" s="302">
        <v>814</v>
      </c>
      <c r="M1057" s="301">
        <v>58841242</v>
      </c>
      <c r="N1057" s="302">
        <v>1233</v>
      </c>
      <c r="O1057" s="301">
        <v>9468610</v>
      </c>
      <c r="P1057" s="302">
        <v>736</v>
      </c>
      <c r="Q1057" s="301">
        <v>4380064</v>
      </c>
      <c r="R1057" s="302">
        <v>947</v>
      </c>
      <c r="S1057" s="301">
        <v>2105365</v>
      </c>
      <c r="T1057" s="301">
        <f t="shared" si="16"/>
        <v>5696.5</v>
      </c>
      <c r="U1057" s="303">
        <v>704</v>
      </c>
    </row>
    <row r="1058" spans="1:21" x14ac:dyDescent="0.25">
      <c r="A1058" s="300">
        <v>860000596</v>
      </c>
      <c r="B1058" s="65" t="s">
        <v>1704</v>
      </c>
      <c r="C1058" s="65" t="s">
        <v>511</v>
      </c>
      <c r="D1058" s="65" t="s">
        <v>511</v>
      </c>
      <c r="E1058" s="65" t="s">
        <v>520</v>
      </c>
      <c r="F1058" s="65" t="s">
        <v>521</v>
      </c>
      <c r="G1058" s="65" t="s">
        <v>618</v>
      </c>
      <c r="H1058" s="296">
        <v>1057</v>
      </c>
      <c r="I1058" s="301">
        <v>31389072</v>
      </c>
      <c r="J1058" s="302">
        <v>1013.5</v>
      </c>
      <c r="K1058" s="301">
        <v>11025769</v>
      </c>
      <c r="L1058" s="302">
        <v>765</v>
      </c>
      <c r="M1058" s="301">
        <v>63440940</v>
      </c>
      <c r="N1058" s="302">
        <v>896</v>
      </c>
      <c r="O1058" s="301">
        <v>13203364</v>
      </c>
      <c r="P1058" s="302">
        <v>568</v>
      </c>
      <c r="Q1058" s="301">
        <v>5921639</v>
      </c>
      <c r="R1058" s="302">
        <v>656</v>
      </c>
      <c r="S1058" s="301">
        <v>3465742</v>
      </c>
      <c r="T1058" s="301">
        <f t="shared" si="16"/>
        <v>4955.5</v>
      </c>
      <c r="U1058" s="303">
        <v>631</v>
      </c>
    </row>
    <row r="1059" spans="1:21" x14ac:dyDescent="0.25">
      <c r="A1059" s="300">
        <v>800035776</v>
      </c>
      <c r="B1059" s="65" t="s">
        <v>1705</v>
      </c>
      <c r="C1059" s="65" t="s">
        <v>1227</v>
      </c>
      <c r="D1059" s="65" t="s">
        <v>552</v>
      </c>
      <c r="E1059" s="65" t="s">
        <v>520</v>
      </c>
      <c r="F1059" s="65" t="s">
        <v>521</v>
      </c>
      <c r="G1059" s="65" t="s">
        <v>564</v>
      </c>
      <c r="H1059" s="84">
        <v>1058</v>
      </c>
      <c r="I1059" s="301">
        <v>31286266</v>
      </c>
      <c r="J1059" s="302">
        <v>1554.5</v>
      </c>
      <c r="K1059" s="301">
        <v>6165290</v>
      </c>
      <c r="L1059" s="302">
        <v>508</v>
      </c>
      <c r="M1059" s="301">
        <v>91847018</v>
      </c>
      <c r="N1059" s="302">
        <v>866</v>
      </c>
      <c r="O1059" s="301">
        <v>13705335</v>
      </c>
      <c r="P1059" s="302">
        <v>1875</v>
      </c>
      <c r="Q1059" s="301">
        <v>1438132</v>
      </c>
      <c r="R1059" s="302">
        <v>1032</v>
      </c>
      <c r="S1059" s="301">
        <v>1886610</v>
      </c>
      <c r="T1059" s="301">
        <f t="shared" si="16"/>
        <v>6893.5</v>
      </c>
      <c r="U1059" s="303">
        <v>831</v>
      </c>
    </row>
    <row r="1060" spans="1:21" x14ac:dyDescent="0.25">
      <c r="A1060" s="300">
        <v>890922586</v>
      </c>
      <c r="B1060" s="65" t="s">
        <v>1706</v>
      </c>
      <c r="C1060" s="65" t="s">
        <v>580</v>
      </c>
      <c r="D1060" s="65" t="s">
        <v>506</v>
      </c>
      <c r="E1060" s="65" t="s">
        <v>520</v>
      </c>
      <c r="F1060" s="65" t="s">
        <v>521</v>
      </c>
      <c r="G1060" s="65" t="s">
        <v>564</v>
      </c>
      <c r="H1060" s="296">
        <v>1059</v>
      </c>
      <c r="I1060" s="301">
        <v>31284057</v>
      </c>
      <c r="J1060" s="302">
        <v>3600.5</v>
      </c>
      <c r="K1060" s="301">
        <v>1817737</v>
      </c>
      <c r="L1060" s="302">
        <v>461</v>
      </c>
      <c r="M1060" s="301">
        <v>100988462</v>
      </c>
      <c r="N1060" s="302">
        <v>984</v>
      </c>
      <c r="O1060" s="301">
        <v>12009747</v>
      </c>
      <c r="P1060" s="302">
        <v>1099</v>
      </c>
      <c r="Q1060" s="301">
        <v>2704225</v>
      </c>
      <c r="R1060" s="302">
        <v>4455</v>
      </c>
      <c r="S1060" s="301">
        <v>251450</v>
      </c>
      <c r="T1060" s="301">
        <f t="shared" si="16"/>
        <v>11658.5</v>
      </c>
      <c r="U1060" s="303">
        <v>1424</v>
      </c>
    </row>
    <row r="1061" spans="1:21" x14ac:dyDescent="0.25">
      <c r="A1061" s="300">
        <v>800042175</v>
      </c>
      <c r="B1061" s="65" t="s">
        <v>1707</v>
      </c>
      <c r="C1061" s="65" t="s">
        <v>702</v>
      </c>
      <c r="D1061" s="65" t="s">
        <v>703</v>
      </c>
      <c r="E1061" s="65" t="s">
        <v>520</v>
      </c>
      <c r="F1061" s="65" t="s">
        <v>521</v>
      </c>
      <c r="G1061" s="65" t="s">
        <v>690</v>
      </c>
      <c r="H1061" s="84">
        <v>1060</v>
      </c>
      <c r="I1061" s="301">
        <v>31278724</v>
      </c>
      <c r="J1061" s="302">
        <v>841.5</v>
      </c>
      <c r="K1061" s="301">
        <v>13932606</v>
      </c>
      <c r="L1061" s="302">
        <v>1044</v>
      </c>
      <c r="M1061" s="301">
        <v>45316419</v>
      </c>
      <c r="N1061" s="302">
        <v>1167</v>
      </c>
      <c r="O1061" s="301">
        <v>10012724</v>
      </c>
      <c r="P1061" s="302">
        <v>597</v>
      </c>
      <c r="Q1061" s="301">
        <v>5586381</v>
      </c>
      <c r="R1061" s="302">
        <v>782</v>
      </c>
      <c r="S1061" s="301">
        <v>2754459</v>
      </c>
      <c r="T1061" s="301">
        <f t="shared" si="16"/>
        <v>5491.5</v>
      </c>
      <c r="U1061" s="303">
        <v>678</v>
      </c>
    </row>
    <row r="1062" spans="1:21" x14ac:dyDescent="0.25">
      <c r="A1062" s="300">
        <v>800177119</v>
      </c>
      <c r="B1062" s="65" t="s">
        <v>1708</v>
      </c>
      <c r="C1062" s="65" t="s">
        <v>585</v>
      </c>
      <c r="D1062" s="65" t="s">
        <v>586</v>
      </c>
      <c r="E1062" s="65" t="s">
        <v>520</v>
      </c>
      <c r="F1062" s="65" t="s">
        <v>521</v>
      </c>
      <c r="G1062" s="65" t="s">
        <v>610</v>
      </c>
      <c r="H1062" s="296">
        <v>1061</v>
      </c>
      <c r="I1062" s="301">
        <v>31277360</v>
      </c>
      <c r="J1062" s="302">
        <v>536.5</v>
      </c>
      <c r="K1062" s="301">
        <v>24873362</v>
      </c>
      <c r="L1062" s="302">
        <v>1576</v>
      </c>
      <c r="M1062" s="301">
        <v>29870624</v>
      </c>
      <c r="N1062" s="302">
        <v>1397</v>
      </c>
      <c r="O1062" s="301">
        <v>8403559</v>
      </c>
      <c r="P1062" s="302">
        <v>758</v>
      </c>
      <c r="Q1062" s="301">
        <v>4230537</v>
      </c>
      <c r="R1062" s="302">
        <v>907</v>
      </c>
      <c r="S1062" s="301">
        <v>2269221</v>
      </c>
      <c r="T1062" s="301">
        <f t="shared" si="16"/>
        <v>6235.5</v>
      </c>
      <c r="U1062" s="303">
        <v>755</v>
      </c>
    </row>
    <row r="1063" spans="1:21" x14ac:dyDescent="0.25">
      <c r="A1063" s="300">
        <v>830020767</v>
      </c>
      <c r="B1063" s="65" t="s">
        <v>1709</v>
      </c>
      <c r="C1063" s="65" t="s">
        <v>511</v>
      </c>
      <c r="D1063" s="65" t="s">
        <v>511</v>
      </c>
      <c r="E1063" s="65" t="s">
        <v>520</v>
      </c>
      <c r="F1063" s="65" t="s">
        <v>521</v>
      </c>
      <c r="G1063" s="65" t="s">
        <v>1106</v>
      </c>
      <c r="H1063" s="84">
        <v>1062</v>
      </c>
      <c r="I1063" s="301">
        <v>31240830</v>
      </c>
      <c r="J1063" s="302">
        <v>1244</v>
      </c>
      <c r="K1063" s="301">
        <v>8315661</v>
      </c>
      <c r="L1063" s="302">
        <v>142</v>
      </c>
      <c r="M1063" s="301">
        <v>290557424</v>
      </c>
      <c r="N1063" s="302">
        <v>564</v>
      </c>
      <c r="O1063" s="301">
        <v>22540193</v>
      </c>
      <c r="P1063" s="302">
        <v>7806</v>
      </c>
      <c r="Q1063" s="301">
        <v>166206</v>
      </c>
      <c r="R1063" s="302">
        <v>1851</v>
      </c>
      <c r="S1063" s="301">
        <v>891534</v>
      </c>
      <c r="T1063" s="301">
        <f t="shared" si="16"/>
        <v>12669</v>
      </c>
      <c r="U1063" s="303">
        <v>1569</v>
      </c>
    </row>
    <row r="1064" spans="1:21" x14ac:dyDescent="0.25">
      <c r="A1064" s="300">
        <v>890110050</v>
      </c>
      <c r="B1064" s="65" t="s">
        <v>1710</v>
      </c>
      <c r="C1064" s="65" t="s">
        <v>585</v>
      </c>
      <c r="D1064" s="65" t="s">
        <v>586</v>
      </c>
      <c r="E1064" s="65" t="s">
        <v>520</v>
      </c>
      <c r="F1064" s="65" t="s">
        <v>521</v>
      </c>
      <c r="G1064" s="65" t="s">
        <v>690</v>
      </c>
      <c r="H1064" s="296">
        <v>1063</v>
      </c>
      <c r="I1064" s="301">
        <v>31235056</v>
      </c>
      <c r="J1064" s="302">
        <v>779.5</v>
      </c>
      <c r="K1064" s="301">
        <v>15349158</v>
      </c>
      <c r="L1064" s="302">
        <v>1620</v>
      </c>
      <c r="M1064" s="301">
        <v>28604885</v>
      </c>
      <c r="N1064" s="302">
        <v>2624</v>
      </c>
      <c r="O1064" s="301">
        <v>4217857</v>
      </c>
      <c r="P1064" s="302">
        <v>2079</v>
      </c>
      <c r="Q1064" s="301">
        <v>1279418</v>
      </c>
      <c r="R1064" s="302">
        <v>3810</v>
      </c>
      <c r="S1064" s="301">
        <v>320525</v>
      </c>
      <c r="T1064" s="301">
        <f t="shared" si="16"/>
        <v>11975.5</v>
      </c>
      <c r="U1064" s="303">
        <v>1473</v>
      </c>
    </row>
    <row r="1065" spans="1:21" x14ac:dyDescent="0.25">
      <c r="A1065" s="300">
        <v>890801451</v>
      </c>
      <c r="B1065" s="65" t="s">
        <v>1711</v>
      </c>
      <c r="C1065" s="65" t="s">
        <v>702</v>
      </c>
      <c r="D1065" s="65" t="s">
        <v>703</v>
      </c>
      <c r="E1065" s="65" t="s">
        <v>520</v>
      </c>
      <c r="F1065" s="65" t="s">
        <v>521</v>
      </c>
      <c r="G1065" s="65" t="s">
        <v>690</v>
      </c>
      <c r="H1065" s="84">
        <v>1064</v>
      </c>
      <c r="I1065" s="301">
        <v>31234145</v>
      </c>
      <c r="J1065" s="302">
        <v>1251</v>
      </c>
      <c r="K1065" s="301">
        <v>8237894</v>
      </c>
      <c r="L1065" s="302">
        <v>1684</v>
      </c>
      <c r="M1065" s="301">
        <v>27399801</v>
      </c>
      <c r="N1065" s="302">
        <v>3331</v>
      </c>
      <c r="O1065" s="301">
        <v>3131651</v>
      </c>
      <c r="P1065" s="302">
        <v>1686</v>
      </c>
      <c r="Q1065" s="301">
        <v>1624898</v>
      </c>
      <c r="R1065" s="302">
        <v>2290</v>
      </c>
      <c r="S1065" s="301">
        <v>657069</v>
      </c>
      <c r="T1065" s="301">
        <f t="shared" si="16"/>
        <v>11306</v>
      </c>
      <c r="U1065" s="303">
        <v>1383</v>
      </c>
    </row>
    <row r="1066" spans="1:21" x14ac:dyDescent="0.25">
      <c r="A1066" s="300">
        <v>860006765</v>
      </c>
      <c r="B1066" s="65" t="s">
        <v>1712</v>
      </c>
      <c r="C1066" s="65" t="s">
        <v>511</v>
      </c>
      <c r="D1066" s="65" t="s">
        <v>511</v>
      </c>
      <c r="E1066" s="65" t="s">
        <v>520</v>
      </c>
      <c r="F1066" s="65" t="s">
        <v>521</v>
      </c>
      <c r="G1066" s="65" t="s">
        <v>1422</v>
      </c>
      <c r="H1066" s="296">
        <v>1065</v>
      </c>
      <c r="I1066" s="301">
        <v>31073516</v>
      </c>
      <c r="J1066" s="302">
        <v>578.5</v>
      </c>
      <c r="K1066" s="301">
        <v>22638345</v>
      </c>
      <c r="L1066" s="302">
        <v>8420</v>
      </c>
      <c r="M1066" s="301">
        <v>3182875</v>
      </c>
      <c r="N1066" s="302">
        <v>3285</v>
      </c>
      <c r="O1066" s="301">
        <v>3182875</v>
      </c>
      <c r="P1066" s="302">
        <v>4350</v>
      </c>
      <c r="Q1066" s="301">
        <v>463013</v>
      </c>
      <c r="R1066" s="302">
        <v>720</v>
      </c>
      <c r="S1066" s="301">
        <v>3164460</v>
      </c>
      <c r="T1066" s="301">
        <f t="shared" si="16"/>
        <v>18418.5</v>
      </c>
      <c r="U1066" s="303">
        <v>2317</v>
      </c>
    </row>
    <row r="1067" spans="1:21" x14ac:dyDescent="0.25">
      <c r="A1067" s="300">
        <v>860004655</v>
      </c>
      <c r="B1067" s="65" t="s">
        <v>1713</v>
      </c>
      <c r="C1067" s="65" t="s">
        <v>511</v>
      </c>
      <c r="D1067" s="65" t="s">
        <v>511</v>
      </c>
      <c r="E1067" s="65" t="s">
        <v>520</v>
      </c>
      <c r="F1067" s="65" t="s">
        <v>521</v>
      </c>
      <c r="G1067" s="65" t="s">
        <v>618</v>
      </c>
      <c r="H1067" s="84">
        <v>1066</v>
      </c>
      <c r="I1067" s="301">
        <v>31073357</v>
      </c>
      <c r="J1067" s="302">
        <v>589.5</v>
      </c>
      <c r="K1067" s="301">
        <v>22090482</v>
      </c>
      <c r="L1067" s="302">
        <v>1018</v>
      </c>
      <c r="M1067" s="301">
        <v>46772734</v>
      </c>
      <c r="N1067" s="302">
        <v>1214</v>
      </c>
      <c r="O1067" s="301">
        <v>9583611</v>
      </c>
      <c r="P1067" s="302">
        <v>2678</v>
      </c>
      <c r="Q1067" s="301">
        <v>909431</v>
      </c>
      <c r="R1067" s="302">
        <v>1894</v>
      </c>
      <c r="S1067" s="301">
        <v>866411</v>
      </c>
      <c r="T1067" s="301">
        <f t="shared" si="16"/>
        <v>8459.5</v>
      </c>
      <c r="U1067" s="303">
        <v>1019</v>
      </c>
    </row>
    <row r="1068" spans="1:21" x14ac:dyDescent="0.25">
      <c r="A1068" s="300">
        <v>800225401</v>
      </c>
      <c r="B1068" s="65" t="s">
        <v>1714</v>
      </c>
      <c r="C1068" s="65" t="s">
        <v>899</v>
      </c>
      <c r="D1068" s="65" t="s">
        <v>552</v>
      </c>
      <c r="E1068" s="65" t="s">
        <v>520</v>
      </c>
      <c r="F1068" s="65" t="s">
        <v>521</v>
      </c>
      <c r="G1068" s="65" t="s">
        <v>571</v>
      </c>
      <c r="H1068" s="296">
        <v>1067</v>
      </c>
      <c r="I1068" s="301">
        <v>31045793</v>
      </c>
      <c r="J1068" s="302">
        <v>1057.5</v>
      </c>
      <c r="K1068" s="301">
        <v>10448706</v>
      </c>
      <c r="L1068" s="302">
        <v>1596</v>
      </c>
      <c r="M1068" s="301">
        <v>29180123</v>
      </c>
      <c r="N1068" s="302">
        <v>3005</v>
      </c>
      <c r="O1068" s="301">
        <v>3558836</v>
      </c>
      <c r="P1068" s="302">
        <v>1569</v>
      </c>
      <c r="Q1068" s="301">
        <v>1778276</v>
      </c>
      <c r="R1068" s="302">
        <v>6358</v>
      </c>
      <c r="S1068" s="301">
        <v>138026</v>
      </c>
      <c r="T1068" s="301">
        <f t="shared" si="16"/>
        <v>14652.5</v>
      </c>
      <c r="U1068" s="303">
        <v>1828</v>
      </c>
    </row>
    <row r="1069" spans="1:21" x14ac:dyDescent="0.25">
      <c r="A1069" s="300">
        <v>830039568</v>
      </c>
      <c r="B1069" s="65" t="s">
        <v>1715</v>
      </c>
      <c r="C1069" s="65" t="s">
        <v>511</v>
      </c>
      <c r="D1069" s="65" t="s">
        <v>511</v>
      </c>
      <c r="E1069" s="65" t="s">
        <v>520</v>
      </c>
      <c r="F1069" s="65" t="s">
        <v>521</v>
      </c>
      <c r="G1069" s="65" t="s">
        <v>564</v>
      </c>
      <c r="H1069" s="84">
        <v>1068</v>
      </c>
      <c r="I1069" s="301">
        <v>31029732</v>
      </c>
      <c r="J1069" s="302">
        <v>627.5</v>
      </c>
      <c r="K1069" s="301">
        <v>20544602</v>
      </c>
      <c r="L1069" s="302">
        <v>600</v>
      </c>
      <c r="M1069" s="301">
        <v>79222052</v>
      </c>
      <c r="N1069" s="302">
        <v>214</v>
      </c>
      <c r="O1069" s="301">
        <v>56173242</v>
      </c>
      <c r="P1069" s="302">
        <v>247</v>
      </c>
      <c r="Q1069" s="301">
        <v>15781841</v>
      </c>
      <c r="R1069" s="302">
        <v>346</v>
      </c>
      <c r="S1069" s="301">
        <v>8244004</v>
      </c>
      <c r="T1069" s="301">
        <f t="shared" si="16"/>
        <v>3102.5</v>
      </c>
      <c r="U1069" s="303">
        <v>409</v>
      </c>
    </row>
    <row r="1070" spans="1:21" x14ac:dyDescent="0.25">
      <c r="A1070" s="300">
        <v>830124924</v>
      </c>
      <c r="B1070" s="65" t="s">
        <v>1716</v>
      </c>
      <c r="C1070" s="65" t="s">
        <v>511</v>
      </c>
      <c r="D1070" s="65" t="s">
        <v>511</v>
      </c>
      <c r="E1070" s="65" t="s">
        <v>520</v>
      </c>
      <c r="F1070" s="65" t="s">
        <v>521</v>
      </c>
      <c r="G1070" s="65" t="s">
        <v>564</v>
      </c>
      <c r="H1070" s="296">
        <v>1069</v>
      </c>
      <c r="I1070" s="301">
        <v>31025714</v>
      </c>
      <c r="J1070" s="302">
        <v>1230.5</v>
      </c>
      <c r="K1070" s="301">
        <v>8438217</v>
      </c>
      <c r="L1070" s="302">
        <v>1230</v>
      </c>
      <c r="M1070" s="301">
        <v>38568420</v>
      </c>
      <c r="N1070" s="302">
        <v>1635</v>
      </c>
      <c r="O1070" s="301">
        <v>7241818</v>
      </c>
      <c r="P1070" s="302">
        <v>969</v>
      </c>
      <c r="Q1070" s="301">
        <v>3136632</v>
      </c>
      <c r="R1070" s="302">
        <v>2011</v>
      </c>
      <c r="S1070" s="301">
        <v>798056</v>
      </c>
      <c r="T1070" s="301">
        <f t="shared" si="16"/>
        <v>8144.5</v>
      </c>
      <c r="U1070" s="303">
        <v>984</v>
      </c>
    </row>
    <row r="1071" spans="1:21" x14ac:dyDescent="0.25">
      <c r="A1071" s="300">
        <v>860001978</v>
      </c>
      <c r="B1071" s="65" t="s">
        <v>1717</v>
      </c>
      <c r="C1071" s="65" t="s">
        <v>511</v>
      </c>
      <c r="D1071" s="65" t="s">
        <v>511</v>
      </c>
      <c r="E1071" s="65" t="s">
        <v>520</v>
      </c>
      <c r="F1071" s="65" t="s">
        <v>521</v>
      </c>
      <c r="G1071" s="65" t="s">
        <v>605</v>
      </c>
      <c r="H1071" s="84">
        <v>1070</v>
      </c>
      <c r="I1071" s="301">
        <v>31023124</v>
      </c>
      <c r="J1071" s="302">
        <v>536</v>
      </c>
      <c r="K1071" s="301">
        <v>24920420</v>
      </c>
      <c r="L1071" s="302">
        <v>2625</v>
      </c>
      <c r="M1071" s="301">
        <v>16619401</v>
      </c>
      <c r="N1071" s="302">
        <v>3288</v>
      </c>
      <c r="O1071" s="301">
        <v>3180576</v>
      </c>
      <c r="P1071" s="302">
        <v>1979</v>
      </c>
      <c r="Q1071" s="301">
        <v>1355920</v>
      </c>
      <c r="R1071" s="302">
        <v>2039</v>
      </c>
      <c r="S1071" s="301">
        <v>784265</v>
      </c>
      <c r="T1071" s="301">
        <f t="shared" si="16"/>
        <v>11537</v>
      </c>
      <c r="U1071" s="303">
        <v>1414</v>
      </c>
    </row>
    <row r="1072" spans="1:21" x14ac:dyDescent="0.25">
      <c r="A1072" s="300">
        <v>891304849</v>
      </c>
      <c r="B1072" s="65" t="s">
        <v>1718</v>
      </c>
      <c r="C1072" s="65" t="s">
        <v>547</v>
      </c>
      <c r="D1072" s="65" t="s">
        <v>544</v>
      </c>
      <c r="E1072" s="65" t="s">
        <v>520</v>
      </c>
      <c r="F1072" s="65" t="s">
        <v>521</v>
      </c>
      <c r="G1072" s="65" t="s">
        <v>1127</v>
      </c>
      <c r="H1072" s="296">
        <v>1071</v>
      </c>
      <c r="I1072" s="301">
        <v>31015472</v>
      </c>
      <c r="J1072" s="302">
        <v>933</v>
      </c>
      <c r="K1072" s="301">
        <v>12274583</v>
      </c>
      <c r="L1072" s="302">
        <v>906</v>
      </c>
      <c r="M1072" s="301">
        <v>53450023</v>
      </c>
      <c r="N1072" s="302">
        <v>1891</v>
      </c>
      <c r="O1072" s="301">
        <v>6178680</v>
      </c>
      <c r="P1072" s="302">
        <v>857</v>
      </c>
      <c r="Q1072" s="301">
        <v>3625604</v>
      </c>
      <c r="R1072" s="302">
        <v>1252</v>
      </c>
      <c r="S1072" s="301">
        <v>1496127</v>
      </c>
      <c r="T1072" s="301">
        <f t="shared" si="16"/>
        <v>6910</v>
      </c>
      <c r="U1072" s="303">
        <v>834</v>
      </c>
    </row>
    <row r="1073" spans="1:21" x14ac:dyDescent="0.25">
      <c r="A1073" s="300">
        <v>890924840</v>
      </c>
      <c r="B1073" s="65" t="s">
        <v>1719</v>
      </c>
      <c r="C1073" s="65" t="s">
        <v>770</v>
      </c>
      <c r="D1073" s="65" t="s">
        <v>506</v>
      </c>
      <c r="E1073" s="65" t="s">
        <v>520</v>
      </c>
      <c r="F1073" s="65" t="s">
        <v>521</v>
      </c>
      <c r="G1073" s="65" t="s">
        <v>627</v>
      </c>
      <c r="H1073" s="84">
        <v>1072</v>
      </c>
      <c r="I1073" s="301">
        <v>31007526</v>
      </c>
      <c r="J1073" s="302">
        <v>482.5</v>
      </c>
      <c r="K1073" s="301">
        <v>28169872</v>
      </c>
      <c r="L1073" s="302">
        <v>7249</v>
      </c>
      <c r="M1073" s="301">
        <v>4144420</v>
      </c>
      <c r="N1073" s="302">
        <v>2654</v>
      </c>
      <c r="O1073" s="301">
        <v>4144420</v>
      </c>
      <c r="P1073" s="302">
        <v>3362</v>
      </c>
      <c r="Q1073" s="301">
        <v>666231</v>
      </c>
      <c r="R1073" s="302">
        <v>2311</v>
      </c>
      <c r="S1073" s="301">
        <v>649198</v>
      </c>
      <c r="T1073" s="301">
        <f t="shared" si="16"/>
        <v>17130.5</v>
      </c>
      <c r="U1073" s="303">
        <v>2138</v>
      </c>
    </row>
    <row r="1074" spans="1:21" x14ac:dyDescent="0.25">
      <c r="A1074" s="300">
        <v>860049042</v>
      </c>
      <c r="B1074" s="65" t="s">
        <v>1720</v>
      </c>
      <c r="C1074" s="65" t="s">
        <v>511</v>
      </c>
      <c r="D1074" s="65" t="s">
        <v>511</v>
      </c>
      <c r="E1074" s="65" t="s">
        <v>520</v>
      </c>
      <c r="F1074" s="65" t="s">
        <v>521</v>
      </c>
      <c r="G1074" s="65" t="s">
        <v>525</v>
      </c>
      <c r="H1074" s="296">
        <v>1073</v>
      </c>
      <c r="I1074" s="301">
        <v>31007373</v>
      </c>
      <c r="J1074" s="302">
        <v>916.5</v>
      </c>
      <c r="K1074" s="301">
        <v>12519275</v>
      </c>
      <c r="L1074" s="302">
        <v>924</v>
      </c>
      <c r="M1074" s="301">
        <v>52118355</v>
      </c>
      <c r="N1074" s="302">
        <v>722</v>
      </c>
      <c r="O1074" s="301">
        <v>16707292</v>
      </c>
      <c r="P1074" s="302">
        <v>1408</v>
      </c>
      <c r="Q1074" s="301">
        <v>2006962</v>
      </c>
      <c r="R1074" s="302">
        <v>1639</v>
      </c>
      <c r="S1074" s="301">
        <v>1047183</v>
      </c>
      <c r="T1074" s="301">
        <f t="shared" si="16"/>
        <v>6682.5</v>
      </c>
      <c r="U1074" s="303">
        <v>812</v>
      </c>
    </row>
    <row r="1075" spans="1:21" x14ac:dyDescent="0.25">
      <c r="A1075" s="300">
        <v>860045838</v>
      </c>
      <c r="B1075" s="65" t="s">
        <v>1721</v>
      </c>
      <c r="C1075" s="65" t="s">
        <v>511</v>
      </c>
      <c r="D1075" s="65" t="s">
        <v>511</v>
      </c>
      <c r="E1075" s="65" t="s">
        <v>520</v>
      </c>
      <c r="F1075" s="65" t="s">
        <v>521</v>
      </c>
      <c r="G1075" s="65" t="s">
        <v>571</v>
      </c>
      <c r="H1075" s="84">
        <v>1074</v>
      </c>
      <c r="I1075" s="301">
        <v>30945696</v>
      </c>
      <c r="J1075" s="302">
        <v>814.5</v>
      </c>
      <c r="K1075" s="301">
        <v>14532034</v>
      </c>
      <c r="L1075" s="302">
        <v>1980</v>
      </c>
      <c r="M1075" s="301">
        <v>23003085</v>
      </c>
      <c r="N1075" s="302">
        <v>2416</v>
      </c>
      <c r="O1075" s="301">
        <v>4644418</v>
      </c>
      <c r="P1075" s="302">
        <v>913</v>
      </c>
      <c r="Q1075" s="301">
        <v>3369291</v>
      </c>
      <c r="R1075" s="302">
        <v>1265</v>
      </c>
      <c r="S1075" s="301">
        <v>1480490</v>
      </c>
      <c r="T1075" s="301">
        <f t="shared" si="16"/>
        <v>8462.5</v>
      </c>
      <c r="U1075" s="303">
        <v>1022</v>
      </c>
    </row>
    <row r="1076" spans="1:21" x14ac:dyDescent="0.25">
      <c r="A1076" s="300">
        <v>860046192</v>
      </c>
      <c r="B1076" s="65" t="s">
        <v>1722</v>
      </c>
      <c r="C1076" s="65" t="s">
        <v>511</v>
      </c>
      <c r="D1076" s="65" t="s">
        <v>511</v>
      </c>
      <c r="E1076" s="65" t="s">
        <v>520</v>
      </c>
      <c r="F1076" s="65" t="s">
        <v>521</v>
      </c>
      <c r="G1076" s="65" t="s">
        <v>841</v>
      </c>
      <c r="H1076" s="296">
        <v>1075</v>
      </c>
      <c r="I1076" s="301">
        <v>30921419</v>
      </c>
      <c r="J1076" s="302">
        <v>501</v>
      </c>
      <c r="K1076" s="301">
        <v>26860734</v>
      </c>
      <c r="L1076" s="302">
        <v>2755</v>
      </c>
      <c r="M1076" s="301">
        <v>15640528</v>
      </c>
      <c r="N1076" s="302">
        <v>1229</v>
      </c>
      <c r="O1076" s="301">
        <v>9498969</v>
      </c>
      <c r="P1076" s="302">
        <v>964</v>
      </c>
      <c r="Q1076" s="301">
        <v>3148944</v>
      </c>
      <c r="R1076" s="302">
        <v>820</v>
      </c>
      <c r="S1076" s="301">
        <v>2587783</v>
      </c>
      <c r="T1076" s="301">
        <f t="shared" si="16"/>
        <v>7344</v>
      </c>
      <c r="U1076" s="303">
        <v>888</v>
      </c>
    </row>
    <row r="1077" spans="1:21" x14ac:dyDescent="0.25">
      <c r="A1077" s="300">
        <v>860046927</v>
      </c>
      <c r="B1077" s="65" t="s">
        <v>1723</v>
      </c>
      <c r="C1077" s="65" t="s">
        <v>511</v>
      </c>
      <c r="D1077" s="65" t="s">
        <v>511</v>
      </c>
      <c r="E1077" s="65" t="s">
        <v>520</v>
      </c>
      <c r="F1077" s="65" t="s">
        <v>521</v>
      </c>
      <c r="G1077" s="65" t="s">
        <v>668</v>
      </c>
      <c r="H1077" s="84">
        <v>1076</v>
      </c>
      <c r="I1077" s="301">
        <v>30907641</v>
      </c>
      <c r="J1077" s="302">
        <v>539</v>
      </c>
      <c r="K1077" s="301">
        <v>24655969</v>
      </c>
      <c r="L1077" s="302">
        <v>1398</v>
      </c>
      <c r="M1077" s="301">
        <v>33910555</v>
      </c>
      <c r="N1077" s="302">
        <v>370</v>
      </c>
      <c r="O1077" s="301">
        <v>33910555</v>
      </c>
      <c r="P1077" s="302">
        <v>1288</v>
      </c>
      <c r="Q1077" s="301">
        <v>2226572</v>
      </c>
      <c r="R1077" s="302">
        <v>1238</v>
      </c>
      <c r="S1077" s="301">
        <v>1517775</v>
      </c>
      <c r="T1077" s="301">
        <f t="shared" si="16"/>
        <v>5909</v>
      </c>
      <c r="U1077" s="303">
        <v>722</v>
      </c>
    </row>
    <row r="1078" spans="1:21" x14ac:dyDescent="0.25">
      <c r="A1078" s="300">
        <v>860006271</v>
      </c>
      <c r="B1078" s="65" t="s">
        <v>1724</v>
      </c>
      <c r="C1078" s="65" t="s">
        <v>511</v>
      </c>
      <c r="D1078" s="65" t="s">
        <v>511</v>
      </c>
      <c r="E1078" s="65" t="s">
        <v>520</v>
      </c>
      <c r="F1078" s="65" t="s">
        <v>521</v>
      </c>
      <c r="G1078" s="65" t="s">
        <v>564</v>
      </c>
      <c r="H1078" s="296">
        <v>1077</v>
      </c>
      <c r="I1078" s="301">
        <v>30893675</v>
      </c>
      <c r="J1078" s="302">
        <v>507</v>
      </c>
      <c r="K1078" s="301">
        <v>26462450</v>
      </c>
      <c r="L1078" s="302">
        <v>1078</v>
      </c>
      <c r="M1078" s="301">
        <v>44108420</v>
      </c>
      <c r="N1078" s="302">
        <v>402</v>
      </c>
      <c r="O1078" s="301">
        <v>31233602</v>
      </c>
      <c r="P1078" s="302">
        <v>386</v>
      </c>
      <c r="Q1078" s="301">
        <v>9554615</v>
      </c>
      <c r="R1078" s="302">
        <v>421</v>
      </c>
      <c r="S1078" s="301">
        <v>6312645</v>
      </c>
      <c r="T1078" s="301">
        <f t="shared" si="16"/>
        <v>3871</v>
      </c>
      <c r="U1078" s="303">
        <v>504</v>
      </c>
    </row>
    <row r="1079" spans="1:21" x14ac:dyDescent="0.25">
      <c r="A1079" s="300">
        <v>890930847</v>
      </c>
      <c r="B1079" s="65" t="s">
        <v>1725</v>
      </c>
      <c r="C1079" s="65" t="s">
        <v>505</v>
      </c>
      <c r="D1079" s="65" t="s">
        <v>506</v>
      </c>
      <c r="E1079" s="65" t="s">
        <v>520</v>
      </c>
      <c r="F1079" s="65" t="s">
        <v>521</v>
      </c>
      <c r="G1079" s="65" t="s">
        <v>656</v>
      </c>
      <c r="H1079" s="84">
        <v>1078</v>
      </c>
      <c r="I1079" s="301">
        <v>30860186</v>
      </c>
      <c r="J1079" s="302">
        <v>682.5</v>
      </c>
      <c r="K1079" s="301">
        <v>18311066</v>
      </c>
      <c r="L1079" s="302">
        <v>1540</v>
      </c>
      <c r="M1079" s="301">
        <v>30657685</v>
      </c>
      <c r="N1079" s="302">
        <v>7074</v>
      </c>
      <c r="O1079" s="301">
        <v>1185087</v>
      </c>
      <c r="P1079" s="302">
        <v>3810</v>
      </c>
      <c r="Q1079" s="301">
        <v>562693</v>
      </c>
      <c r="R1079" s="302">
        <v>861</v>
      </c>
      <c r="S1079" s="301">
        <v>2453720</v>
      </c>
      <c r="T1079" s="301">
        <f t="shared" si="16"/>
        <v>15045.5</v>
      </c>
      <c r="U1079" s="303">
        <v>1876</v>
      </c>
    </row>
    <row r="1080" spans="1:21" x14ac:dyDescent="0.25">
      <c r="A1080" s="300">
        <v>830511701</v>
      </c>
      <c r="B1080" s="65" t="s">
        <v>1726</v>
      </c>
      <c r="C1080" s="65" t="s">
        <v>612</v>
      </c>
      <c r="D1080" s="65" t="s">
        <v>544</v>
      </c>
      <c r="E1080" s="65" t="s">
        <v>520</v>
      </c>
      <c r="F1080" s="65" t="s">
        <v>521</v>
      </c>
      <c r="G1080" s="65" t="s">
        <v>509</v>
      </c>
      <c r="H1080" s="296">
        <v>1079</v>
      </c>
      <c r="I1080" s="301">
        <v>30814608</v>
      </c>
      <c r="J1080" s="302">
        <v>461</v>
      </c>
      <c r="K1080" s="301">
        <v>30243767</v>
      </c>
      <c r="L1080" s="302">
        <v>8276</v>
      </c>
      <c r="M1080" s="301">
        <v>3291631</v>
      </c>
      <c r="N1080" s="302">
        <v>3209</v>
      </c>
      <c r="O1080" s="301">
        <v>3291631</v>
      </c>
      <c r="P1080" s="302">
        <v>1037</v>
      </c>
      <c r="Q1080" s="301">
        <v>2871420</v>
      </c>
      <c r="R1080" s="302">
        <v>768</v>
      </c>
      <c r="S1080" s="301">
        <v>2869278</v>
      </c>
      <c r="T1080" s="301">
        <f t="shared" si="16"/>
        <v>14830</v>
      </c>
      <c r="U1080" s="303">
        <v>1853</v>
      </c>
    </row>
    <row r="1081" spans="1:21" x14ac:dyDescent="0.25">
      <c r="A1081" s="300">
        <v>800170523</v>
      </c>
      <c r="B1081" s="65" t="s">
        <v>1727</v>
      </c>
      <c r="C1081" s="65" t="s">
        <v>511</v>
      </c>
      <c r="D1081" s="65" t="s">
        <v>511</v>
      </c>
      <c r="E1081" s="65" t="s">
        <v>520</v>
      </c>
      <c r="F1081" s="65" t="s">
        <v>521</v>
      </c>
      <c r="G1081" s="65" t="s">
        <v>556</v>
      </c>
      <c r="H1081" s="84">
        <v>1080</v>
      </c>
      <c r="I1081" s="301">
        <v>30806758</v>
      </c>
      <c r="J1081" s="302">
        <v>709.5</v>
      </c>
      <c r="K1081" s="301">
        <v>17467293</v>
      </c>
      <c r="L1081" s="302">
        <v>2187</v>
      </c>
      <c r="M1081" s="301">
        <v>20293987</v>
      </c>
      <c r="N1081" s="302">
        <v>1969</v>
      </c>
      <c r="O1081" s="301">
        <v>5914658</v>
      </c>
      <c r="P1081" s="302">
        <v>4244</v>
      </c>
      <c r="Q1081" s="301">
        <v>480959</v>
      </c>
      <c r="R1081" s="302">
        <v>3138</v>
      </c>
      <c r="S1081" s="301">
        <v>430414</v>
      </c>
      <c r="T1081" s="301">
        <f t="shared" si="16"/>
        <v>13327.5</v>
      </c>
      <c r="U1081" s="303">
        <v>1637</v>
      </c>
    </row>
    <row r="1082" spans="1:21" x14ac:dyDescent="0.25">
      <c r="A1082" s="300">
        <v>830009573</v>
      </c>
      <c r="B1082" s="65" t="s">
        <v>1728</v>
      </c>
      <c r="C1082" s="65" t="s">
        <v>1001</v>
      </c>
      <c r="D1082" s="65" t="s">
        <v>552</v>
      </c>
      <c r="E1082" s="65" t="s">
        <v>520</v>
      </c>
      <c r="F1082" s="65" t="s">
        <v>521</v>
      </c>
      <c r="G1082" s="65" t="s">
        <v>564</v>
      </c>
      <c r="H1082" s="296">
        <v>1081</v>
      </c>
      <c r="I1082" s="301">
        <v>30763065</v>
      </c>
      <c r="J1082" s="302">
        <v>1180.5</v>
      </c>
      <c r="K1082" s="301">
        <v>8987210</v>
      </c>
      <c r="L1082" s="302">
        <v>1622</v>
      </c>
      <c r="M1082" s="301">
        <v>28539049</v>
      </c>
      <c r="N1082" s="302">
        <v>2068</v>
      </c>
      <c r="O1082" s="301">
        <v>5550543</v>
      </c>
      <c r="P1082" s="302">
        <v>1701</v>
      </c>
      <c r="Q1082" s="301">
        <v>1610573</v>
      </c>
      <c r="R1082" s="302">
        <v>4669</v>
      </c>
      <c r="S1082" s="301">
        <v>233363</v>
      </c>
      <c r="T1082" s="301">
        <f t="shared" si="16"/>
        <v>12321.5</v>
      </c>
      <c r="U1082" s="303">
        <v>1525</v>
      </c>
    </row>
    <row r="1083" spans="1:21" x14ac:dyDescent="0.25">
      <c r="A1083" s="300">
        <v>890301951</v>
      </c>
      <c r="B1083" s="65" t="s">
        <v>1729</v>
      </c>
      <c r="C1083" s="65" t="s">
        <v>547</v>
      </c>
      <c r="D1083" s="65" t="s">
        <v>544</v>
      </c>
      <c r="E1083" s="65" t="s">
        <v>520</v>
      </c>
      <c r="F1083" s="65" t="s">
        <v>521</v>
      </c>
      <c r="G1083" s="65" t="s">
        <v>528</v>
      </c>
      <c r="H1083" s="84">
        <v>1082</v>
      </c>
      <c r="I1083" s="301">
        <v>30745691</v>
      </c>
      <c r="J1083" s="302">
        <v>725</v>
      </c>
      <c r="K1083" s="301">
        <v>17021856</v>
      </c>
      <c r="L1083" s="302">
        <v>1288</v>
      </c>
      <c r="M1083" s="301">
        <v>36554009</v>
      </c>
      <c r="N1083" s="302">
        <v>895</v>
      </c>
      <c r="O1083" s="301">
        <v>13214525</v>
      </c>
      <c r="P1083" s="302">
        <v>1399</v>
      </c>
      <c r="Q1083" s="301">
        <v>2029202</v>
      </c>
      <c r="R1083" s="302">
        <v>1269</v>
      </c>
      <c r="S1083" s="301">
        <v>1478325</v>
      </c>
      <c r="T1083" s="301">
        <f t="shared" si="16"/>
        <v>6658</v>
      </c>
      <c r="U1083" s="303">
        <v>810</v>
      </c>
    </row>
    <row r="1084" spans="1:21" x14ac:dyDescent="0.25">
      <c r="A1084" s="300">
        <v>830017197</v>
      </c>
      <c r="B1084" s="65" t="s">
        <v>1730</v>
      </c>
      <c r="C1084" s="65" t="s">
        <v>511</v>
      </c>
      <c r="D1084" s="65" t="s">
        <v>511</v>
      </c>
      <c r="E1084" s="65" t="s">
        <v>520</v>
      </c>
      <c r="F1084" s="65" t="s">
        <v>521</v>
      </c>
      <c r="G1084" s="65" t="s">
        <v>624</v>
      </c>
      <c r="H1084" s="296">
        <v>1083</v>
      </c>
      <c r="I1084" s="301">
        <v>30728913</v>
      </c>
      <c r="J1084" s="302">
        <v>659</v>
      </c>
      <c r="K1084" s="301">
        <v>19282911</v>
      </c>
      <c r="L1084" s="302">
        <v>852</v>
      </c>
      <c r="M1084" s="301">
        <v>56843177</v>
      </c>
      <c r="N1084" s="302">
        <v>934</v>
      </c>
      <c r="O1084" s="301">
        <v>12712676</v>
      </c>
      <c r="P1084" s="302">
        <v>432</v>
      </c>
      <c r="Q1084" s="301">
        <v>8349242</v>
      </c>
      <c r="R1084" s="302">
        <v>394</v>
      </c>
      <c r="S1084" s="301">
        <v>6711635</v>
      </c>
      <c r="T1084" s="301">
        <f t="shared" si="16"/>
        <v>4354</v>
      </c>
      <c r="U1084" s="303">
        <v>566</v>
      </c>
    </row>
    <row r="1085" spans="1:21" x14ac:dyDescent="0.25">
      <c r="A1085" s="300">
        <v>800166974</v>
      </c>
      <c r="B1085" s="65" t="s">
        <v>1731</v>
      </c>
      <c r="C1085" s="65" t="s">
        <v>511</v>
      </c>
      <c r="D1085" s="65" t="s">
        <v>511</v>
      </c>
      <c r="E1085" s="65" t="s">
        <v>520</v>
      </c>
      <c r="F1085" s="65" t="s">
        <v>521</v>
      </c>
      <c r="G1085" s="65" t="s">
        <v>813</v>
      </c>
      <c r="H1085" s="84">
        <v>1084</v>
      </c>
      <c r="I1085" s="301">
        <v>30676900</v>
      </c>
      <c r="J1085" s="302">
        <v>505.5</v>
      </c>
      <c r="K1085" s="301">
        <v>26554381</v>
      </c>
      <c r="L1085" s="302">
        <v>1816</v>
      </c>
      <c r="M1085" s="301">
        <v>25195884</v>
      </c>
      <c r="N1085" s="302">
        <v>578</v>
      </c>
      <c r="O1085" s="301">
        <v>21942529</v>
      </c>
      <c r="P1085" s="302">
        <v>584</v>
      </c>
      <c r="Q1085" s="301">
        <v>5669523</v>
      </c>
      <c r="R1085" s="302">
        <v>678</v>
      </c>
      <c r="S1085" s="301">
        <v>3345204</v>
      </c>
      <c r="T1085" s="301">
        <f t="shared" si="16"/>
        <v>5245.5</v>
      </c>
      <c r="U1085" s="303">
        <v>655</v>
      </c>
    </row>
    <row r="1086" spans="1:21" x14ac:dyDescent="0.25">
      <c r="A1086" s="300">
        <v>830126395</v>
      </c>
      <c r="B1086" s="65" t="s">
        <v>1732</v>
      </c>
      <c r="C1086" s="65" t="s">
        <v>511</v>
      </c>
      <c r="D1086" s="65" t="s">
        <v>511</v>
      </c>
      <c r="E1086" s="65" t="s">
        <v>520</v>
      </c>
      <c r="F1086" s="65" t="s">
        <v>521</v>
      </c>
      <c r="G1086" s="65" t="s">
        <v>517</v>
      </c>
      <c r="H1086" s="296">
        <v>1085</v>
      </c>
      <c r="I1086" s="301">
        <v>30659287</v>
      </c>
      <c r="J1086" s="302">
        <v>1041.5</v>
      </c>
      <c r="K1086" s="301">
        <v>10673617</v>
      </c>
      <c r="L1086" s="302">
        <v>652</v>
      </c>
      <c r="M1086" s="301">
        <v>73471177</v>
      </c>
      <c r="N1086" s="302">
        <v>909</v>
      </c>
      <c r="O1086" s="301">
        <v>13003334</v>
      </c>
      <c r="P1086" s="302">
        <v>678</v>
      </c>
      <c r="Q1086" s="301">
        <v>4790301</v>
      </c>
      <c r="R1086" s="302">
        <v>1119</v>
      </c>
      <c r="S1086" s="301">
        <v>1703520</v>
      </c>
      <c r="T1086" s="301">
        <f t="shared" si="16"/>
        <v>5484.5</v>
      </c>
      <c r="U1086" s="303">
        <v>679</v>
      </c>
    </row>
    <row r="1087" spans="1:21" x14ac:dyDescent="0.25">
      <c r="A1087" s="300">
        <v>860022207</v>
      </c>
      <c r="B1087" s="65" t="s">
        <v>1733</v>
      </c>
      <c r="C1087" s="65" t="s">
        <v>511</v>
      </c>
      <c r="D1087" s="65" t="s">
        <v>511</v>
      </c>
      <c r="E1087" s="65" t="s">
        <v>520</v>
      </c>
      <c r="F1087" s="65" t="s">
        <v>521</v>
      </c>
      <c r="G1087" s="65" t="s">
        <v>605</v>
      </c>
      <c r="H1087" s="84">
        <v>1086</v>
      </c>
      <c r="I1087" s="301">
        <v>30652227</v>
      </c>
      <c r="J1087" s="302">
        <v>702</v>
      </c>
      <c r="K1087" s="301">
        <v>17656941</v>
      </c>
      <c r="L1087" s="302">
        <v>1177</v>
      </c>
      <c r="M1087" s="301">
        <v>40667727</v>
      </c>
      <c r="N1087" s="302">
        <v>854</v>
      </c>
      <c r="O1087" s="301">
        <v>13907671</v>
      </c>
      <c r="P1087" s="302">
        <v>513</v>
      </c>
      <c r="Q1087" s="301">
        <v>6634737</v>
      </c>
      <c r="R1087" s="302">
        <v>728</v>
      </c>
      <c r="S1087" s="301">
        <v>3124513</v>
      </c>
      <c r="T1087" s="301">
        <f t="shared" si="16"/>
        <v>5060</v>
      </c>
      <c r="U1087" s="303">
        <v>642</v>
      </c>
    </row>
    <row r="1088" spans="1:21" x14ac:dyDescent="0.25">
      <c r="A1088" s="300">
        <v>860013711</v>
      </c>
      <c r="B1088" s="65" t="s">
        <v>1734</v>
      </c>
      <c r="C1088" s="65" t="s">
        <v>511</v>
      </c>
      <c r="D1088" s="65" t="s">
        <v>511</v>
      </c>
      <c r="E1088" s="65" t="s">
        <v>520</v>
      </c>
      <c r="F1088" s="65" t="s">
        <v>736</v>
      </c>
      <c r="G1088" s="65" t="s">
        <v>813</v>
      </c>
      <c r="H1088" s="296">
        <v>1087</v>
      </c>
      <c r="I1088" s="301">
        <v>30605769</v>
      </c>
      <c r="J1088" s="302">
        <v>692</v>
      </c>
      <c r="K1088" s="301">
        <v>17930553</v>
      </c>
      <c r="L1088" s="302">
        <v>1825</v>
      </c>
      <c r="M1088" s="301">
        <v>25090532</v>
      </c>
      <c r="N1088" s="302">
        <v>930</v>
      </c>
      <c r="O1088" s="301">
        <v>12848047</v>
      </c>
      <c r="P1088" s="302">
        <v>1134</v>
      </c>
      <c r="Q1088" s="301">
        <v>2609767</v>
      </c>
      <c r="R1088" s="302">
        <v>1251</v>
      </c>
      <c r="S1088" s="301">
        <v>1496438</v>
      </c>
      <c r="T1088" s="301">
        <f t="shared" si="16"/>
        <v>6919</v>
      </c>
      <c r="U1088" s="303">
        <v>838</v>
      </c>
    </row>
    <row r="1089" spans="1:21" x14ac:dyDescent="0.25">
      <c r="A1089" s="300">
        <v>800022558</v>
      </c>
      <c r="B1089" s="65" t="s">
        <v>1735</v>
      </c>
      <c r="C1089" s="65" t="s">
        <v>585</v>
      </c>
      <c r="D1089" s="65" t="s">
        <v>586</v>
      </c>
      <c r="E1089" s="65" t="s">
        <v>520</v>
      </c>
      <c r="F1089" s="65" t="s">
        <v>521</v>
      </c>
      <c r="G1089" s="65" t="s">
        <v>675</v>
      </c>
      <c r="H1089" s="84">
        <v>1088</v>
      </c>
      <c r="I1089" s="301">
        <v>30551902</v>
      </c>
      <c r="J1089" s="302">
        <v>834</v>
      </c>
      <c r="K1089" s="301">
        <v>14117424</v>
      </c>
      <c r="L1089" s="302">
        <v>1149</v>
      </c>
      <c r="M1089" s="301">
        <v>41532109</v>
      </c>
      <c r="N1089" s="302">
        <v>1055</v>
      </c>
      <c r="O1089" s="301">
        <v>11125300</v>
      </c>
      <c r="P1089" s="302">
        <v>1440</v>
      </c>
      <c r="Q1089" s="301">
        <v>1961621</v>
      </c>
      <c r="R1089" s="302">
        <v>1800</v>
      </c>
      <c r="S1089" s="301">
        <v>924813</v>
      </c>
      <c r="T1089" s="301">
        <f t="shared" si="16"/>
        <v>7366</v>
      </c>
      <c r="U1089" s="303">
        <v>894</v>
      </c>
    </row>
    <row r="1090" spans="1:21" x14ac:dyDescent="0.25">
      <c r="A1090" s="300">
        <v>800108935</v>
      </c>
      <c r="B1090" s="65" t="s">
        <v>1736</v>
      </c>
      <c r="C1090" s="65" t="s">
        <v>511</v>
      </c>
      <c r="D1090" s="65" t="s">
        <v>511</v>
      </c>
      <c r="E1090" s="65" t="s">
        <v>520</v>
      </c>
      <c r="F1090" s="65" t="s">
        <v>521</v>
      </c>
      <c r="G1090" s="65" t="s">
        <v>528</v>
      </c>
      <c r="H1090" s="296">
        <v>1089</v>
      </c>
      <c r="I1090" s="301">
        <v>30503585</v>
      </c>
      <c r="J1090" s="302">
        <v>956.5</v>
      </c>
      <c r="K1090" s="301">
        <v>11868553</v>
      </c>
      <c r="L1090" s="302">
        <v>828</v>
      </c>
      <c r="M1090" s="301">
        <v>57985260</v>
      </c>
      <c r="N1090" s="302">
        <v>808</v>
      </c>
      <c r="O1090" s="301">
        <v>14722457</v>
      </c>
      <c r="P1090" s="302">
        <v>1474</v>
      </c>
      <c r="Q1090" s="301">
        <v>1913517</v>
      </c>
      <c r="R1090" s="302">
        <v>1011</v>
      </c>
      <c r="S1090" s="301">
        <v>1929134</v>
      </c>
      <c r="T1090" s="301">
        <f t="shared" ref="T1090:T1153" si="17">SUM(H1090+J1090+L1090+N1090+P1090+R1090)</f>
        <v>6166.5</v>
      </c>
      <c r="U1090" s="303">
        <v>748</v>
      </c>
    </row>
    <row r="1091" spans="1:21" x14ac:dyDescent="0.25">
      <c r="A1091" s="300">
        <v>800186960</v>
      </c>
      <c r="B1091" s="65" t="s">
        <v>1737</v>
      </c>
      <c r="C1091" s="65" t="s">
        <v>511</v>
      </c>
      <c r="D1091" s="65" t="s">
        <v>511</v>
      </c>
      <c r="E1091" s="65" t="s">
        <v>520</v>
      </c>
      <c r="F1091" s="65" t="s">
        <v>521</v>
      </c>
      <c r="G1091" s="65" t="s">
        <v>564</v>
      </c>
      <c r="H1091" s="84">
        <v>1090</v>
      </c>
      <c r="I1091" s="301">
        <v>30484280</v>
      </c>
      <c r="J1091" s="302">
        <v>1237.5</v>
      </c>
      <c r="K1091" s="301">
        <v>8368828</v>
      </c>
      <c r="L1091" s="302">
        <v>388</v>
      </c>
      <c r="M1091" s="301">
        <v>115904955</v>
      </c>
      <c r="N1091" s="302">
        <v>1095</v>
      </c>
      <c r="O1091" s="301">
        <v>10739461</v>
      </c>
      <c r="P1091" s="302">
        <v>9587</v>
      </c>
      <c r="Q1091" s="301">
        <v>100053</v>
      </c>
      <c r="R1091" s="302">
        <v>1035</v>
      </c>
      <c r="S1091" s="301">
        <v>1877161</v>
      </c>
      <c r="T1091" s="301">
        <f t="shared" si="17"/>
        <v>14432.5</v>
      </c>
      <c r="U1091" s="303">
        <v>1795</v>
      </c>
    </row>
    <row r="1092" spans="1:21" x14ac:dyDescent="0.25">
      <c r="A1092" s="300">
        <v>800022450</v>
      </c>
      <c r="B1092" s="65" t="s">
        <v>1738</v>
      </c>
      <c r="C1092" s="65" t="s">
        <v>585</v>
      </c>
      <c r="D1092" s="65" t="s">
        <v>586</v>
      </c>
      <c r="E1092" s="65" t="s">
        <v>520</v>
      </c>
      <c r="F1092" s="65" t="s">
        <v>521</v>
      </c>
      <c r="G1092" s="65" t="s">
        <v>564</v>
      </c>
      <c r="H1092" s="296">
        <v>1091</v>
      </c>
      <c r="I1092" s="301">
        <v>30407586</v>
      </c>
      <c r="J1092" s="302">
        <v>828.5</v>
      </c>
      <c r="K1092" s="301">
        <v>14234745</v>
      </c>
      <c r="L1092" s="302">
        <v>711</v>
      </c>
      <c r="M1092" s="301">
        <v>68190325</v>
      </c>
      <c r="N1092" s="302">
        <v>1614</v>
      </c>
      <c r="O1092" s="301">
        <v>7327031</v>
      </c>
      <c r="P1092" s="302">
        <v>862</v>
      </c>
      <c r="Q1092" s="301">
        <v>3598582</v>
      </c>
      <c r="R1092" s="302">
        <v>848</v>
      </c>
      <c r="S1092" s="301">
        <v>2491261</v>
      </c>
      <c r="T1092" s="301">
        <f t="shared" si="17"/>
        <v>5954.5</v>
      </c>
      <c r="U1092" s="303">
        <v>730</v>
      </c>
    </row>
    <row r="1093" spans="1:21" x14ac:dyDescent="0.25">
      <c r="A1093" s="300">
        <v>860028238</v>
      </c>
      <c r="B1093" s="65" t="s">
        <v>1739</v>
      </c>
      <c r="C1093" s="65" t="s">
        <v>511</v>
      </c>
      <c r="D1093" s="65" t="s">
        <v>511</v>
      </c>
      <c r="E1093" s="65" t="s">
        <v>520</v>
      </c>
      <c r="F1093" s="65" t="s">
        <v>521</v>
      </c>
      <c r="G1093" s="65" t="s">
        <v>525</v>
      </c>
      <c r="H1093" s="84">
        <v>1092</v>
      </c>
      <c r="I1093" s="301">
        <v>30398656</v>
      </c>
      <c r="J1093" s="302">
        <v>685.5</v>
      </c>
      <c r="K1093" s="301">
        <v>18134033</v>
      </c>
      <c r="L1093" s="302">
        <v>1597</v>
      </c>
      <c r="M1093" s="301">
        <v>29084295</v>
      </c>
      <c r="N1093" s="302">
        <v>807</v>
      </c>
      <c r="O1093" s="301">
        <v>14740880</v>
      </c>
      <c r="P1093" s="302">
        <v>920</v>
      </c>
      <c r="Q1093" s="301">
        <v>3319235</v>
      </c>
      <c r="R1093" s="302">
        <v>1132</v>
      </c>
      <c r="S1093" s="301">
        <v>1670822</v>
      </c>
      <c r="T1093" s="301">
        <f t="shared" si="17"/>
        <v>6233.5</v>
      </c>
      <c r="U1093" s="303">
        <v>757</v>
      </c>
    </row>
    <row r="1094" spans="1:21" x14ac:dyDescent="0.25">
      <c r="A1094" s="300">
        <v>860070078</v>
      </c>
      <c r="B1094" s="65" t="s">
        <v>1740</v>
      </c>
      <c r="C1094" s="65" t="s">
        <v>511</v>
      </c>
      <c r="D1094" s="65" t="s">
        <v>511</v>
      </c>
      <c r="E1094" s="65" t="s">
        <v>520</v>
      </c>
      <c r="F1094" s="65" t="s">
        <v>521</v>
      </c>
      <c r="G1094" s="65" t="s">
        <v>564</v>
      </c>
      <c r="H1094" s="296">
        <v>1093</v>
      </c>
      <c r="I1094" s="301">
        <v>30275745</v>
      </c>
      <c r="J1094" s="302">
        <v>603</v>
      </c>
      <c r="K1094" s="301">
        <v>21428242</v>
      </c>
      <c r="L1094" s="302">
        <v>1041</v>
      </c>
      <c r="M1094" s="301">
        <v>45425011</v>
      </c>
      <c r="N1094" s="302">
        <v>1270</v>
      </c>
      <c r="O1094" s="301">
        <v>9261181</v>
      </c>
      <c r="P1094" s="302">
        <v>662</v>
      </c>
      <c r="Q1094" s="301">
        <v>4988810</v>
      </c>
      <c r="R1094" s="302">
        <v>773</v>
      </c>
      <c r="S1094" s="301">
        <v>2809510</v>
      </c>
      <c r="T1094" s="301">
        <f t="shared" si="17"/>
        <v>5442</v>
      </c>
      <c r="U1094" s="303">
        <v>672</v>
      </c>
    </row>
    <row r="1095" spans="1:21" x14ac:dyDescent="0.25">
      <c r="A1095" s="300">
        <v>817000837</v>
      </c>
      <c r="B1095" s="65" t="s">
        <v>1741</v>
      </c>
      <c r="C1095" s="65" t="s">
        <v>511</v>
      </c>
      <c r="D1095" s="65" t="s">
        <v>511</v>
      </c>
      <c r="E1095" s="65" t="s">
        <v>520</v>
      </c>
      <c r="F1095" s="65" t="s">
        <v>521</v>
      </c>
      <c r="G1095" s="65" t="s">
        <v>648</v>
      </c>
      <c r="H1095" s="84">
        <v>1094</v>
      </c>
      <c r="I1095" s="301">
        <v>30264690</v>
      </c>
      <c r="J1095" s="302">
        <v>674.5</v>
      </c>
      <c r="K1095" s="301">
        <v>18529916</v>
      </c>
      <c r="L1095" s="302">
        <v>1741</v>
      </c>
      <c r="M1095" s="301">
        <v>26350092</v>
      </c>
      <c r="N1095" s="302">
        <v>2356</v>
      </c>
      <c r="O1095" s="301">
        <v>4765888</v>
      </c>
      <c r="P1095" s="302">
        <v>1359</v>
      </c>
      <c r="Q1095" s="301">
        <v>2079506</v>
      </c>
      <c r="R1095" s="302">
        <v>1526</v>
      </c>
      <c r="S1095" s="301">
        <v>1158594</v>
      </c>
      <c r="T1095" s="301">
        <f t="shared" si="17"/>
        <v>8750.5</v>
      </c>
      <c r="U1095" s="303">
        <v>1063</v>
      </c>
    </row>
    <row r="1096" spans="1:21" x14ac:dyDescent="0.25">
      <c r="A1096" s="300">
        <v>890911878</v>
      </c>
      <c r="B1096" s="65" t="s">
        <v>1742</v>
      </c>
      <c r="C1096" s="65" t="s">
        <v>505</v>
      </c>
      <c r="D1096" s="65" t="s">
        <v>506</v>
      </c>
      <c r="E1096" s="65" t="s">
        <v>520</v>
      </c>
      <c r="F1096" s="65" t="s">
        <v>521</v>
      </c>
      <c r="G1096" s="65" t="s">
        <v>556</v>
      </c>
      <c r="H1096" s="296">
        <v>1095</v>
      </c>
      <c r="I1096" s="301">
        <v>30260183</v>
      </c>
      <c r="J1096" s="302">
        <v>839</v>
      </c>
      <c r="K1096" s="301">
        <v>13987310</v>
      </c>
      <c r="L1096" s="302">
        <v>629</v>
      </c>
      <c r="M1096" s="301">
        <v>75631810</v>
      </c>
      <c r="N1096" s="302">
        <v>1496</v>
      </c>
      <c r="O1096" s="301">
        <v>7883622</v>
      </c>
      <c r="P1096" s="302">
        <v>1108</v>
      </c>
      <c r="Q1096" s="301">
        <v>2675365</v>
      </c>
      <c r="R1096" s="302">
        <v>1484</v>
      </c>
      <c r="S1096" s="301">
        <v>1192557</v>
      </c>
      <c r="T1096" s="301">
        <f t="shared" si="17"/>
        <v>6651</v>
      </c>
      <c r="U1096" s="303">
        <v>809</v>
      </c>
    </row>
    <row r="1097" spans="1:21" x14ac:dyDescent="0.25">
      <c r="A1097" s="300">
        <v>800237815</v>
      </c>
      <c r="B1097" s="65" t="s">
        <v>1743</v>
      </c>
      <c r="C1097" s="65" t="s">
        <v>1275</v>
      </c>
      <c r="D1097" s="65" t="s">
        <v>1048</v>
      </c>
      <c r="E1097" s="65" t="s">
        <v>520</v>
      </c>
      <c r="F1097" s="65" t="s">
        <v>521</v>
      </c>
      <c r="G1097" s="65" t="s">
        <v>525</v>
      </c>
      <c r="H1097" s="84">
        <v>1096</v>
      </c>
      <c r="I1097" s="301">
        <v>30160943</v>
      </c>
      <c r="J1097" s="302">
        <v>1781.5</v>
      </c>
      <c r="K1097" s="301">
        <v>5145850</v>
      </c>
      <c r="L1097" s="302">
        <v>1438</v>
      </c>
      <c r="M1097" s="301">
        <v>32936439</v>
      </c>
      <c r="N1097" s="302">
        <v>1546</v>
      </c>
      <c r="O1097" s="301">
        <v>7690319</v>
      </c>
      <c r="P1097" s="302">
        <v>1324</v>
      </c>
      <c r="Q1097" s="301">
        <v>2160778</v>
      </c>
      <c r="R1097" s="302">
        <v>2723</v>
      </c>
      <c r="S1097" s="301">
        <v>521345</v>
      </c>
      <c r="T1097" s="301">
        <f t="shared" si="17"/>
        <v>9908.5</v>
      </c>
      <c r="U1097" s="303">
        <v>1215</v>
      </c>
    </row>
    <row r="1098" spans="1:21" x14ac:dyDescent="0.25">
      <c r="A1098" s="300">
        <v>890307172</v>
      </c>
      <c r="B1098" s="65" t="s">
        <v>1744</v>
      </c>
      <c r="C1098" s="65" t="s">
        <v>543</v>
      </c>
      <c r="D1098" s="65" t="s">
        <v>544</v>
      </c>
      <c r="E1098" s="65" t="s">
        <v>520</v>
      </c>
      <c r="F1098" s="65" t="s">
        <v>521</v>
      </c>
      <c r="G1098" s="65" t="s">
        <v>648</v>
      </c>
      <c r="H1098" s="296">
        <v>1097</v>
      </c>
      <c r="I1098" s="301">
        <v>30112658</v>
      </c>
      <c r="J1098" s="302">
        <v>722.5</v>
      </c>
      <c r="K1098" s="301">
        <v>17074301</v>
      </c>
      <c r="L1098" s="302">
        <v>1510</v>
      </c>
      <c r="M1098" s="301">
        <v>31143340</v>
      </c>
      <c r="N1098" s="302">
        <v>1239</v>
      </c>
      <c r="O1098" s="301">
        <v>9437415</v>
      </c>
      <c r="P1098" s="302">
        <v>1641</v>
      </c>
      <c r="Q1098" s="301">
        <v>1685084</v>
      </c>
      <c r="R1098" s="302">
        <v>13520</v>
      </c>
      <c r="S1098" s="301">
        <v>19388</v>
      </c>
      <c r="T1098" s="301">
        <f t="shared" si="17"/>
        <v>19729.5</v>
      </c>
      <c r="U1098" s="303">
        <v>2488</v>
      </c>
    </row>
    <row r="1099" spans="1:21" x14ac:dyDescent="0.25">
      <c r="A1099" s="300">
        <v>890113508</v>
      </c>
      <c r="B1099" s="65" t="s">
        <v>1745</v>
      </c>
      <c r="C1099" s="65" t="s">
        <v>585</v>
      </c>
      <c r="D1099" s="65" t="s">
        <v>586</v>
      </c>
      <c r="E1099" s="65" t="s">
        <v>520</v>
      </c>
      <c r="F1099" s="65" t="s">
        <v>521</v>
      </c>
      <c r="G1099" s="65" t="s">
        <v>670</v>
      </c>
      <c r="H1099" s="84">
        <v>1098</v>
      </c>
      <c r="I1099" s="301">
        <v>30110072</v>
      </c>
      <c r="J1099" s="302">
        <v>896</v>
      </c>
      <c r="K1099" s="301">
        <v>12857087</v>
      </c>
      <c r="L1099" s="302">
        <v>1800</v>
      </c>
      <c r="M1099" s="301">
        <v>25447572</v>
      </c>
      <c r="N1099" s="302">
        <v>1204</v>
      </c>
      <c r="O1099" s="301">
        <v>9705336</v>
      </c>
      <c r="P1099" s="302">
        <v>1186</v>
      </c>
      <c r="Q1099" s="301">
        <v>2445502</v>
      </c>
      <c r="R1099" s="302">
        <v>5631</v>
      </c>
      <c r="S1099" s="301">
        <v>173366</v>
      </c>
      <c r="T1099" s="301">
        <f t="shared" si="17"/>
        <v>11815</v>
      </c>
      <c r="U1099" s="303">
        <v>1447</v>
      </c>
    </row>
    <row r="1100" spans="1:21" x14ac:dyDescent="0.25">
      <c r="A1100" s="300">
        <v>830515183</v>
      </c>
      <c r="B1100" s="65" t="s">
        <v>1746</v>
      </c>
      <c r="C1100" s="65" t="s">
        <v>780</v>
      </c>
      <c r="D1100" s="65" t="s">
        <v>781</v>
      </c>
      <c r="E1100" s="65" t="s">
        <v>520</v>
      </c>
      <c r="F1100" s="65" t="s">
        <v>521</v>
      </c>
      <c r="G1100" s="65" t="s">
        <v>1310</v>
      </c>
      <c r="H1100" s="296">
        <v>1099</v>
      </c>
      <c r="I1100" s="301">
        <v>30097849</v>
      </c>
      <c r="J1100" s="302">
        <v>665.5</v>
      </c>
      <c r="K1100" s="301">
        <v>18914573</v>
      </c>
      <c r="L1100" s="302">
        <v>5108</v>
      </c>
      <c r="M1100" s="301">
        <v>7251484</v>
      </c>
      <c r="N1100" s="302">
        <v>3146</v>
      </c>
      <c r="O1100" s="301">
        <v>3365552</v>
      </c>
      <c r="P1100" s="302">
        <v>2912</v>
      </c>
      <c r="Q1100" s="301">
        <v>816153</v>
      </c>
      <c r="R1100" s="302">
        <v>4521</v>
      </c>
      <c r="S1100" s="301">
        <v>246736</v>
      </c>
      <c r="T1100" s="301">
        <f t="shared" si="17"/>
        <v>17451.5</v>
      </c>
      <c r="U1100" s="303">
        <v>2185</v>
      </c>
    </row>
    <row r="1101" spans="1:21" x14ac:dyDescent="0.25">
      <c r="A1101" s="300">
        <v>830076882</v>
      </c>
      <c r="B1101" s="65" t="s">
        <v>1747</v>
      </c>
      <c r="C1101" s="65" t="s">
        <v>511</v>
      </c>
      <c r="D1101" s="65" t="s">
        <v>511</v>
      </c>
      <c r="E1101" s="65" t="s">
        <v>520</v>
      </c>
      <c r="F1101" s="65" t="s">
        <v>521</v>
      </c>
      <c r="G1101" s="65" t="s">
        <v>627</v>
      </c>
      <c r="H1101" s="84">
        <v>1100</v>
      </c>
      <c r="I1101" s="301">
        <v>30065577</v>
      </c>
      <c r="J1101" s="302">
        <v>1174</v>
      </c>
      <c r="K1101" s="301">
        <v>9045150</v>
      </c>
      <c r="L1101" s="302">
        <v>2580</v>
      </c>
      <c r="M1101" s="301">
        <v>16936034</v>
      </c>
      <c r="N1101" s="302">
        <v>2676</v>
      </c>
      <c r="O1101" s="301">
        <v>4117613</v>
      </c>
      <c r="P1101" s="302">
        <v>1541</v>
      </c>
      <c r="Q1101" s="301">
        <v>1809479</v>
      </c>
      <c r="R1101" s="302">
        <v>6336</v>
      </c>
      <c r="S1101" s="301">
        <v>138676</v>
      </c>
      <c r="T1101" s="301">
        <f t="shared" si="17"/>
        <v>15407</v>
      </c>
      <c r="U1101" s="303">
        <v>1923</v>
      </c>
    </row>
    <row r="1102" spans="1:21" x14ac:dyDescent="0.25">
      <c r="A1102" s="300">
        <v>860007229</v>
      </c>
      <c r="B1102" s="65" t="s">
        <v>1748</v>
      </c>
      <c r="C1102" s="65" t="s">
        <v>511</v>
      </c>
      <c r="D1102" s="65" t="s">
        <v>511</v>
      </c>
      <c r="E1102" s="65" t="s">
        <v>520</v>
      </c>
      <c r="F1102" s="65" t="s">
        <v>521</v>
      </c>
      <c r="G1102" s="65" t="s">
        <v>564</v>
      </c>
      <c r="H1102" s="296">
        <v>1101</v>
      </c>
      <c r="I1102" s="301">
        <v>30051266</v>
      </c>
      <c r="J1102" s="302">
        <v>980</v>
      </c>
      <c r="K1102" s="301">
        <v>11534461</v>
      </c>
      <c r="L1102" s="302">
        <v>1607</v>
      </c>
      <c r="M1102" s="301">
        <v>28954455</v>
      </c>
      <c r="N1102" s="302">
        <v>1114</v>
      </c>
      <c r="O1102" s="301">
        <v>10542344</v>
      </c>
      <c r="P1102" s="302">
        <v>2535</v>
      </c>
      <c r="Q1102" s="301">
        <v>984119</v>
      </c>
      <c r="R1102" s="302">
        <v>1900</v>
      </c>
      <c r="S1102" s="301">
        <v>863983</v>
      </c>
      <c r="T1102" s="301">
        <f t="shared" si="17"/>
        <v>9237</v>
      </c>
      <c r="U1102" s="303">
        <v>1124</v>
      </c>
    </row>
    <row r="1103" spans="1:21" x14ac:dyDescent="0.25">
      <c r="A1103" s="300">
        <v>806008737</v>
      </c>
      <c r="B1103" s="65" t="s">
        <v>1749</v>
      </c>
      <c r="C1103" s="65" t="s">
        <v>620</v>
      </c>
      <c r="D1103" s="65" t="s">
        <v>621</v>
      </c>
      <c r="E1103" s="65" t="s">
        <v>520</v>
      </c>
      <c r="F1103" s="65" t="s">
        <v>521</v>
      </c>
      <c r="G1103" s="65" t="s">
        <v>707</v>
      </c>
      <c r="H1103" s="84">
        <v>1102</v>
      </c>
      <c r="I1103" s="301">
        <v>29998604</v>
      </c>
      <c r="J1103" s="302">
        <v>2044</v>
      </c>
      <c r="K1103" s="301">
        <v>4178354</v>
      </c>
      <c r="L1103" s="302">
        <v>1396</v>
      </c>
      <c r="M1103" s="301">
        <v>33941735</v>
      </c>
      <c r="N1103" s="302">
        <v>1389</v>
      </c>
      <c r="O1103" s="301">
        <v>8429140</v>
      </c>
      <c r="P1103" s="302">
        <v>1751</v>
      </c>
      <c r="Q1103" s="301">
        <v>1565052</v>
      </c>
      <c r="R1103" s="302">
        <v>2012</v>
      </c>
      <c r="S1103" s="301">
        <v>796218</v>
      </c>
      <c r="T1103" s="301">
        <f t="shared" si="17"/>
        <v>9694</v>
      </c>
      <c r="U1103" s="303">
        <v>1188</v>
      </c>
    </row>
    <row r="1104" spans="1:21" x14ac:dyDescent="0.25">
      <c r="A1104" s="300">
        <v>800156354</v>
      </c>
      <c r="B1104" s="65" t="s">
        <v>1750</v>
      </c>
      <c r="C1104" s="65" t="s">
        <v>511</v>
      </c>
      <c r="D1104" s="65" t="s">
        <v>511</v>
      </c>
      <c r="E1104" s="65" t="s">
        <v>520</v>
      </c>
      <c r="F1104" s="65" t="s">
        <v>521</v>
      </c>
      <c r="G1104" s="65" t="s">
        <v>724</v>
      </c>
      <c r="H1104" s="296">
        <v>1103</v>
      </c>
      <c r="I1104" s="301">
        <v>29982639</v>
      </c>
      <c r="J1104" s="302">
        <v>546.5</v>
      </c>
      <c r="K1104" s="301">
        <v>24343592</v>
      </c>
      <c r="L1104" s="302">
        <v>1719</v>
      </c>
      <c r="M1104" s="301">
        <v>26815140</v>
      </c>
      <c r="N1104" s="302">
        <v>477</v>
      </c>
      <c r="O1104" s="301">
        <v>26266755</v>
      </c>
      <c r="P1104" s="302">
        <v>1349</v>
      </c>
      <c r="Q1104" s="301">
        <v>2092689</v>
      </c>
      <c r="R1104" s="302">
        <v>1192</v>
      </c>
      <c r="S1104" s="301">
        <v>1578557</v>
      </c>
      <c r="T1104" s="301">
        <f t="shared" si="17"/>
        <v>6386.5</v>
      </c>
      <c r="U1104" s="303">
        <v>772</v>
      </c>
    </row>
    <row r="1105" spans="1:21" x14ac:dyDescent="0.25">
      <c r="A1105" s="300">
        <v>890902595</v>
      </c>
      <c r="B1105" s="65" t="s">
        <v>1751</v>
      </c>
      <c r="C1105" s="65" t="s">
        <v>770</v>
      </c>
      <c r="D1105" s="65" t="s">
        <v>506</v>
      </c>
      <c r="E1105" s="65" t="s">
        <v>520</v>
      </c>
      <c r="F1105" s="65" t="s">
        <v>521</v>
      </c>
      <c r="G1105" s="65" t="s">
        <v>564</v>
      </c>
      <c r="H1105" s="84">
        <v>1104</v>
      </c>
      <c r="I1105" s="301">
        <v>29918981</v>
      </c>
      <c r="J1105" s="302">
        <v>987.5</v>
      </c>
      <c r="K1105" s="301">
        <v>11408013</v>
      </c>
      <c r="L1105" s="302">
        <v>665</v>
      </c>
      <c r="M1105" s="301">
        <v>72375496</v>
      </c>
      <c r="N1105" s="302">
        <v>814</v>
      </c>
      <c r="O1105" s="301">
        <v>14660413</v>
      </c>
      <c r="P1105" s="302">
        <v>1016</v>
      </c>
      <c r="Q1105" s="301">
        <v>2966991</v>
      </c>
      <c r="R1105" s="302">
        <v>1344</v>
      </c>
      <c r="S1105" s="301">
        <v>1365563</v>
      </c>
      <c r="T1105" s="301">
        <f t="shared" si="17"/>
        <v>5930.5</v>
      </c>
      <c r="U1105" s="303">
        <v>726</v>
      </c>
    </row>
    <row r="1106" spans="1:21" x14ac:dyDescent="0.25">
      <c r="A1106" s="300">
        <v>860066342</v>
      </c>
      <c r="B1106" s="65" t="s">
        <v>1752</v>
      </c>
      <c r="C1106" s="65" t="s">
        <v>511</v>
      </c>
      <c r="D1106" s="65" t="s">
        <v>511</v>
      </c>
      <c r="E1106" s="65" t="s">
        <v>520</v>
      </c>
      <c r="F1106" s="65" t="s">
        <v>521</v>
      </c>
      <c r="G1106" s="65" t="s">
        <v>571</v>
      </c>
      <c r="H1106" s="296">
        <v>1105</v>
      </c>
      <c r="I1106" s="301">
        <v>29888292</v>
      </c>
      <c r="J1106" s="302">
        <v>728.5</v>
      </c>
      <c r="K1106" s="301">
        <v>16887957</v>
      </c>
      <c r="L1106" s="302">
        <v>1462</v>
      </c>
      <c r="M1106" s="301">
        <v>32251597</v>
      </c>
      <c r="N1106" s="302">
        <v>1861</v>
      </c>
      <c r="O1106" s="301">
        <v>6299300</v>
      </c>
      <c r="P1106" s="302">
        <v>1695</v>
      </c>
      <c r="Q1106" s="301">
        <v>1613511</v>
      </c>
      <c r="R1106" s="302">
        <v>3320</v>
      </c>
      <c r="S1106" s="301">
        <v>393640</v>
      </c>
      <c r="T1106" s="301">
        <f t="shared" si="17"/>
        <v>10171.5</v>
      </c>
      <c r="U1106" s="303">
        <v>1249</v>
      </c>
    </row>
    <row r="1107" spans="1:21" x14ac:dyDescent="0.25">
      <c r="A1107" s="300">
        <v>890110964</v>
      </c>
      <c r="B1107" s="65" t="s">
        <v>1753</v>
      </c>
      <c r="C1107" s="65" t="s">
        <v>547</v>
      </c>
      <c r="D1107" s="65" t="s">
        <v>544</v>
      </c>
      <c r="E1107" s="65" t="s">
        <v>520</v>
      </c>
      <c r="F1107" s="65" t="s">
        <v>521</v>
      </c>
      <c r="G1107" s="65" t="s">
        <v>528</v>
      </c>
      <c r="H1107" s="84">
        <v>1106</v>
      </c>
      <c r="I1107" s="301">
        <v>29840611</v>
      </c>
      <c r="J1107" s="302">
        <v>730</v>
      </c>
      <c r="K1107" s="301">
        <v>16777731</v>
      </c>
      <c r="L1107" s="302">
        <v>457</v>
      </c>
      <c r="M1107" s="301">
        <v>101331890</v>
      </c>
      <c r="N1107" s="302">
        <v>582</v>
      </c>
      <c r="O1107" s="301">
        <v>21731195</v>
      </c>
      <c r="P1107" s="302">
        <v>1998</v>
      </c>
      <c r="Q1107" s="301">
        <v>1343826</v>
      </c>
      <c r="R1107" s="302">
        <v>2141</v>
      </c>
      <c r="S1107" s="301">
        <v>735746</v>
      </c>
      <c r="T1107" s="301">
        <f t="shared" si="17"/>
        <v>7014</v>
      </c>
      <c r="U1107" s="303">
        <v>852</v>
      </c>
    </row>
    <row r="1108" spans="1:21" x14ac:dyDescent="0.25">
      <c r="A1108" s="300">
        <v>800169165</v>
      </c>
      <c r="B1108" s="65" t="s">
        <v>1754</v>
      </c>
      <c r="C1108" s="65" t="s">
        <v>505</v>
      </c>
      <c r="D1108" s="65" t="s">
        <v>506</v>
      </c>
      <c r="E1108" s="65" t="s">
        <v>520</v>
      </c>
      <c r="F1108" s="65" t="s">
        <v>521</v>
      </c>
      <c r="G1108" s="65" t="s">
        <v>926</v>
      </c>
      <c r="H1108" s="296">
        <v>1107</v>
      </c>
      <c r="I1108" s="301">
        <v>29800260</v>
      </c>
      <c r="J1108" s="302">
        <v>995</v>
      </c>
      <c r="K1108" s="301">
        <v>11266054</v>
      </c>
      <c r="L1108" s="302">
        <v>429</v>
      </c>
      <c r="M1108" s="301">
        <v>106402516</v>
      </c>
      <c r="N1108" s="302">
        <v>619</v>
      </c>
      <c r="O1108" s="301">
        <v>20129436</v>
      </c>
      <c r="P1108" s="302">
        <v>1517</v>
      </c>
      <c r="Q1108" s="301">
        <v>1846682</v>
      </c>
      <c r="R1108" s="302">
        <v>2491</v>
      </c>
      <c r="S1108" s="301">
        <v>591954</v>
      </c>
      <c r="T1108" s="301">
        <f t="shared" si="17"/>
        <v>7158</v>
      </c>
      <c r="U1108" s="303">
        <v>873</v>
      </c>
    </row>
    <row r="1109" spans="1:21" x14ac:dyDescent="0.25">
      <c r="A1109" s="300">
        <v>800020220</v>
      </c>
      <c r="B1109" s="65" t="s">
        <v>1755</v>
      </c>
      <c r="C1109" s="65" t="s">
        <v>511</v>
      </c>
      <c r="D1109" s="65" t="s">
        <v>511</v>
      </c>
      <c r="E1109" s="65" t="s">
        <v>520</v>
      </c>
      <c r="F1109" s="65" t="s">
        <v>521</v>
      </c>
      <c r="G1109" s="65" t="s">
        <v>525</v>
      </c>
      <c r="H1109" s="84">
        <v>1108</v>
      </c>
      <c r="I1109" s="301">
        <v>29788315</v>
      </c>
      <c r="J1109" s="302">
        <v>913</v>
      </c>
      <c r="K1109" s="301">
        <v>12604421</v>
      </c>
      <c r="L1109" s="302">
        <v>1012</v>
      </c>
      <c r="M1109" s="301">
        <v>47037131</v>
      </c>
      <c r="N1109" s="302">
        <v>1575</v>
      </c>
      <c r="O1109" s="301">
        <v>7533343</v>
      </c>
      <c r="P1109" s="302">
        <v>1719</v>
      </c>
      <c r="Q1109" s="301">
        <v>1596983</v>
      </c>
      <c r="R1109" s="302">
        <v>3720</v>
      </c>
      <c r="S1109" s="301">
        <v>331969</v>
      </c>
      <c r="T1109" s="301">
        <f t="shared" si="17"/>
        <v>10047</v>
      </c>
      <c r="U1109" s="303">
        <v>1237</v>
      </c>
    </row>
    <row r="1110" spans="1:21" x14ac:dyDescent="0.25">
      <c r="A1110" s="300">
        <v>800037199</v>
      </c>
      <c r="B1110" s="65" t="s">
        <v>1756</v>
      </c>
      <c r="C1110" s="65" t="s">
        <v>511</v>
      </c>
      <c r="D1110" s="65" t="s">
        <v>511</v>
      </c>
      <c r="E1110" s="65" t="s">
        <v>520</v>
      </c>
      <c r="F1110" s="65" t="s">
        <v>521</v>
      </c>
      <c r="G1110" s="65" t="s">
        <v>1106</v>
      </c>
      <c r="H1110" s="296">
        <v>1109</v>
      </c>
      <c r="I1110" s="301">
        <v>29745554</v>
      </c>
      <c r="J1110" s="302">
        <v>1337.5</v>
      </c>
      <c r="K1110" s="301">
        <v>7579505</v>
      </c>
      <c r="L1110" s="302">
        <v>2727</v>
      </c>
      <c r="M1110" s="301">
        <v>15820039</v>
      </c>
      <c r="N1110" s="302">
        <v>3729</v>
      </c>
      <c r="O1110" s="301">
        <v>2751598</v>
      </c>
      <c r="P1110" s="302">
        <v>2586</v>
      </c>
      <c r="Q1110" s="301">
        <v>954148</v>
      </c>
      <c r="R1110" s="302">
        <v>2081</v>
      </c>
      <c r="S1110" s="301">
        <v>764173</v>
      </c>
      <c r="T1110" s="301">
        <f t="shared" si="17"/>
        <v>13569.5</v>
      </c>
      <c r="U1110" s="303">
        <v>1667</v>
      </c>
    </row>
    <row r="1111" spans="1:21" x14ac:dyDescent="0.25">
      <c r="A1111" s="300">
        <v>830117106</v>
      </c>
      <c r="B1111" s="65" t="s">
        <v>1757</v>
      </c>
      <c r="C1111" s="65" t="s">
        <v>511</v>
      </c>
      <c r="D1111" s="65" t="s">
        <v>511</v>
      </c>
      <c r="E1111" s="65" t="s">
        <v>520</v>
      </c>
      <c r="F1111" s="65" t="s">
        <v>521</v>
      </c>
      <c r="G1111" s="65" t="s">
        <v>528</v>
      </c>
      <c r="H1111" s="84">
        <v>1110</v>
      </c>
      <c r="I1111" s="301">
        <v>29738686</v>
      </c>
      <c r="J1111" s="302">
        <v>2453.5</v>
      </c>
      <c r="K1111" s="301">
        <v>3182017</v>
      </c>
      <c r="L1111" s="302">
        <v>1097</v>
      </c>
      <c r="M1111" s="301">
        <v>43181982</v>
      </c>
      <c r="N1111" s="302">
        <v>1210</v>
      </c>
      <c r="O1111" s="301">
        <v>9638463</v>
      </c>
      <c r="P1111" s="302">
        <v>1276</v>
      </c>
      <c r="Q1111" s="301">
        <v>2248110</v>
      </c>
      <c r="R1111" s="302">
        <v>1722</v>
      </c>
      <c r="S1111" s="301">
        <v>983033</v>
      </c>
      <c r="T1111" s="301">
        <f t="shared" si="17"/>
        <v>8868.5</v>
      </c>
      <c r="U1111" s="303">
        <v>1078</v>
      </c>
    </row>
    <row r="1112" spans="1:21" x14ac:dyDescent="0.25">
      <c r="A1112" s="300">
        <v>800215509</v>
      </c>
      <c r="B1112" s="65" t="s">
        <v>1758</v>
      </c>
      <c r="C1112" s="65" t="s">
        <v>505</v>
      </c>
      <c r="D1112" s="65" t="s">
        <v>506</v>
      </c>
      <c r="E1112" s="65" t="s">
        <v>520</v>
      </c>
      <c r="F1112" s="65" t="s">
        <v>521</v>
      </c>
      <c r="G1112" s="65" t="s">
        <v>564</v>
      </c>
      <c r="H1112" s="296">
        <v>1111</v>
      </c>
      <c r="I1112" s="301">
        <v>29731512</v>
      </c>
      <c r="J1112" s="302">
        <v>1613.5</v>
      </c>
      <c r="K1112" s="301">
        <v>5882027</v>
      </c>
      <c r="L1112" s="302">
        <v>1621</v>
      </c>
      <c r="M1112" s="301">
        <v>28576490</v>
      </c>
      <c r="N1112" s="302">
        <v>1939</v>
      </c>
      <c r="O1112" s="301">
        <v>6004421</v>
      </c>
      <c r="P1112" s="302">
        <v>2053</v>
      </c>
      <c r="Q1112" s="301">
        <v>1302212</v>
      </c>
      <c r="R1112" s="302">
        <v>4069</v>
      </c>
      <c r="S1112" s="301">
        <v>290658</v>
      </c>
      <c r="T1112" s="301">
        <f t="shared" si="17"/>
        <v>12406.5</v>
      </c>
      <c r="U1112" s="303">
        <v>1534</v>
      </c>
    </row>
    <row r="1113" spans="1:21" x14ac:dyDescent="0.25">
      <c r="A1113" s="300">
        <v>830509703</v>
      </c>
      <c r="B1113" s="65" t="s">
        <v>1759</v>
      </c>
      <c r="C1113" s="65" t="s">
        <v>511</v>
      </c>
      <c r="D1113" s="65" t="s">
        <v>511</v>
      </c>
      <c r="E1113" s="65" t="s">
        <v>520</v>
      </c>
      <c r="F1113" s="65" t="s">
        <v>521</v>
      </c>
      <c r="G1113" s="65" t="s">
        <v>594</v>
      </c>
      <c r="H1113" s="84">
        <v>1112</v>
      </c>
      <c r="I1113" s="301">
        <v>29706511</v>
      </c>
      <c r="J1113" s="302">
        <v>1132</v>
      </c>
      <c r="K1113" s="301">
        <v>9479228</v>
      </c>
      <c r="L1113" s="302">
        <v>6102</v>
      </c>
      <c r="M1113" s="301">
        <v>5518993</v>
      </c>
      <c r="N1113" s="302">
        <v>2149</v>
      </c>
      <c r="O1113" s="301">
        <v>5278845</v>
      </c>
      <c r="P1113" s="302">
        <v>2290</v>
      </c>
      <c r="Q1113" s="301">
        <v>1124673</v>
      </c>
      <c r="R1113" s="302">
        <v>2205</v>
      </c>
      <c r="S1113" s="301">
        <v>698000</v>
      </c>
      <c r="T1113" s="301">
        <f t="shared" si="17"/>
        <v>14990</v>
      </c>
      <c r="U1113" s="303">
        <v>1870</v>
      </c>
    </row>
    <row r="1114" spans="1:21" x14ac:dyDescent="0.25">
      <c r="A1114" s="300">
        <v>890914515</v>
      </c>
      <c r="B1114" s="65" t="s">
        <v>1760</v>
      </c>
      <c r="C1114" s="65" t="s">
        <v>505</v>
      </c>
      <c r="D1114" s="65" t="s">
        <v>506</v>
      </c>
      <c r="E1114" s="65" t="s">
        <v>520</v>
      </c>
      <c r="F1114" s="65" t="s">
        <v>521</v>
      </c>
      <c r="G1114" s="65" t="s">
        <v>610</v>
      </c>
      <c r="H1114" s="296">
        <v>1113</v>
      </c>
      <c r="I1114" s="301">
        <v>29695211</v>
      </c>
      <c r="J1114" s="302">
        <v>783.5</v>
      </c>
      <c r="K1114" s="301">
        <v>15284323</v>
      </c>
      <c r="L1114" s="302">
        <v>1483</v>
      </c>
      <c r="M1114" s="301">
        <v>31686006</v>
      </c>
      <c r="N1114" s="302">
        <v>1296</v>
      </c>
      <c r="O1114" s="301">
        <v>9064914</v>
      </c>
      <c r="P1114" s="302">
        <v>1114</v>
      </c>
      <c r="Q1114" s="301">
        <v>2664111</v>
      </c>
      <c r="R1114" s="302">
        <v>1557</v>
      </c>
      <c r="S1114" s="301">
        <v>1124945</v>
      </c>
      <c r="T1114" s="301">
        <f t="shared" si="17"/>
        <v>7346.5</v>
      </c>
      <c r="U1114" s="303">
        <v>891</v>
      </c>
    </row>
    <row r="1115" spans="1:21" x14ac:dyDescent="0.25">
      <c r="A1115" s="300">
        <v>860531602</v>
      </c>
      <c r="B1115" s="65" t="s">
        <v>1761</v>
      </c>
      <c r="C1115" s="65" t="s">
        <v>511</v>
      </c>
      <c r="D1115" s="65" t="s">
        <v>511</v>
      </c>
      <c r="E1115" s="65" t="s">
        <v>520</v>
      </c>
      <c r="F1115" s="65" t="s">
        <v>521</v>
      </c>
      <c r="G1115" s="65" t="s">
        <v>605</v>
      </c>
      <c r="H1115" s="84">
        <v>1114</v>
      </c>
      <c r="I1115" s="301">
        <v>29646106</v>
      </c>
      <c r="J1115" s="302">
        <v>626</v>
      </c>
      <c r="K1115" s="301">
        <v>20600018</v>
      </c>
      <c r="L1115" s="302">
        <v>1460</v>
      </c>
      <c r="M1115" s="301">
        <v>32303274</v>
      </c>
      <c r="N1115" s="302">
        <v>870</v>
      </c>
      <c r="O1115" s="301">
        <v>13620346</v>
      </c>
      <c r="P1115" s="302">
        <v>811</v>
      </c>
      <c r="Q1115" s="301">
        <v>3919265</v>
      </c>
      <c r="R1115" s="302">
        <v>716</v>
      </c>
      <c r="S1115" s="301">
        <v>3186000</v>
      </c>
      <c r="T1115" s="301">
        <f t="shared" si="17"/>
        <v>5597</v>
      </c>
      <c r="U1115" s="303">
        <v>697</v>
      </c>
    </row>
    <row r="1116" spans="1:21" x14ac:dyDescent="0.25">
      <c r="A1116" s="300">
        <v>860400008</v>
      </c>
      <c r="B1116" s="65" t="s">
        <v>1762</v>
      </c>
      <c r="C1116" s="65" t="s">
        <v>511</v>
      </c>
      <c r="D1116" s="65" t="s">
        <v>511</v>
      </c>
      <c r="E1116" s="65" t="s">
        <v>520</v>
      </c>
      <c r="F1116" s="65" t="s">
        <v>521</v>
      </c>
      <c r="G1116" s="65" t="s">
        <v>525</v>
      </c>
      <c r="H1116" s="296">
        <v>1115</v>
      </c>
      <c r="I1116" s="301">
        <v>29609485</v>
      </c>
      <c r="J1116" s="302">
        <v>611</v>
      </c>
      <c r="K1116" s="301">
        <v>21152953</v>
      </c>
      <c r="L1116" s="302">
        <v>781</v>
      </c>
      <c r="M1116" s="301">
        <v>61540937</v>
      </c>
      <c r="N1116" s="302">
        <v>1302</v>
      </c>
      <c r="O1116" s="301">
        <v>8998163</v>
      </c>
      <c r="P1116" s="302">
        <v>670</v>
      </c>
      <c r="Q1116" s="301">
        <v>4892865</v>
      </c>
      <c r="R1116" s="302">
        <v>1179</v>
      </c>
      <c r="S1116" s="301">
        <v>1596997</v>
      </c>
      <c r="T1116" s="301">
        <f t="shared" si="17"/>
        <v>5658</v>
      </c>
      <c r="U1116" s="303">
        <v>701</v>
      </c>
    </row>
    <row r="1117" spans="1:21" x14ac:dyDescent="0.25">
      <c r="A1117" s="300">
        <v>891701551</v>
      </c>
      <c r="B1117" s="65" t="s">
        <v>1763</v>
      </c>
      <c r="C1117" s="65" t="s">
        <v>940</v>
      </c>
      <c r="D1117" s="65" t="s">
        <v>941</v>
      </c>
      <c r="E1117" s="65" t="s">
        <v>520</v>
      </c>
      <c r="F1117" s="65" t="s">
        <v>521</v>
      </c>
      <c r="G1117" s="65" t="s">
        <v>656</v>
      </c>
      <c r="H1117" s="84">
        <v>1116</v>
      </c>
      <c r="I1117" s="301">
        <v>29536902</v>
      </c>
      <c r="J1117" s="302">
        <v>785.5</v>
      </c>
      <c r="K1117" s="301">
        <v>15231942</v>
      </c>
      <c r="L1117" s="302">
        <v>2907</v>
      </c>
      <c r="M1117" s="301">
        <v>14688339</v>
      </c>
      <c r="N1117" s="302">
        <v>4982</v>
      </c>
      <c r="O1117" s="301">
        <v>1918864</v>
      </c>
      <c r="P1117" s="302">
        <v>2391</v>
      </c>
      <c r="Q1117" s="301">
        <v>1052710</v>
      </c>
      <c r="R1117" s="302">
        <v>1465</v>
      </c>
      <c r="S1117" s="301">
        <v>1219046</v>
      </c>
      <c r="T1117" s="301">
        <f t="shared" si="17"/>
        <v>13646.5</v>
      </c>
      <c r="U1117" s="303">
        <v>1673</v>
      </c>
    </row>
    <row r="1118" spans="1:21" x14ac:dyDescent="0.25">
      <c r="A1118" s="300">
        <v>800118334</v>
      </c>
      <c r="B1118" s="65" t="s">
        <v>1764</v>
      </c>
      <c r="C1118" s="65" t="s">
        <v>547</v>
      </c>
      <c r="D1118" s="65" t="s">
        <v>544</v>
      </c>
      <c r="E1118" s="65" t="s">
        <v>520</v>
      </c>
      <c r="F1118" s="65" t="s">
        <v>521</v>
      </c>
      <c r="G1118" s="65" t="s">
        <v>605</v>
      </c>
      <c r="H1118" s="296">
        <v>1117</v>
      </c>
      <c r="I1118" s="301">
        <v>29491333</v>
      </c>
      <c r="J1118" s="302">
        <v>1090.5</v>
      </c>
      <c r="K1118" s="301">
        <v>9940653</v>
      </c>
      <c r="L1118" s="302">
        <v>1030</v>
      </c>
      <c r="M1118" s="301">
        <v>46113142</v>
      </c>
      <c r="N1118" s="302">
        <v>535</v>
      </c>
      <c r="O1118" s="301">
        <v>23537116</v>
      </c>
      <c r="P1118" s="302">
        <v>676</v>
      </c>
      <c r="Q1118" s="301">
        <v>4800520</v>
      </c>
      <c r="R1118" s="302">
        <v>1435</v>
      </c>
      <c r="S1118" s="301">
        <v>1261097</v>
      </c>
      <c r="T1118" s="301">
        <f t="shared" si="17"/>
        <v>5883.5</v>
      </c>
      <c r="U1118" s="303">
        <v>721</v>
      </c>
    </row>
    <row r="1119" spans="1:21" x14ac:dyDescent="0.25">
      <c r="A1119" s="300">
        <v>860055557</v>
      </c>
      <c r="B1119" s="65" t="s">
        <v>1765</v>
      </c>
      <c r="C1119" s="65" t="s">
        <v>511</v>
      </c>
      <c r="D1119" s="65" t="s">
        <v>511</v>
      </c>
      <c r="E1119" s="65" t="s">
        <v>520</v>
      </c>
      <c r="F1119" s="65" t="s">
        <v>521</v>
      </c>
      <c r="G1119" s="65" t="s">
        <v>656</v>
      </c>
      <c r="H1119" s="84">
        <v>1118</v>
      </c>
      <c r="I1119" s="301">
        <v>29435086</v>
      </c>
      <c r="J1119" s="302">
        <v>496</v>
      </c>
      <c r="K1119" s="301">
        <v>27120585</v>
      </c>
      <c r="L1119" s="302">
        <v>1766</v>
      </c>
      <c r="M1119" s="301">
        <v>25964659</v>
      </c>
      <c r="N1119" s="302">
        <v>2001</v>
      </c>
      <c r="O1119" s="301">
        <v>5801994</v>
      </c>
      <c r="P1119" s="302">
        <v>1111</v>
      </c>
      <c r="Q1119" s="301">
        <v>2671211</v>
      </c>
      <c r="R1119" s="302">
        <v>1637</v>
      </c>
      <c r="S1119" s="301">
        <v>1051257</v>
      </c>
      <c r="T1119" s="301">
        <f t="shared" si="17"/>
        <v>8129</v>
      </c>
      <c r="U1119" s="303">
        <v>985</v>
      </c>
    </row>
    <row r="1120" spans="1:21" x14ac:dyDescent="0.25">
      <c r="A1120" s="300">
        <v>830011068</v>
      </c>
      <c r="B1120" s="65" t="s">
        <v>1766</v>
      </c>
      <c r="C1120" s="65" t="s">
        <v>511</v>
      </c>
      <c r="D1120" s="65" t="s">
        <v>511</v>
      </c>
      <c r="E1120" s="65" t="s">
        <v>520</v>
      </c>
      <c r="F1120" s="65" t="s">
        <v>521</v>
      </c>
      <c r="G1120" s="65" t="s">
        <v>564</v>
      </c>
      <c r="H1120" s="296">
        <v>1119</v>
      </c>
      <c r="I1120" s="301">
        <v>29431405</v>
      </c>
      <c r="J1120" s="302">
        <v>831.5</v>
      </c>
      <c r="K1120" s="301">
        <v>14150551</v>
      </c>
      <c r="L1120" s="302">
        <v>1260</v>
      </c>
      <c r="M1120" s="301">
        <v>37437358</v>
      </c>
      <c r="N1120" s="302">
        <v>602</v>
      </c>
      <c r="O1120" s="301">
        <v>20747658</v>
      </c>
      <c r="P1120" s="302">
        <v>797</v>
      </c>
      <c r="Q1120" s="301">
        <v>4001821</v>
      </c>
      <c r="R1120" s="302">
        <v>1724</v>
      </c>
      <c r="S1120" s="301">
        <v>982458</v>
      </c>
      <c r="T1120" s="301">
        <f t="shared" si="17"/>
        <v>6333.5</v>
      </c>
      <c r="U1120" s="303">
        <v>767</v>
      </c>
    </row>
    <row r="1121" spans="1:21" x14ac:dyDescent="0.25">
      <c r="A1121" s="300">
        <v>890901298</v>
      </c>
      <c r="B1121" s="65" t="s">
        <v>1767</v>
      </c>
      <c r="C1121" s="65" t="s">
        <v>570</v>
      </c>
      <c r="D1121" s="65" t="s">
        <v>506</v>
      </c>
      <c r="E1121" s="65" t="s">
        <v>520</v>
      </c>
      <c r="F1121" s="65" t="s">
        <v>521</v>
      </c>
      <c r="G1121" s="65" t="s">
        <v>564</v>
      </c>
      <c r="H1121" s="84">
        <v>1120</v>
      </c>
      <c r="I1121" s="301">
        <v>29358359</v>
      </c>
      <c r="J1121" s="302">
        <v>690</v>
      </c>
      <c r="K1121" s="301">
        <v>17961237</v>
      </c>
      <c r="L1121" s="302">
        <v>981</v>
      </c>
      <c r="M1121" s="301">
        <v>48564433</v>
      </c>
      <c r="N1121" s="302">
        <v>1262</v>
      </c>
      <c r="O1121" s="301">
        <v>9291422</v>
      </c>
      <c r="P1121" s="302">
        <v>5490</v>
      </c>
      <c r="Q1121" s="301">
        <v>319915</v>
      </c>
      <c r="R1121" s="302">
        <v>868</v>
      </c>
      <c r="S1121" s="301">
        <v>2424984</v>
      </c>
      <c r="T1121" s="301">
        <f t="shared" si="17"/>
        <v>10411</v>
      </c>
      <c r="U1121" s="303">
        <v>1280</v>
      </c>
    </row>
    <row r="1122" spans="1:21" x14ac:dyDescent="0.25">
      <c r="A1122" s="300">
        <v>800120681</v>
      </c>
      <c r="B1122" s="65" t="s">
        <v>1768</v>
      </c>
      <c r="C1122" s="65" t="s">
        <v>511</v>
      </c>
      <c r="D1122" s="65" t="s">
        <v>511</v>
      </c>
      <c r="E1122" s="65" t="s">
        <v>520</v>
      </c>
      <c r="F1122" s="65" t="s">
        <v>521</v>
      </c>
      <c r="G1122" s="65" t="s">
        <v>1160</v>
      </c>
      <c r="H1122" s="296">
        <v>1121</v>
      </c>
      <c r="I1122" s="301">
        <v>29322443</v>
      </c>
      <c r="J1122" s="302">
        <v>805</v>
      </c>
      <c r="K1122" s="301">
        <v>14757838</v>
      </c>
      <c r="L1122" s="302">
        <v>832</v>
      </c>
      <c r="M1122" s="301">
        <v>57852648</v>
      </c>
      <c r="N1122" s="302">
        <v>1452</v>
      </c>
      <c r="O1122" s="301">
        <v>8064399</v>
      </c>
      <c r="P1122" s="302">
        <v>1157</v>
      </c>
      <c r="Q1122" s="301">
        <v>2529293</v>
      </c>
      <c r="R1122" s="302">
        <v>3632</v>
      </c>
      <c r="S1122" s="301">
        <v>343149</v>
      </c>
      <c r="T1122" s="301">
        <f t="shared" si="17"/>
        <v>8999</v>
      </c>
      <c r="U1122" s="303">
        <v>1095</v>
      </c>
    </row>
    <row r="1123" spans="1:21" x14ac:dyDescent="0.25">
      <c r="A1123" s="300">
        <v>800048191</v>
      </c>
      <c r="B1123" s="65" t="s">
        <v>1769</v>
      </c>
      <c r="C1123" s="65" t="s">
        <v>620</v>
      </c>
      <c r="D1123" s="65" t="s">
        <v>621</v>
      </c>
      <c r="E1123" s="65" t="s">
        <v>520</v>
      </c>
      <c r="F1123" s="65" t="s">
        <v>521</v>
      </c>
      <c r="G1123" s="65" t="s">
        <v>690</v>
      </c>
      <c r="H1123" s="84">
        <v>1122</v>
      </c>
      <c r="I1123" s="301">
        <v>29287388</v>
      </c>
      <c r="J1123" s="302">
        <v>626.5</v>
      </c>
      <c r="K1123" s="301">
        <v>20555273</v>
      </c>
      <c r="L1123" s="302">
        <v>1480</v>
      </c>
      <c r="M1123" s="301">
        <v>31718716</v>
      </c>
      <c r="N1123" s="302">
        <v>2129</v>
      </c>
      <c r="O1123" s="301">
        <v>5360325</v>
      </c>
      <c r="P1123" s="302">
        <v>1798</v>
      </c>
      <c r="Q1123" s="301">
        <v>1509793</v>
      </c>
      <c r="R1123" s="302">
        <v>1643</v>
      </c>
      <c r="S1123" s="301">
        <v>1044508</v>
      </c>
      <c r="T1123" s="301">
        <f t="shared" si="17"/>
        <v>8798.5</v>
      </c>
      <c r="U1123" s="303">
        <v>1067</v>
      </c>
    </row>
    <row r="1124" spans="1:21" x14ac:dyDescent="0.25">
      <c r="A1124" s="300">
        <v>830052054</v>
      </c>
      <c r="B1124" s="65" t="s">
        <v>1770</v>
      </c>
      <c r="C1124" s="65" t="s">
        <v>511</v>
      </c>
      <c r="D1124" s="65" t="s">
        <v>511</v>
      </c>
      <c r="E1124" s="65" t="s">
        <v>520</v>
      </c>
      <c r="F1124" s="65" t="s">
        <v>521</v>
      </c>
      <c r="G1124" s="65" t="s">
        <v>564</v>
      </c>
      <c r="H1124" s="296">
        <v>1123</v>
      </c>
      <c r="I1124" s="301">
        <v>29283944</v>
      </c>
      <c r="J1124" s="302">
        <v>661</v>
      </c>
      <c r="K1124" s="301">
        <v>19232583</v>
      </c>
      <c r="L1124" s="302">
        <v>793</v>
      </c>
      <c r="M1124" s="301">
        <v>60928277</v>
      </c>
      <c r="N1124" s="302">
        <v>830</v>
      </c>
      <c r="O1124" s="301">
        <v>14333460</v>
      </c>
      <c r="P1124" s="302">
        <v>410</v>
      </c>
      <c r="Q1124" s="301">
        <v>8886682</v>
      </c>
      <c r="R1124" s="302">
        <v>499</v>
      </c>
      <c r="S1124" s="301">
        <v>5049239</v>
      </c>
      <c r="T1124" s="301">
        <f t="shared" si="17"/>
        <v>4316</v>
      </c>
      <c r="U1124" s="303">
        <v>562</v>
      </c>
    </row>
    <row r="1125" spans="1:21" x14ac:dyDescent="0.25">
      <c r="A1125" s="300">
        <v>891408848</v>
      </c>
      <c r="B1125" s="65" t="s">
        <v>1771</v>
      </c>
      <c r="C1125" s="65" t="s">
        <v>780</v>
      </c>
      <c r="D1125" s="65" t="s">
        <v>781</v>
      </c>
      <c r="E1125" s="65" t="s">
        <v>520</v>
      </c>
      <c r="F1125" s="65" t="s">
        <v>521</v>
      </c>
      <c r="G1125" s="65" t="s">
        <v>841</v>
      </c>
      <c r="H1125" s="84">
        <v>1124</v>
      </c>
      <c r="I1125" s="301">
        <v>29220690</v>
      </c>
      <c r="J1125" s="302">
        <v>491</v>
      </c>
      <c r="K1125" s="301">
        <v>27607119</v>
      </c>
      <c r="L1125" s="302">
        <v>5100</v>
      </c>
      <c r="M1125" s="301">
        <v>7267753</v>
      </c>
      <c r="N1125" s="302">
        <v>1794</v>
      </c>
      <c r="O1125" s="301">
        <v>6573252</v>
      </c>
      <c r="P1125" s="302">
        <v>2155</v>
      </c>
      <c r="Q1125" s="301">
        <v>1224583</v>
      </c>
      <c r="R1125" s="302">
        <v>2705</v>
      </c>
      <c r="S1125" s="301">
        <v>528948</v>
      </c>
      <c r="T1125" s="301">
        <f t="shared" si="17"/>
        <v>13369</v>
      </c>
      <c r="U1125" s="303">
        <v>1643</v>
      </c>
    </row>
    <row r="1126" spans="1:21" x14ac:dyDescent="0.25">
      <c r="A1126" s="300">
        <v>830121830</v>
      </c>
      <c r="B1126" s="65" t="s">
        <v>1772</v>
      </c>
      <c r="C1126" s="65" t="s">
        <v>511</v>
      </c>
      <c r="D1126" s="65" t="s">
        <v>511</v>
      </c>
      <c r="E1126" s="65" t="s">
        <v>520</v>
      </c>
      <c r="F1126" s="65" t="s">
        <v>521</v>
      </c>
      <c r="G1126" s="65" t="s">
        <v>627</v>
      </c>
      <c r="H1126" s="296">
        <v>1125</v>
      </c>
      <c r="I1126" s="301">
        <v>29173116</v>
      </c>
      <c r="J1126" s="302">
        <v>1070</v>
      </c>
      <c r="K1126" s="301">
        <v>10270335</v>
      </c>
      <c r="L1126" s="302">
        <v>7234</v>
      </c>
      <c r="M1126" s="301">
        <v>4159285</v>
      </c>
      <c r="N1126" s="302">
        <v>2646</v>
      </c>
      <c r="O1126" s="301">
        <v>4159285</v>
      </c>
      <c r="P1126" s="302">
        <v>1218</v>
      </c>
      <c r="Q1126" s="301">
        <v>2362160</v>
      </c>
      <c r="R1126" s="302">
        <v>819</v>
      </c>
      <c r="S1126" s="301">
        <v>2588609</v>
      </c>
      <c r="T1126" s="301">
        <f t="shared" si="17"/>
        <v>14112</v>
      </c>
      <c r="U1126" s="303">
        <v>1746</v>
      </c>
    </row>
    <row r="1127" spans="1:21" x14ac:dyDescent="0.25">
      <c r="A1127" s="300">
        <v>890211562</v>
      </c>
      <c r="B1127" s="65" t="s">
        <v>1773</v>
      </c>
      <c r="C1127" s="65" t="s">
        <v>906</v>
      </c>
      <c r="D1127" s="65" t="s">
        <v>733</v>
      </c>
      <c r="E1127" s="65" t="s">
        <v>520</v>
      </c>
      <c r="F1127" s="65" t="s">
        <v>521</v>
      </c>
      <c r="G1127" s="65" t="s">
        <v>690</v>
      </c>
      <c r="H1127" s="84">
        <v>1126</v>
      </c>
      <c r="I1127" s="301">
        <v>29168076</v>
      </c>
      <c r="J1127" s="302">
        <v>654</v>
      </c>
      <c r="K1127" s="301">
        <v>19500787</v>
      </c>
      <c r="L1127" s="302">
        <v>1585</v>
      </c>
      <c r="M1127" s="301">
        <v>29582972</v>
      </c>
      <c r="N1127" s="302">
        <v>1815</v>
      </c>
      <c r="O1127" s="301">
        <v>6454399</v>
      </c>
      <c r="P1127" s="302">
        <v>1380</v>
      </c>
      <c r="Q1127" s="301">
        <v>2055620</v>
      </c>
      <c r="R1127" s="302">
        <v>2060</v>
      </c>
      <c r="S1127" s="301">
        <v>773185</v>
      </c>
      <c r="T1127" s="301">
        <f t="shared" si="17"/>
        <v>8620</v>
      </c>
      <c r="U1127" s="303">
        <v>1050</v>
      </c>
    </row>
    <row r="1128" spans="1:21" x14ac:dyDescent="0.25">
      <c r="A1128" s="300">
        <v>860533413</v>
      </c>
      <c r="B1128" s="65" t="s">
        <v>1774</v>
      </c>
      <c r="C1128" s="65" t="s">
        <v>511</v>
      </c>
      <c r="D1128" s="65" t="s">
        <v>511</v>
      </c>
      <c r="E1128" s="65" t="s">
        <v>520</v>
      </c>
      <c r="F1128" s="65" t="s">
        <v>521</v>
      </c>
      <c r="G1128" s="65" t="s">
        <v>1479</v>
      </c>
      <c r="H1128" s="296">
        <v>1127</v>
      </c>
      <c r="I1128" s="301">
        <v>29132874</v>
      </c>
      <c r="J1128" s="302">
        <v>1363.5</v>
      </c>
      <c r="K1128" s="301">
        <v>7413676</v>
      </c>
      <c r="L1128" s="302">
        <v>398</v>
      </c>
      <c r="M1128" s="301">
        <v>113819013</v>
      </c>
      <c r="N1128" s="302">
        <v>203</v>
      </c>
      <c r="O1128" s="301">
        <v>58831123</v>
      </c>
      <c r="P1128" s="302">
        <v>1487</v>
      </c>
      <c r="Q1128" s="301">
        <v>1894440</v>
      </c>
      <c r="R1128" s="302">
        <v>1716</v>
      </c>
      <c r="S1128" s="301">
        <v>987437</v>
      </c>
      <c r="T1128" s="301">
        <f t="shared" si="17"/>
        <v>6294.5</v>
      </c>
      <c r="U1128" s="303">
        <v>766</v>
      </c>
    </row>
    <row r="1129" spans="1:21" x14ac:dyDescent="0.25">
      <c r="A1129" s="300">
        <v>890104521</v>
      </c>
      <c r="B1129" s="65" t="s">
        <v>1775</v>
      </c>
      <c r="C1129" s="65" t="s">
        <v>585</v>
      </c>
      <c r="D1129" s="65" t="s">
        <v>586</v>
      </c>
      <c r="E1129" s="65" t="s">
        <v>520</v>
      </c>
      <c r="F1129" s="65" t="s">
        <v>521</v>
      </c>
      <c r="G1129" s="65" t="s">
        <v>605</v>
      </c>
      <c r="H1129" s="84">
        <v>1128</v>
      </c>
      <c r="I1129" s="301">
        <v>29119423</v>
      </c>
      <c r="J1129" s="302">
        <v>865.5</v>
      </c>
      <c r="K1129" s="301">
        <v>13492767</v>
      </c>
      <c r="L1129" s="302">
        <v>1361</v>
      </c>
      <c r="M1129" s="301">
        <v>34690448</v>
      </c>
      <c r="N1129" s="302">
        <v>1092</v>
      </c>
      <c r="O1129" s="301">
        <v>10754039</v>
      </c>
      <c r="P1129" s="302">
        <v>1078</v>
      </c>
      <c r="Q1129" s="301">
        <v>2754104</v>
      </c>
      <c r="R1129" s="302">
        <v>1616</v>
      </c>
      <c r="S1129" s="301">
        <v>1066260</v>
      </c>
      <c r="T1129" s="301">
        <f t="shared" si="17"/>
        <v>7140.5</v>
      </c>
      <c r="U1129" s="303">
        <v>871</v>
      </c>
    </row>
    <row r="1130" spans="1:21" x14ac:dyDescent="0.25">
      <c r="A1130" s="300">
        <v>890200179</v>
      </c>
      <c r="B1130" s="65" t="s">
        <v>1776</v>
      </c>
      <c r="C1130" s="65" t="s">
        <v>732</v>
      </c>
      <c r="D1130" s="65" t="s">
        <v>733</v>
      </c>
      <c r="E1130" s="65" t="s">
        <v>520</v>
      </c>
      <c r="F1130" s="65" t="s">
        <v>521</v>
      </c>
      <c r="G1130" s="65" t="s">
        <v>556</v>
      </c>
      <c r="H1130" s="296">
        <v>1129</v>
      </c>
      <c r="I1130" s="301">
        <v>29116420</v>
      </c>
      <c r="J1130" s="302">
        <v>1062.5</v>
      </c>
      <c r="K1130" s="301">
        <v>10387359</v>
      </c>
      <c r="L1130" s="302">
        <v>340</v>
      </c>
      <c r="M1130" s="301">
        <v>134472321</v>
      </c>
      <c r="N1130" s="302">
        <v>736</v>
      </c>
      <c r="O1130" s="301">
        <v>16305796</v>
      </c>
      <c r="P1130" s="302">
        <v>911</v>
      </c>
      <c r="Q1130" s="301">
        <v>3373109</v>
      </c>
      <c r="R1130" s="302">
        <v>755</v>
      </c>
      <c r="S1130" s="301">
        <v>2940986</v>
      </c>
      <c r="T1130" s="301">
        <f t="shared" si="17"/>
        <v>4933.5</v>
      </c>
      <c r="U1130" s="303">
        <v>635</v>
      </c>
    </row>
    <row r="1131" spans="1:21" x14ac:dyDescent="0.25">
      <c r="A1131" s="300">
        <v>830043084</v>
      </c>
      <c r="B1131" s="65" t="s">
        <v>1777</v>
      </c>
      <c r="C1131" s="65" t="s">
        <v>511</v>
      </c>
      <c r="D1131" s="65" t="s">
        <v>511</v>
      </c>
      <c r="E1131" s="65" t="s">
        <v>520</v>
      </c>
      <c r="F1131" s="65" t="s">
        <v>521</v>
      </c>
      <c r="G1131" s="65" t="s">
        <v>564</v>
      </c>
      <c r="H1131" s="84">
        <v>1130</v>
      </c>
      <c r="I1131" s="301">
        <v>29069260</v>
      </c>
      <c r="J1131" s="302">
        <v>1615</v>
      </c>
      <c r="K1131" s="301">
        <v>5875489</v>
      </c>
      <c r="L1131" s="302">
        <v>1015</v>
      </c>
      <c r="M1131" s="301">
        <v>46900652</v>
      </c>
      <c r="N1131" s="302">
        <v>690</v>
      </c>
      <c r="O1131" s="301">
        <v>17606295</v>
      </c>
      <c r="P1131" s="302">
        <v>1428</v>
      </c>
      <c r="Q1131" s="301">
        <v>1976771</v>
      </c>
      <c r="R1131" s="302">
        <v>2160</v>
      </c>
      <c r="S1131" s="301">
        <v>724956</v>
      </c>
      <c r="T1131" s="301">
        <f t="shared" si="17"/>
        <v>8038</v>
      </c>
      <c r="U1131" s="303">
        <v>971</v>
      </c>
    </row>
    <row r="1132" spans="1:21" x14ac:dyDescent="0.25">
      <c r="A1132" s="300">
        <v>860002119</v>
      </c>
      <c r="B1132" s="65" t="s">
        <v>1778</v>
      </c>
      <c r="C1132" s="65" t="s">
        <v>511</v>
      </c>
      <c r="D1132" s="65" t="s">
        <v>511</v>
      </c>
      <c r="E1132" s="65" t="s">
        <v>520</v>
      </c>
      <c r="F1132" s="65" t="s">
        <v>521</v>
      </c>
      <c r="G1132" s="65" t="s">
        <v>648</v>
      </c>
      <c r="H1132" s="296">
        <v>1131</v>
      </c>
      <c r="I1132" s="301">
        <v>29059755</v>
      </c>
      <c r="J1132" s="302">
        <v>965.5</v>
      </c>
      <c r="K1132" s="301">
        <v>11754354</v>
      </c>
      <c r="L1132" s="302">
        <v>1054</v>
      </c>
      <c r="M1132" s="301">
        <v>44948736</v>
      </c>
      <c r="N1132" s="302">
        <v>649</v>
      </c>
      <c r="O1132" s="301">
        <v>18801312</v>
      </c>
      <c r="P1132" s="302">
        <v>440</v>
      </c>
      <c r="Q1132" s="301">
        <v>8206788</v>
      </c>
      <c r="R1132" s="302">
        <v>508</v>
      </c>
      <c r="S1132" s="301">
        <v>4894320</v>
      </c>
      <c r="T1132" s="301">
        <f t="shared" si="17"/>
        <v>4747.5</v>
      </c>
      <c r="U1132" s="303">
        <v>613</v>
      </c>
    </row>
    <row r="1133" spans="1:21" x14ac:dyDescent="0.25">
      <c r="A1133" s="300">
        <v>860513970</v>
      </c>
      <c r="B1133" s="65" t="s">
        <v>1779</v>
      </c>
      <c r="C1133" s="65" t="s">
        <v>511</v>
      </c>
      <c r="D1133" s="65" t="s">
        <v>511</v>
      </c>
      <c r="E1133" s="65" t="s">
        <v>520</v>
      </c>
      <c r="F1133" s="65" t="s">
        <v>521</v>
      </c>
      <c r="G1133" s="65" t="s">
        <v>536</v>
      </c>
      <c r="H1133" s="84">
        <v>1132</v>
      </c>
      <c r="I1133" s="301">
        <v>29029604</v>
      </c>
      <c r="J1133" s="302">
        <v>1260</v>
      </c>
      <c r="K1133" s="301">
        <v>8165426</v>
      </c>
      <c r="L1133" s="302">
        <v>441</v>
      </c>
      <c r="M1133" s="301">
        <v>104852215</v>
      </c>
      <c r="N1133" s="302">
        <v>234</v>
      </c>
      <c r="O1133" s="301">
        <v>51707669</v>
      </c>
      <c r="P1133" s="302">
        <v>853</v>
      </c>
      <c r="Q1133" s="301">
        <v>3658620</v>
      </c>
      <c r="R1133" s="302">
        <v>826</v>
      </c>
      <c r="S1133" s="301">
        <v>2569312</v>
      </c>
      <c r="T1133" s="301">
        <f t="shared" si="17"/>
        <v>4746</v>
      </c>
      <c r="U1133" s="303">
        <v>612</v>
      </c>
    </row>
    <row r="1134" spans="1:21" x14ac:dyDescent="0.25">
      <c r="A1134" s="300">
        <v>860503366</v>
      </c>
      <c r="B1134" s="65" t="s">
        <v>1780</v>
      </c>
      <c r="C1134" s="65" t="s">
        <v>511</v>
      </c>
      <c r="D1134" s="65" t="s">
        <v>511</v>
      </c>
      <c r="E1134" s="65" t="s">
        <v>520</v>
      </c>
      <c r="F1134" s="65" t="s">
        <v>521</v>
      </c>
      <c r="G1134" s="65" t="s">
        <v>509</v>
      </c>
      <c r="H1134" s="296">
        <v>1133</v>
      </c>
      <c r="I1134" s="301">
        <v>29021704</v>
      </c>
      <c r="J1134" s="302">
        <v>558</v>
      </c>
      <c r="K1134" s="301">
        <v>23844154</v>
      </c>
      <c r="L1134" s="302">
        <v>9297</v>
      </c>
      <c r="M1134" s="301">
        <v>2614092</v>
      </c>
      <c r="N1134" s="302">
        <v>3909</v>
      </c>
      <c r="O1134" s="301">
        <v>2614092</v>
      </c>
      <c r="P1134" s="302">
        <v>1178</v>
      </c>
      <c r="Q1134" s="301">
        <v>2469474</v>
      </c>
      <c r="R1134" s="302">
        <v>827</v>
      </c>
      <c r="S1134" s="301">
        <v>2565626</v>
      </c>
      <c r="T1134" s="301">
        <f t="shared" si="17"/>
        <v>16902</v>
      </c>
      <c r="U1134" s="303">
        <v>2121</v>
      </c>
    </row>
    <row r="1135" spans="1:21" x14ac:dyDescent="0.25">
      <c r="A1135" s="300">
        <v>900107634</v>
      </c>
      <c r="B1135" s="65" t="s">
        <v>1781</v>
      </c>
      <c r="C1135" s="65" t="s">
        <v>511</v>
      </c>
      <c r="D1135" s="65" t="s">
        <v>511</v>
      </c>
      <c r="E1135" s="65" t="s">
        <v>710</v>
      </c>
      <c r="F1135" s="65" t="s">
        <v>521</v>
      </c>
      <c r="G1135" s="65" t="s">
        <v>517</v>
      </c>
      <c r="H1135" s="84">
        <v>1134</v>
      </c>
      <c r="I1135" s="301">
        <v>29011400</v>
      </c>
      <c r="J1135" s="302">
        <v>851</v>
      </c>
      <c r="K1135" s="301">
        <v>13752457</v>
      </c>
      <c r="L1135" s="302">
        <v>3167</v>
      </c>
      <c r="M1135" s="301">
        <v>13248117</v>
      </c>
      <c r="N1135" s="302">
        <v>3335</v>
      </c>
      <c r="O1135" s="301">
        <v>3128520</v>
      </c>
      <c r="P1135" s="302">
        <v>4291</v>
      </c>
      <c r="Q1135" s="301">
        <v>471864</v>
      </c>
      <c r="R1135" s="302">
        <v>3996</v>
      </c>
      <c r="S1135" s="301">
        <v>298449</v>
      </c>
      <c r="T1135" s="301">
        <f t="shared" si="17"/>
        <v>16774</v>
      </c>
      <c r="U1135" s="303">
        <v>2106</v>
      </c>
    </row>
    <row r="1136" spans="1:21" x14ac:dyDescent="0.25">
      <c r="A1136" s="300">
        <v>800198591</v>
      </c>
      <c r="B1136" s="65" t="s">
        <v>1782</v>
      </c>
      <c r="C1136" s="65" t="s">
        <v>511</v>
      </c>
      <c r="D1136" s="65" t="s">
        <v>511</v>
      </c>
      <c r="E1136" s="65" t="s">
        <v>520</v>
      </c>
      <c r="F1136" s="65" t="s">
        <v>521</v>
      </c>
      <c r="G1136" s="65" t="s">
        <v>1235</v>
      </c>
      <c r="H1136" s="296">
        <v>1135</v>
      </c>
      <c r="I1136" s="301">
        <v>28981924</v>
      </c>
      <c r="J1136" s="302">
        <v>760</v>
      </c>
      <c r="K1136" s="301">
        <v>15932413</v>
      </c>
      <c r="L1136" s="302">
        <v>708</v>
      </c>
      <c r="M1136" s="301">
        <v>68343111</v>
      </c>
      <c r="N1136" s="302">
        <v>172</v>
      </c>
      <c r="O1136" s="301">
        <v>68298909</v>
      </c>
      <c r="P1136" s="302">
        <v>527</v>
      </c>
      <c r="Q1136" s="301">
        <v>6498012</v>
      </c>
      <c r="R1136" s="302">
        <v>409</v>
      </c>
      <c r="S1136" s="301">
        <v>6473351</v>
      </c>
      <c r="T1136" s="301">
        <f t="shared" si="17"/>
        <v>3711</v>
      </c>
      <c r="U1136" s="303">
        <v>487</v>
      </c>
    </row>
    <row r="1137" spans="1:21" x14ac:dyDescent="0.25">
      <c r="A1137" s="300">
        <v>817002584</v>
      </c>
      <c r="B1137" s="65" t="s">
        <v>1783</v>
      </c>
      <c r="C1137" s="65" t="s">
        <v>713</v>
      </c>
      <c r="D1137" s="65" t="s">
        <v>714</v>
      </c>
      <c r="E1137" s="65" t="s">
        <v>520</v>
      </c>
      <c r="F1137" s="65" t="s">
        <v>521</v>
      </c>
      <c r="G1137" s="65" t="s">
        <v>605</v>
      </c>
      <c r="H1137" s="84">
        <v>1136</v>
      </c>
      <c r="I1137" s="301">
        <v>28978893</v>
      </c>
      <c r="J1137" s="302">
        <v>549</v>
      </c>
      <c r="K1137" s="301">
        <v>24236073</v>
      </c>
      <c r="L1137" s="302">
        <v>1774</v>
      </c>
      <c r="M1137" s="301">
        <v>25870157</v>
      </c>
      <c r="N1137" s="302">
        <v>1328</v>
      </c>
      <c r="O1137" s="301">
        <v>8868583</v>
      </c>
      <c r="P1137" s="302">
        <v>431</v>
      </c>
      <c r="Q1137" s="301">
        <v>8356690</v>
      </c>
      <c r="R1137" s="302">
        <v>340</v>
      </c>
      <c r="S1137" s="301">
        <v>8317954</v>
      </c>
      <c r="T1137" s="301">
        <f t="shared" si="17"/>
        <v>5558</v>
      </c>
      <c r="U1137" s="303">
        <v>696</v>
      </c>
    </row>
    <row r="1138" spans="1:21" x14ac:dyDescent="0.25">
      <c r="A1138" s="300">
        <v>830008803</v>
      </c>
      <c r="B1138" s="65" t="s">
        <v>1784</v>
      </c>
      <c r="C1138" s="65" t="s">
        <v>511</v>
      </c>
      <c r="D1138" s="65" t="s">
        <v>511</v>
      </c>
      <c r="E1138" s="65" t="s">
        <v>520</v>
      </c>
      <c r="F1138" s="65" t="s">
        <v>521</v>
      </c>
      <c r="G1138" s="65" t="s">
        <v>556</v>
      </c>
      <c r="H1138" s="296">
        <v>1137</v>
      </c>
      <c r="I1138" s="301">
        <v>28955501</v>
      </c>
      <c r="J1138" s="302">
        <v>866</v>
      </c>
      <c r="K1138" s="301">
        <v>13477746</v>
      </c>
      <c r="L1138" s="302">
        <v>1593</v>
      </c>
      <c r="M1138" s="301">
        <v>29271126</v>
      </c>
      <c r="N1138" s="302">
        <v>2746</v>
      </c>
      <c r="O1138" s="301">
        <v>3980685</v>
      </c>
      <c r="P1138" s="302">
        <v>1242</v>
      </c>
      <c r="Q1138" s="301">
        <v>2313339</v>
      </c>
      <c r="R1138" s="302">
        <v>1871</v>
      </c>
      <c r="S1138" s="301">
        <v>880287</v>
      </c>
      <c r="T1138" s="301">
        <f t="shared" si="17"/>
        <v>9455</v>
      </c>
      <c r="U1138" s="303">
        <v>1152</v>
      </c>
    </row>
    <row r="1139" spans="1:21" x14ac:dyDescent="0.25">
      <c r="A1139" s="300">
        <v>890907841</v>
      </c>
      <c r="B1139" s="65" t="s">
        <v>1785</v>
      </c>
      <c r="C1139" s="65" t="s">
        <v>505</v>
      </c>
      <c r="D1139" s="65" t="s">
        <v>506</v>
      </c>
      <c r="E1139" s="65" t="s">
        <v>520</v>
      </c>
      <c r="F1139" s="65" t="s">
        <v>521</v>
      </c>
      <c r="G1139" s="65" t="s">
        <v>564</v>
      </c>
      <c r="H1139" s="84">
        <v>1138</v>
      </c>
      <c r="I1139" s="301">
        <v>28866972</v>
      </c>
      <c r="J1139" s="302">
        <v>580.5</v>
      </c>
      <c r="K1139" s="301">
        <v>22528806</v>
      </c>
      <c r="L1139" s="302">
        <v>1826</v>
      </c>
      <c r="M1139" s="301">
        <v>25060442</v>
      </c>
      <c r="N1139" s="302">
        <v>1459</v>
      </c>
      <c r="O1139" s="301">
        <v>8017468</v>
      </c>
      <c r="P1139" s="302">
        <v>1402</v>
      </c>
      <c r="Q1139" s="301">
        <v>2018808</v>
      </c>
      <c r="R1139" s="302">
        <v>1865</v>
      </c>
      <c r="S1139" s="301">
        <v>884590</v>
      </c>
      <c r="T1139" s="301">
        <f t="shared" si="17"/>
        <v>8270.5</v>
      </c>
      <c r="U1139" s="303">
        <v>1001</v>
      </c>
    </row>
    <row r="1140" spans="1:21" x14ac:dyDescent="0.25">
      <c r="A1140" s="300">
        <v>860528092</v>
      </c>
      <c r="B1140" s="65" t="s">
        <v>1786</v>
      </c>
      <c r="C1140" s="65" t="s">
        <v>511</v>
      </c>
      <c r="D1140" s="65" t="s">
        <v>511</v>
      </c>
      <c r="E1140" s="65" t="s">
        <v>520</v>
      </c>
      <c r="F1140" s="65" t="s">
        <v>521</v>
      </c>
      <c r="G1140" s="65" t="s">
        <v>707</v>
      </c>
      <c r="H1140" s="296">
        <v>1139</v>
      </c>
      <c r="I1140" s="301">
        <v>28855550</v>
      </c>
      <c r="J1140" s="302">
        <v>500.5</v>
      </c>
      <c r="K1140" s="301">
        <v>26874587</v>
      </c>
      <c r="L1140" s="302">
        <v>5202</v>
      </c>
      <c r="M1140" s="301">
        <v>7085552</v>
      </c>
      <c r="N1140" s="302">
        <v>4221</v>
      </c>
      <c r="O1140" s="301">
        <v>2362685</v>
      </c>
      <c r="P1140" s="302">
        <v>2162</v>
      </c>
      <c r="Q1140" s="301">
        <v>1219584</v>
      </c>
      <c r="R1140" s="302">
        <v>592</v>
      </c>
      <c r="S1140" s="301">
        <v>3938463</v>
      </c>
      <c r="T1140" s="301">
        <f t="shared" si="17"/>
        <v>13816.5</v>
      </c>
      <c r="U1140" s="303">
        <v>1703</v>
      </c>
    </row>
    <row r="1141" spans="1:21" x14ac:dyDescent="0.25">
      <c r="A1141" s="300">
        <v>860054073</v>
      </c>
      <c r="B1141" s="65" t="s">
        <v>1787</v>
      </c>
      <c r="C1141" s="65" t="s">
        <v>899</v>
      </c>
      <c r="D1141" s="65" t="s">
        <v>552</v>
      </c>
      <c r="E1141" s="65" t="s">
        <v>520</v>
      </c>
      <c r="F1141" s="65" t="s">
        <v>521</v>
      </c>
      <c r="G1141" s="65" t="s">
        <v>525</v>
      </c>
      <c r="H1141" s="84">
        <v>1140</v>
      </c>
      <c r="I1141" s="301">
        <v>28805614</v>
      </c>
      <c r="J1141" s="302">
        <v>703.5</v>
      </c>
      <c r="K1141" s="301">
        <v>17622749</v>
      </c>
      <c r="L1141" s="302">
        <v>875</v>
      </c>
      <c r="M1141" s="301">
        <v>55301615</v>
      </c>
      <c r="N1141" s="302">
        <v>2524</v>
      </c>
      <c r="O1141" s="301">
        <v>4439669</v>
      </c>
      <c r="P1141" s="302">
        <v>1067</v>
      </c>
      <c r="Q1141" s="301">
        <v>2778363</v>
      </c>
      <c r="R1141" s="302">
        <v>1631</v>
      </c>
      <c r="S1141" s="301">
        <v>1054520</v>
      </c>
      <c r="T1141" s="301">
        <f t="shared" si="17"/>
        <v>7940.5</v>
      </c>
      <c r="U1141" s="303">
        <v>963</v>
      </c>
    </row>
    <row r="1142" spans="1:21" x14ac:dyDescent="0.25">
      <c r="A1142" s="300">
        <v>891300222</v>
      </c>
      <c r="B1142" s="65" t="s">
        <v>1788</v>
      </c>
      <c r="C1142" s="65" t="s">
        <v>612</v>
      </c>
      <c r="D1142" s="65" t="s">
        <v>544</v>
      </c>
      <c r="E1142" s="65" t="s">
        <v>520</v>
      </c>
      <c r="F1142" s="65" t="s">
        <v>521</v>
      </c>
      <c r="G1142" s="65" t="s">
        <v>656</v>
      </c>
      <c r="H1142" s="296">
        <v>1141</v>
      </c>
      <c r="I1142" s="301">
        <v>28774789</v>
      </c>
      <c r="J1142" s="302">
        <v>484</v>
      </c>
      <c r="K1142" s="301">
        <v>28088946</v>
      </c>
      <c r="L1142" s="302">
        <v>6677</v>
      </c>
      <c r="M1142" s="301">
        <v>4785852</v>
      </c>
      <c r="N1142" s="302">
        <v>3271</v>
      </c>
      <c r="O1142" s="301">
        <v>3197954</v>
      </c>
      <c r="P1142" s="302">
        <v>4040</v>
      </c>
      <c r="Q1142" s="301">
        <v>519589</v>
      </c>
      <c r="R1142" s="302">
        <v>3371</v>
      </c>
      <c r="S1142" s="301">
        <v>382747</v>
      </c>
      <c r="T1142" s="301">
        <f t="shared" si="17"/>
        <v>18984</v>
      </c>
      <c r="U1142" s="303">
        <v>2393</v>
      </c>
    </row>
    <row r="1143" spans="1:21" x14ac:dyDescent="0.25">
      <c r="A1143" s="300">
        <v>860007884</v>
      </c>
      <c r="B1143" s="65" t="s">
        <v>1789</v>
      </c>
      <c r="C1143" s="65" t="s">
        <v>511</v>
      </c>
      <c r="D1143" s="65" t="s">
        <v>511</v>
      </c>
      <c r="E1143" s="65" t="s">
        <v>520</v>
      </c>
      <c r="F1143" s="65" t="s">
        <v>521</v>
      </c>
      <c r="G1143" s="65" t="s">
        <v>556</v>
      </c>
      <c r="H1143" s="84">
        <v>1142</v>
      </c>
      <c r="I1143" s="301">
        <v>28774773</v>
      </c>
      <c r="J1143" s="302">
        <v>990</v>
      </c>
      <c r="K1143" s="301">
        <v>11364474</v>
      </c>
      <c r="L1143" s="302">
        <v>2337</v>
      </c>
      <c r="M1143" s="301">
        <v>18828828</v>
      </c>
      <c r="N1143" s="302">
        <v>1460</v>
      </c>
      <c r="O1143" s="301">
        <v>8016360</v>
      </c>
      <c r="P1143" s="302">
        <v>1663</v>
      </c>
      <c r="Q1143" s="301">
        <v>1647347</v>
      </c>
      <c r="R1143" s="302">
        <v>553</v>
      </c>
      <c r="S1143" s="301">
        <v>4374694</v>
      </c>
      <c r="T1143" s="301">
        <f t="shared" si="17"/>
        <v>8145</v>
      </c>
      <c r="U1143" s="303">
        <v>988</v>
      </c>
    </row>
    <row r="1144" spans="1:21" x14ac:dyDescent="0.25">
      <c r="A1144" s="300">
        <v>800114766</v>
      </c>
      <c r="B1144" s="65" t="s">
        <v>1790</v>
      </c>
      <c r="C1144" s="65" t="s">
        <v>732</v>
      </c>
      <c r="D1144" s="65" t="s">
        <v>733</v>
      </c>
      <c r="E1144" s="65" t="s">
        <v>520</v>
      </c>
      <c r="F1144" s="65" t="s">
        <v>521</v>
      </c>
      <c r="G1144" s="65" t="s">
        <v>525</v>
      </c>
      <c r="H1144" s="296">
        <v>1143</v>
      </c>
      <c r="I1144" s="301">
        <v>28724359</v>
      </c>
      <c r="J1144" s="302">
        <v>714.5</v>
      </c>
      <c r="K1144" s="301">
        <v>17315954</v>
      </c>
      <c r="L1144" s="302">
        <v>478</v>
      </c>
      <c r="M1144" s="301">
        <v>96952995</v>
      </c>
      <c r="N1144" s="302">
        <v>592</v>
      </c>
      <c r="O1144" s="301">
        <v>21211019</v>
      </c>
      <c r="P1144" s="302">
        <v>1047</v>
      </c>
      <c r="Q1144" s="301">
        <v>2830113</v>
      </c>
      <c r="R1144" s="302">
        <v>1517</v>
      </c>
      <c r="S1144" s="301">
        <v>1166906</v>
      </c>
      <c r="T1144" s="301">
        <f t="shared" si="17"/>
        <v>5491.5</v>
      </c>
      <c r="U1144" s="303">
        <v>683</v>
      </c>
    </row>
    <row r="1145" spans="1:21" x14ac:dyDescent="0.25">
      <c r="A1145" s="300">
        <v>800048535</v>
      </c>
      <c r="B1145" s="65" t="s">
        <v>1791</v>
      </c>
      <c r="C1145" s="65" t="s">
        <v>511</v>
      </c>
      <c r="D1145" s="65" t="s">
        <v>511</v>
      </c>
      <c r="E1145" s="65" t="s">
        <v>520</v>
      </c>
      <c r="F1145" s="65" t="s">
        <v>521</v>
      </c>
      <c r="G1145" s="65" t="s">
        <v>525</v>
      </c>
      <c r="H1145" s="84">
        <v>1144</v>
      </c>
      <c r="I1145" s="301">
        <v>28716346</v>
      </c>
      <c r="J1145" s="302">
        <v>795.5</v>
      </c>
      <c r="K1145" s="301">
        <v>15057958</v>
      </c>
      <c r="L1145" s="302">
        <v>1176</v>
      </c>
      <c r="M1145" s="301">
        <v>40692398</v>
      </c>
      <c r="N1145" s="302">
        <v>1110</v>
      </c>
      <c r="O1145" s="301">
        <v>10585376</v>
      </c>
      <c r="P1145" s="302">
        <v>2236</v>
      </c>
      <c r="Q1145" s="301">
        <v>1155827</v>
      </c>
      <c r="R1145" s="302">
        <v>3588</v>
      </c>
      <c r="S1145" s="301">
        <v>349376</v>
      </c>
      <c r="T1145" s="301">
        <f t="shared" si="17"/>
        <v>10049.5</v>
      </c>
      <c r="U1145" s="303">
        <v>1239</v>
      </c>
    </row>
    <row r="1146" spans="1:21" x14ac:dyDescent="0.25">
      <c r="A1146" s="300">
        <v>860048182</v>
      </c>
      <c r="B1146" s="65" t="s">
        <v>1792</v>
      </c>
      <c r="C1146" s="65" t="s">
        <v>511</v>
      </c>
      <c r="D1146" s="65" t="s">
        <v>511</v>
      </c>
      <c r="E1146" s="65" t="s">
        <v>520</v>
      </c>
      <c r="F1146" s="65" t="s">
        <v>521</v>
      </c>
      <c r="G1146" s="65" t="s">
        <v>841</v>
      </c>
      <c r="H1146" s="296">
        <v>1145</v>
      </c>
      <c r="I1146" s="301">
        <v>28656914</v>
      </c>
      <c r="J1146" s="302">
        <v>790</v>
      </c>
      <c r="K1146" s="301">
        <v>15141166</v>
      </c>
      <c r="L1146" s="302">
        <v>2515</v>
      </c>
      <c r="M1146" s="301">
        <v>17447568</v>
      </c>
      <c r="N1146" s="302">
        <v>762</v>
      </c>
      <c r="O1146" s="301">
        <v>15653316</v>
      </c>
      <c r="P1146" s="302">
        <v>687</v>
      </c>
      <c r="Q1146" s="301">
        <v>4720088</v>
      </c>
      <c r="R1146" s="302">
        <v>703</v>
      </c>
      <c r="S1146" s="301">
        <v>3259152</v>
      </c>
      <c r="T1146" s="301">
        <f t="shared" si="17"/>
        <v>6602</v>
      </c>
      <c r="U1146" s="303">
        <v>805</v>
      </c>
    </row>
    <row r="1147" spans="1:21" x14ac:dyDescent="0.25">
      <c r="A1147" s="300">
        <v>860033740</v>
      </c>
      <c r="B1147" s="65" t="s">
        <v>1793</v>
      </c>
      <c r="C1147" s="65" t="s">
        <v>899</v>
      </c>
      <c r="D1147" s="65" t="s">
        <v>552</v>
      </c>
      <c r="E1147" s="65" t="s">
        <v>520</v>
      </c>
      <c r="F1147" s="65" t="s">
        <v>521</v>
      </c>
      <c r="G1147" s="65" t="s">
        <v>605</v>
      </c>
      <c r="H1147" s="84">
        <v>1146</v>
      </c>
      <c r="I1147" s="301">
        <v>28631500</v>
      </c>
      <c r="J1147" s="302">
        <v>716</v>
      </c>
      <c r="K1147" s="301">
        <v>17270353</v>
      </c>
      <c r="L1147" s="302">
        <v>1419</v>
      </c>
      <c r="M1147" s="301">
        <v>33425163</v>
      </c>
      <c r="N1147" s="302">
        <v>1115</v>
      </c>
      <c r="O1147" s="301">
        <v>10530996</v>
      </c>
      <c r="P1147" s="302">
        <v>478</v>
      </c>
      <c r="Q1147" s="301">
        <v>7406223</v>
      </c>
      <c r="R1147" s="302">
        <v>544</v>
      </c>
      <c r="S1147" s="301">
        <v>4462839</v>
      </c>
      <c r="T1147" s="301">
        <f t="shared" si="17"/>
        <v>5418</v>
      </c>
      <c r="U1147" s="303">
        <v>673</v>
      </c>
    </row>
    <row r="1148" spans="1:21" x14ac:dyDescent="0.25">
      <c r="A1148" s="300">
        <v>891409088</v>
      </c>
      <c r="B1148" s="65" t="s">
        <v>1794</v>
      </c>
      <c r="C1148" s="65" t="s">
        <v>780</v>
      </c>
      <c r="D1148" s="65" t="s">
        <v>781</v>
      </c>
      <c r="E1148" s="65" t="s">
        <v>520</v>
      </c>
      <c r="F1148" s="65" t="s">
        <v>521</v>
      </c>
      <c r="G1148" s="65" t="s">
        <v>556</v>
      </c>
      <c r="H1148" s="296">
        <v>1147</v>
      </c>
      <c r="I1148" s="301">
        <v>28572093</v>
      </c>
      <c r="J1148" s="302">
        <v>1108</v>
      </c>
      <c r="K1148" s="301">
        <v>9721492</v>
      </c>
      <c r="L1148" s="302">
        <v>1729</v>
      </c>
      <c r="M1148" s="301">
        <v>26633999</v>
      </c>
      <c r="N1148" s="302">
        <v>1830</v>
      </c>
      <c r="O1148" s="301">
        <v>6393427</v>
      </c>
      <c r="P1148" s="302">
        <v>1291</v>
      </c>
      <c r="Q1148" s="301">
        <v>2218665</v>
      </c>
      <c r="R1148" s="302">
        <v>1425</v>
      </c>
      <c r="S1148" s="301">
        <v>1271505</v>
      </c>
      <c r="T1148" s="301">
        <f t="shared" si="17"/>
        <v>8530</v>
      </c>
      <c r="U1148" s="303">
        <v>1041</v>
      </c>
    </row>
    <row r="1149" spans="1:21" x14ac:dyDescent="0.25">
      <c r="A1149" s="300">
        <v>817000790</v>
      </c>
      <c r="B1149" s="65" t="s">
        <v>1795</v>
      </c>
      <c r="C1149" s="65" t="s">
        <v>727</v>
      </c>
      <c r="D1149" s="65" t="s">
        <v>714</v>
      </c>
      <c r="E1149" s="65" t="s">
        <v>520</v>
      </c>
      <c r="F1149" s="65" t="s">
        <v>521</v>
      </c>
      <c r="G1149" s="65" t="s">
        <v>648</v>
      </c>
      <c r="H1149" s="84">
        <v>1148</v>
      </c>
      <c r="I1149" s="301">
        <v>28531393</v>
      </c>
      <c r="J1149" s="302">
        <v>846.5</v>
      </c>
      <c r="K1149" s="301">
        <v>13875337</v>
      </c>
      <c r="L1149" s="302">
        <v>1385</v>
      </c>
      <c r="M1149" s="301">
        <v>34195078</v>
      </c>
      <c r="N1149" s="302">
        <v>815</v>
      </c>
      <c r="O1149" s="301">
        <v>14607812</v>
      </c>
      <c r="P1149" s="302">
        <v>773</v>
      </c>
      <c r="Q1149" s="301">
        <v>4144430</v>
      </c>
      <c r="R1149" s="302">
        <v>469</v>
      </c>
      <c r="S1149" s="301">
        <v>5444326</v>
      </c>
      <c r="T1149" s="301">
        <f t="shared" si="17"/>
        <v>5436.5</v>
      </c>
      <c r="U1149" s="303">
        <v>675</v>
      </c>
    </row>
    <row r="1150" spans="1:21" x14ac:dyDescent="0.25">
      <c r="A1150" s="300">
        <v>890318329</v>
      </c>
      <c r="B1150" s="65" t="s">
        <v>1796</v>
      </c>
      <c r="C1150" s="65" t="s">
        <v>543</v>
      </c>
      <c r="D1150" s="65" t="s">
        <v>544</v>
      </c>
      <c r="E1150" s="65" t="s">
        <v>520</v>
      </c>
      <c r="F1150" s="65" t="s">
        <v>521</v>
      </c>
      <c r="G1150" s="65" t="s">
        <v>618</v>
      </c>
      <c r="H1150" s="296">
        <v>1149</v>
      </c>
      <c r="I1150" s="301">
        <v>28456145</v>
      </c>
      <c r="J1150" s="302">
        <v>936</v>
      </c>
      <c r="K1150" s="301">
        <v>12199451</v>
      </c>
      <c r="L1150" s="302">
        <v>1714</v>
      </c>
      <c r="M1150" s="301">
        <v>26907348</v>
      </c>
      <c r="N1150" s="302">
        <v>1944</v>
      </c>
      <c r="O1150" s="301">
        <v>5993195</v>
      </c>
      <c r="P1150" s="302">
        <v>898</v>
      </c>
      <c r="Q1150" s="301">
        <v>3443002</v>
      </c>
      <c r="R1150" s="302">
        <v>895</v>
      </c>
      <c r="S1150" s="301">
        <v>2330099</v>
      </c>
      <c r="T1150" s="301">
        <f t="shared" si="17"/>
        <v>7536</v>
      </c>
      <c r="U1150" s="303">
        <v>909</v>
      </c>
    </row>
    <row r="1151" spans="1:21" x14ac:dyDescent="0.25">
      <c r="A1151" s="300">
        <v>830046676</v>
      </c>
      <c r="B1151" s="65" t="s">
        <v>1797</v>
      </c>
      <c r="C1151" s="65" t="s">
        <v>511</v>
      </c>
      <c r="D1151" s="65" t="s">
        <v>511</v>
      </c>
      <c r="E1151" s="65" t="s">
        <v>520</v>
      </c>
      <c r="F1151" s="65" t="s">
        <v>521</v>
      </c>
      <c r="G1151" s="65" t="s">
        <v>564</v>
      </c>
      <c r="H1151" s="84">
        <v>1150</v>
      </c>
      <c r="I1151" s="301">
        <v>28448632</v>
      </c>
      <c r="J1151" s="302">
        <v>1395.5</v>
      </c>
      <c r="K1151" s="301">
        <v>7156228</v>
      </c>
      <c r="L1151" s="302">
        <v>1086</v>
      </c>
      <c r="M1151" s="301">
        <v>43664204</v>
      </c>
      <c r="N1151" s="302">
        <v>751</v>
      </c>
      <c r="O1151" s="301">
        <v>15903190</v>
      </c>
      <c r="P1151" s="302">
        <v>697</v>
      </c>
      <c r="Q1151" s="301">
        <v>4662084</v>
      </c>
      <c r="R1151" s="302">
        <v>1523</v>
      </c>
      <c r="S1151" s="301">
        <v>1161167</v>
      </c>
      <c r="T1151" s="301">
        <f t="shared" si="17"/>
        <v>6602.5</v>
      </c>
      <c r="U1151" s="303">
        <v>806</v>
      </c>
    </row>
    <row r="1152" spans="1:21" x14ac:dyDescent="0.25">
      <c r="A1152" s="300">
        <v>832000662</v>
      </c>
      <c r="B1152" s="65" t="s">
        <v>1798</v>
      </c>
      <c r="C1152" s="65" t="s">
        <v>511</v>
      </c>
      <c r="D1152" s="65" t="s">
        <v>511</v>
      </c>
      <c r="E1152" s="65" t="s">
        <v>520</v>
      </c>
      <c r="F1152" s="65" t="s">
        <v>521</v>
      </c>
      <c r="G1152" s="65" t="s">
        <v>564</v>
      </c>
      <c r="H1152" s="296">
        <v>1151</v>
      </c>
      <c r="I1152" s="301">
        <v>28433385</v>
      </c>
      <c r="J1152" s="302">
        <v>1152</v>
      </c>
      <c r="K1152" s="301">
        <v>9266186</v>
      </c>
      <c r="L1152" s="302">
        <v>577</v>
      </c>
      <c r="M1152" s="301">
        <v>83034880</v>
      </c>
      <c r="N1152" s="302">
        <v>1089</v>
      </c>
      <c r="O1152" s="301">
        <v>10785219</v>
      </c>
      <c r="P1152" s="302">
        <v>4880</v>
      </c>
      <c r="Q1152" s="301">
        <v>391871</v>
      </c>
      <c r="R1152" s="302">
        <v>1626</v>
      </c>
      <c r="S1152" s="301">
        <v>1057890</v>
      </c>
      <c r="T1152" s="301">
        <f t="shared" si="17"/>
        <v>10475</v>
      </c>
      <c r="U1152" s="303">
        <v>1287</v>
      </c>
    </row>
    <row r="1153" spans="1:21" x14ac:dyDescent="0.25">
      <c r="A1153" s="300">
        <v>811026170</v>
      </c>
      <c r="B1153" s="65" t="s">
        <v>1799</v>
      </c>
      <c r="C1153" s="65" t="s">
        <v>505</v>
      </c>
      <c r="D1153" s="65" t="s">
        <v>506</v>
      </c>
      <c r="E1153" s="65" t="s">
        <v>520</v>
      </c>
      <c r="F1153" s="65" t="s">
        <v>521</v>
      </c>
      <c r="G1153" s="65" t="s">
        <v>694</v>
      </c>
      <c r="H1153" s="84">
        <v>1152</v>
      </c>
      <c r="I1153" s="301">
        <v>28390769</v>
      </c>
      <c r="J1153" s="302">
        <v>1544.5</v>
      </c>
      <c r="K1153" s="301">
        <v>6230615</v>
      </c>
      <c r="L1153" s="302">
        <v>1320</v>
      </c>
      <c r="M1153" s="301">
        <v>35794689</v>
      </c>
      <c r="N1153" s="302">
        <v>1748</v>
      </c>
      <c r="O1153" s="301">
        <v>6771335</v>
      </c>
      <c r="P1153" s="302">
        <v>2453</v>
      </c>
      <c r="Q1153" s="301">
        <v>1024910</v>
      </c>
      <c r="R1153" s="302">
        <v>2378</v>
      </c>
      <c r="S1153" s="301">
        <v>630926</v>
      </c>
      <c r="T1153" s="301">
        <f t="shared" si="17"/>
        <v>10595.5</v>
      </c>
      <c r="U1153" s="303">
        <v>1301</v>
      </c>
    </row>
    <row r="1154" spans="1:21" x14ac:dyDescent="0.25">
      <c r="A1154" s="300">
        <v>800204226</v>
      </c>
      <c r="B1154" s="65" t="s">
        <v>1800</v>
      </c>
      <c r="C1154" s="65" t="s">
        <v>527</v>
      </c>
      <c r="D1154" s="65" t="s">
        <v>506</v>
      </c>
      <c r="E1154" s="65" t="s">
        <v>520</v>
      </c>
      <c r="F1154" s="65" t="s">
        <v>521</v>
      </c>
      <c r="G1154" s="65" t="s">
        <v>926</v>
      </c>
      <c r="H1154" s="296">
        <v>1153</v>
      </c>
      <c r="I1154" s="301">
        <v>28323623</v>
      </c>
      <c r="J1154" s="302">
        <v>615</v>
      </c>
      <c r="K1154" s="301">
        <v>20985439</v>
      </c>
      <c r="L1154" s="302">
        <v>1632</v>
      </c>
      <c r="M1154" s="301">
        <v>28395461</v>
      </c>
      <c r="N1154" s="302">
        <v>2231</v>
      </c>
      <c r="O1154" s="301">
        <v>5050665</v>
      </c>
      <c r="P1154" s="302">
        <v>843</v>
      </c>
      <c r="Q1154" s="301">
        <v>3686174</v>
      </c>
      <c r="R1154" s="302">
        <v>779</v>
      </c>
      <c r="S1154" s="301">
        <v>2783550</v>
      </c>
      <c r="T1154" s="301">
        <f t="shared" ref="T1154:T1217" si="18">SUM(H1154+J1154+L1154+N1154+P1154+R1154)</f>
        <v>7253</v>
      </c>
      <c r="U1154" s="303">
        <v>884</v>
      </c>
    </row>
    <row r="1155" spans="1:21" x14ac:dyDescent="0.25">
      <c r="A1155" s="300">
        <v>830079832</v>
      </c>
      <c r="B1155" s="65" t="s">
        <v>1801</v>
      </c>
      <c r="C1155" s="65" t="s">
        <v>511</v>
      </c>
      <c r="D1155" s="65" t="s">
        <v>511</v>
      </c>
      <c r="E1155" s="65" t="s">
        <v>520</v>
      </c>
      <c r="F1155" s="65" t="s">
        <v>521</v>
      </c>
      <c r="G1155" s="65" t="s">
        <v>556</v>
      </c>
      <c r="H1155" s="84">
        <v>1154</v>
      </c>
      <c r="I1155" s="301">
        <v>28291173</v>
      </c>
      <c r="J1155" s="302">
        <v>1699.5</v>
      </c>
      <c r="K1155" s="301">
        <v>5502964</v>
      </c>
      <c r="L1155" s="302">
        <v>1533</v>
      </c>
      <c r="M1155" s="301">
        <v>30768861</v>
      </c>
      <c r="N1155" s="302">
        <v>1259</v>
      </c>
      <c r="O1155" s="301">
        <v>9306384</v>
      </c>
      <c r="P1155" s="302">
        <v>1743</v>
      </c>
      <c r="Q1155" s="301">
        <v>1573414</v>
      </c>
      <c r="R1155" s="302">
        <v>2591</v>
      </c>
      <c r="S1155" s="301">
        <v>560149</v>
      </c>
      <c r="T1155" s="301">
        <f t="shared" si="18"/>
        <v>9979.5</v>
      </c>
      <c r="U1155" s="303">
        <v>1228</v>
      </c>
    </row>
    <row r="1156" spans="1:21" x14ac:dyDescent="0.25">
      <c r="A1156" s="300">
        <v>890204199</v>
      </c>
      <c r="B1156" s="65" t="s">
        <v>1802</v>
      </c>
      <c r="C1156" s="65" t="s">
        <v>732</v>
      </c>
      <c r="D1156" s="65" t="s">
        <v>733</v>
      </c>
      <c r="E1156" s="65" t="s">
        <v>520</v>
      </c>
      <c r="F1156" s="65" t="s">
        <v>521</v>
      </c>
      <c r="G1156" s="65" t="s">
        <v>926</v>
      </c>
      <c r="H1156" s="296">
        <v>1155</v>
      </c>
      <c r="I1156" s="301">
        <v>28280833</v>
      </c>
      <c r="J1156" s="302">
        <v>638</v>
      </c>
      <c r="K1156" s="301">
        <v>20151808</v>
      </c>
      <c r="L1156" s="302">
        <v>1739</v>
      </c>
      <c r="M1156" s="301">
        <v>26384170</v>
      </c>
      <c r="N1156" s="302">
        <v>4738</v>
      </c>
      <c r="O1156" s="301">
        <v>2037380</v>
      </c>
      <c r="P1156" s="302">
        <v>3204</v>
      </c>
      <c r="Q1156" s="301">
        <v>709921</v>
      </c>
      <c r="R1156" s="302">
        <v>2480</v>
      </c>
      <c r="S1156" s="301">
        <v>599158</v>
      </c>
      <c r="T1156" s="301">
        <f t="shared" si="18"/>
        <v>13954</v>
      </c>
      <c r="U1156" s="303">
        <v>1727</v>
      </c>
    </row>
    <row r="1157" spans="1:21" x14ac:dyDescent="0.25">
      <c r="A1157" s="300">
        <v>800019654</v>
      </c>
      <c r="B1157" s="65" t="s">
        <v>1803</v>
      </c>
      <c r="C1157" s="65" t="s">
        <v>511</v>
      </c>
      <c r="D1157" s="65" t="s">
        <v>511</v>
      </c>
      <c r="E1157" s="65" t="s">
        <v>520</v>
      </c>
      <c r="F1157" s="65" t="s">
        <v>521</v>
      </c>
      <c r="G1157" s="65" t="s">
        <v>668</v>
      </c>
      <c r="H1157" s="84">
        <v>1156</v>
      </c>
      <c r="I1157" s="301">
        <v>28215164</v>
      </c>
      <c r="J1157" s="302">
        <v>1229</v>
      </c>
      <c r="K1157" s="301">
        <v>8465541</v>
      </c>
      <c r="L1157" s="302">
        <v>901</v>
      </c>
      <c r="M1157" s="301">
        <v>53594225</v>
      </c>
      <c r="N1157" s="302">
        <v>2304</v>
      </c>
      <c r="O1157" s="301">
        <v>4896444</v>
      </c>
      <c r="P1157" s="302">
        <v>2366</v>
      </c>
      <c r="Q1157" s="301">
        <v>1071858</v>
      </c>
      <c r="R1157" s="302">
        <v>1998</v>
      </c>
      <c r="S1157" s="301">
        <v>807124</v>
      </c>
      <c r="T1157" s="301">
        <f t="shared" si="18"/>
        <v>9954</v>
      </c>
      <c r="U1157" s="303">
        <v>1223</v>
      </c>
    </row>
    <row r="1158" spans="1:21" x14ac:dyDescent="0.25">
      <c r="A1158" s="300">
        <v>806004930</v>
      </c>
      <c r="B1158" s="65" t="s">
        <v>1804</v>
      </c>
      <c r="C1158" s="65" t="s">
        <v>620</v>
      </c>
      <c r="D1158" s="65" t="s">
        <v>621</v>
      </c>
      <c r="E1158" s="65" t="s">
        <v>520</v>
      </c>
      <c r="F1158" s="65" t="s">
        <v>521</v>
      </c>
      <c r="G1158" s="65" t="s">
        <v>564</v>
      </c>
      <c r="H1158" s="296">
        <v>1157</v>
      </c>
      <c r="I1158" s="301">
        <v>28155207</v>
      </c>
      <c r="J1158" s="302">
        <v>3484.5</v>
      </c>
      <c r="K1158" s="301">
        <v>1920410</v>
      </c>
      <c r="L1158" s="302">
        <v>293</v>
      </c>
      <c r="M1158" s="301">
        <v>154140851</v>
      </c>
      <c r="N1158" s="302">
        <v>1761</v>
      </c>
      <c r="O1158" s="301">
        <v>6739775</v>
      </c>
      <c r="P1158" s="302">
        <v>4087</v>
      </c>
      <c r="Q1158" s="301">
        <v>509998</v>
      </c>
      <c r="R1158" s="302">
        <v>2342</v>
      </c>
      <c r="S1158" s="301">
        <v>639880</v>
      </c>
      <c r="T1158" s="301">
        <f t="shared" si="18"/>
        <v>13124.5</v>
      </c>
      <c r="U1158" s="303">
        <v>1621</v>
      </c>
    </row>
    <row r="1159" spans="1:21" x14ac:dyDescent="0.25">
      <c r="A1159" s="300">
        <v>860023525</v>
      </c>
      <c r="B1159" s="65" t="s">
        <v>1805</v>
      </c>
      <c r="C1159" s="65" t="s">
        <v>511</v>
      </c>
      <c r="D1159" s="65" t="s">
        <v>511</v>
      </c>
      <c r="E1159" s="65" t="s">
        <v>520</v>
      </c>
      <c r="F1159" s="65" t="s">
        <v>521</v>
      </c>
      <c r="G1159" s="65" t="s">
        <v>648</v>
      </c>
      <c r="H1159" s="84">
        <v>1158</v>
      </c>
      <c r="I1159" s="301">
        <v>28127227</v>
      </c>
      <c r="J1159" s="302">
        <v>593</v>
      </c>
      <c r="K1159" s="301">
        <v>21886160</v>
      </c>
      <c r="L1159" s="302">
        <v>1394</v>
      </c>
      <c r="M1159" s="301">
        <v>33997081</v>
      </c>
      <c r="N1159" s="302">
        <v>1884</v>
      </c>
      <c r="O1159" s="301">
        <v>6202211</v>
      </c>
      <c r="P1159" s="302">
        <v>968</v>
      </c>
      <c r="Q1159" s="301">
        <v>3138276</v>
      </c>
      <c r="R1159" s="302">
        <v>958</v>
      </c>
      <c r="S1159" s="301">
        <v>2072784</v>
      </c>
      <c r="T1159" s="301">
        <f t="shared" si="18"/>
        <v>6955</v>
      </c>
      <c r="U1159" s="303">
        <v>847</v>
      </c>
    </row>
    <row r="1160" spans="1:21" x14ac:dyDescent="0.25">
      <c r="A1160" s="300">
        <v>817000718</v>
      </c>
      <c r="B1160" s="65" t="s">
        <v>1806</v>
      </c>
      <c r="C1160" s="65" t="s">
        <v>713</v>
      </c>
      <c r="D1160" s="65" t="s">
        <v>714</v>
      </c>
      <c r="E1160" s="65" t="s">
        <v>520</v>
      </c>
      <c r="F1160" s="65" t="s">
        <v>521</v>
      </c>
      <c r="G1160" s="65" t="s">
        <v>656</v>
      </c>
      <c r="H1160" s="296">
        <v>1159</v>
      </c>
      <c r="I1160" s="301">
        <v>27875819</v>
      </c>
      <c r="J1160" s="302">
        <v>541</v>
      </c>
      <c r="K1160" s="301">
        <v>24532735</v>
      </c>
      <c r="L1160" s="302">
        <v>2320</v>
      </c>
      <c r="M1160" s="301">
        <v>18961119</v>
      </c>
      <c r="N1160" s="302">
        <v>1467</v>
      </c>
      <c r="O1160" s="301">
        <v>7982680</v>
      </c>
      <c r="P1160" s="302">
        <v>498</v>
      </c>
      <c r="Q1160" s="301">
        <v>6873982</v>
      </c>
      <c r="R1160" s="302">
        <v>386</v>
      </c>
      <c r="S1160" s="301">
        <v>6894006</v>
      </c>
      <c r="T1160" s="301">
        <f t="shared" si="18"/>
        <v>6371</v>
      </c>
      <c r="U1160" s="303">
        <v>775</v>
      </c>
    </row>
    <row r="1161" spans="1:21" x14ac:dyDescent="0.25">
      <c r="A1161" s="300">
        <v>811032699</v>
      </c>
      <c r="B1161" s="65" t="s">
        <v>1807</v>
      </c>
      <c r="C1161" s="65" t="s">
        <v>580</v>
      </c>
      <c r="D1161" s="65" t="s">
        <v>506</v>
      </c>
      <c r="E1161" s="65" t="s">
        <v>520</v>
      </c>
      <c r="F1161" s="65" t="s">
        <v>521</v>
      </c>
      <c r="G1161" s="65" t="s">
        <v>564</v>
      </c>
      <c r="H1161" s="84">
        <v>1160</v>
      </c>
      <c r="I1161" s="301">
        <v>27822846</v>
      </c>
      <c r="J1161" s="302">
        <v>2218.5</v>
      </c>
      <c r="K1161" s="301">
        <v>3706495</v>
      </c>
      <c r="L1161" s="302">
        <v>1154</v>
      </c>
      <c r="M1161" s="301">
        <v>41343967</v>
      </c>
      <c r="N1161" s="302">
        <v>1340</v>
      </c>
      <c r="O1161" s="301">
        <v>8826433</v>
      </c>
      <c r="P1161" s="302">
        <v>1526</v>
      </c>
      <c r="Q1161" s="301">
        <v>1833163</v>
      </c>
      <c r="R1161" s="302">
        <v>2082</v>
      </c>
      <c r="S1161" s="301">
        <v>764046</v>
      </c>
      <c r="T1161" s="301">
        <f t="shared" si="18"/>
        <v>9480.5</v>
      </c>
      <c r="U1161" s="303">
        <v>1158</v>
      </c>
    </row>
    <row r="1162" spans="1:21" x14ac:dyDescent="0.25">
      <c r="A1162" s="300">
        <v>817000499</v>
      </c>
      <c r="B1162" s="65" t="s">
        <v>1808</v>
      </c>
      <c r="C1162" s="65" t="s">
        <v>758</v>
      </c>
      <c r="D1162" s="65" t="s">
        <v>714</v>
      </c>
      <c r="E1162" s="65" t="s">
        <v>520</v>
      </c>
      <c r="F1162" s="65" t="s">
        <v>521</v>
      </c>
      <c r="G1162" s="65" t="s">
        <v>545</v>
      </c>
      <c r="H1162" s="296">
        <v>1161</v>
      </c>
      <c r="I1162" s="301">
        <v>27814107</v>
      </c>
      <c r="J1162" s="302">
        <v>947.5</v>
      </c>
      <c r="K1162" s="301">
        <v>12022991</v>
      </c>
      <c r="L1162" s="302">
        <v>1602</v>
      </c>
      <c r="M1162" s="301">
        <v>29012141</v>
      </c>
      <c r="N1162" s="302">
        <v>2014</v>
      </c>
      <c r="O1162" s="301">
        <v>5760926</v>
      </c>
      <c r="P1162" s="302">
        <v>1190</v>
      </c>
      <c r="Q1162" s="301">
        <v>2438177</v>
      </c>
      <c r="R1162" s="302">
        <v>904</v>
      </c>
      <c r="S1162" s="301">
        <v>2295364</v>
      </c>
      <c r="T1162" s="301">
        <f t="shared" si="18"/>
        <v>7818.5</v>
      </c>
      <c r="U1162" s="303">
        <v>949</v>
      </c>
    </row>
    <row r="1163" spans="1:21" x14ac:dyDescent="0.25">
      <c r="A1163" s="300">
        <v>890307671</v>
      </c>
      <c r="B1163" s="65" t="s">
        <v>1809</v>
      </c>
      <c r="C1163" s="65" t="s">
        <v>547</v>
      </c>
      <c r="D1163" s="65" t="s">
        <v>544</v>
      </c>
      <c r="E1163" s="65" t="s">
        <v>520</v>
      </c>
      <c r="F1163" s="65" t="s">
        <v>521</v>
      </c>
      <c r="G1163" s="65" t="s">
        <v>618</v>
      </c>
      <c r="H1163" s="84">
        <v>1162</v>
      </c>
      <c r="I1163" s="301">
        <v>27791223</v>
      </c>
      <c r="J1163" s="302">
        <v>774</v>
      </c>
      <c r="K1163" s="301">
        <v>15494167</v>
      </c>
      <c r="L1163" s="302">
        <v>1798</v>
      </c>
      <c r="M1163" s="301">
        <v>25505750</v>
      </c>
      <c r="N1163" s="302">
        <v>1143</v>
      </c>
      <c r="O1163" s="301">
        <v>10275144</v>
      </c>
      <c r="P1163" s="302">
        <v>642</v>
      </c>
      <c r="Q1163" s="301">
        <v>5146747</v>
      </c>
      <c r="R1163" s="302">
        <v>1167</v>
      </c>
      <c r="S1163" s="301">
        <v>1617793</v>
      </c>
      <c r="T1163" s="301">
        <f t="shared" si="18"/>
        <v>6686</v>
      </c>
      <c r="U1163" s="303">
        <v>820</v>
      </c>
    </row>
    <row r="1164" spans="1:21" x14ac:dyDescent="0.25">
      <c r="A1164" s="300">
        <v>830037495</v>
      </c>
      <c r="B1164" s="65" t="s">
        <v>1810</v>
      </c>
      <c r="C1164" s="65" t="s">
        <v>511</v>
      </c>
      <c r="D1164" s="65" t="s">
        <v>511</v>
      </c>
      <c r="E1164" s="65" t="s">
        <v>520</v>
      </c>
      <c r="F1164" s="65" t="s">
        <v>521</v>
      </c>
      <c r="G1164" s="65" t="s">
        <v>564</v>
      </c>
      <c r="H1164" s="296">
        <v>1163</v>
      </c>
      <c r="I1164" s="301">
        <v>27787899</v>
      </c>
      <c r="J1164" s="302">
        <v>1152.5</v>
      </c>
      <c r="K1164" s="301">
        <v>9264425</v>
      </c>
      <c r="L1164" s="302">
        <v>1355</v>
      </c>
      <c r="M1164" s="301">
        <v>34764302</v>
      </c>
      <c r="N1164" s="302">
        <v>842</v>
      </c>
      <c r="O1164" s="301">
        <v>14192530</v>
      </c>
      <c r="P1164" s="302">
        <v>1051</v>
      </c>
      <c r="Q1164" s="301">
        <v>2821158</v>
      </c>
      <c r="R1164" s="302">
        <v>1381</v>
      </c>
      <c r="S1164" s="301">
        <v>1320996</v>
      </c>
      <c r="T1164" s="301">
        <f t="shared" si="18"/>
        <v>6944.5</v>
      </c>
      <c r="U1164" s="303">
        <v>846</v>
      </c>
    </row>
    <row r="1165" spans="1:21" x14ac:dyDescent="0.25">
      <c r="A1165" s="300">
        <v>813004148</v>
      </c>
      <c r="B1165" s="65" t="s">
        <v>1811</v>
      </c>
      <c r="C1165" s="65" t="s">
        <v>1812</v>
      </c>
      <c r="D1165" s="65" t="s">
        <v>511</v>
      </c>
      <c r="E1165" s="65" t="s">
        <v>520</v>
      </c>
      <c r="F1165" s="65" t="s">
        <v>521</v>
      </c>
      <c r="G1165" s="65" t="s">
        <v>564</v>
      </c>
      <c r="H1165" s="84">
        <v>1164</v>
      </c>
      <c r="I1165" s="301">
        <v>27763323</v>
      </c>
      <c r="J1165" s="302">
        <v>1060</v>
      </c>
      <c r="K1165" s="301">
        <v>10417433</v>
      </c>
      <c r="L1165" s="302">
        <v>586</v>
      </c>
      <c r="M1165" s="301">
        <v>81111165</v>
      </c>
      <c r="N1165" s="302">
        <v>515</v>
      </c>
      <c r="O1165" s="301">
        <v>24308560</v>
      </c>
      <c r="P1165" s="302">
        <v>655</v>
      </c>
      <c r="Q1165" s="301">
        <v>5061868</v>
      </c>
      <c r="R1165" s="302">
        <v>896</v>
      </c>
      <c r="S1165" s="301">
        <v>2325054</v>
      </c>
      <c r="T1165" s="301">
        <f t="shared" si="18"/>
        <v>4876</v>
      </c>
      <c r="U1165" s="303">
        <v>628</v>
      </c>
    </row>
    <row r="1166" spans="1:21" x14ac:dyDescent="0.25">
      <c r="A1166" s="300">
        <v>800030932</v>
      </c>
      <c r="B1166" s="65" t="s">
        <v>1813</v>
      </c>
      <c r="C1166" s="65" t="s">
        <v>511</v>
      </c>
      <c r="D1166" s="65" t="s">
        <v>511</v>
      </c>
      <c r="E1166" s="65" t="s">
        <v>520</v>
      </c>
      <c r="F1166" s="65" t="s">
        <v>521</v>
      </c>
      <c r="G1166" s="65" t="s">
        <v>594</v>
      </c>
      <c r="H1166" s="296">
        <v>1165</v>
      </c>
      <c r="I1166" s="301">
        <v>27719297</v>
      </c>
      <c r="J1166" s="302">
        <v>915.5</v>
      </c>
      <c r="K1166" s="301">
        <v>12527994</v>
      </c>
      <c r="L1166" s="302">
        <v>4673</v>
      </c>
      <c r="M1166" s="301">
        <v>8251332</v>
      </c>
      <c r="N1166" s="302">
        <v>1633</v>
      </c>
      <c r="O1166" s="301">
        <v>7244628</v>
      </c>
      <c r="P1166" s="302">
        <v>2548</v>
      </c>
      <c r="Q1166" s="301">
        <v>975573</v>
      </c>
      <c r="R1166" s="302">
        <v>6220</v>
      </c>
      <c r="S1166" s="301">
        <v>143737</v>
      </c>
      <c r="T1166" s="301">
        <f t="shared" si="18"/>
        <v>17154.5</v>
      </c>
      <c r="U1166" s="303">
        <v>2148</v>
      </c>
    </row>
    <row r="1167" spans="1:21" x14ac:dyDescent="0.25">
      <c r="A1167" s="300">
        <v>890311366</v>
      </c>
      <c r="B1167" s="65" t="s">
        <v>1814</v>
      </c>
      <c r="C1167" s="65" t="s">
        <v>543</v>
      </c>
      <c r="D1167" s="65" t="s">
        <v>544</v>
      </c>
      <c r="E1167" s="65" t="s">
        <v>520</v>
      </c>
      <c r="F1167" s="65" t="s">
        <v>521</v>
      </c>
      <c r="G1167" s="65" t="s">
        <v>648</v>
      </c>
      <c r="H1167" s="84">
        <v>1166</v>
      </c>
      <c r="I1167" s="301">
        <v>27680565</v>
      </c>
      <c r="J1167" s="302">
        <v>568.5</v>
      </c>
      <c r="K1167" s="301">
        <v>23136592</v>
      </c>
      <c r="L1167" s="302">
        <v>1050</v>
      </c>
      <c r="M1167" s="301">
        <v>45114194</v>
      </c>
      <c r="N1167" s="302">
        <v>918</v>
      </c>
      <c r="O1167" s="301">
        <v>12966038</v>
      </c>
      <c r="P1167" s="302">
        <v>501</v>
      </c>
      <c r="Q1167" s="301">
        <v>6815114</v>
      </c>
      <c r="R1167" s="302">
        <v>702</v>
      </c>
      <c r="S1167" s="301">
        <v>3260562</v>
      </c>
      <c r="T1167" s="301">
        <f t="shared" si="18"/>
        <v>4905.5</v>
      </c>
      <c r="U1167" s="303">
        <v>633</v>
      </c>
    </row>
    <row r="1168" spans="1:21" x14ac:dyDescent="0.25">
      <c r="A1168" s="300">
        <v>860351235</v>
      </c>
      <c r="B1168" s="65" t="s">
        <v>1815</v>
      </c>
      <c r="C1168" s="65" t="s">
        <v>511</v>
      </c>
      <c r="D1168" s="65" t="s">
        <v>511</v>
      </c>
      <c r="E1168" s="65" t="s">
        <v>520</v>
      </c>
      <c r="F1168" s="65" t="s">
        <v>521</v>
      </c>
      <c r="G1168" s="65" t="s">
        <v>1323</v>
      </c>
      <c r="H1168" s="296">
        <v>1167</v>
      </c>
      <c r="I1168" s="301">
        <v>27658768</v>
      </c>
      <c r="J1168" s="302">
        <v>1711.5</v>
      </c>
      <c r="K1168" s="301">
        <v>5432700</v>
      </c>
      <c r="L1168" s="302">
        <v>4227</v>
      </c>
      <c r="M1168" s="301">
        <v>9316700</v>
      </c>
      <c r="N1168" s="302">
        <v>1458</v>
      </c>
      <c r="O1168" s="301">
        <v>8020901</v>
      </c>
      <c r="P1168" s="302">
        <v>861</v>
      </c>
      <c r="Q1168" s="301">
        <v>3598969</v>
      </c>
      <c r="R1168" s="302">
        <v>1038</v>
      </c>
      <c r="S1168" s="301">
        <v>1874570</v>
      </c>
      <c r="T1168" s="301">
        <f t="shared" si="18"/>
        <v>10462.5</v>
      </c>
      <c r="U1168" s="303">
        <v>1288</v>
      </c>
    </row>
    <row r="1169" spans="1:21" x14ac:dyDescent="0.25">
      <c r="A1169" s="300">
        <v>860010451</v>
      </c>
      <c r="B1169" s="65" t="s">
        <v>1816</v>
      </c>
      <c r="C1169" s="65" t="s">
        <v>511</v>
      </c>
      <c r="D1169" s="65" t="s">
        <v>511</v>
      </c>
      <c r="E1169" s="65" t="s">
        <v>520</v>
      </c>
      <c r="F1169" s="65" t="s">
        <v>521</v>
      </c>
      <c r="G1169" s="65" t="s">
        <v>624</v>
      </c>
      <c r="H1169" s="84">
        <v>1168</v>
      </c>
      <c r="I1169" s="301">
        <v>27625309</v>
      </c>
      <c r="J1169" s="302">
        <v>1011.5</v>
      </c>
      <c r="K1169" s="301">
        <v>11064778</v>
      </c>
      <c r="L1169" s="302">
        <v>607</v>
      </c>
      <c r="M1169" s="301">
        <v>78727341</v>
      </c>
      <c r="N1169" s="302">
        <v>1127</v>
      </c>
      <c r="O1169" s="301">
        <v>10459560</v>
      </c>
      <c r="P1169" s="302">
        <v>869</v>
      </c>
      <c r="Q1169" s="301">
        <v>3572861</v>
      </c>
      <c r="R1169" s="302">
        <v>1248</v>
      </c>
      <c r="S1169" s="301">
        <v>1499301</v>
      </c>
      <c r="T1169" s="301">
        <f t="shared" si="18"/>
        <v>6030.5</v>
      </c>
      <c r="U1169" s="303">
        <v>738</v>
      </c>
    </row>
    <row r="1170" spans="1:21" x14ac:dyDescent="0.25">
      <c r="A1170" s="300">
        <v>830113528</v>
      </c>
      <c r="B1170" s="65" t="s">
        <v>1817</v>
      </c>
      <c r="C1170" s="65" t="s">
        <v>511</v>
      </c>
      <c r="D1170" s="65" t="s">
        <v>511</v>
      </c>
      <c r="E1170" s="65" t="s">
        <v>520</v>
      </c>
      <c r="F1170" s="65" t="s">
        <v>521</v>
      </c>
      <c r="G1170" s="65" t="s">
        <v>627</v>
      </c>
      <c r="H1170" s="296">
        <v>1169</v>
      </c>
      <c r="I1170" s="301">
        <v>27598025</v>
      </c>
      <c r="J1170" s="302">
        <v>499.5</v>
      </c>
      <c r="K1170" s="301">
        <v>26906288</v>
      </c>
      <c r="L1170" s="302">
        <v>6662</v>
      </c>
      <c r="M1170" s="301">
        <v>4800000</v>
      </c>
      <c r="N1170" s="302">
        <v>4780</v>
      </c>
      <c r="O1170" s="301">
        <v>2020324</v>
      </c>
      <c r="P1170" s="302">
        <v>1445</v>
      </c>
      <c r="Q1170" s="301">
        <v>1951358</v>
      </c>
      <c r="R1170" s="302">
        <v>1736</v>
      </c>
      <c r="S1170" s="301">
        <v>972871</v>
      </c>
      <c r="T1170" s="301">
        <f t="shared" si="18"/>
        <v>16291.5</v>
      </c>
      <c r="U1170" s="303">
        <v>2044</v>
      </c>
    </row>
    <row r="1171" spans="1:21" x14ac:dyDescent="0.25">
      <c r="A1171" s="300">
        <v>817001688</v>
      </c>
      <c r="B1171" s="65" t="s">
        <v>1818</v>
      </c>
      <c r="C1171" s="65" t="s">
        <v>511</v>
      </c>
      <c r="D1171" s="65" t="s">
        <v>511</v>
      </c>
      <c r="E1171" s="65" t="s">
        <v>520</v>
      </c>
      <c r="F1171" s="65" t="s">
        <v>521</v>
      </c>
      <c r="G1171" s="65" t="s">
        <v>690</v>
      </c>
      <c r="H1171" s="84">
        <v>1170</v>
      </c>
      <c r="I1171" s="301">
        <v>27590060</v>
      </c>
      <c r="J1171" s="302">
        <v>610.5</v>
      </c>
      <c r="K1171" s="301">
        <v>21166024</v>
      </c>
      <c r="L1171" s="302">
        <v>2487</v>
      </c>
      <c r="M1171" s="301">
        <v>17731113</v>
      </c>
      <c r="N1171" s="302">
        <v>2785</v>
      </c>
      <c r="O1171" s="301">
        <v>3900486</v>
      </c>
      <c r="P1171" s="302">
        <v>1049</v>
      </c>
      <c r="Q1171" s="301">
        <v>2822809</v>
      </c>
      <c r="R1171" s="302">
        <v>669</v>
      </c>
      <c r="S1171" s="301">
        <v>3421796</v>
      </c>
      <c r="T1171" s="301">
        <f t="shared" si="18"/>
        <v>8770.5</v>
      </c>
      <c r="U1171" s="303">
        <v>1068</v>
      </c>
    </row>
    <row r="1172" spans="1:21" x14ac:dyDescent="0.25">
      <c r="A1172" s="300">
        <v>800044807</v>
      </c>
      <c r="B1172" s="65" t="s">
        <v>1819</v>
      </c>
      <c r="C1172" s="65" t="s">
        <v>702</v>
      </c>
      <c r="D1172" s="65" t="s">
        <v>703</v>
      </c>
      <c r="E1172" s="65" t="s">
        <v>520</v>
      </c>
      <c r="F1172" s="65" t="s">
        <v>521</v>
      </c>
      <c r="G1172" s="65" t="s">
        <v>605</v>
      </c>
      <c r="H1172" s="296">
        <v>1171</v>
      </c>
      <c r="I1172" s="301">
        <v>27559558</v>
      </c>
      <c r="J1172" s="302">
        <v>619.5</v>
      </c>
      <c r="K1172" s="301">
        <v>20860818</v>
      </c>
      <c r="L1172" s="302">
        <v>1049</v>
      </c>
      <c r="M1172" s="301">
        <v>45131551</v>
      </c>
      <c r="N1172" s="302">
        <v>1804</v>
      </c>
      <c r="O1172" s="301">
        <v>6520127</v>
      </c>
      <c r="P1172" s="302">
        <v>2186</v>
      </c>
      <c r="Q1172" s="301">
        <v>1203289</v>
      </c>
      <c r="R1172" s="302">
        <v>1946</v>
      </c>
      <c r="S1172" s="301">
        <v>837113</v>
      </c>
      <c r="T1172" s="301">
        <f t="shared" si="18"/>
        <v>8775.5</v>
      </c>
      <c r="U1172" s="303">
        <v>1069</v>
      </c>
    </row>
    <row r="1173" spans="1:21" x14ac:dyDescent="0.25">
      <c r="A1173" s="300">
        <v>860077048</v>
      </c>
      <c r="B1173" s="65" t="s">
        <v>1820</v>
      </c>
      <c r="C1173" s="65" t="s">
        <v>511</v>
      </c>
      <c r="D1173" s="65" t="s">
        <v>511</v>
      </c>
      <c r="E1173" s="65" t="s">
        <v>520</v>
      </c>
      <c r="F1173" s="65" t="s">
        <v>521</v>
      </c>
      <c r="G1173" s="65" t="s">
        <v>931</v>
      </c>
      <c r="H1173" s="84">
        <v>1172</v>
      </c>
      <c r="I1173" s="301">
        <v>27524441</v>
      </c>
      <c r="J1173" s="302">
        <v>695.5</v>
      </c>
      <c r="K1173" s="301">
        <v>17829843</v>
      </c>
      <c r="L1173" s="302">
        <v>2512</v>
      </c>
      <c r="M1173" s="301">
        <v>17495303</v>
      </c>
      <c r="N1173" s="302">
        <v>713</v>
      </c>
      <c r="O1173" s="301">
        <v>16850305</v>
      </c>
      <c r="P1173" s="302">
        <v>564</v>
      </c>
      <c r="Q1173" s="301">
        <v>5984309</v>
      </c>
      <c r="R1173" s="302">
        <v>458</v>
      </c>
      <c r="S1173" s="301">
        <v>5633326</v>
      </c>
      <c r="T1173" s="301">
        <f t="shared" si="18"/>
        <v>6114.5</v>
      </c>
      <c r="U1173" s="303">
        <v>747</v>
      </c>
    </row>
    <row r="1174" spans="1:21" x14ac:dyDescent="0.25">
      <c r="A1174" s="300">
        <v>890329946</v>
      </c>
      <c r="B1174" s="65" t="s">
        <v>1821</v>
      </c>
      <c r="C1174" s="65" t="s">
        <v>511</v>
      </c>
      <c r="D1174" s="65" t="s">
        <v>511</v>
      </c>
      <c r="E1174" s="65" t="s">
        <v>520</v>
      </c>
      <c r="F1174" s="65" t="s">
        <v>521</v>
      </c>
      <c r="G1174" s="65" t="s">
        <v>528</v>
      </c>
      <c r="H1174" s="296">
        <v>1173</v>
      </c>
      <c r="I1174" s="301">
        <v>27500086</v>
      </c>
      <c r="J1174" s="302">
        <v>817</v>
      </c>
      <c r="K1174" s="301">
        <v>14471944</v>
      </c>
      <c r="L1174" s="302">
        <v>993</v>
      </c>
      <c r="M1174" s="301">
        <v>47904946</v>
      </c>
      <c r="N1174" s="302">
        <v>664</v>
      </c>
      <c r="O1174" s="301">
        <v>18296693</v>
      </c>
      <c r="P1174" s="302">
        <v>570</v>
      </c>
      <c r="Q1174" s="301">
        <v>5899211</v>
      </c>
      <c r="R1174" s="302">
        <v>602</v>
      </c>
      <c r="S1174" s="301">
        <v>3842246</v>
      </c>
      <c r="T1174" s="301">
        <f t="shared" si="18"/>
        <v>4819</v>
      </c>
      <c r="U1174" s="303">
        <v>622</v>
      </c>
    </row>
    <row r="1175" spans="1:21" x14ac:dyDescent="0.25">
      <c r="A1175" s="300">
        <v>830008804</v>
      </c>
      <c r="B1175" s="65" t="s">
        <v>1822</v>
      </c>
      <c r="C1175" s="65" t="s">
        <v>511</v>
      </c>
      <c r="D1175" s="65" t="s">
        <v>511</v>
      </c>
      <c r="E1175" s="65" t="s">
        <v>520</v>
      </c>
      <c r="F1175" s="65" t="s">
        <v>521</v>
      </c>
      <c r="G1175" s="65" t="s">
        <v>556</v>
      </c>
      <c r="H1175" s="84">
        <v>1174</v>
      </c>
      <c r="I1175" s="301">
        <v>27458947</v>
      </c>
      <c r="J1175" s="302">
        <v>1190.5</v>
      </c>
      <c r="K1175" s="301">
        <v>8891181</v>
      </c>
      <c r="L1175" s="302">
        <v>895</v>
      </c>
      <c r="M1175" s="301">
        <v>54053930</v>
      </c>
      <c r="N1175" s="302">
        <v>2561</v>
      </c>
      <c r="O1175" s="301">
        <v>4337592</v>
      </c>
      <c r="P1175" s="302">
        <v>7353</v>
      </c>
      <c r="Q1175" s="301">
        <v>188832</v>
      </c>
      <c r="R1175" s="302">
        <v>6447</v>
      </c>
      <c r="S1175" s="301">
        <v>134305</v>
      </c>
      <c r="T1175" s="301">
        <f t="shared" si="18"/>
        <v>19620.5</v>
      </c>
      <c r="U1175" s="303">
        <v>2478</v>
      </c>
    </row>
    <row r="1176" spans="1:21" x14ac:dyDescent="0.25">
      <c r="A1176" s="300">
        <v>860000368</v>
      </c>
      <c r="B1176" s="65" t="s">
        <v>1823</v>
      </c>
      <c r="C1176" s="65" t="s">
        <v>511</v>
      </c>
      <c r="D1176" s="65" t="s">
        <v>511</v>
      </c>
      <c r="E1176" s="65" t="s">
        <v>520</v>
      </c>
      <c r="F1176" s="65" t="s">
        <v>521</v>
      </c>
      <c r="G1176" s="65" t="s">
        <v>528</v>
      </c>
      <c r="H1176" s="296">
        <v>1175</v>
      </c>
      <c r="I1176" s="301">
        <v>27375712</v>
      </c>
      <c r="J1176" s="302">
        <v>1200</v>
      </c>
      <c r="K1176" s="301">
        <v>8765621</v>
      </c>
      <c r="L1176" s="302">
        <v>1633</v>
      </c>
      <c r="M1176" s="301">
        <v>28394219</v>
      </c>
      <c r="N1176" s="302">
        <v>1196</v>
      </c>
      <c r="O1176" s="301">
        <v>9749746</v>
      </c>
      <c r="P1176" s="302">
        <v>4374</v>
      </c>
      <c r="Q1176" s="301">
        <v>459309</v>
      </c>
      <c r="R1176" s="302">
        <v>7601</v>
      </c>
      <c r="S1176" s="301">
        <v>95367</v>
      </c>
      <c r="T1176" s="301">
        <f t="shared" si="18"/>
        <v>17179</v>
      </c>
      <c r="U1176" s="303">
        <v>2156</v>
      </c>
    </row>
    <row r="1177" spans="1:21" x14ac:dyDescent="0.25">
      <c r="A1177" s="300">
        <v>830136865</v>
      </c>
      <c r="B1177" s="65" t="s">
        <v>1824</v>
      </c>
      <c r="C1177" s="65" t="s">
        <v>511</v>
      </c>
      <c r="D1177" s="65" t="s">
        <v>511</v>
      </c>
      <c r="E1177" s="65" t="s">
        <v>520</v>
      </c>
      <c r="F1177" s="65" t="s">
        <v>521</v>
      </c>
      <c r="G1177" s="65" t="s">
        <v>624</v>
      </c>
      <c r="H1177" s="84">
        <v>1176</v>
      </c>
      <c r="I1177" s="301">
        <v>27374578</v>
      </c>
      <c r="J1177" s="302">
        <v>1538.5</v>
      </c>
      <c r="K1177" s="301">
        <v>6288112</v>
      </c>
      <c r="L1177" s="302">
        <v>6341</v>
      </c>
      <c r="M1177" s="301">
        <v>5197936</v>
      </c>
      <c r="N1177" s="302">
        <v>2175</v>
      </c>
      <c r="O1177" s="301">
        <v>5197936</v>
      </c>
      <c r="P1177" s="302">
        <v>2097</v>
      </c>
      <c r="Q1177" s="301">
        <v>1266669</v>
      </c>
      <c r="R1177" s="302">
        <v>1033</v>
      </c>
      <c r="S1177" s="301">
        <v>1883905</v>
      </c>
      <c r="T1177" s="301">
        <f t="shared" si="18"/>
        <v>14360.5</v>
      </c>
      <c r="U1177" s="303">
        <v>1790</v>
      </c>
    </row>
    <row r="1178" spans="1:21" x14ac:dyDescent="0.25">
      <c r="A1178" s="300">
        <v>890114642</v>
      </c>
      <c r="B1178" s="65" t="s">
        <v>1825</v>
      </c>
      <c r="C1178" s="65" t="s">
        <v>505</v>
      </c>
      <c r="D1178" s="65" t="s">
        <v>506</v>
      </c>
      <c r="E1178" s="65" t="s">
        <v>520</v>
      </c>
      <c r="F1178" s="65" t="s">
        <v>521</v>
      </c>
      <c r="G1178" s="65" t="s">
        <v>839</v>
      </c>
      <c r="H1178" s="296">
        <v>1177</v>
      </c>
      <c r="I1178" s="301">
        <v>27368881</v>
      </c>
      <c r="J1178" s="302">
        <v>627</v>
      </c>
      <c r="K1178" s="301">
        <v>20554720</v>
      </c>
      <c r="L1178" s="302">
        <v>1256</v>
      </c>
      <c r="M1178" s="301">
        <v>37533528</v>
      </c>
      <c r="N1178" s="302">
        <v>1390</v>
      </c>
      <c r="O1178" s="301">
        <v>8426048</v>
      </c>
      <c r="P1178" s="302">
        <v>477</v>
      </c>
      <c r="Q1178" s="301">
        <v>7418943</v>
      </c>
      <c r="R1178" s="302">
        <v>570</v>
      </c>
      <c r="S1178" s="301">
        <v>4201468</v>
      </c>
      <c r="T1178" s="301">
        <f t="shared" si="18"/>
        <v>5497</v>
      </c>
      <c r="U1178" s="303">
        <v>687</v>
      </c>
    </row>
    <row r="1179" spans="1:21" x14ac:dyDescent="0.25">
      <c r="A1179" s="300">
        <v>830125537</v>
      </c>
      <c r="B1179" s="65" t="s">
        <v>1826</v>
      </c>
      <c r="C1179" s="65" t="s">
        <v>511</v>
      </c>
      <c r="D1179" s="65" t="s">
        <v>511</v>
      </c>
      <c r="E1179" s="65" t="s">
        <v>520</v>
      </c>
      <c r="F1179" s="65" t="s">
        <v>521</v>
      </c>
      <c r="G1179" s="65" t="s">
        <v>627</v>
      </c>
      <c r="H1179" s="84">
        <v>1178</v>
      </c>
      <c r="I1179" s="301">
        <v>27225420</v>
      </c>
      <c r="J1179" s="302">
        <v>944.5</v>
      </c>
      <c r="K1179" s="301">
        <v>12083097</v>
      </c>
      <c r="L1179" s="302">
        <v>5257</v>
      </c>
      <c r="M1179" s="301">
        <v>6975967</v>
      </c>
      <c r="N1179" s="302">
        <v>1700</v>
      </c>
      <c r="O1179" s="301">
        <v>6959217</v>
      </c>
      <c r="P1179" s="302">
        <v>573</v>
      </c>
      <c r="Q1179" s="301">
        <v>5819906</v>
      </c>
      <c r="R1179" s="302">
        <v>6881</v>
      </c>
      <c r="S1179" s="301">
        <v>117716</v>
      </c>
      <c r="T1179" s="301">
        <f t="shared" si="18"/>
        <v>16533.5</v>
      </c>
      <c r="U1179" s="303">
        <v>2084</v>
      </c>
    </row>
    <row r="1180" spans="1:21" x14ac:dyDescent="0.25">
      <c r="A1180" s="300">
        <v>800026212</v>
      </c>
      <c r="B1180" s="65" t="s">
        <v>1827</v>
      </c>
      <c r="C1180" s="65" t="s">
        <v>511</v>
      </c>
      <c r="D1180" s="65" t="s">
        <v>511</v>
      </c>
      <c r="E1180" s="65" t="s">
        <v>520</v>
      </c>
      <c r="F1180" s="65" t="s">
        <v>521</v>
      </c>
      <c r="G1180" s="65" t="s">
        <v>564</v>
      </c>
      <c r="H1180" s="296">
        <v>1179</v>
      </c>
      <c r="I1180" s="301">
        <v>27204394</v>
      </c>
      <c r="J1180" s="302">
        <v>1155</v>
      </c>
      <c r="K1180" s="301">
        <v>9245525</v>
      </c>
      <c r="L1180" s="302">
        <v>1728</v>
      </c>
      <c r="M1180" s="301">
        <v>26692210</v>
      </c>
      <c r="N1180" s="302">
        <v>886</v>
      </c>
      <c r="O1180" s="301">
        <v>13413470</v>
      </c>
      <c r="P1180" s="302">
        <v>789</v>
      </c>
      <c r="Q1180" s="301">
        <v>4073936</v>
      </c>
      <c r="R1180" s="302">
        <v>805</v>
      </c>
      <c r="S1180" s="301">
        <v>2638974</v>
      </c>
      <c r="T1180" s="301">
        <f t="shared" si="18"/>
        <v>6542</v>
      </c>
      <c r="U1180" s="303">
        <v>801</v>
      </c>
    </row>
    <row r="1181" spans="1:21" x14ac:dyDescent="0.25">
      <c r="A1181" s="300">
        <v>890327282</v>
      </c>
      <c r="B1181" s="65" t="s">
        <v>1828</v>
      </c>
      <c r="C1181" s="65" t="s">
        <v>547</v>
      </c>
      <c r="D1181" s="65" t="s">
        <v>544</v>
      </c>
      <c r="E1181" s="65" t="s">
        <v>520</v>
      </c>
      <c r="F1181" s="65" t="s">
        <v>521</v>
      </c>
      <c r="G1181" s="65" t="s">
        <v>556</v>
      </c>
      <c r="H1181" s="84">
        <v>1180</v>
      </c>
      <c r="I1181" s="301">
        <v>27185274</v>
      </c>
      <c r="J1181" s="302">
        <v>1119.5</v>
      </c>
      <c r="K1181" s="301">
        <v>9619526</v>
      </c>
      <c r="L1181" s="302">
        <v>571</v>
      </c>
      <c r="M1181" s="301">
        <v>83350920</v>
      </c>
      <c r="N1181" s="302">
        <v>1145</v>
      </c>
      <c r="O1181" s="301">
        <v>10226254</v>
      </c>
      <c r="P1181" s="302">
        <v>3165</v>
      </c>
      <c r="Q1181" s="301">
        <v>720382</v>
      </c>
      <c r="R1181" s="302">
        <v>1060</v>
      </c>
      <c r="S1181" s="301">
        <v>1828085</v>
      </c>
      <c r="T1181" s="301">
        <f t="shared" si="18"/>
        <v>8240.5</v>
      </c>
      <c r="U1181" s="303">
        <v>1000</v>
      </c>
    </row>
    <row r="1182" spans="1:21" x14ac:dyDescent="0.25">
      <c r="A1182" s="300">
        <v>800094968</v>
      </c>
      <c r="B1182" s="65" t="s">
        <v>1829</v>
      </c>
      <c r="C1182" s="65" t="s">
        <v>547</v>
      </c>
      <c r="D1182" s="65" t="s">
        <v>544</v>
      </c>
      <c r="E1182" s="65" t="s">
        <v>520</v>
      </c>
      <c r="F1182" s="65" t="s">
        <v>521</v>
      </c>
      <c r="G1182" s="65" t="s">
        <v>668</v>
      </c>
      <c r="H1182" s="296">
        <v>1181</v>
      </c>
      <c r="I1182" s="301">
        <v>27171322</v>
      </c>
      <c r="J1182" s="302">
        <v>938</v>
      </c>
      <c r="K1182" s="301">
        <v>12174209</v>
      </c>
      <c r="L1182" s="302">
        <v>1070</v>
      </c>
      <c r="M1182" s="301">
        <v>44506335</v>
      </c>
      <c r="N1182" s="302">
        <v>1513</v>
      </c>
      <c r="O1182" s="301">
        <v>7817111</v>
      </c>
      <c r="P1182" s="302">
        <v>877</v>
      </c>
      <c r="Q1182" s="301">
        <v>3525192</v>
      </c>
      <c r="R1182" s="302">
        <v>927</v>
      </c>
      <c r="S1182" s="301">
        <v>2188381</v>
      </c>
      <c r="T1182" s="301">
        <f t="shared" si="18"/>
        <v>6506</v>
      </c>
      <c r="U1182" s="303">
        <v>795</v>
      </c>
    </row>
    <row r="1183" spans="1:21" x14ac:dyDescent="0.25">
      <c r="A1183" s="300">
        <v>860027917</v>
      </c>
      <c r="B1183" s="65" t="s">
        <v>1830</v>
      </c>
      <c r="C1183" s="65" t="s">
        <v>511</v>
      </c>
      <c r="D1183" s="65" t="s">
        <v>511</v>
      </c>
      <c r="E1183" s="65" t="s">
        <v>520</v>
      </c>
      <c r="F1183" s="65" t="s">
        <v>521</v>
      </c>
      <c r="G1183" s="65" t="s">
        <v>648</v>
      </c>
      <c r="H1183" s="84">
        <v>1182</v>
      </c>
      <c r="I1183" s="301">
        <v>27166003</v>
      </c>
      <c r="J1183" s="302">
        <v>641.5</v>
      </c>
      <c r="K1183" s="301">
        <v>20011381</v>
      </c>
      <c r="L1183" s="302">
        <v>2002</v>
      </c>
      <c r="M1183" s="301">
        <v>22633475</v>
      </c>
      <c r="N1183" s="302">
        <v>2310</v>
      </c>
      <c r="O1183" s="301">
        <v>4882287</v>
      </c>
      <c r="P1183" s="302">
        <v>1201</v>
      </c>
      <c r="Q1183" s="301">
        <v>2415820</v>
      </c>
      <c r="R1183" s="302">
        <v>1384</v>
      </c>
      <c r="S1183" s="301">
        <v>1314198</v>
      </c>
      <c r="T1183" s="301">
        <f t="shared" si="18"/>
        <v>8720.5</v>
      </c>
      <c r="U1183" s="303">
        <v>1065</v>
      </c>
    </row>
    <row r="1184" spans="1:21" x14ac:dyDescent="0.25">
      <c r="A1184" s="300">
        <v>800018332</v>
      </c>
      <c r="B1184" s="65" t="s">
        <v>1831</v>
      </c>
      <c r="C1184" s="65" t="s">
        <v>547</v>
      </c>
      <c r="D1184" s="65" t="s">
        <v>544</v>
      </c>
      <c r="E1184" s="65" t="s">
        <v>520</v>
      </c>
      <c r="F1184" s="65" t="s">
        <v>521</v>
      </c>
      <c r="G1184" s="65" t="s">
        <v>1235</v>
      </c>
      <c r="H1184" s="296">
        <v>1183</v>
      </c>
      <c r="I1184" s="301">
        <v>27164943</v>
      </c>
      <c r="J1184" s="302">
        <v>560.5</v>
      </c>
      <c r="K1184" s="301">
        <v>23700582</v>
      </c>
      <c r="L1184" s="302">
        <v>3044</v>
      </c>
      <c r="M1184" s="301">
        <v>13914732</v>
      </c>
      <c r="N1184" s="302">
        <v>1545</v>
      </c>
      <c r="O1184" s="301">
        <v>7692548</v>
      </c>
      <c r="P1184" s="302">
        <v>1356</v>
      </c>
      <c r="Q1184" s="301">
        <v>2081458</v>
      </c>
      <c r="R1184" s="302">
        <v>771</v>
      </c>
      <c r="S1184" s="301">
        <v>2837394</v>
      </c>
      <c r="T1184" s="301">
        <f t="shared" si="18"/>
        <v>8459.5</v>
      </c>
      <c r="U1184" s="303">
        <v>1036</v>
      </c>
    </row>
    <row r="1185" spans="1:21" x14ac:dyDescent="0.25">
      <c r="A1185" s="300">
        <v>890101176</v>
      </c>
      <c r="B1185" s="65" t="s">
        <v>1832</v>
      </c>
      <c r="C1185" s="65" t="s">
        <v>585</v>
      </c>
      <c r="D1185" s="65" t="s">
        <v>586</v>
      </c>
      <c r="E1185" s="65" t="s">
        <v>520</v>
      </c>
      <c r="F1185" s="65" t="s">
        <v>521</v>
      </c>
      <c r="G1185" s="65" t="s">
        <v>564</v>
      </c>
      <c r="H1185" s="84">
        <v>1184</v>
      </c>
      <c r="I1185" s="301">
        <v>27161571</v>
      </c>
      <c r="J1185" s="302">
        <v>1404</v>
      </c>
      <c r="K1185" s="301">
        <v>7087575</v>
      </c>
      <c r="L1185" s="302">
        <v>635</v>
      </c>
      <c r="M1185" s="301">
        <v>75038724</v>
      </c>
      <c r="N1185" s="302">
        <v>1024</v>
      </c>
      <c r="O1185" s="301">
        <v>11565373</v>
      </c>
      <c r="P1185" s="302">
        <v>1830</v>
      </c>
      <c r="Q1185" s="301">
        <v>1482901</v>
      </c>
      <c r="R1185" s="302">
        <v>1940</v>
      </c>
      <c r="S1185" s="301">
        <v>841744</v>
      </c>
      <c r="T1185" s="301">
        <f t="shared" si="18"/>
        <v>8017</v>
      </c>
      <c r="U1185" s="303">
        <v>976</v>
      </c>
    </row>
    <row r="1186" spans="1:21" x14ac:dyDescent="0.25">
      <c r="A1186" s="300">
        <v>890800307</v>
      </c>
      <c r="B1186" s="65" t="s">
        <v>1833</v>
      </c>
      <c r="C1186" s="65" t="s">
        <v>702</v>
      </c>
      <c r="D1186" s="65" t="s">
        <v>703</v>
      </c>
      <c r="E1186" s="65" t="s">
        <v>520</v>
      </c>
      <c r="F1186" s="65" t="s">
        <v>521</v>
      </c>
      <c r="G1186" s="65" t="s">
        <v>926</v>
      </c>
      <c r="H1186" s="296">
        <v>1185</v>
      </c>
      <c r="I1186" s="301">
        <v>27156677</v>
      </c>
      <c r="J1186" s="302">
        <v>622</v>
      </c>
      <c r="K1186" s="301">
        <v>20774075</v>
      </c>
      <c r="L1186" s="302">
        <v>6994</v>
      </c>
      <c r="M1186" s="301">
        <v>4391258</v>
      </c>
      <c r="N1186" s="302">
        <v>4047</v>
      </c>
      <c r="O1186" s="301">
        <v>2489183</v>
      </c>
      <c r="P1186" s="302">
        <v>3290</v>
      </c>
      <c r="Q1186" s="301">
        <v>684429</v>
      </c>
      <c r="R1186" s="302">
        <v>4174</v>
      </c>
      <c r="S1186" s="301">
        <v>277847</v>
      </c>
      <c r="T1186" s="301">
        <f t="shared" si="18"/>
        <v>20312</v>
      </c>
      <c r="U1186" s="303">
        <v>2567</v>
      </c>
    </row>
    <row r="1187" spans="1:21" x14ac:dyDescent="0.25">
      <c r="A1187" s="300">
        <v>860040040</v>
      </c>
      <c r="B1187" s="65" t="s">
        <v>1834</v>
      </c>
      <c r="C1187" s="65" t="s">
        <v>1835</v>
      </c>
      <c r="D1187" s="65" t="s">
        <v>552</v>
      </c>
      <c r="E1187" s="65" t="s">
        <v>520</v>
      </c>
      <c r="F1187" s="65" t="s">
        <v>736</v>
      </c>
      <c r="G1187" s="65" t="s">
        <v>675</v>
      </c>
      <c r="H1187" s="84">
        <v>1186</v>
      </c>
      <c r="I1187" s="301">
        <v>27102834</v>
      </c>
      <c r="J1187" s="302">
        <v>5599</v>
      </c>
      <c r="K1187" s="301">
        <v>750098</v>
      </c>
      <c r="L1187" s="302">
        <v>1190</v>
      </c>
      <c r="M1187" s="301">
        <v>40061588</v>
      </c>
      <c r="N1187" s="302">
        <v>1484</v>
      </c>
      <c r="O1187" s="301">
        <v>7907380</v>
      </c>
      <c r="P1187" s="302">
        <v>924</v>
      </c>
      <c r="Q1187" s="301">
        <v>3299389</v>
      </c>
      <c r="R1187" s="302">
        <v>1337</v>
      </c>
      <c r="S1187" s="301">
        <v>1379073</v>
      </c>
      <c r="T1187" s="301">
        <f t="shared" si="18"/>
        <v>11720</v>
      </c>
      <c r="U1187" s="303">
        <v>1440</v>
      </c>
    </row>
    <row r="1188" spans="1:21" x14ac:dyDescent="0.25">
      <c r="A1188" s="300">
        <v>800202371</v>
      </c>
      <c r="B1188" s="65" t="s">
        <v>1836</v>
      </c>
      <c r="C1188" s="65" t="s">
        <v>511</v>
      </c>
      <c r="D1188" s="65" t="s">
        <v>511</v>
      </c>
      <c r="E1188" s="65" t="s">
        <v>520</v>
      </c>
      <c r="F1188" s="65" t="s">
        <v>521</v>
      </c>
      <c r="G1188" s="65" t="s">
        <v>624</v>
      </c>
      <c r="H1188" s="296">
        <v>1187</v>
      </c>
      <c r="I1188" s="301">
        <v>27021365</v>
      </c>
      <c r="J1188" s="302">
        <v>999.5</v>
      </c>
      <c r="K1188" s="301">
        <v>11232249</v>
      </c>
      <c r="L1188" s="302">
        <v>2419</v>
      </c>
      <c r="M1188" s="301">
        <v>18232095</v>
      </c>
      <c r="N1188" s="302">
        <v>669</v>
      </c>
      <c r="O1188" s="301">
        <v>18232095</v>
      </c>
      <c r="P1188" s="302">
        <v>1600</v>
      </c>
      <c r="Q1188" s="301">
        <v>1737610</v>
      </c>
      <c r="R1188" s="302">
        <v>3939</v>
      </c>
      <c r="S1188" s="301">
        <v>304427</v>
      </c>
      <c r="T1188" s="301">
        <f t="shared" si="18"/>
        <v>10813.5</v>
      </c>
      <c r="U1188" s="303">
        <v>1330</v>
      </c>
    </row>
    <row r="1189" spans="1:21" x14ac:dyDescent="0.25">
      <c r="A1189" s="300">
        <v>860028712</v>
      </c>
      <c r="B1189" s="65" t="s">
        <v>1837</v>
      </c>
      <c r="C1189" s="65" t="s">
        <v>511</v>
      </c>
      <c r="D1189" s="65" t="s">
        <v>511</v>
      </c>
      <c r="E1189" s="65" t="s">
        <v>520</v>
      </c>
      <c r="F1189" s="65" t="s">
        <v>521</v>
      </c>
      <c r="G1189" s="65" t="s">
        <v>931</v>
      </c>
      <c r="H1189" s="84">
        <v>1188</v>
      </c>
      <c r="I1189" s="301">
        <v>26974839</v>
      </c>
      <c r="J1189" s="302">
        <v>1192.5</v>
      </c>
      <c r="K1189" s="301">
        <v>8878451</v>
      </c>
      <c r="L1189" s="302">
        <v>3918</v>
      </c>
      <c r="M1189" s="301">
        <v>10245322</v>
      </c>
      <c r="N1189" s="302">
        <v>1472</v>
      </c>
      <c r="O1189" s="301">
        <v>7966773</v>
      </c>
      <c r="P1189" s="302">
        <v>2776</v>
      </c>
      <c r="Q1189" s="301">
        <v>872440</v>
      </c>
      <c r="R1189" s="302">
        <v>2101</v>
      </c>
      <c r="S1189" s="301">
        <v>756728</v>
      </c>
      <c r="T1189" s="301">
        <f t="shared" si="18"/>
        <v>12647.5</v>
      </c>
      <c r="U1189" s="303">
        <v>1574</v>
      </c>
    </row>
    <row r="1190" spans="1:21" x14ac:dyDescent="0.25">
      <c r="A1190" s="300">
        <v>860027780</v>
      </c>
      <c r="B1190" s="65" t="s">
        <v>1838</v>
      </c>
      <c r="C1190" s="65" t="s">
        <v>1839</v>
      </c>
      <c r="D1190" s="65" t="s">
        <v>1840</v>
      </c>
      <c r="E1190" s="65" t="s">
        <v>520</v>
      </c>
      <c r="F1190" s="65" t="s">
        <v>521</v>
      </c>
      <c r="G1190" s="65" t="s">
        <v>1479</v>
      </c>
      <c r="H1190" s="296">
        <v>1189</v>
      </c>
      <c r="I1190" s="301">
        <v>26935954</v>
      </c>
      <c r="J1190" s="302">
        <v>518.5</v>
      </c>
      <c r="K1190" s="301">
        <v>25820046</v>
      </c>
      <c r="L1190" s="302">
        <v>8604</v>
      </c>
      <c r="M1190" s="301">
        <v>3054152</v>
      </c>
      <c r="N1190" s="302">
        <v>3754</v>
      </c>
      <c r="O1190" s="301">
        <v>2739204</v>
      </c>
      <c r="P1190" s="302">
        <v>3870</v>
      </c>
      <c r="Q1190" s="301">
        <v>549508</v>
      </c>
      <c r="R1190" s="302">
        <v>1698</v>
      </c>
      <c r="S1190" s="301">
        <v>1004050</v>
      </c>
      <c r="T1190" s="301">
        <f t="shared" si="18"/>
        <v>19633.5</v>
      </c>
      <c r="U1190" s="303">
        <v>2482</v>
      </c>
    </row>
    <row r="1191" spans="1:21" x14ac:dyDescent="0.25">
      <c r="A1191" s="300">
        <v>890205091</v>
      </c>
      <c r="B1191" s="65" t="s">
        <v>1841</v>
      </c>
      <c r="C1191" s="65" t="s">
        <v>732</v>
      </c>
      <c r="D1191" s="65" t="s">
        <v>733</v>
      </c>
      <c r="E1191" s="65" t="s">
        <v>520</v>
      </c>
      <c r="F1191" s="65" t="s">
        <v>521</v>
      </c>
      <c r="G1191" s="65" t="s">
        <v>525</v>
      </c>
      <c r="H1191" s="84">
        <v>1190</v>
      </c>
      <c r="I1191" s="301">
        <v>26893164</v>
      </c>
      <c r="J1191" s="302">
        <v>710</v>
      </c>
      <c r="K1191" s="301">
        <v>17445908</v>
      </c>
      <c r="L1191" s="302">
        <v>1661</v>
      </c>
      <c r="M1191" s="301">
        <v>27817156</v>
      </c>
      <c r="N1191" s="302">
        <v>1784</v>
      </c>
      <c r="O1191" s="301">
        <v>6627333</v>
      </c>
      <c r="P1191" s="302">
        <v>1119</v>
      </c>
      <c r="Q1191" s="301">
        <v>2654591</v>
      </c>
      <c r="R1191" s="302">
        <v>1972</v>
      </c>
      <c r="S1191" s="301">
        <v>822880</v>
      </c>
      <c r="T1191" s="301">
        <f t="shared" si="18"/>
        <v>8436</v>
      </c>
      <c r="U1191" s="303">
        <v>1034</v>
      </c>
    </row>
    <row r="1192" spans="1:21" x14ac:dyDescent="0.25">
      <c r="A1192" s="300">
        <v>800023162</v>
      </c>
      <c r="B1192" s="65" t="s">
        <v>1842</v>
      </c>
      <c r="C1192" s="65" t="s">
        <v>505</v>
      </c>
      <c r="D1192" s="65" t="s">
        <v>506</v>
      </c>
      <c r="E1192" s="65" t="s">
        <v>520</v>
      </c>
      <c r="F1192" s="65" t="s">
        <v>521</v>
      </c>
      <c r="G1192" s="65" t="s">
        <v>624</v>
      </c>
      <c r="H1192" s="296">
        <v>1191</v>
      </c>
      <c r="I1192" s="301">
        <v>26887233</v>
      </c>
      <c r="J1192" s="302">
        <v>3172.5</v>
      </c>
      <c r="K1192" s="301">
        <v>2239312</v>
      </c>
      <c r="L1192" s="302">
        <v>2497</v>
      </c>
      <c r="M1192" s="301">
        <v>17606241</v>
      </c>
      <c r="N1192" s="302">
        <v>857</v>
      </c>
      <c r="O1192" s="301">
        <v>13860414</v>
      </c>
      <c r="P1192" s="302">
        <v>893</v>
      </c>
      <c r="Q1192" s="301">
        <v>3456380</v>
      </c>
      <c r="R1192" s="302">
        <v>4005</v>
      </c>
      <c r="S1192" s="301">
        <v>296993</v>
      </c>
      <c r="T1192" s="301">
        <f t="shared" si="18"/>
        <v>12615.5</v>
      </c>
      <c r="U1192" s="303">
        <v>1572</v>
      </c>
    </row>
    <row r="1193" spans="1:21" x14ac:dyDescent="0.25">
      <c r="A1193" s="300">
        <v>860001093</v>
      </c>
      <c r="B1193" s="65" t="s">
        <v>1843</v>
      </c>
      <c r="C1193" s="65" t="s">
        <v>511</v>
      </c>
      <c r="D1193" s="65" t="s">
        <v>511</v>
      </c>
      <c r="E1193" s="65" t="s">
        <v>520</v>
      </c>
      <c r="F1193" s="65" t="s">
        <v>521</v>
      </c>
      <c r="G1193" s="65" t="s">
        <v>687</v>
      </c>
      <c r="H1193" s="84">
        <v>1192</v>
      </c>
      <c r="I1193" s="301">
        <v>26880995</v>
      </c>
      <c r="J1193" s="302">
        <v>613.5</v>
      </c>
      <c r="K1193" s="301">
        <v>21047936</v>
      </c>
      <c r="L1193" s="302">
        <v>1547</v>
      </c>
      <c r="M1193" s="301">
        <v>30454743</v>
      </c>
      <c r="N1193" s="302">
        <v>1179</v>
      </c>
      <c r="O1193" s="301">
        <v>9908615</v>
      </c>
      <c r="P1193" s="302">
        <v>1615</v>
      </c>
      <c r="Q1193" s="301">
        <v>1717459</v>
      </c>
      <c r="R1193" s="302">
        <v>2040</v>
      </c>
      <c r="S1193" s="301">
        <v>783480</v>
      </c>
      <c r="T1193" s="301">
        <f t="shared" si="18"/>
        <v>8186.5</v>
      </c>
      <c r="U1193" s="303">
        <v>993</v>
      </c>
    </row>
    <row r="1194" spans="1:21" x14ac:dyDescent="0.25">
      <c r="A1194" s="300">
        <v>800006583</v>
      </c>
      <c r="B1194" s="65" t="s">
        <v>1844</v>
      </c>
      <c r="C1194" s="65" t="s">
        <v>547</v>
      </c>
      <c r="D1194" s="65" t="s">
        <v>544</v>
      </c>
      <c r="E1194" s="65" t="s">
        <v>520</v>
      </c>
      <c r="F1194" s="65" t="s">
        <v>521</v>
      </c>
      <c r="G1194" s="65" t="s">
        <v>564</v>
      </c>
      <c r="H1194" s="296">
        <v>1193</v>
      </c>
      <c r="I1194" s="301">
        <v>26849427</v>
      </c>
      <c r="J1194" s="302">
        <v>694.5</v>
      </c>
      <c r="K1194" s="301">
        <v>17867497</v>
      </c>
      <c r="L1194" s="302">
        <v>1450</v>
      </c>
      <c r="M1194" s="301">
        <v>32656537</v>
      </c>
      <c r="N1194" s="302">
        <v>851</v>
      </c>
      <c r="O1194" s="301">
        <v>14071537</v>
      </c>
      <c r="P1194" s="302">
        <v>436</v>
      </c>
      <c r="Q1194" s="301">
        <v>8262883</v>
      </c>
      <c r="R1194" s="302">
        <v>534</v>
      </c>
      <c r="S1194" s="301">
        <v>4585490</v>
      </c>
      <c r="T1194" s="301">
        <f t="shared" si="18"/>
        <v>5158.5</v>
      </c>
      <c r="U1194" s="303">
        <v>654</v>
      </c>
    </row>
    <row r="1195" spans="1:21" x14ac:dyDescent="0.25">
      <c r="A1195" s="300">
        <v>860041327</v>
      </c>
      <c r="B1195" s="65" t="s">
        <v>1845</v>
      </c>
      <c r="C1195" s="65" t="s">
        <v>511</v>
      </c>
      <c r="D1195" s="65" t="s">
        <v>511</v>
      </c>
      <c r="E1195" s="65" t="s">
        <v>520</v>
      </c>
      <c r="F1195" s="65" t="s">
        <v>521</v>
      </c>
      <c r="G1195" s="65" t="s">
        <v>509</v>
      </c>
      <c r="H1195" s="84">
        <v>1194</v>
      </c>
      <c r="I1195" s="301">
        <v>26839953</v>
      </c>
      <c r="J1195" s="302">
        <v>528</v>
      </c>
      <c r="K1195" s="301">
        <v>25382098</v>
      </c>
      <c r="L1195" s="302">
        <v>6552</v>
      </c>
      <c r="M1195" s="301">
        <v>4951792</v>
      </c>
      <c r="N1195" s="302">
        <v>2272</v>
      </c>
      <c r="O1195" s="301">
        <v>4951792</v>
      </c>
      <c r="P1195" s="302">
        <v>699</v>
      </c>
      <c r="Q1195" s="301">
        <v>4638566</v>
      </c>
      <c r="R1195" s="302">
        <v>516</v>
      </c>
      <c r="S1195" s="301">
        <v>4783591</v>
      </c>
      <c r="T1195" s="301">
        <f t="shared" si="18"/>
        <v>11761</v>
      </c>
      <c r="U1195" s="303">
        <v>1448</v>
      </c>
    </row>
    <row r="1196" spans="1:21" x14ac:dyDescent="0.25">
      <c r="A1196" s="300">
        <v>800233881</v>
      </c>
      <c r="B1196" s="65" t="s">
        <v>1846</v>
      </c>
      <c r="C1196" s="65" t="s">
        <v>527</v>
      </c>
      <c r="D1196" s="65" t="s">
        <v>506</v>
      </c>
      <c r="E1196" s="65" t="s">
        <v>520</v>
      </c>
      <c r="F1196" s="65" t="s">
        <v>521</v>
      </c>
      <c r="G1196" s="65" t="s">
        <v>668</v>
      </c>
      <c r="H1196" s="296">
        <v>1195</v>
      </c>
      <c r="I1196" s="301">
        <v>26833196</v>
      </c>
      <c r="J1196" s="302">
        <v>996</v>
      </c>
      <c r="K1196" s="301">
        <v>11249509</v>
      </c>
      <c r="L1196" s="302">
        <v>1262</v>
      </c>
      <c r="M1196" s="301">
        <v>37361621</v>
      </c>
      <c r="N1196" s="302">
        <v>3564</v>
      </c>
      <c r="O1196" s="301">
        <v>2902973</v>
      </c>
      <c r="P1196" s="302">
        <v>1556</v>
      </c>
      <c r="Q1196" s="301">
        <v>1789553</v>
      </c>
      <c r="R1196" s="302">
        <v>1374</v>
      </c>
      <c r="S1196" s="301">
        <v>1328586</v>
      </c>
      <c r="T1196" s="301">
        <f t="shared" si="18"/>
        <v>9947</v>
      </c>
      <c r="U1196" s="303">
        <v>1227</v>
      </c>
    </row>
    <row r="1197" spans="1:21" x14ac:dyDescent="0.25">
      <c r="A1197" s="300">
        <v>891300671</v>
      </c>
      <c r="B1197" s="65" t="s">
        <v>1847</v>
      </c>
      <c r="C1197" s="65" t="s">
        <v>612</v>
      </c>
      <c r="D1197" s="65" t="s">
        <v>544</v>
      </c>
      <c r="E1197" s="65" t="s">
        <v>520</v>
      </c>
      <c r="F1197" s="65" t="s">
        <v>521</v>
      </c>
      <c r="G1197" s="65" t="s">
        <v>656</v>
      </c>
      <c r="H1197" s="84">
        <v>1196</v>
      </c>
      <c r="I1197" s="301">
        <v>26810818</v>
      </c>
      <c r="J1197" s="302">
        <v>547</v>
      </c>
      <c r="K1197" s="301">
        <v>24329301</v>
      </c>
      <c r="L1197" s="302">
        <v>4199</v>
      </c>
      <c r="M1197" s="301">
        <v>9426661</v>
      </c>
      <c r="N1197" s="302">
        <v>3652</v>
      </c>
      <c r="O1197" s="301">
        <v>2824576</v>
      </c>
      <c r="P1197" s="302">
        <v>2905</v>
      </c>
      <c r="Q1197" s="301">
        <v>817940</v>
      </c>
      <c r="R1197" s="302">
        <v>2929</v>
      </c>
      <c r="S1197" s="301">
        <v>472753</v>
      </c>
      <c r="T1197" s="301">
        <f t="shared" si="18"/>
        <v>15428</v>
      </c>
      <c r="U1197" s="303">
        <v>1936</v>
      </c>
    </row>
    <row r="1198" spans="1:21" x14ac:dyDescent="0.25">
      <c r="A1198" s="300">
        <v>800165377</v>
      </c>
      <c r="B1198" s="65" t="s">
        <v>1848</v>
      </c>
      <c r="C1198" s="65" t="s">
        <v>547</v>
      </c>
      <c r="D1198" s="65" t="s">
        <v>544</v>
      </c>
      <c r="E1198" s="65" t="s">
        <v>520</v>
      </c>
      <c r="F1198" s="65" t="s">
        <v>521</v>
      </c>
      <c r="G1198" s="65" t="s">
        <v>564</v>
      </c>
      <c r="H1198" s="296">
        <v>1197</v>
      </c>
      <c r="I1198" s="301">
        <v>26808795</v>
      </c>
      <c r="J1198" s="302">
        <v>1381.5</v>
      </c>
      <c r="K1198" s="301">
        <v>7295599</v>
      </c>
      <c r="L1198" s="302">
        <v>1124</v>
      </c>
      <c r="M1198" s="301">
        <v>42455958</v>
      </c>
      <c r="N1198" s="302">
        <v>810</v>
      </c>
      <c r="O1198" s="301">
        <v>14687780</v>
      </c>
      <c r="P1198" s="302">
        <v>1473</v>
      </c>
      <c r="Q1198" s="301">
        <v>1914721</v>
      </c>
      <c r="R1198" s="302">
        <v>2517</v>
      </c>
      <c r="S1198" s="301">
        <v>583667</v>
      </c>
      <c r="T1198" s="301">
        <f t="shared" si="18"/>
        <v>8502.5</v>
      </c>
      <c r="U1198" s="303">
        <v>1043</v>
      </c>
    </row>
    <row r="1199" spans="1:21" x14ac:dyDescent="0.25">
      <c r="A1199" s="300">
        <v>800024265</v>
      </c>
      <c r="B1199" s="65" t="s">
        <v>1849</v>
      </c>
      <c r="C1199" s="65" t="s">
        <v>511</v>
      </c>
      <c r="D1199" s="65" t="s">
        <v>511</v>
      </c>
      <c r="E1199" s="65" t="s">
        <v>520</v>
      </c>
      <c r="F1199" s="65" t="s">
        <v>521</v>
      </c>
      <c r="G1199" s="65" t="s">
        <v>813</v>
      </c>
      <c r="H1199" s="84">
        <v>1198</v>
      </c>
      <c r="I1199" s="301">
        <v>26786656</v>
      </c>
      <c r="J1199" s="302">
        <v>635</v>
      </c>
      <c r="K1199" s="301">
        <v>20225217</v>
      </c>
      <c r="L1199" s="302">
        <v>1641</v>
      </c>
      <c r="M1199" s="301">
        <v>28166927</v>
      </c>
      <c r="N1199" s="302">
        <v>560</v>
      </c>
      <c r="O1199" s="301">
        <v>22599742</v>
      </c>
      <c r="P1199" s="302">
        <v>661</v>
      </c>
      <c r="Q1199" s="301">
        <v>4995757</v>
      </c>
      <c r="R1199" s="302">
        <v>531</v>
      </c>
      <c r="S1199" s="301">
        <v>4594164</v>
      </c>
      <c r="T1199" s="301">
        <f t="shared" si="18"/>
        <v>5226</v>
      </c>
      <c r="U1199" s="303">
        <v>660</v>
      </c>
    </row>
    <row r="1200" spans="1:21" x14ac:dyDescent="0.25">
      <c r="A1200" s="300">
        <v>830058272</v>
      </c>
      <c r="B1200" s="65" t="s">
        <v>1850</v>
      </c>
      <c r="C1200" s="65" t="s">
        <v>511</v>
      </c>
      <c r="D1200" s="65" t="s">
        <v>511</v>
      </c>
      <c r="E1200" s="65" t="s">
        <v>520</v>
      </c>
      <c r="F1200" s="65" t="s">
        <v>521</v>
      </c>
      <c r="G1200" s="65" t="s">
        <v>564</v>
      </c>
      <c r="H1200" s="296">
        <v>1199</v>
      </c>
      <c r="I1200" s="301">
        <v>26785824</v>
      </c>
      <c r="J1200" s="302">
        <v>797.5</v>
      </c>
      <c r="K1200" s="301">
        <v>15011306</v>
      </c>
      <c r="L1200" s="302">
        <v>1039</v>
      </c>
      <c r="M1200" s="301">
        <v>45623267</v>
      </c>
      <c r="N1200" s="302">
        <v>1289</v>
      </c>
      <c r="O1200" s="301">
        <v>9118579</v>
      </c>
      <c r="P1200" s="302">
        <v>669</v>
      </c>
      <c r="Q1200" s="301">
        <v>4925345</v>
      </c>
      <c r="R1200" s="302">
        <v>760</v>
      </c>
      <c r="S1200" s="301">
        <v>2904749</v>
      </c>
      <c r="T1200" s="301">
        <f t="shared" si="18"/>
        <v>5753.5</v>
      </c>
      <c r="U1200" s="303">
        <v>716</v>
      </c>
    </row>
    <row r="1201" spans="1:21" x14ac:dyDescent="0.25">
      <c r="A1201" s="300">
        <v>806015323</v>
      </c>
      <c r="B1201" s="65" t="s">
        <v>1851</v>
      </c>
      <c r="C1201" s="65" t="s">
        <v>620</v>
      </c>
      <c r="D1201" s="65" t="s">
        <v>621</v>
      </c>
      <c r="E1201" s="65" t="s">
        <v>520</v>
      </c>
      <c r="F1201" s="65" t="s">
        <v>521</v>
      </c>
      <c r="G1201" s="65" t="s">
        <v>690</v>
      </c>
      <c r="H1201" s="84">
        <v>1200</v>
      </c>
      <c r="I1201" s="301">
        <v>26749348</v>
      </c>
      <c r="J1201" s="302">
        <v>1057</v>
      </c>
      <c r="K1201" s="301">
        <v>10450599</v>
      </c>
      <c r="L1201" s="302">
        <v>3006</v>
      </c>
      <c r="M1201" s="301">
        <v>14132623</v>
      </c>
      <c r="N1201" s="302">
        <v>3468</v>
      </c>
      <c r="O1201" s="301">
        <v>2988570</v>
      </c>
      <c r="P1201" s="302">
        <v>2582</v>
      </c>
      <c r="Q1201" s="301">
        <v>957593</v>
      </c>
      <c r="R1201" s="302">
        <v>4824</v>
      </c>
      <c r="S1201" s="301">
        <v>223012</v>
      </c>
      <c r="T1201" s="301">
        <f t="shared" si="18"/>
        <v>16137</v>
      </c>
      <c r="U1201" s="303">
        <v>2032</v>
      </c>
    </row>
    <row r="1202" spans="1:21" x14ac:dyDescent="0.25">
      <c r="A1202" s="300">
        <v>830093262</v>
      </c>
      <c r="B1202" s="65" t="s">
        <v>1852</v>
      </c>
      <c r="C1202" s="65" t="s">
        <v>511</v>
      </c>
      <c r="D1202" s="65" t="s">
        <v>511</v>
      </c>
      <c r="E1202" s="65" t="s">
        <v>520</v>
      </c>
      <c r="F1202" s="65" t="s">
        <v>521</v>
      </c>
      <c r="G1202" s="65" t="s">
        <v>559</v>
      </c>
      <c r="H1202" s="296">
        <v>1201</v>
      </c>
      <c r="I1202" s="301">
        <v>26748255</v>
      </c>
      <c r="J1202" s="302">
        <v>713</v>
      </c>
      <c r="K1202" s="301">
        <v>17346287</v>
      </c>
      <c r="L1202" s="302">
        <v>1744</v>
      </c>
      <c r="M1202" s="301">
        <v>26291360</v>
      </c>
      <c r="N1202" s="302">
        <v>1064</v>
      </c>
      <c r="O1202" s="301">
        <v>11022676</v>
      </c>
      <c r="P1202" s="302">
        <v>359</v>
      </c>
      <c r="Q1202" s="301">
        <v>10500128</v>
      </c>
      <c r="R1202" s="302">
        <v>413</v>
      </c>
      <c r="S1202" s="301">
        <v>6436980</v>
      </c>
      <c r="T1202" s="301">
        <f t="shared" si="18"/>
        <v>5494</v>
      </c>
      <c r="U1202" s="303">
        <v>691</v>
      </c>
    </row>
    <row r="1203" spans="1:21" x14ac:dyDescent="0.25">
      <c r="A1203" s="300">
        <v>800186228</v>
      </c>
      <c r="B1203" s="65" t="s">
        <v>1853</v>
      </c>
      <c r="C1203" s="65" t="s">
        <v>511</v>
      </c>
      <c r="D1203" s="65" t="s">
        <v>511</v>
      </c>
      <c r="E1203" s="65" t="s">
        <v>520</v>
      </c>
      <c r="F1203" s="65" t="s">
        <v>521</v>
      </c>
      <c r="G1203" s="65" t="s">
        <v>668</v>
      </c>
      <c r="H1203" s="84">
        <v>1202</v>
      </c>
      <c r="I1203" s="301">
        <v>26739438</v>
      </c>
      <c r="J1203" s="302">
        <v>1030</v>
      </c>
      <c r="K1203" s="301">
        <v>10834620</v>
      </c>
      <c r="L1203" s="302">
        <v>987</v>
      </c>
      <c r="M1203" s="301">
        <v>48209046</v>
      </c>
      <c r="N1203" s="302">
        <v>988</v>
      </c>
      <c r="O1203" s="301">
        <v>11925892</v>
      </c>
      <c r="P1203" s="302">
        <v>1194</v>
      </c>
      <c r="Q1203" s="301">
        <v>2428406</v>
      </c>
      <c r="R1203" s="302">
        <v>4268</v>
      </c>
      <c r="S1203" s="301">
        <v>269144</v>
      </c>
      <c r="T1203" s="301">
        <f t="shared" si="18"/>
        <v>9669</v>
      </c>
      <c r="U1203" s="303">
        <v>1191</v>
      </c>
    </row>
    <row r="1204" spans="1:21" x14ac:dyDescent="0.25">
      <c r="A1204" s="300">
        <v>800207462</v>
      </c>
      <c r="B1204" s="65" t="s">
        <v>1854</v>
      </c>
      <c r="C1204" s="65" t="s">
        <v>547</v>
      </c>
      <c r="D1204" s="65" t="s">
        <v>544</v>
      </c>
      <c r="E1204" s="65" t="s">
        <v>520</v>
      </c>
      <c r="F1204" s="65" t="s">
        <v>521</v>
      </c>
      <c r="G1204" s="65" t="s">
        <v>624</v>
      </c>
      <c r="H1204" s="296">
        <v>1203</v>
      </c>
      <c r="I1204" s="301">
        <v>26711626</v>
      </c>
      <c r="J1204" s="302">
        <v>581.5</v>
      </c>
      <c r="K1204" s="301">
        <v>22412292</v>
      </c>
      <c r="L1204" s="302">
        <v>4831</v>
      </c>
      <c r="M1204" s="301">
        <v>7889859</v>
      </c>
      <c r="N1204" s="302">
        <v>1492</v>
      </c>
      <c r="O1204" s="301">
        <v>7889859</v>
      </c>
      <c r="P1204" s="302">
        <v>653</v>
      </c>
      <c r="Q1204" s="301">
        <v>5089141</v>
      </c>
      <c r="R1204" s="302">
        <v>440</v>
      </c>
      <c r="S1204" s="301">
        <v>6048309</v>
      </c>
      <c r="T1204" s="301">
        <f t="shared" si="18"/>
        <v>9200.5</v>
      </c>
      <c r="U1204" s="303">
        <v>1128</v>
      </c>
    </row>
    <row r="1205" spans="1:21" x14ac:dyDescent="0.25">
      <c r="A1205" s="300">
        <v>860076820</v>
      </c>
      <c r="B1205" s="65" t="s">
        <v>1855</v>
      </c>
      <c r="C1205" s="65" t="s">
        <v>511</v>
      </c>
      <c r="D1205" s="65" t="s">
        <v>511</v>
      </c>
      <c r="E1205" s="65" t="s">
        <v>520</v>
      </c>
      <c r="F1205" s="65" t="s">
        <v>521</v>
      </c>
      <c r="G1205" s="65" t="s">
        <v>926</v>
      </c>
      <c r="H1205" s="84">
        <v>1204</v>
      </c>
      <c r="I1205" s="301">
        <v>26661375</v>
      </c>
      <c r="J1205" s="302">
        <v>719</v>
      </c>
      <c r="K1205" s="301">
        <v>17158208</v>
      </c>
      <c r="L1205" s="302">
        <v>589</v>
      </c>
      <c r="M1205" s="301">
        <v>80642865</v>
      </c>
      <c r="N1205" s="302">
        <v>1078</v>
      </c>
      <c r="O1205" s="301">
        <v>10839959</v>
      </c>
      <c r="P1205" s="302">
        <v>2699</v>
      </c>
      <c r="Q1205" s="301">
        <v>899755</v>
      </c>
      <c r="R1205" s="302">
        <v>1447</v>
      </c>
      <c r="S1205" s="301">
        <v>1247177</v>
      </c>
      <c r="T1205" s="301">
        <f t="shared" si="18"/>
        <v>7736</v>
      </c>
      <c r="U1205" s="303">
        <v>939</v>
      </c>
    </row>
    <row r="1206" spans="1:21" x14ac:dyDescent="0.25">
      <c r="A1206" s="300">
        <v>890900145</v>
      </c>
      <c r="B1206" s="65" t="s">
        <v>1856</v>
      </c>
      <c r="C1206" s="65" t="s">
        <v>770</v>
      </c>
      <c r="D1206" s="65" t="s">
        <v>506</v>
      </c>
      <c r="E1206" s="65" t="s">
        <v>520</v>
      </c>
      <c r="F1206" s="65" t="s">
        <v>521</v>
      </c>
      <c r="G1206" s="65" t="s">
        <v>648</v>
      </c>
      <c r="H1206" s="296">
        <v>1205</v>
      </c>
      <c r="I1206" s="301">
        <v>26625150</v>
      </c>
      <c r="J1206" s="302">
        <v>604.5</v>
      </c>
      <c r="K1206" s="301">
        <v>21372296</v>
      </c>
      <c r="L1206" s="302">
        <v>1851</v>
      </c>
      <c r="M1206" s="301">
        <v>24710853</v>
      </c>
      <c r="N1206" s="302">
        <v>1790</v>
      </c>
      <c r="O1206" s="301">
        <v>6599144</v>
      </c>
      <c r="P1206" s="302">
        <v>1960</v>
      </c>
      <c r="Q1206" s="301">
        <v>1367905</v>
      </c>
      <c r="R1206" s="302">
        <v>3090</v>
      </c>
      <c r="S1206" s="301">
        <v>440069</v>
      </c>
      <c r="T1206" s="301">
        <f t="shared" si="18"/>
        <v>10500.5</v>
      </c>
      <c r="U1206" s="303">
        <v>1295</v>
      </c>
    </row>
    <row r="1207" spans="1:21" x14ac:dyDescent="0.25">
      <c r="A1207" s="300">
        <v>860046378</v>
      </c>
      <c r="B1207" s="65" t="s">
        <v>1857</v>
      </c>
      <c r="C1207" s="65" t="s">
        <v>511</v>
      </c>
      <c r="D1207" s="65" t="s">
        <v>511</v>
      </c>
      <c r="E1207" s="65" t="s">
        <v>520</v>
      </c>
      <c r="F1207" s="65" t="s">
        <v>521</v>
      </c>
      <c r="G1207" s="65" t="s">
        <v>525</v>
      </c>
      <c r="H1207" s="84">
        <v>1206</v>
      </c>
      <c r="I1207" s="301">
        <v>26622537</v>
      </c>
      <c r="J1207" s="302">
        <v>543</v>
      </c>
      <c r="K1207" s="301">
        <v>24472958</v>
      </c>
      <c r="L1207" s="302">
        <v>5882</v>
      </c>
      <c r="M1207" s="301">
        <v>5873457</v>
      </c>
      <c r="N1207" s="302">
        <v>6583</v>
      </c>
      <c r="O1207" s="301">
        <v>1316088</v>
      </c>
      <c r="P1207" s="302">
        <v>5595</v>
      </c>
      <c r="Q1207" s="301">
        <v>311281</v>
      </c>
      <c r="R1207" s="302">
        <v>3388</v>
      </c>
      <c r="S1207" s="301">
        <v>380890</v>
      </c>
      <c r="T1207" s="301">
        <f t="shared" si="18"/>
        <v>23197</v>
      </c>
      <c r="U1207" s="303">
        <v>2979</v>
      </c>
    </row>
    <row r="1208" spans="1:21" x14ac:dyDescent="0.25">
      <c r="A1208" s="300">
        <v>800034825</v>
      </c>
      <c r="B1208" s="65" t="s">
        <v>1858</v>
      </c>
      <c r="C1208" s="65" t="s">
        <v>620</v>
      </c>
      <c r="D1208" s="65" t="s">
        <v>621</v>
      </c>
      <c r="E1208" s="65" t="s">
        <v>520</v>
      </c>
      <c r="F1208" s="65" t="s">
        <v>521</v>
      </c>
      <c r="G1208" s="65" t="s">
        <v>525</v>
      </c>
      <c r="H1208" s="296">
        <v>1207</v>
      </c>
      <c r="I1208" s="301">
        <v>26586567</v>
      </c>
      <c r="J1208" s="302">
        <v>877.5</v>
      </c>
      <c r="K1208" s="301">
        <v>13241721</v>
      </c>
      <c r="L1208" s="302">
        <v>790</v>
      </c>
      <c r="M1208" s="301">
        <v>61092762</v>
      </c>
      <c r="N1208" s="302">
        <v>1373</v>
      </c>
      <c r="O1208" s="301">
        <v>8565800</v>
      </c>
      <c r="P1208" s="302">
        <v>2198</v>
      </c>
      <c r="Q1208" s="301">
        <v>1191538</v>
      </c>
      <c r="R1208" s="302">
        <v>3575</v>
      </c>
      <c r="S1208" s="301">
        <v>352268</v>
      </c>
      <c r="T1208" s="301">
        <f t="shared" si="18"/>
        <v>10020.5</v>
      </c>
      <c r="U1208" s="303">
        <v>1242</v>
      </c>
    </row>
    <row r="1209" spans="1:21" x14ac:dyDescent="0.25">
      <c r="A1209" s="300">
        <v>830022462</v>
      </c>
      <c r="B1209" s="65" t="s">
        <v>1859</v>
      </c>
      <c r="C1209" s="65" t="s">
        <v>511</v>
      </c>
      <c r="D1209" s="65" t="s">
        <v>511</v>
      </c>
      <c r="E1209" s="65" t="s">
        <v>520</v>
      </c>
      <c r="F1209" s="65" t="s">
        <v>521</v>
      </c>
      <c r="G1209" s="65" t="s">
        <v>605</v>
      </c>
      <c r="H1209" s="84">
        <v>1208</v>
      </c>
      <c r="I1209" s="301">
        <v>26569550</v>
      </c>
      <c r="J1209" s="302">
        <v>808</v>
      </c>
      <c r="K1209" s="301">
        <v>14693458</v>
      </c>
      <c r="L1209" s="302">
        <v>663</v>
      </c>
      <c r="M1209" s="301">
        <v>72428707</v>
      </c>
      <c r="N1209" s="302">
        <v>542</v>
      </c>
      <c r="O1209" s="301">
        <v>23358024</v>
      </c>
      <c r="P1209" s="302">
        <v>333</v>
      </c>
      <c r="Q1209" s="301">
        <v>11657346</v>
      </c>
      <c r="R1209" s="302">
        <v>424</v>
      </c>
      <c r="S1209" s="301">
        <v>6253557</v>
      </c>
      <c r="T1209" s="301">
        <f t="shared" si="18"/>
        <v>3978</v>
      </c>
      <c r="U1209" s="303">
        <v>527</v>
      </c>
    </row>
    <row r="1210" spans="1:21" x14ac:dyDescent="0.25">
      <c r="A1210" s="300">
        <v>830111367</v>
      </c>
      <c r="B1210" s="65" t="s">
        <v>1860</v>
      </c>
      <c r="C1210" s="65" t="s">
        <v>511</v>
      </c>
      <c r="D1210" s="65" t="s">
        <v>511</v>
      </c>
      <c r="E1210" s="65" t="s">
        <v>520</v>
      </c>
      <c r="F1210" s="65" t="s">
        <v>521</v>
      </c>
      <c r="G1210" s="65" t="s">
        <v>564</v>
      </c>
      <c r="H1210" s="296">
        <v>1209</v>
      </c>
      <c r="I1210" s="301">
        <v>26556268</v>
      </c>
      <c r="J1210" s="302">
        <v>683.5</v>
      </c>
      <c r="K1210" s="301">
        <v>18211938</v>
      </c>
      <c r="L1210" s="302">
        <v>1578</v>
      </c>
      <c r="M1210" s="301">
        <v>29757720</v>
      </c>
      <c r="N1210" s="302">
        <v>2430</v>
      </c>
      <c r="O1210" s="301">
        <v>4627049</v>
      </c>
      <c r="P1210" s="302">
        <v>1562</v>
      </c>
      <c r="Q1210" s="301">
        <v>1783826</v>
      </c>
      <c r="R1210" s="302">
        <v>1760</v>
      </c>
      <c r="S1210" s="301">
        <v>955715</v>
      </c>
      <c r="T1210" s="301">
        <f t="shared" si="18"/>
        <v>9222.5</v>
      </c>
      <c r="U1210" s="303">
        <v>1132</v>
      </c>
    </row>
    <row r="1211" spans="1:21" x14ac:dyDescent="0.25">
      <c r="A1211" s="300">
        <v>830029499</v>
      </c>
      <c r="B1211" s="65" t="s">
        <v>1861</v>
      </c>
      <c r="C1211" s="65" t="s">
        <v>511</v>
      </c>
      <c r="D1211" s="65" t="s">
        <v>511</v>
      </c>
      <c r="E1211" s="65" t="s">
        <v>520</v>
      </c>
      <c r="F1211" s="65" t="s">
        <v>521</v>
      </c>
      <c r="G1211" s="65" t="s">
        <v>724</v>
      </c>
      <c r="H1211" s="84">
        <v>1210</v>
      </c>
      <c r="I1211" s="301">
        <v>26495882</v>
      </c>
      <c r="J1211" s="302">
        <v>2192</v>
      </c>
      <c r="K1211" s="301">
        <v>3787003</v>
      </c>
      <c r="L1211" s="302">
        <v>666</v>
      </c>
      <c r="M1211" s="301">
        <v>72244856</v>
      </c>
      <c r="N1211" s="302">
        <v>585</v>
      </c>
      <c r="O1211" s="301">
        <v>21595696</v>
      </c>
      <c r="P1211" s="302">
        <v>865</v>
      </c>
      <c r="Q1211" s="301">
        <v>3592158</v>
      </c>
      <c r="R1211" s="302">
        <v>1105</v>
      </c>
      <c r="S1211" s="301">
        <v>1728065</v>
      </c>
      <c r="T1211" s="301">
        <f t="shared" si="18"/>
        <v>6623</v>
      </c>
      <c r="U1211" s="303">
        <v>816</v>
      </c>
    </row>
    <row r="1212" spans="1:21" x14ac:dyDescent="0.25">
      <c r="A1212" s="300">
        <v>860022128</v>
      </c>
      <c r="B1212" s="65" t="s">
        <v>1862</v>
      </c>
      <c r="C1212" s="65" t="s">
        <v>511</v>
      </c>
      <c r="D1212" s="65" t="s">
        <v>511</v>
      </c>
      <c r="E1212" s="65" t="s">
        <v>520</v>
      </c>
      <c r="F1212" s="65" t="s">
        <v>521</v>
      </c>
      <c r="G1212" s="65" t="s">
        <v>813</v>
      </c>
      <c r="H1212" s="296">
        <v>1211</v>
      </c>
      <c r="I1212" s="301">
        <v>26488133</v>
      </c>
      <c r="J1212" s="302">
        <v>1526</v>
      </c>
      <c r="K1212" s="301">
        <v>6327093</v>
      </c>
      <c r="L1212" s="302">
        <v>1112</v>
      </c>
      <c r="M1212" s="301">
        <v>42742201</v>
      </c>
      <c r="N1212" s="302">
        <v>1627</v>
      </c>
      <c r="O1212" s="301">
        <v>7256112</v>
      </c>
      <c r="P1212" s="302">
        <v>1614</v>
      </c>
      <c r="Q1212" s="301">
        <v>1718002</v>
      </c>
      <c r="R1212" s="302">
        <v>3257</v>
      </c>
      <c r="S1212" s="301">
        <v>406345</v>
      </c>
      <c r="T1212" s="301">
        <f t="shared" si="18"/>
        <v>10347</v>
      </c>
      <c r="U1212" s="303">
        <v>1278</v>
      </c>
    </row>
    <row r="1213" spans="1:21" x14ac:dyDescent="0.25">
      <c r="A1213" s="300">
        <v>860016767</v>
      </c>
      <c r="B1213" s="65" t="s">
        <v>1863</v>
      </c>
      <c r="C1213" s="65" t="s">
        <v>511</v>
      </c>
      <c r="D1213" s="65" t="s">
        <v>511</v>
      </c>
      <c r="E1213" s="65" t="s">
        <v>520</v>
      </c>
      <c r="F1213" s="65" t="s">
        <v>521</v>
      </c>
      <c r="G1213" s="65" t="s">
        <v>545</v>
      </c>
      <c r="H1213" s="84">
        <v>1212</v>
      </c>
      <c r="I1213" s="301">
        <v>26480788</v>
      </c>
      <c r="J1213" s="302">
        <v>602</v>
      </c>
      <c r="K1213" s="301">
        <v>21498295</v>
      </c>
      <c r="L1213" s="302">
        <v>1970</v>
      </c>
      <c r="M1213" s="301">
        <v>23103704</v>
      </c>
      <c r="N1213" s="302">
        <v>1711</v>
      </c>
      <c r="O1213" s="301">
        <v>6914007</v>
      </c>
      <c r="P1213" s="302">
        <v>4443</v>
      </c>
      <c r="Q1213" s="301">
        <v>446453</v>
      </c>
      <c r="R1213" s="302">
        <v>4662</v>
      </c>
      <c r="S1213" s="301">
        <v>233770</v>
      </c>
      <c r="T1213" s="301">
        <f t="shared" si="18"/>
        <v>14600</v>
      </c>
      <c r="U1213" s="303">
        <v>1834</v>
      </c>
    </row>
    <row r="1214" spans="1:21" x14ac:dyDescent="0.25">
      <c r="A1214" s="300">
        <v>800051319</v>
      </c>
      <c r="B1214" s="65" t="s">
        <v>1864</v>
      </c>
      <c r="C1214" s="65" t="s">
        <v>580</v>
      </c>
      <c r="D1214" s="65" t="s">
        <v>506</v>
      </c>
      <c r="E1214" s="65" t="s">
        <v>520</v>
      </c>
      <c r="F1214" s="65" t="s">
        <v>521</v>
      </c>
      <c r="G1214" s="65" t="s">
        <v>564</v>
      </c>
      <c r="H1214" s="296">
        <v>1213</v>
      </c>
      <c r="I1214" s="301">
        <v>26480691</v>
      </c>
      <c r="J1214" s="302">
        <v>1051</v>
      </c>
      <c r="K1214" s="301">
        <v>10517894</v>
      </c>
      <c r="L1214" s="302">
        <v>1693</v>
      </c>
      <c r="M1214" s="301">
        <v>27321452</v>
      </c>
      <c r="N1214" s="302">
        <v>1280</v>
      </c>
      <c r="O1214" s="301">
        <v>9183766</v>
      </c>
      <c r="P1214" s="302">
        <v>3418</v>
      </c>
      <c r="Q1214" s="301">
        <v>651608</v>
      </c>
      <c r="R1214" s="302">
        <v>3410</v>
      </c>
      <c r="S1214" s="301">
        <v>377964</v>
      </c>
      <c r="T1214" s="301">
        <f t="shared" si="18"/>
        <v>12065</v>
      </c>
      <c r="U1214" s="303">
        <v>1497</v>
      </c>
    </row>
    <row r="1215" spans="1:21" x14ac:dyDescent="0.25">
      <c r="A1215" s="300">
        <v>860403972</v>
      </c>
      <c r="B1215" s="65" t="s">
        <v>1865</v>
      </c>
      <c r="C1215" s="65" t="s">
        <v>511</v>
      </c>
      <c r="D1215" s="65" t="s">
        <v>511</v>
      </c>
      <c r="E1215" s="65" t="s">
        <v>520</v>
      </c>
      <c r="F1215" s="65" t="s">
        <v>521</v>
      </c>
      <c r="G1215" s="65" t="s">
        <v>926</v>
      </c>
      <c r="H1215" s="84">
        <v>1214</v>
      </c>
      <c r="I1215" s="301">
        <v>26463307</v>
      </c>
      <c r="J1215" s="302">
        <v>671.5</v>
      </c>
      <c r="K1215" s="301">
        <v>18643671</v>
      </c>
      <c r="L1215" s="302">
        <v>661</v>
      </c>
      <c r="M1215" s="301">
        <v>72775916</v>
      </c>
      <c r="N1215" s="302">
        <v>1002</v>
      </c>
      <c r="O1215" s="301">
        <v>11797542</v>
      </c>
      <c r="P1215" s="302">
        <v>714</v>
      </c>
      <c r="Q1215" s="301">
        <v>4522815</v>
      </c>
      <c r="R1215" s="302">
        <v>680</v>
      </c>
      <c r="S1215" s="301">
        <v>3335909</v>
      </c>
      <c r="T1215" s="301">
        <f t="shared" si="18"/>
        <v>4942.5</v>
      </c>
      <c r="U1215" s="303">
        <v>639</v>
      </c>
    </row>
    <row r="1216" spans="1:21" x14ac:dyDescent="0.25">
      <c r="A1216" s="300">
        <v>802005075</v>
      </c>
      <c r="B1216" s="65" t="s">
        <v>1866</v>
      </c>
      <c r="C1216" s="65" t="s">
        <v>940</v>
      </c>
      <c r="D1216" s="65" t="s">
        <v>941</v>
      </c>
      <c r="E1216" s="65" t="s">
        <v>520</v>
      </c>
      <c r="F1216" s="65" t="s">
        <v>521</v>
      </c>
      <c r="G1216" s="65" t="s">
        <v>525</v>
      </c>
      <c r="H1216" s="296">
        <v>1215</v>
      </c>
      <c r="I1216" s="301">
        <v>26449636</v>
      </c>
      <c r="J1216" s="302">
        <v>770</v>
      </c>
      <c r="K1216" s="301">
        <v>15704839</v>
      </c>
      <c r="L1216" s="302">
        <v>1146</v>
      </c>
      <c r="M1216" s="301">
        <v>41689322</v>
      </c>
      <c r="N1216" s="302">
        <v>2378</v>
      </c>
      <c r="O1216" s="301">
        <v>4720503</v>
      </c>
      <c r="P1216" s="302">
        <v>2093</v>
      </c>
      <c r="Q1216" s="301">
        <v>1269762</v>
      </c>
      <c r="R1216" s="302">
        <v>1874</v>
      </c>
      <c r="S1216" s="301">
        <v>877747</v>
      </c>
      <c r="T1216" s="301">
        <f t="shared" si="18"/>
        <v>9476</v>
      </c>
      <c r="U1216" s="303">
        <v>1161</v>
      </c>
    </row>
    <row r="1217" spans="1:21" x14ac:dyDescent="0.25">
      <c r="A1217" s="300">
        <v>830038262</v>
      </c>
      <c r="B1217" s="65" t="s">
        <v>1867</v>
      </c>
      <c r="C1217" s="65" t="s">
        <v>511</v>
      </c>
      <c r="D1217" s="65" t="s">
        <v>511</v>
      </c>
      <c r="E1217" s="65" t="s">
        <v>520</v>
      </c>
      <c r="F1217" s="65" t="s">
        <v>521</v>
      </c>
      <c r="G1217" s="65" t="s">
        <v>1235</v>
      </c>
      <c r="H1217" s="84">
        <v>1216</v>
      </c>
      <c r="I1217" s="301">
        <v>26368171</v>
      </c>
      <c r="J1217" s="302">
        <v>523</v>
      </c>
      <c r="K1217" s="301">
        <v>25626830</v>
      </c>
      <c r="L1217" s="302">
        <v>6365</v>
      </c>
      <c r="M1217" s="301">
        <v>5170190</v>
      </c>
      <c r="N1217" s="302">
        <v>3993</v>
      </c>
      <c r="O1217" s="301">
        <v>2537847</v>
      </c>
      <c r="P1217" s="302">
        <v>3884</v>
      </c>
      <c r="Q1217" s="301">
        <v>546488</v>
      </c>
      <c r="R1217" s="302">
        <v>2968</v>
      </c>
      <c r="S1217" s="301">
        <v>465446</v>
      </c>
      <c r="T1217" s="301">
        <f t="shared" si="18"/>
        <v>18949</v>
      </c>
      <c r="U1217" s="303">
        <v>2396</v>
      </c>
    </row>
    <row r="1218" spans="1:21" x14ac:dyDescent="0.25">
      <c r="A1218" s="300">
        <v>816004998</v>
      </c>
      <c r="B1218" s="65" t="s">
        <v>1868</v>
      </c>
      <c r="C1218" s="65" t="s">
        <v>780</v>
      </c>
      <c r="D1218" s="65" t="s">
        <v>781</v>
      </c>
      <c r="E1218" s="65" t="s">
        <v>520</v>
      </c>
      <c r="F1218" s="65" t="s">
        <v>521</v>
      </c>
      <c r="G1218" s="65" t="s">
        <v>564</v>
      </c>
      <c r="H1218" s="296">
        <v>1217</v>
      </c>
      <c r="I1218" s="301">
        <v>26343306</v>
      </c>
      <c r="J1218" s="302">
        <v>1515.5</v>
      </c>
      <c r="K1218" s="301">
        <v>6390511</v>
      </c>
      <c r="L1218" s="302">
        <v>1404</v>
      </c>
      <c r="M1218" s="301">
        <v>33813838</v>
      </c>
      <c r="N1218" s="302">
        <v>1528</v>
      </c>
      <c r="O1218" s="301">
        <v>7760258</v>
      </c>
      <c r="P1218" s="302">
        <v>3001</v>
      </c>
      <c r="Q1218" s="301">
        <v>782895</v>
      </c>
      <c r="R1218" s="302">
        <v>3216</v>
      </c>
      <c r="S1218" s="301">
        <v>414496</v>
      </c>
      <c r="T1218" s="301">
        <f t="shared" ref="T1218:T1281" si="19">SUM(H1218+J1218+L1218+N1218+P1218+R1218)</f>
        <v>11881.5</v>
      </c>
      <c r="U1218" s="303">
        <v>1471</v>
      </c>
    </row>
    <row r="1219" spans="1:21" x14ac:dyDescent="0.25">
      <c r="A1219" s="300">
        <v>860037740</v>
      </c>
      <c r="B1219" s="65" t="s">
        <v>1869</v>
      </c>
      <c r="C1219" s="65" t="s">
        <v>511</v>
      </c>
      <c r="D1219" s="65" t="s">
        <v>511</v>
      </c>
      <c r="E1219" s="65" t="s">
        <v>520</v>
      </c>
      <c r="F1219" s="65" t="s">
        <v>521</v>
      </c>
      <c r="G1219" s="65" t="s">
        <v>564</v>
      </c>
      <c r="H1219" s="84">
        <v>1218</v>
      </c>
      <c r="I1219" s="301">
        <v>26327243</v>
      </c>
      <c r="J1219" s="302">
        <v>1126.5</v>
      </c>
      <c r="K1219" s="301">
        <v>9535045</v>
      </c>
      <c r="L1219" s="302">
        <v>1484</v>
      </c>
      <c r="M1219" s="301">
        <v>31681381</v>
      </c>
      <c r="N1219" s="302">
        <v>1385</v>
      </c>
      <c r="O1219" s="301">
        <v>8451846</v>
      </c>
      <c r="P1219" s="302">
        <v>1123</v>
      </c>
      <c r="Q1219" s="301">
        <v>2645985</v>
      </c>
      <c r="R1219" s="302">
        <v>1429</v>
      </c>
      <c r="S1219" s="301">
        <v>1266418</v>
      </c>
      <c r="T1219" s="301">
        <f t="shared" si="19"/>
        <v>7765.5</v>
      </c>
      <c r="U1219" s="303">
        <v>945</v>
      </c>
    </row>
    <row r="1220" spans="1:21" x14ac:dyDescent="0.25">
      <c r="A1220" s="300">
        <v>860028171</v>
      </c>
      <c r="B1220" s="65" t="s">
        <v>1870</v>
      </c>
      <c r="C1220" s="65" t="s">
        <v>511</v>
      </c>
      <c r="D1220" s="65" t="s">
        <v>511</v>
      </c>
      <c r="E1220" s="65" t="s">
        <v>520</v>
      </c>
      <c r="F1220" s="65" t="s">
        <v>521</v>
      </c>
      <c r="G1220" s="65" t="s">
        <v>618</v>
      </c>
      <c r="H1220" s="296">
        <v>1219</v>
      </c>
      <c r="I1220" s="301">
        <v>26321100</v>
      </c>
      <c r="J1220" s="302">
        <v>945.5</v>
      </c>
      <c r="K1220" s="301">
        <v>12071276</v>
      </c>
      <c r="L1220" s="302">
        <v>686</v>
      </c>
      <c r="M1220" s="301">
        <v>70246023</v>
      </c>
      <c r="N1220" s="302">
        <v>985</v>
      </c>
      <c r="O1220" s="301">
        <v>11991550</v>
      </c>
      <c r="P1220" s="302">
        <v>563</v>
      </c>
      <c r="Q1220" s="301">
        <v>6000216</v>
      </c>
      <c r="R1220" s="302">
        <v>612</v>
      </c>
      <c r="S1220" s="301">
        <v>3771057</v>
      </c>
      <c r="T1220" s="301">
        <f t="shared" si="19"/>
        <v>5010.5</v>
      </c>
      <c r="U1220" s="303">
        <v>643</v>
      </c>
    </row>
    <row r="1221" spans="1:21" x14ac:dyDescent="0.25">
      <c r="A1221" s="300">
        <v>800150267</v>
      </c>
      <c r="B1221" s="65" t="s">
        <v>1871</v>
      </c>
      <c r="C1221" s="65" t="s">
        <v>543</v>
      </c>
      <c r="D1221" s="65" t="s">
        <v>544</v>
      </c>
      <c r="E1221" s="65" t="s">
        <v>520</v>
      </c>
      <c r="F1221" s="65" t="s">
        <v>521</v>
      </c>
      <c r="G1221" s="65" t="s">
        <v>556</v>
      </c>
      <c r="H1221" s="84">
        <v>1220</v>
      </c>
      <c r="I1221" s="301">
        <v>26229795</v>
      </c>
      <c r="J1221" s="302">
        <v>893</v>
      </c>
      <c r="K1221" s="301">
        <v>12879673</v>
      </c>
      <c r="L1221" s="302">
        <v>1630</v>
      </c>
      <c r="M1221" s="301">
        <v>28418254</v>
      </c>
      <c r="N1221" s="302">
        <v>1583</v>
      </c>
      <c r="O1221" s="301">
        <v>7474808</v>
      </c>
      <c r="P1221" s="302">
        <v>1188</v>
      </c>
      <c r="Q1221" s="301">
        <v>2439100</v>
      </c>
      <c r="R1221" s="302">
        <v>2272</v>
      </c>
      <c r="S1221" s="301">
        <v>664216</v>
      </c>
      <c r="T1221" s="301">
        <f t="shared" si="19"/>
        <v>8786</v>
      </c>
      <c r="U1221" s="303">
        <v>1074</v>
      </c>
    </row>
    <row r="1222" spans="1:21" x14ac:dyDescent="0.25">
      <c r="A1222" s="300">
        <v>860401746</v>
      </c>
      <c r="B1222" s="65" t="s">
        <v>1872</v>
      </c>
      <c r="C1222" s="65" t="s">
        <v>511</v>
      </c>
      <c r="D1222" s="65" t="s">
        <v>511</v>
      </c>
      <c r="E1222" s="65" t="s">
        <v>520</v>
      </c>
      <c r="F1222" s="65" t="s">
        <v>521</v>
      </c>
      <c r="G1222" s="65" t="s">
        <v>571</v>
      </c>
      <c r="H1222" s="296">
        <v>1221</v>
      </c>
      <c r="I1222" s="301">
        <v>26192276</v>
      </c>
      <c r="J1222" s="302">
        <v>816</v>
      </c>
      <c r="K1222" s="301">
        <v>14476079</v>
      </c>
      <c r="L1222" s="302">
        <v>1626</v>
      </c>
      <c r="M1222" s="301">
        <v>28472726</v>
      </c>
      <c r="N1222" s="302">
        <v>2861</v>
      </c>
      <c r="O1222" s="301">
        <v>3769225</v>
      </c>
      <c r="P1222" s="302">
        <v>1975</v>
      </c>
      <c r="Q1222" s="301">
        <v>1356538</v>
      </c>
      <c r="R1222" s="302">
        <v>3372</v>
      </c>
      <c r="S1222" s="301">
        <v>382727</v>
      </c>
      <c r="T1222" s="301">
        <f t="shared" si="19"/>
        <v>11871</v>
      </c>
      <c r="U1222" s="303">
        <v>1469</v>
      </c>
    </row>
    <row r="1223" spans="1:21" x14ac:dyDescent="0.25">
      <c r="A1223" s="300">
        <v>890212985</v>
      </c>
      <c r="B1223" s="65" t="s">
        <v>1873</v>
      </c>
      <c r="C1223" s="65" t="s">
        <v>511</v>
      </c>
      <c r="D1223" s="65" t="s">
        <v>511</v>
      </c>
      <c r="E1223" s="65" t="s">
        <v>520</v>
      </c>
      <c r="F1223" s="65" t="s">
        <v>521</v>
      </c>
      <c r="G1223" s="65" t="s">
        <v>926</v>
      </c>
      <c r="H1223" s="84">
        <v>1222</v>
      </c>
      <c r="I1223" s="301">
        <v>26176728</v>
      </c>
      <c r="J1223" s="302">
        <v>1103</v>
      </c>
      <c r="K1223" s="301">
        <v>9763653</v>
      </c>
      <c r="L1223" s="302">
        <v>671</v>
      </c>
      <c r="M1223" s="301">
        <v>71912422</v>
      </c>
      <c r="N1223" s="302">
        <v>1197</v>
      </c>
      <c r="O1223" s="301">
        <v>9737803</v>
      </c>
      <c r="P1223" s="302">
        <v>9341</v>
      </c>
      <c r="Q1223" s="301">
        <v>107576</v>
      </c>
      <c r="R1223" s="302">
        <v>2206</v>
      </c>
      <c r="S1223" s="301">
        <v>697910</v>
      </c>
      <c r="T1223" s="301">
        <f t="shared" si="19"/>
        <v>15740</v>
      </c>
      <c r="U1223" s="303">
        <v>1982</v>
      </c>
    </row>
    <row r="1224" spans="1:21" x14ac:dyDescent="0.25">
      <c r="A1224" s="300">
        <v>860001300</v>
      </c>
      <c r="B1224" s="65" t="s">
        <v>1874</v>
      </c>
      <c r="C1224" s="65" t="s">
        <v>511</v>
      </c>
      <c r="D1224" s="65" t="s">
        <v>511</v>
      </c>
      <c r="E1224" s="65" t="s">
        <v>520</v>
      </c>
      <c r="F1224" s="65" t="s">
        <v>521</v>
      </c>
      <c r="G1224" s="65" t="s">
        <v>675</v>
      </c>
      <c r="H1224" s="296">
        <v>1223</v>
      </c>
      <c r="I1224" s="301">
        <v>26110109</v>
      </c>
      <c r="J1224" s="302">
        <v>762</v>
      </c>
      <c r="K1224" s="301">
        <v>15885652</v>
      </c>
      <c r="L1224" s="302">
        <v>1544</v>
      </c>
      <c r="M1224" s="301">
        <v>30526763</v>
      </c>
      <c r="N1224" s="302">
        <v>1015</v>
      </c>
      <c r="O1224" s="301">
        <v>11674922</v>
      </c>
      <c r="P1224" s="302">
        <v>972</v>
      </c>
      <c r="Q1224" s="301">
        <v>3122409</v>
      </c>
      <c r="R1224" s="302">
        <v>810</v>
      </c>
      <c r="S1224" s="301">
        <v>2625372</v>
      </c>
      <c r="T1224" s="301">
        <f t="shared" si="19"/>
        <v>6326</v>
      </c>
      <c r="U1224" s="303">
        <v>774</v>
      </c>
    </row>
    <row r="1225" spans="1:21" x14ac:dyDescent="0.25">
      <c r="A1225" s="300">
        <v>819001667</v>
      </c>
      <c r="B1225" s="65" t="s">
        <v>1875</v>
      </c>
      <c r="C1225" s="65" t="s">
        <v>620</v>
      </c>
      <c r="D1225" s="65" t="s">
        <v>621</v>
      </c>
      <c r="E1225" s="65" t="s">
        <v>520</v>
      </c>
      <c r="F1225" s="65" t="s">
        <v>521</v>
      </c>
      <c r="G1225" s="65" t="s">
        <v>564</v>
      </c>
      <c r="H1225" s="84">
        <v>1224</v>
      </c>
      <c r="I1225" s="301">
        <v>25986842</v>
      </c>
      <c r="J1225" s="302">
        <v>1456.5</v>
      </c>
      <c r="K1225" s="301">
        <v>6762656</v>
      </c>
      <c r="L1225" s="302">
        <v>249</v>
      </c>
      <c r="M1225" s="301">
        <v>171306944</v>
      </c>
      <c r="N1225" s="302">
        <v>1699</v>
      </c>
      <c r="O1225" s="301">
        <v>6968359</v>
      </c>
      <c r="P1225" s="302">
        <v>1161</v>
      </c>
      <c r="Q1225" s="301">
        <v>2520982</v>
      </c>
      <c r="R1225" s="302">
        <v>1641</v>
      </c>
      <c r="S1225" s="301">
        <v>1046214</v>
      </c>
      <c r="T1225" s="301">
        <f t="shared" si="19"/>
        <v>7430.5</v>
      </c>
      <c r="U1225" s="303">
        <v>904</v>
      </c>
    </row>
    <row r="1226" spans="1:21" x14ac:dyDescent="0.25">
      <c r="A1226" s="300">
        <v>800134371</v>
      </c>
      <c r="B1226" s="65" t="s">
        <v>1876</v>
      </c>
      <c r="C1226" s="65" t="s">
        <v>580</v>
      </c>
      <c r="D1226" s="65" t="s">
        <v>506</v>
      </c>
      <c r="E1226" s="65" t="s">
        <v>520</v>
      </c>
      <c r="F1226" s="65" t="s">
        <v>521</v>
      </c>
      <c r="G1226" s="65" t="s">
        <v>564</v>
      </c>
      <c r="H1226" s="296">
        <v>1225</v>
      </c>
      <c r="I1226" s="301">
        <v>25933073</v>
      </c>
      <c r="J1226" s="302">
        <v>1457.5</v>
      </c>
      <c r="K1226" s="301">
        <v>6755992</v>
      </c>
      <c r="L1226" s="302">
        <v>1064</v>
      </c>
      <c r="M1226" s="301">
        <v>44682778</v>
      </c>
      <c r="N1226" s="302">
        <v>1264</v>
      </c>
      <c r="O1226" s="301">
        <v>9285593</v>
      </c>
      <c r="P1226" s="302">
        <v>571</v>
      </c>
      <c r="Q1226" s="301">
        <v>5895380</v>
      </c>
      <c r="R1226" s="302">
        <v>727</v>
      </c>
      <c r="S1226" s="301">
        <v>3129177</v>
      </c>
      <c r="T1226" s="301">
        <f t="shared" si="19"/>
        <v>6308.5</v>
      </c>
      <c r="U1226" s="303">
        <v>771</v>
      </c>
    </row>
    <row r="1227" spans="1:21" x14ac:dyDescent="0.25">
      <c r="A1227" s="300">
        <v>800021013</v>
      </c>
      <c r="B1227" s="65" t="s">
        <v>1877</v>
      </c>
      <c r="C1227" s="65" t="s">
        <v>770</v>
      </c>
      <c r="D1227" s="65" t="s">
        <v>506</v>
      </c>
      <c r="E1227" s="65" t="s">
        <v>520</v>
      </c>
      <c r="F1227" s="65" t="s">
        <v>521</v>
      </c>
      <c r="G1227" s="65" t="s">
        <v>648</v>
      </c>
      <c r="H1227" s="84">
        <v>1226</v>
      </c>
      <c r="I1227" s="301">
        <v>25856135</v>
      </c>
      <c r="J1227" s="302">
        <v>1223</v>
      </c>
      <c r="K1227" s="301">
        <v>8537280</v>
      </c>
      <c r="L1227" s="302">
        <v>1491</v>
      </c>
      <c r="M1227" s="301">
        <v>31560227</v>
      </c>
      <c r="N1227" s="302">
        <v>1597</v>
      </c>
      <c r="O1227" s="301">
        <v>7408174</v>
      </c>
      <c r="P1227" s="302">
        <v>1345</v>
      </c>
      <c r="Q1227" s="301">
        <v>2117434</v>
      </c>
      <c r="R1227" s="302">
        <v>3534</v>
      </c>
      <c r="S1227" s="301">
        <v>357921</v>
      </c>
      <c r="T1227" s="301">
        <f t="shared" si="19"/>
        <v>10416</v>
      </c>
      <c r="U1227" s="303">
        <v>1285</v>
      </c>
    </row>
    <row r="1228" spans="1:21" x14ac:dyDescent="0.25">
      <c r="A1228" s="300">
        <v>890304140</v>
      </c>
      <c r="B1228" s="65" t="s">
        <v>1878</v>
      </c>
      <c r="C1228" s="65" t="s">
        <v>547</v>
      </c>
      <c r="D1228" s="65" t="s">
        <v>544</v>
      </c>
      <c r="E1228" s="65" t="s">
        <v>520</v>
      </c>
      <c r="F1228" s="65" t="s">
        <v>521</v>
      </c>
      <c r="G1228" s="65" t="s">
        <v>556</v>
      </c>
      <c r="H1228" s="296">
        <v>1227</v>
      </c>
      <c r="I1228" s="301">
        <v>25794500</v>
      </c>
      <c r="J1228" s="302">
        <v>558.5</v>
      </c>
      <c r="K1228" s="301">
        <v>23769105</v>
      </c>
      <c r="L1228" s="302">
        <v>1192</v>
      </c>
      <c r="M1228" s="301">
        <v>40023133</v>
      </c>
      <c r="N1228" s="302">
        <v>1184</v>
      </c>
      <c r="O1228" s="301">
        <v>9886929</v>
      </c>
      <c r="P1228" s="302">
        <v>818</v>
      </c>
      <c r="Q1228" s="301">
        <v>3866983</v>
      </c>
      <c r="R1228" s="302">
        <v>1044</v>
      </c>
      <c r="S1228" s="301">
        <v>1863117</v>
      </c>
      <c r="T1228" s="301">
        <f t="shared" si="19"/>
        <v>6023.5</v>
      </c>
      <c r="U1228" s="303">
        <v>740</v>
      </c>
    </row>
    <row r="1229" spans="1:21" x14ac:dyDescent="0.25">
      <c r="A1229" s="300">
        <v>805017200</v>
      </c>
      <c r="B1229" s="65" t="s">
        <v>1879</v>
      </c>
      <c r="C1229" s="65" t="s">
        <v>547</v>
      </c>
      <c r="D1229" s="65" t="s">
        <v>544</v>
      </c>
      <c r="E1229" s="65" t="s">
        <v>520</v>
      </c>
      <c r="F1229" s="65" t="s">
        <v>521</v>
      </c>
      <c r="G1229" s="65" t="s">
        <v>656</v>
      </c>
      <c r="H1229" s="84">
        <v>1228</v>
      </c>
      <c r="I1229" s="301">
        <v>25777522</v>
      </c>
      <c r="J1229" s="302">
        <v>737.5</v>
      </c>
      <c r="K1229" s="301">
        <v>16532949</v>
      </c>
      <c r="L1229" s="302">
        <v>4649</v>
      </c>
      <c r="M1229" s="301">
        <v>8317590</v>
      </c>
      <c r="N1229" s="302">
        <v>4013</v>
      </c>
      <c r="O1229" s="301">
        <v>2516478</v>
      </c>
      <c r="P1229" s="302">
        <v>2207</v>
      </c>
      <c r="Q1229" s="301">
        <v>1181679</v>
      </c>
      <c r="R1229" s="302">
        <v>2691</v>
      </c>
      <c r="S1229" s="301">
        <v>531939</v>
      </c>
      <c r="T1229" s="301">
        <f t="shared" si="19"/>
        <v>15525.5</v>
      </c>
      <c r="U1229" s="303">
        <v>1947</v>
      </c>
    </row>
    <row r="1230" spans="1:21" x14ac:dyDescent="0.25">
      <c r="A1230" s="300">
        <v>830055643</v>
      </c>
      <c r="B1230" s="65" t="s">
        <v>1880</v>
      </c>
      <c r="C1230" s="65" t="s">
        <v>511</v>
      </c>
      <c r="D1230" s="65" t="s">
        <v>511</v>
      </c>
      <c r="E1230" s="65" t="s">
        <v>520</v>
      </c>
      <c r="F1230" s="65" t="s">
        <v>521</v>
      </c>
      <c r="G1230" s="65" t="s">
        <v>594</v>
      </c>
      <c r="H1230" s="296">
        <v>1229</v>
      </c>
      <c r="I1230" s="301">
        <v>25624063</v>
      </c>
      <c r="J1230" s="302">
        <v>723</v>
      </c>
      <c r="K1230" s="301">
        <v>17052090</v>
      </c>
      <c r="L1230" s="302">
        <v>2158</v>
      </c>
      <c r="M1230" s="301">
        <v>20618802</v>
      </c>
      <c r="N1230" s="302">
        <v>654</v>
      </c>
      <c r="O1230" s="301">
        <v>18701624</v>
      </c>
      <c r="P1230" s="302">
        <v>1607</v>
      </c>
      <c r="Q1230" s="301">
        <v>1730273</v>
      </c>
      <c r="R1230" s="302">
        <v>1235</v>
      </c>
      <c r="S1230" s="301">
        <v>1522156</v>
      </c>
      <c r="T1230" s="301">
        <f t="shared" si="19"/>
        <v>7606</v>
      </c>
      <c r="U1230" s="303">
        <v>926</v>
      </c>
    </row>
    <row r="1231" spans="1:21" x14ac:dyDescent="0.25">
      <c r="A1231" s="300">
        <v>800082585</v>
      </c>
      <c r="B1231" s="65" t="s">
        <v>1881</v>
      </c>
      <c r="C1231" s="65" t="s">
        <v>505</v>
      </c>
      <c r="D1231" s="65" t="s">
        <v>506</v>
      </c>
      <c r="E1231" s="65" t="s">
        <v>520</v>
      </c>
      <c r="F1231" s="65" t="s">
        <v>521</v>
      </c>
      <c r="G1231" s="65" t="s">
        <v>627</v>
      </c>
      <c r="H1231" s="84">
        <v>1230</v>
      </c>
      <c r="I1231" s="301">
        <v>25605441</v>
      </c>
      <c r="J1231" s="302">
        <v>551.5</v>
      </c>
      <c r="K1231" s="301">
        <v>24012017</v>
      </c>
      <c r="L1231" s="302">
        <v>5813</v>
      </c>
      <c r="M1231" s="301">
        <v>6006633</v>
      </c>
      <c r="N1231" s="302">
        <v>1938</v>
      </c>
      <c r="O1231" s="301">
        <v>6006633</v>
      </c>
      <c r="P1231" s="302">
        <v>1405</v>
      </c>
      <c r="Q1231" s="301">
        <v>2008077</v>
      </c>
      <c r="R1231" s="302">
        <v>1879</v>
      </c>
      <c r="S1231" s="301">
        <v>875491</v>
      </c>
      <c r="T1231" s="301">
        <f t="shared" si="19"/>
        <v>12816.5</v>
      </c>
      <c r="U1231" s="303">
        <v>1593</v>
      </c>
    </row>
    <row r="1232" spans="1:21" x14ac:dyDescent="0.25">
      <c r="A1232" s="300">
        <v>860526757</v>
      </c>
      <c r="B1232" s="65" t="s">
        <v>1882</v>
      </c>
      <c r="C1232" s="65" t="s">
        <v>511</v>
      </c>
      <c r="D1232" s="65" t="s">
        <v>511</v>
      </c>
      <c r="E1232" s="65" t="s">
        <v>520</v>
      </c>
      <c r="F1232" s="65" t="s">
        <v>521</v>
      </c>
      <c r="G1232" s="65" t="s">
        <v>627</v>
      </c>
      <c r="H1232" s="296">
        <v>1231</v>
      </c>
      <c r="I1232" s="301">
        <v>25603523</v>
      </c>
      <c r="J1232" s="302">
        <v>526.5</v>
      </c>
      <c r="K1232" s="301">
        <v>25397633</v>
      </c>
      <c r="L1232" s="302">
        <v>10773</v>
      </c>
      <c r="M1232" s="301">
        <v>1861680</v>
      </c>
      <c r="N1232" s="302">
        <v>5091</v>
      </c>
      <c r="O1232" s="301">
        <v>1861680</v>
      </c>
      <c r="P1232" s="302">
        <v>1984</v>
      </c>
      <c r="Q1232" s="301">
        <v>1353208</v>
      </c>
      <c r="R1232" s="302">
        <v>1632</v>
      </c>
      <c r="S1232" s="301">
        <v>1053899</v>
      </c>
      <c r="T1232" s="301">
        <f t="shared" si="19"/>
        <v>21237.5</v>
      </c>
      <c r="U1232" s="303">
        <v>2697</v>
      </c>
    </row>
    <row r="1233" spans="1:21" x14ac:dyDescent="0.25">
      <c r="A1233" s="300">
        <v>860000135</v>
      </c>
      <c r="B1233" s="65" t="s">
        <v>1883</v>
      </c>
      <c r="C1233" s="65" t="s">
        <v>511</v>
      </c>
      <c r="D1233" s="65" t="s">
        <v>511</v>
      </c>
      <c r="E1233" s="65" t="s">
        <v>520</v>
      </c>
      <c r="F1233" s="65" t="s">
        <v>521</v>
      </c>
      <c r="G1233" s="65" t="s">
        <v>605</v>
      </c>
      <c r="H1233" s="84">
        <v>1232</v>
      </c>
      <c r="I1233" s="301">
        <v>25571200</v>
      </c>
      <c r="J1233" s="302">
        <v>887</v>
      </c>
      <c r="K1233" s="301">
        <v>12976040</v>
      </c>
      <c r="L1233" s="302">
        <v>637</v>
      </c>
      <c r="M1233" s="301">
        <v>74845086</v>
      </c>
      <c r="N1233" s="302">
        <v>420</v>
      </c>
      <c r="O1233" s="301">
        <v>30002217</v>
      </c>
      <c r="P1233" s="302">
        <v>464</v>
      </c>
      <c r="Q1233" s="301">
        <v>7650367</v>
      </c>
      <c r="R1233" s="302">
        <v>998</v>
      </c>
      <c r="S1233" s="301">
        <v>1955401</v>
      </c>
      <c r="T1233" s="301">
        <f t="shared" si="19"/>
        <v>4638</v>
      </c>
      <c r="U1233" s="303">
        <v>609</v>
      </c>
    </row>
    <row r="1234" spans="1:21" x14ac:dyDescent="0.25">
      <c r="A1234" s="300">
        <v>830016868</v>
      </c>
      <c r="B1234" s="65" t="s">
        <v>1884</v>
      </c>
      <c r="C1234" s="65" t="s">
        <v>511</v>
      </c>
      <c r="D1234" s="65" t="s">
        <v>511</v>
      </c>
      <c r="E1234" s="65" t="s">
        <v>520</v>
      </c>
      <c r="F1234" s="65" t="s">
        <v>521</v>
      </c>
      <c r="G1234" s="65" t="s">
        <v>926</v>
      </c>
      <c r="H1234" s="296">
        <v>1233</v>
      </c>
      <c r="I1234" s="301">
        <v>25570103</v>
      </c>
      <c r="J1234" s="302">
        <v>793</v>
      </c>
      <c r="K1234" s="301">
        <v>15090194</v>
      </c>
      <c r="L1234" s="302">
        <v>1052</v>
      </c>
      <c r="M1234" s="301">
        <v>45053863</v>
      </c>
      <c r="N1234" s="302">
        <v>1667</v>
      </c>
      <c r="O1234" s="301">
        <v>7112879</v>
      </c>
      <c r="P1234" s="302">
        <v>1793</v>
      </c>
      <c r="Q1234" s="301">
        <v>1516046</v>
      </c>
      <c r="R1234" s="302">
        <v>1135</v>
      </c>
      <c r="S1234" s="301">
        <v>1665999</v>
      </c>
      <c r="T1234" s="301">
        <f t="shared" si="19"/>
        <v>7673</v>
      </c>
      <c r="U1234" s="303">
        <v>933</v>
      </c>
    </row>
    <row r="1235" spans="1:21" x14ac:dyDescent="0.25">
      <c r="A1235" s="300">
        <v>860020308</v>
      </c>
      <c r="B1235" s="65" t="s">
        <v>1885</v>
      </c>
      <c r="C1235" s="65" t="s">
        <v>511</v>
      </c>
      <c r="D1235" s="65" t="s">
        <v>511</v>
      </c>
      <c r="E1235" s="65" t="s">
        <v>520</v>
      </c>
      <c r="F1235" s="65" t="s">
        <v>521</v>
      </c>
      <c r="G1235" s="65" t="s">
        <v>525</v>
      </c>
      <c r="H1235" s="84">
        <v>1234</v>
      </c>
      <c r="I1235" s="301">
        <v>25550534</v>
      </c>
      <c r="J1235" s="302">
        <v>715.5</v>
      </c>
      <c r="K1235" s="301">
        <v>17275598</v>
      </c>
      <c r="L1235" s="302">
        <v>936</v>
      </c>
      <c r="M1235" s="301">
        <v>51487878</v>
      </c>
      <c r="N1235" s="302">
        <v>721</v>
      </c>
      <c r="O1235" s="301">
        <v>16743928</v>
      </c>
      <c r="P1235" s="302">
        <v>1628</v>
      </c>
      <c r="Q1235" s="301">
        <v>1704247</v>
      </c>
      <c r="R1235" s="302">
        <v>1581</v>
      </c>
      <c r="S1235" s="301">
        <v>1103385</v>
      </c>
      <c r="T1235" s="301">
        <f t="shared" si="19"/>
        <v>6815.5</v>
      </c>
      <c r="U1235" s="303">
        <v>835</v>
      </c>
    </row>
    <row r="1236" spans="1:21" x14ac:dyDescent="0.25">
      <c r="A1236" s="300">
        <v>800239471</v>
      </c>
      <c r="B1236" s="65" t="s">
        <v>1886</v>
      </c>
      <c r="C1236" s="65" t="s">
        <v>511</v>
      </c>
      <c r="D1236" s="65" t="s">
        <v>511</v>
      </c>
      <c r="E1236" s="65" t="s">
        <v>520</v>
      </c>
      <c r="F1236" s="65" t="s">
        <v>521</v>
      </c>
      <c r="G1236" s="65" t="s">
        <v>564</v>
      </c>
      <c r="H1236" s="296">
        <v>1235</v>
      </c>
      <c r="I1236" s="301">
        <v>25532662</v>
      </c>
      <c r="J1236" s="302">
        <v>1981.5</v>
      </c>
      <c r="K1236" s="301">
        <v>4410231</v>
      </c>
      <c r="L1236" s="302">
        <v>683</v>
      </c>
      <c r="M1236" s="301">
        <v>70463274</v>
      </c>
      <c r="N1236" s="302">
        <v>778</v>
      </c>
      <c r="O1236" s="301">
        <v>15239647</v>
      </c>
      <c r="P1236" s="302">
        <v>682</v>
      </c>
      <c r="Q1236" s="301">
        <v>4772457</v>
      </c>
      <c r="R1236" s="302">
        <v>1084</v>
      </c>
      <c r="S1236" s="301">
        <v>1773699</v>
      </c>
      <c r="T1236" s="301">
        <f t="shared" si="19"/>
        <v>6443.5</v>
      </c>
      <c r="U1236" s="303">
        <v>793</v>
      </c>
    </row>
    <row r="1237" spans="1:21" x14ac:dyDescent="0.25">
      <c r="A1237" s="300">
        <v>890900486</v>
      </c>
      <c r="B1237" s="65" t="s">
        <v>1887</v>
      </c>
      <c r="C1237" s="65" t="s">
        <v>505</v>
      </c>
      <c r="D1237" s="65" t="s">
        <v>506</v>
      </c>
      <c r="E1237" s="65" t="s">
        <v>520</v>
      </c>
      <c r="F1237" s="65" t="s">
        <v>521</v>
      </c>
      <c r="G1237" s="65" t="s">
        <v>522</v>
      </c>
      <c r="H1237" s="84">
        <v>1236</v>
      </c>
      <c r="I1237" s="301">
        <v>25501376</v>
      </c>
      <c r="J1237" s="302">
        <v>607.5</v>
      </c>
      <c r="K1237" s="301">
        <v>21269899</v>
      </c>
      <c r="L1237" s="302">
        <v>2582</v>
      </c>
      <c r="M1237" s="301">
        <v>16924397</v>
      </c>
      <c r="N1237" s="302">
        <v>2461</v>
      </c>
      <c r="O1237" s="301">
        <v>4568650</v>
      </c>
      <c r="P1237" s="302">
        <v>1112</v>
      </c>
      <c r="Q1237" s="301">
        <v>2667018</v>
      </c>
      <c r="R1237" s="302">
        <v>1261</v>
      </c>
      <c r="S1237" s="301">
        <v>1483805</v>
      </c>
      <c r="T1237" s="301">
        <f t="shared" si="19"/>
        <v>9259.5</v>
      </c>
      <c r="U1237" s="303">
        <v>1142</v>
      </c>
    </row>
    <row r="1238" spans="1:21" x14ac:dyDescent="0.25">
      <c r="A1238" s="300">
        <v>800144334</v>
      </c>
      <c r="B1238" s="65" t="s">
        <v>1888</v>
      </c>
      <c r="C1238" s="65" t="s">
        <v>1889</v>
      </c>
      <c r="D1238" s="65" t="s">
        <v>544</v>
      </c>
      <c r="E1238" s="65" t="s">
        <v>520</v>
      </c>
      <c r="F1238" s="65" t="s">
        <v>521</v>
      </c>
      <c r="G1238" s="65" t="s">
        <v>1136</v>
      </c>
      <c r="H1238" s="296">
        <v>1237</v>
      </c>
      <c r="I1238" s="301">
        <v>25495643</v>
      </c>
      <c r="J1238" s="302">
        <v>827</v>
      </c>
      <c r="K1238" s="301">
        <v>14248328</v>
      </c>
      <c r="L1238" s="302">
        <v>1788</v>
      </c>
      <c r="M1238" s="301">
        <v>25618646</v>
      </c>
      <c r="N1238" s="302">
        <v>1291</v>
      </c>
      <c r="O1238" s="301">
        <v>9092089</v>
      </c>
      <c r="P1238" s="302">
        <v>1931</v>
      </c>
      <c r="Q1238" s="301">
        <v>1392541</v>
      </c>
      <c r="R1238" s="302">
        <v>4691</v>
      </c>
      <c r="S1238" s="301">
        <v>231753</v>
      </c>
      <c r="T1238" s="301">
        <f t="shared" si="19"/>
        <v>11765</v>
      </c>
      <c r="U1238" s="303">
        <v>1458</v>
      </c>
    </row>
    <row r="1239" spans="1:21" x14ac:dyDescent="0.25">
      <c r="A1239" s="300">
        <v>900031253</v>
      </c>
      <c r="B1239" s="65" t="s">
        <v>1890</v>
      </c>
      <c r="C1239" s="65" t="s">
        <v>511</v>
      </c>
      <c r="D1239" s="65" t="s">
        <v>511</v>
      </c>
      <c r="E1239" s="65" t="s">
        <v>520</v>
      </c>
      <c r="F1239" s="65" t="s">
        <v>521</v>
      </c>
      <c r="G1239" s="65" t="s">
        <v>707</v>
      </c>
      <c r="H1239" s="84">
        <v>1238</v>
      </c>
      <c r="I1239" s="301">
        <v>25487554</v>
      </c>
      <c r="J1239" s="302">
        <v>1430.5</v>
      </c>
      <c r="K1239" s="301">
        <v>6916074</v>
      </c>
      <c r="L1239" s="302">
        <v>1658</v>
      </c>
      <c r="M1239" s="301">
        <v>27850943</v>
      </c>
      <c r="N1239" s="302">
        <v>2050</v>
      </c>
      <c r="O1239" s="301">
        <v>5636562</v>
      </c>
      <c r="P1239" s="302">
        <v>1244</v>
      </c>
      <c r="Q1239" s="301">
        <v>2312946</v>
      </c>
      <c r="R1239" s="302">
        <v>598</v>
      </c>
      <c r="S1239" s="301">
        <v>3897586</v>
      </c>
      <c r="T1239" s="301">
        <f t="shared" si="19"/>
        <v>8218.5</v>
      </c>
      <c r="U1239" s="303">
        <v>1005</v>
      </c>
    </row>
    <row r="1240" spans="1:21" x14ac:dyDescent="0.25">
      <c r="A1240" s="300">
        <v>817000780</v>
      </c>
      <c r="B1240" s="65" t="s">
        <v>1891</v>
      </c>
      <c r="C1240" s="65" t="s">
        <v>547</v>
      </c>
      <c r="D1240" s="65" t="s">
        <v>544</v>
      </c>
      <c r="E1240" s="65" t="s">
        <v>520</v>
      </c>
      <c r="F1240" s="65" t="s">
        <v>521</v>
      </c>
      <c r="G1240" s="65" t="s">
        <v>525</v>
      </c>
      <c r="H1240" s="296">
        <v>1239</v>
      </c>
      <c r="I1240" s="301">
        <v>25338150</v>
      </c>
      <c r="J1240" s="302">
        <v>612</v>
      </c>
      <c r="K1240" s="301">
        <v>21137284</v>
      </c>
      <c r="L1240" s="302">
        <v>700</v>
      </c>
      <c r="M1240" s="301">
        <v>68826685</v>
      </c>
      <c r="N1240" s="302">
        <v>1979</v>
      </c>
      <c r="O1240" s="301">
        <v>5879737</v>
      </c>
      <c r="P1240" s="302">
        <v>941</v>
      </c>
      <c r="Q1240" s="301">
        <v>3209555</v>
      </c>
      <c r="R1240" s="302">
        <v>740</v>
      </c>
      <c r="S1240" s="301">
        <v>3039075</v>
      </c>
      <c r="T1240" s="301">
        <f t="shared" si="19"/>
        <v>6211</v>
      </c>
      <c r="U1240" s="303">
        <v>764</v>
      </c>
    </row>
    <row r="1241" spans="1:21" x14ac:dyDescent="0.25">
      <c r="A1241" s="300">
        <v>805024652</v>
      </c>
      <c r="B1241" s="65" t="s">
        <v>1892</v>
      </c>
      <c r="C1241" s="65" t="s">
        <v>547</v>
      </c>
      <c r="D1241" s="65" t="s">
        <v>544</v>
      </c>
      <c r="E1241" s="65" t="s">
        <v>520</v>
      </c>
      <c r="F1241" s="65" t="s">
        <v>521</v>
      </c>
      <c r="G1241" s="65" t="s">
        <v>656</v>
      </c>
      <c r="H1241" s="84">
        <v>1240</v>
      </c>
      <c r="I1241" s="301">
        <v>25329684</v>
      </c>
      <c r="J1241" s="302">
        <v>652.5</v>
      </c>
      <c r="K1241" s="301">
        <v>19528520</v>
      </c>
      <c r="L1241" s="302">
        <v>6690</v>
      </c>
      <c r="M1241" s="301">
        <v>4767826</v>
      </c>
      <c r="N1241" s="302">
        <v>5861</v>
      </c>
      <c r="O1241" s="301">
        <v>1540411</v>
      </c>
      <c r="P1241" s="302">
        <v>2677</v>
      </c>
      <c r="Q1241" s="301">
        <v>909771</v>
      </c>
      <c r="R1241" s="302">
        <v>2770</v>
      </c>
      <c r="S1241" s="301">
        <v>510889</v>
      </c>
      <c r="T1241" s="301">
        <f t="shared" si="19"/>
        <v>19890.5</v>
      </c>
      <c r="U1241" s="303">
        <v>2521</v>
      </c>
    </row>
    <row r="1242" spans="1:21" x14ac:dyDescent="0.25">
      <c r="A1242" s="300">
        <v>860001576</v>
      </c>
      <c r="B1242" s="65" t="s">
        <v>1893</v>
      </c>
      <c r="C1242" s="65" t="s">
        <v>511</v>
      </c>
      <c r="D1242" s="65" t="s">
        <v>511</v>
      </c>
      <c r="E1242" s="65" t="s">
        <v>520</v>
      </c>
      <c r="F1242" s="65" t="s">
        <v>521</v>
      </c>
      <c r="G1242" s="65" t="s">
        <v>556</v>
      </c>
      <c r="H1242" s="296">
        <v>1241</v>
      </c>
      <c r="I1242" s="301">
        <v>25323980</v>
      </c>
      <c r="J1242" s="302">
        <v>2790</v>
      </c>
      <c r="K1242" s="301">
        <v>2699904</v>
      </c>
      <c r="L1242" s="302">
        <v>1045</v>
      </c>
      <c r="M1242" s="301">
        <v>45269108</v>
      </c>
      <c r="N1242" s="302">
        <v>1961</v>
      </c>
      <c r="O1242" s="301">
        <v>5934162</v>
      </c>
      <c r="P1242" s="302">
        <v>3658</v>
      </c>
      <c r="Q1242" s="301">
        <v>591736</v>
      </c>
      <c r="R1242" s="302">
        <v>6603</v>
      </c>
      <c r="S1242" s="301">
        <v>127783</v>
      </c>
      <c r="T1242" s="301">
        <f t="shared" si="19"/>
        <v>17298</v>
      </c>
      <c r="U1242" s="303">
        <v>2174</v>
      </c>
    </row>
    <row r="1243" spans="1:21" x14ac:dyDescent="0.25">
      <c r="A1243" s="300">
        <v>830007240</v>
      </c>
      <c r="B1243" s="65" t="s">
        <v>1894</v>
      </c>
      <c r="C1243" s="65" t="s">
        <v>1835</v>
      </c>
      <c r="D1243" s="65" t="s">
        <v>552</v>
      </c>
      <c r="E1243" s="65" t="s">
        <v>520</v>
      </c>
      <c r="F1243" s="65" t="s">
        <v>521</v>
      </c>
      <c r="G1243" s="65" t="s">
        <v>690</v>
      </c>
      <c r="H1243" s="84">
        <v>1242</v>
      </c>
      <c r="I1243" s="301">
        <v>25296970</v>
      </c>
      <c r="J1243" s="302">
        <v>1155.5</v>
      </c>
      <c r="K1243" s="301">
        <v>9237716</v>
      </c>
      <c r="L1243" s="302">
        <v>1377</v>
      </c>
      <c r="M1243" s="301">
        <v>34361711</v>
      </c>
      <c r="N1243" s="302">
        <v>1921</v>
      </c>
      <c r="O1243" s="301">
        <v>6059047</v>
      </c>
      <c r="P1243" s="302">
        <v>1422</v>
      </c>
      <c r="Q1243" s="301">
        <v>1989728</v>
      </c>
      <c r="R1243" s="302">
        <v>1395</v>
      </c>
      <c r="S1243" s="301">
        <v>1303144</v>
      </c>
      <c r="T1243" s="301">
        <f t="shared" si="19"/>
        <v>8512.5</v>
      </c>
      <c r="U1243" s="303">
        <v>1047</v>
      </c>
    </row>
    <row r="1244" spans="1:21" x14ac:dyDescent="0.25">
      <c r="A1244" s="300">
        <v>830113085</v>
      </c>
      <c r="B1244" s="65" t="s">
        <v>1895</v>
      </c>
      <c r="C1244" s="65" t="s">
        <v>511</v>
      </c>
      <c r="D1244" s="65" t="s">
        <v>511</v>
      </c>
      <c r="E1244" s="65" t="s">
        <v>520</v>
      </c>
      <c r="F1244" s="65" t="s">
        <v>521</v>
      </c>
      <c r="G1244" s="65" t="s">
        <v>559</v>
      </c>
      <c r="H1244" s="296">
        <v>1243</v>
      </c>
      <c r="I1244" s="301">
        <v>25291323</v>
      </c>
      <c r="J1244" s="302">
        <v>1340.5</v>
      </c>
      <c r="K1244" s="301">
        <v>7566261</v>
      </c>
      <c r="L1244" s="302">
        <v>2298</v>
      </c>
      <c r="M1244" s="301">
        <v>19149911</v>
      </c>
      <c r="N1244" s="302">
        <v>1658</v>
      </c>
      <c r="O1244" s="301">
        <v>7160969</v>
      </c>
      <c r="P1244" s="302">
        <v>572</v>
      </c>
      <c r="Q1244" s="301">
        <v>5872082</v>
      </c>
      <c r="R1244" s="302">
        <v>477</v>
      </c>
      <c r="S1244" s="301">
        <v>5348922</v>
      </c>
      <c r="T1244" s="301">
        <f t="shared" si="19"/>
        <v>7588.5</v>
      </c>
      <c r="U1244" s="303">
        <v>925</v>
      </c>
    </row>
    <row r="1245" spans="1:21" x14ac:dyDescent="0.25">
      <c r="A1245" s="300">
        <v>890907406</v>
      </c>
      <c r="B1245" s="65" t="s">
        <v>1896</v>
      </c>
      <c r="C1245" s="65" t="s">
        <v>770</v>
      </c>
      <c r="D1245" s="65" t="s">
        <v>506</v>
      </c>
      <c r="E1245" s="65" t="s">
        <v>520</v>
      </c>
      <c r="F1245" s="65" t="s">
        <v>521</v>
      </c>
      <c r="G1245" s="65" t="s">
        <v>690</v>
      </c>
      <c r="H1245" s="84">
        <v>1244</v>
      </c>
      <c r="I1245" s="301">
        <v>25275111</v>
      </c>
      <c r="J1245" s="302">
        <v>678</v>
      </c>
      <c r="K1245" s="301">
        <v>18380732</v>
      </c>
      <c r="L1245" s="302">
        <v>1860</v>
      </c>
      <c r="M1245" s="301">
        <v>24582676</v>
      </c>
      <c r="N1245" s="302">
        <v>2170</v>
      </c>
      <c r="O1245" s="301">
        <v>5215844</v>
      </c>
      <c r="P1245" s="302">
        <v>2491</v>
      </c>
      <c r="Q1245" s="301">
        <v>1004113</v>
      </c>
      <c r="R1245" s="302">
        <v>3292</v>
      </c>
      <c r="S1245" s="301">
        <v>400625</v>
      </c>
      <c r="T1245" s="301">
        <f t="shared" si="19"/>
        <v>11735</v>
      </c>
      <c r="U1245" s="303">
        <v>1455</v>
      </c>
    </row>
    <row r="1246" spans="1:21" x14ac:dyDescent="0.25">
      <c r="A1246" s="300">
        <v>860052989</v>
      </c>
      <c r="B1246" s="65" t="s">
        <v>1897</v>
      </c>
      <c r="C1246" s="65" t="s">
        <v>511</v>
      </c>
      <c r="D1246" s="65" t="s">
        <v>511</v>
      </c>
      <c r="E1246" s="65" t="s">
        <v>520</v>
      </c>
      <c r="F1246" s="65" t="s">
        <v>521</v>
      </c>
      <c r="G1246" s="65" t="s">
        <v>564</v>
      </c>
      <c r="H1246" s="296">
        <v>1245</v>
      </c>
      <c r="I1246" s="301">
        <v>25259816</v>
      </c>
      <c r="J1246" s="302">
        <v>800</v>
      </c>
      <c r="K1246" s="301">
        <v>14894070</v>
      </c>
      <c r="L1246" s="302">
        <v>1587</v>
      </c>
      <c r="M1246" s="301">
        <v>29495230</v>
      </c>
      <c r="N1246" s="302">
        <v>1705</v>
      </c>
      <c r="O1246" s="301">
        <v>6939686</v>
      </c>
      <c r="P1246" s="302">
        <v>1908</v>
      </c>
      <c r="Q1246" s="301">
        <v>1408188</v>
      </c>
      <c r="R1246" s="302">
        <v>2822</v>
      </c>
      <c r="S1246" s="301">
        <v>499299</v>
      </c>
      <c r="T1246" s="301">
        <f t="shared" si="19"/>
        <v>10067</v>
      </c>
      <c r="U1246" s="303">
        <v>1247</v>
      </c>
    </row>
    <row r="1247" spans="1:21" x14ac:dyDescent="0.25">
      <c r="A1247" s="300">
        <v>830000323</v>
      </c>
      <c r="B1247" s="65" t="s">
        <v>1898</v>
      </c>
      <c r="C1247" s="65" t="s">
        <v>1835</v>
      </c>
      <c r="D1247" s="65" t="s">
        <v>552</v>
      </c>
      <c r="E1247" s="65" t="s">
        <v>520</v>
      </c>
      <c r="F1247" s="65" t="s">
        <v>521</v>
      </c>
      <c r="G1247" s="65" t="s">
        <v>610</v>
      </c>
      <c r="H1247" s="84">
        <v>1246</v>
      </c>
      <c r="I1247" s="301">
        <v>25248853</v>
      </c>
      <c r="J1247" s="302">
        <v>2160</v>
      </c>
      <c r="K1247" s="301">
        <v>3884205</v>
      </c>
      <c r="L1247" s="302">
        <v>1702</v>
      </c>
      <c r="M1247" s="301">
        <v>27082995</v>
      </c>
      <c r="N1247" s="302">
        <v>1433</v>
      </c>
      <c r="O1247" s="301">
        <v>8147810</v>
      </c>
      <c r="P1247" s="302">
        <v>1597</v>
      </c>
      <c r="Q1247" s="301">
        <v>1740989</v>
      </c>
      <c r="R1247" s="302">
        <v>1390</v>
      </c>
      <c r="S1247" s="301">
        <v>1305396</v>
      </c>
      <c r="T1247" s="301">
        <f t="shared" si="19"/>
        <v>9528</v>
      </c>
      <c r="U1247" s="303">
        <v>1175</v>
      </c>
    </row>
    <row r="1248" spans="1:21" x14ac:dyDescent="0.25">
      <c r="A1248" s="300">
        <v>860513568</v>
      </c>
      <c r="B1248" s="65" t="s">
        <v>1899</v>
      </c>
      <c r="C1248" s="65" t="s">
        <v>511</v>
      </c>
      <c r="D1248" s="65" t="s">
        <v>511</v>
      </c>
      <c r="E1248" s="65" t="s">
        <v>520</v>
      </c>
      <c r="F1248" s="65" t="s">
        <v>521</v>
      </c>
      <c r="G1248" s="65" t="s">
        <v>509</v>
      </c>
      <c r="H1248" s="296">
        <v>1247</v>
      </c>
      <c r="I1248" s="301">
        <v>25204183</v>
      </c>
      <c r="J1248" s="302">
        <v>584</v>
      </c>
      <c r="K1248" s="301">
        <v>22315391</v>
      </c>
      <c r="L1248" s="302">
        <v>4200</v>
      </c>
      <c r="M1248" s="301">
        <v>9420543</v>
      </c>
      <c r="N1248" s="302">
        <v>3427</v>
      </c>
      <c r="O1248" s="301">
        <v>3033563</v>
      </c>
      <c r="P1248" s="302">
        <v>1468</v>
      </c>
      <c r="Q1248" s="301">
        <v>1924176</v>
      </c>
      <c r="R1248" s="302">
        <v>1553</v>
      </c>
      <c r="S1248" s="301">
        <v>1128972</v>
      </c>
      <c r="T1248" s="301">
        <f t="shared" si="19"/>
        <v>12479</v>
      </c>
      <c r="U1248" s="303">
        <v>1557</v>
      </c>
    </row>
    <row r="1249" spans="1:21" x14ac:dyDescent="0.25">
      <c r="A1249" s="300">
        <v>830034661</v>
      </c>
      <c r="B1249" s="65" t="s">
        <v>1900</v>
      </c>
      <c r="C1249" s="65" t="s">
        <v>511</v>
      </c>
      <c r="D1249" s="65" t="s">
        <v>511</v>
      </c>
      <c r="E1249" s="65" t="s">
        <v>520</v>
      </c>
      <c r="F1249" s="65" t="s">
        <v>521</v>
      </c>
      <c r="G1249" s="65" t="s">
        <v>564</v>
      </c>
      <c r="H1249" s="84">
        <v>1248</v>
      </c>
      <c r="I1249" s="301">
        <v>25190273</v>
      </c>
      <c r="J1249" s="302">
        <v>3927</v>
      </c>
      <c r="K1249" s="301">
        <v>1576462</v>
      </c>
      <c r="L1249" s="302">
        <v>2695</v>
      </c>
      <c r="M1249" s="301">
        <v>16072577</v>
      </c>
      <c r="N1249" s="302">
        <v>2791</v>
      </c>
      <c r="O1249" s="301">
        <v>3895398</v>
      </c>
      <c r="P1249" s="302">
        <v>2358</v>
      </c>
      <c r="Q1249" s="301">
        <v>1074952</v>
      </c>
      <c r="R1249" s="302">
        <v>2563</v>
      </c>
      <c r="S1249" s="301">
        <v>569655</v>
      </c>
      <c r="T1249" s="301">
        <f t="shared" si="19"/>
        <v>15582</v>
      </c>
      <c r="U1249" s="303">
        <v>1962</v>
      </c>
    </row>
    <row r="1250" spans="1:21" x14ac:dyDescent="0.25">
      <c r="A1250" s="300">
        <v>800230546</v>
      </c>
      <c r="B1250" s="65" t="s">
        <v>1901</v>
      </c>
      <c r="C1250" s="65" t="s">
        <v>620</v>
      </c>
      <c r="D1250" s="65" t="s">
        <v>621</v>
      </c>
      <c r="E1250" s="65" t="s">
        <v>520</v>
      </c>
      <c r="F1250" s="65" t="s">
        <v>521</v>
      </c>
      <c r="G1250" s="65" t="s">
        <v>841</v>
      </c>
      <c r="H1250" s="296">
        <v>1249</v>
      </c>
      <c r="I1250" s="301">
        <v>25163478</v>
      </c>
      <c r="J1250" s="302">
        <v>5445.5</v>
      </c>
      <c r="K1250" s="301">
        <v>803760</v>
      </c>
      <c r="L1250" s="302">
        <v>1019</v>
      </c>
      <c r="M1250" s="301">
        <v>46676838</v>
      </c>
      <c r="N1250" s="302">
        <v>468</v>
      </c>
      <c r="O1250" s="301">
        <v>26923557</v>
      </c>
      <c r="P1250" s="302">
        <v>2241</v>
      </c>
      <c r="Q1250" s="301">
        <v>1153104</v>
      </c>
      <c r="R1250" s="302">
        <v>5640</v>
      </c>
      <c r="S1250" s="301">
        <v>173099</v>
      </c>
      <c r="T1250" s="301">
        <f t="shared" si="19"/>
        <v>16062.5</v>
      </c>
      <c r="U1250" s="303">
        <v>2027</v>
      </c>
    </row>
    <row r="1251" spans="1:21" x14ac:dyDescent="0.25">
      <c r="A1251" s="300">
        <v>860048346</v>
      </c>
      <c r="B1251" s="65" t="s">
        <v>1902</v>
      </c>
      <c r="C1251" s="65" t="s">
        <v>902</v>
      </c>
      <c r="D1251" s="65" t="s">
        <v>552</v>
      </c>
      <c r="E1251" s="65" t="s">
        <v>520</v>
      </c>
      <c r="F1251" s="65" t="s">
        <v>521</v>
      </c>
      <c r="G1251" s="65" t="s">
        <v>610</v>
      </c>
      <c r="H1251" s="84">
        <v>1250</v>
      </c>
      <c r="I1251" s="301">
        <v>25140755</v>
      </c>
      <c r="J1251" s="302">
        <v>1282</v>
      </c>
      <c r="K1251" s="301">
        <v>8007300</v>
      </c>
      <c r="L1251" s="302">
        <v>1391</v>
      </c>
      <c r="M1251" s="301">
        <v>34108544</v>
      </c>
      <c r="N1251" s="302">
        <v>655</v>
      </c>
      <c r="O1251" s="301">
        <v>18664920</v>
      </c>
      <c r="P1251" s="302">
        <v>1203</v>
      </c>
      <c r="Q1251" s="301">
        <v>2412962</v>
      </c>
      <c r="R1251" s="302">
        <v>3141</v>
      </c>
      <c r="S1251" s="301">
        <v>430054</v>
      </c>
      <c r="T1251" s="301">
        <f t="shared" si="19"/>
        <v>8922</v>
      </c>
      <c r="U1251" s="303">
        <v>1098</v>
      </c>
    </row>
    <row r="1252" spans="1:21" x14ac:dyDescent="0.25">
      <c r="A1252" s="300">
        <v>800253479</v>
      </c>
      <c r="B1252" s="65" t="s">
        <v>1903</v>
      </c>
      <c r="C1252" s="65" t="s">
        <v>770</v>
      </c>
      <c r="D1252" s="65" t="s">
        <v>506</v>
      </c>
      <c r="E1252" s="65" t="s">
        <v>520</v>
      </c>
      <c r="F1252" s="65" t="s">
        <v>521</v>
      </c>
      <c r="G1252" s="65" t="s">
        <v>668</v>
      </c>
      <c r="H1252" s="296">
        <v>1251</v>
      </c>
      <c r="I1252" s="301">
        <v>25133300</v>
      </c>
      <c r="J1252" s="302">
        <v>1008</v>
      </c>
      <c r="K1252" s="301">
        <v>11116535</v>
      </c>
      <c r="L1252" s="302">
        <v>2342</v>
      </c>
      <c r="M1252" s="301">
        <v>18783370</v>
      </c>
      <c r="N1252" s="302">
        <v>4968</v>
      </c>
      <c r="O1252" s="301">
        <v>1925293</v>
      </c>
      <c r="P1252" s="302">
        <v>1755</v>
      </c>
      <c r="Q1252" s="301">
        <v>1559354</v>
      </c>
      <c r="R1252" s="302">
        <v>2340</v>
      </c>
      <c r="S1252" s="301">
        <v>640307</v>
      </c>
      <c r="T1252" s="301">
        <f t="shared" si="19"/>
        <v>13664</v>
      </c>
      <c r="U1252" s="303">
        <v>1688</v>
      </c>
    </row>
    <row r="1253" spans="1:21" x14ac:dyDescent="0.25">
      <c r="A1253" s="300">
        <v>860072810</v>
      </c>
      <c r="B1253" s="65" t="s">
        <v>1904</v>
      </c>
      <c r="C1253" s="65" t="s">
        <v>511</v>
      </c>
      <c r="D1253" s="65" t="s">
        <v>511</v>
      </c>
      <c r="E1253" s="65" t="s">
        <v>520</v>
      </c>
      <c r="F1253" s="65" t="s">
        <v>521</v>
      </c>
      <c r="G1253" s="65" t="s">
        <v>670</v>
      </c>
      <c r="H1253" s="84">
        <v>1252</v>
      </c>
      <c r="I1253" s="301">
        <v>25131424</v>
      </c>
      <c r="J1253" s="302">
        <v>775.5</v>
      </c>
      <c r="K1253" s="301">
        <v>15399968</v>
      </c>
      <c r="L1253" s="302">
        <v>2134</v>
      </c>
      <c r="M1253" s="301">
        <v>20913287</v>
      </c>
      <c r="N1253" s="302">
        <v>2506</v>
      </c>
      <c r="O1253" s="301">
        <v>4468600</v>
      </c>
      <c r="P1253" s="302">
        <v>1566</v>
      </c>
      <c r="Q1253" s="301">
        <v>1780187</v>
      </c>
      <c r="R1253" s="302">
        <v>3049</v>
      </c>
      <c r="S1253" s="301">
        <v>448957</v>
      </c>
      <c r="T1253" s="301">
        <f t="shared" si="19"/>
        <v>11282.5</v>
      </c>
      <c r="U1253" s="303">
        <v>1393</v>
      </c>
    </row>
    <row r="1254" spans="1:21" x14ac:dyDescent="0.25">
      <c r="A1254" s="300">
        <v>890270218</v>
      </c>
      <c r="B1254" s="65" t="s">
        <v>1905</v>
      </c>
      <c r="C1254" s="65" t="s">
        <v>1906</v>
      </c>
      <c r="D1254" s="65" t="s">
        <v>733</v>
      </c>
      <c r="E1254" s="65" t="s">
        <v>520</v>
      </c>
      <c r="F1254" s="65" t="s">
        <v>521</v>
      </c>
      <c r="G1254" s="65" t="s">
        <v>512</v>
      </c>
      <c r="H1254" s="296">
        <v>1253</v>
      </c>
      <c r="I1254" s="301">
        <v>25114767</v>
      </c>
      <c r="J1254" s="302">
        <v>582.5</v>
      </c>
      <c r="K1254" s="301">
        <v>22331469</v>
      </c>
      <c r="L1254" s="302">
        <v>1725</v>
      </c>
      <c r="M1254" s="301">
        <v>26742506</v>
      </c>
      <c r="N1254" s="302">
        <v>801</v>
      </c>
      <c r="O1254" s="301">
        <v>14812179</v>
      </c>
      <c r="P1254" s="302">
        <v>1275</v>
      </c>
      <c r="Q1254" s="301">
        <v>2250684</v>
      </c>
      <c r="R1254" s="302">
        <v>1153</v>
      </c>
      <c r="S1254" s="301">
        <v>1636925</v>
      </c>
      <c r="T1254" s="301">
        <f t="shared" si="19"/>
        <v>6789.5</v>
      </c>
      <c r="U1254" s="303">
        <v>832</v>
      </c>
    </row>
    <row r="1255" spans="1:21" x14ac:dyDescent="0.25">
      <c r="A1255" s="300">
        <v>800160705</v>
      </c>
      <c r="B1255" s="65" t="s">
        <v>1907</v>
      </c>
      <c r="C1255" s="65" t="s">
        <v>585</v>
      </c>
      <c r="D1255" s="65" t="s">
        <v>586</v>
      </c>
      <c r="E1255" s="65" t="s">
        <v>520</v>
      </c>
      <c r="F1255" s="65" t="s">
        <v>521</v>
      </c>
      <c r="G1255" s="65" t="s">
        <v>528</v>
      </c>
      <c r="H1255" s="84">
        <v>1254</v>
      </c>
      <c r="I1255" s="301">
        <v>25105261</v>
      </c>
      <c r="J1255" s="302">
        <v>2137</v>
      </c>
      <c r="K1255" s="301">
        <v>3934044</v>
      </c>
      <c r="L1255" s="302">
        <v>2837</v>
      </c>
      <c r="M1255" s="301">
        <v>15090646</v>
      </c>
      <c r="N1255" s="302">
        <v>2329</v>
      </c>
      <c r="O1255" s="301">
        <v>4832447</v>
      </c>
      <c r="P1255" s="302">
        <v>3058</v>
      </c>
      <c r="Q1255" s="301">
        <v>761746</v>
      </c>
      <c r="R1255" s="302">
        <v>6953</v>
      </c>
      <c r="S1255" s="301">
        <v>115562</v>
      </c>
      <c r="T1255" s="301">
        <f t="shared" si="19"/>
        <v>18568</v>
      </c>
      <c r="U1255" s="303">
        <v>2349</v>
      </c>
    </row>
    <row r="1256" spans="1:21" x14ac:dyDescent="0.25">
      <c r="A1256" s="300">
        <v>800189687</v>
      </c>
      <c r="B1256" s="65" t="s">
        <v>1908</v>
      </c>
      <c r="C1256" s="65" t="s">
        <v>511</v>
      </c>
      <c r="D1256" s="65" t="s">
        <v>511</v>
      </c>
      <c r="E1256" s="65" t="s">
        <v>520</v>
      </c>
      <c r="F1256" s="65" t="s">
        <v>521</v>
      </c>
      <c r="G1256" s="65" t="s">
        <v>564</v>
      </c>
      <c r="H1256" s="296">
        <v>1255</v>
      </c>
      <c r="I1256" s="301">
        <v>25104148</v>
      </c>
      <c r="J1256" s="302">
        <v>892.5</v>
      </c>
      <c r="K1256" s="301">
        <v>12885639</v>
      </c>
      <c r="L1256" s="302">
        <v>952</v>
      </c>
      <c r="M1256" s="301">
        <v>50042768</v>
      </c>
      <c r="N1256" s="302">
        <v>1518</v>
      </c>
      <c r="O1256" s="301">
        <v>7800120</v>
      </c>
      <c r="P1256" s="302">
        <v>923</v>
      </c>
      <c r="Q1256" s="301">
        <v>3302394</v>
      </c>
      <c r="R1256" s="302">
        <v>955</v>
      </c>
      <c r="S1256" s="301">
        <v>2079714</v>
      </c>
      <c r="T1256" s="301">
        <f t="shared" si="19"/>
        <v>6495.5</v>
      </c>
      <c r="U1256" s="303">
        <v>800</v>
      </c>
    </row>
    <row r="1257" spans="1:21" x14ac:dyDescent="0.25">
      <c r="A1257" s="300">
        <v>860524513</v>
      </c>
      <c r="B1257" s="65" t="s">
        <v>1909</v>
      </c>
      <c r="C1257" s="65" t="s">
        <v>511</v>
      </c>
      <c r="D1257" s="65" t="s">
        <v>511</v>
      </c>
      <c r="E1257" s="65" t="s">
        <v>520</v>
      </c>
      <c r="F1257" s="65" t="s">
        <v>521</v>
      </c>
      <c r="G1257" s="65" t="s">
        <v>624</v>
      </c>
      <c r="H1257" s="84">
        <v>1256</v>
      </c>
      <c r="I1257" s="301">
        <v>25087529</v>
      </c>
      <c r="J1257" s="302">
        <v>2725</v>
      </c>
      <c r="K1257" s="301">
        <v>2790460</v>
      </c>
      <c r="L1257" s="302">
        <v>2534</v>
      </c>
      <c r="M1257" s="301">
        <v>17318721</v>
      </c>
      <c r="N1257" s="302">
        <v>1729</v>
      </c>
      <c r="O1257" s="301">
        <v>6865453</v>
      </c>
      <c r="P1257" s="302">
        <v>3216</v>
      </c>
      <c r="Q1257" s="301">
        <v>706920</v>
      </c>
      <c r="R1257" s="302">
        <v>1341</v>
      </c>
      <c r="S1257" s="301">
        <v>1373230</v>
      </c>
      <c r="T1257" s="301">
        <f t="shared" si="19"/>
        <v>12801</v>
      </c>
      <c r="U1257" s="303">
        <v>1591</v>
      </c>
    </row>
    <row r="1258" spans="1:21" x14ac:dyDescent="0.25">
      <c r="A1258" s="300">
        <v>890308729</v>
      </c>
      <c r="B1258" s="65" t="s">
        <v>1910</v>
      </c>
      <c r="C1258" s="65" t="s">
        <v>547</v>
      </c>
      <c r="D1258" s="65" t="s">
        <v>544</v>
      </c>
      <c r="E1258" s="65" t="s">
        <v>520</v>
      </c>
      <c r="F1258" s="65" t="s">
        <v>521</v>
      </c>
      <c r="G1258" s="65" t="s">
        <v>648</v>
      </c>
      <c r="H1258" s="296">
        <v>1257</v>
      </c>
      <c r="I1258" s="301">
        <v>25076145</v>
      </c>
      <c r="J1258" s="302">
        <v>757</v>
      </c>
      <c r="K1258" s="301">
        <v>16007353</v>
      </c>
      <c r="L1258" s="302">
        <v>2406</v>
      </c>
      <c r="M1258" s="301">
        <v>18291501</v>
      </c>
      <c r="N1258" s="302">
        <v>2252</v>
      </c>
      <c r="O1258" s="301">
        <v>5002518</v>
      </c>
      <c r="P1258" s="302">
        <v>1415</v>
      </c>
      <c r="Q1258" s="301">
        <v>2000346</v>
      </c>
      <c r="R1258" s="302">
        <v>3184</v>
      </c>
      <c r="S1258" s="301">
        <v>421462</v>
      </c>
      <c r="T1258" s="301">
        <f t="shared" si="19"/>
        <v>11271</v>
      </c>
      <c r="U1258" s="303">
        <v>1388</v>
      </c>
    </row>
    <row r="1259" spans="1:21" x14ac:dyDescent="0.25">
      <c r="A1259" s="300">
        <v>890903877</v>
      </c>
      <c r="B1259" s="65" t="s">
        <v>1911</v>
      </c>
      <c r="C1259" s="65" t="s">
        <v>580</v>
      </c>
      <c r="D1259" s="65" t="s">
        <v>506</v>
      </c>
      <c r="E1259" s="65" t="s">
        <v>520</v>
      </c>
      <c r="F1259" s="65" t="s">
        <v>521</v>
      </c>
      <c r="G1259" s="65" t="s">
        <v>564</v>
      </c>
      <c r="H1259" s="84">
        <v>1258</v>
      </c>
      <c r="I1259" s="301">
        <v>25068749</v>
      </c>
      <c r="J1259" s="302">
        <v>747.5</v>
      </c>
      <c r="K1259" s="301">
        <v>16265918</v>
      </c>
      <c r="L1259" s="302">
        <v>4687</v>
      </c>
      <c r="M1259" s="301">
        <v>8225007</v>
      </c>
      <c r="N1259" s="302">
        <v>7769</v>
      </c>
      <c r="O1259" s="301">
        <v>1016700</v>
      </c>
      <c r="P1259" s="302">
        <v>3858</v>
      </c>
      <c r="Q1259" s="301">
        <v>553153</v>
      </c>
      <c r="R1259" s="302">
        <v>2554</v>
      </c>
      <c r="S1259" s="301">
        <v>572447</v>
      </c>
      <c r="T1259" s="301">
        <f t="shared" si="19"/>
        <v>20873.5</v>
      </c>
      <c r="U1259" s="303">
        <v>2648</v>
      </c>
    </row>
    <row r="1260" spans="1:21" x14ac:dyDescent="0.25">
      <c r="A1260" s="300">
        <v>890101648</v>
      </c>
      <c r="B1260" s="65" t="s">
        <v>1912</v>
      </c>
      <c r="C1260" s="65" t="s">
        <v>1025</v>
      </c>
      <c r="D1260" s="65" t="s">
        <v>586</v>
      </c>
      <c r="E1260" s="65" t="s">
        <v>520</v>
      </c>
      <c r="F1260" s="65" t="s">
        <v>521</v>
      </c>
      <c r="G1260" s="65" t="s">
        <v>525</v>
      </c>
      <c r="H1260" s="296">
        <v>1259</v>
      </c>
      <c r="I1260" s="301">
        <v>25063242</v>
      </c>
      <c r="J1260" s="302">
        <v>949</v>
      </c>
      <c r="K1260" s="301">
        <v>11989508</v>
      </c>
      <c r="L1260" s="302">
        <v>1402</v>
      </c>
      <c r="M1260" s="301">
        <v>33876816</v>
      </c>
      <c r="N1260" s="302">
        <v>883</v>
      </c>
      <c r="O1260" s="301">
        <v>13446277</v>
      </c>
      <c r="P1260" s="302">
        <v>1094</v>
      </c>
      <c r="Q1260" s="301">
        <v>2725251</v>
      </c>
      <c r="R1260" s="302">
        <v>10675</v>
      </c>
      <c r="S1260" s="301">
        <v>43133</v>
      </c>
      <c r="T1260" s="301">
        <f t="shared" si="19"/>
        <v>16262</v>
      </c>
      <c r="U1260" s="303">
        <v>2051</v>
      </c>
    </row>
    <row r="1261" spans="1:21" x14ac:dyDescent="0.25">
      <c r="A1261" s="300">
        <v>890905893</v>
      </c>
      <c r="B1261" s="65" t="s">
        <v>1913</v>
      </c>
      <c r="C1261" s="65" t="s">
        <v>580</v>
      </c>
      <c r="D1261" s="65" t="s">
        <v>506</v>
      </c>
      <c r="E1261" s="65" t="s">
        <v>520</v>
      </c>
      <c r="F1261" s="65" t="s">
        <v>521</v>
      </c>
      <c r="G1261" s="65" t="s">
        <v>605</v>
      </c>
      <c r="H1261" s="84">
        <v>1260</v>
      </c>
      <c r="I1261" s="301">
        <v>25033548</v>
      </c>
      <c r="J1261" s="302">
        <v>645.5</v>
      </c>
      <c r="K1261" s="301">
        <v>19802517</v>
      </c>
      <c r="L1261" s="302">
        <v>2741</v>
      </c>
      <c r="M1261" s="301">
        <v>15739621</v>
      </c>
      <c r="N1261" s="302">
        <v>2527</v>
      </c>
      <c r="O1261" s="301">
        <v>4430786</v>
      </c>
      <c r="P1261" s="302">
        <v>3583</v>
      </c>
      <c r="Q1261" s="301">
        <v>605526</v>
      </c>
      <c r="R1261" s="302">
        <v>1554</v>
      </c>
      <c r="S1261" s="301">
        <v>1128698</v>
      </c>
      <c r="T1261" s="301">
        <f t="shared" si="19"/>
        <v>12310.5</v>
      </c>
      <c r="U1261" s="303">
        <v>1533</v>
      </c>
    </row>
    <row r="1262" spans="1:21" x14ac:dyDescent="0.25">
      <c r="A1262" s="300">
        <v>860505813</v>
      </c>
      <c r="B1262" s="65" t="s">
        <v>1914</v>
      </c>
      <c r="C1262" s="65" t="s">
        <v>511</v>
      </c>
      <c r="D1262" s="65" t="s">
        <v>511</v>
      </c>
      <c r="E1262" s="65" t="s">
        <v>520</v>
      </c>
      <c r="F1262" s="65" t="s">
        <v>521</v>
      </c>
      <c r="G1262" s="65" t="s">
        <v>724</v>
      </c>
      <c r="H1262" s="296">
        <v>1261</v>
      </c>
      <c r="I1262" s="301">
        <v>25019216</v>
      </c>
      <c r="J1262" s="302">
        <v>704.5</v>
      </c>
      <c r="K1262" s="301">
        <v>17601099</v>
      </c>
      <c r="L1262" s="302">
        <v>1657</v>
      </c>
      <c r="M1262" s="301">
        <v>27853192</v>
      </c>
      <c r="N1262" s="302">
        <v>774</v>
      </c>
      <c r="O1262" s="301">
        <v>15366639</v>
      </c>
      <c r="P1262" s="302">
        <v>368</v>
      </c>
      <c r="Q1262" s="301">
        <v>10188972</v>
      </c>
      <c r="R1262" s="302">
        <v>460</v>
      </c>
      <c r="S1262" s="301">
        <v>5547911</v>
      </c>
      <c r="T1262" s="301">
        <f t="shared" si="19"/>
        <v>5224.5</v>
      </c>
      <c r="U1262" s="303">
        <v>663</v>
      </c>
    </row>
    <row r="1263" spans="1:21" x14ac:dyDescent="0.25">
      <c r="A1263" s="300">
        <v>800156378</v>
      </c>
      <c r="B1263" s="65" t="s">
        <v>1915</v>
      </c>
      <c r="C1263" s="65" t="s">
        <v>511</v>
      </c>
      <c r="D1263" s="65" t="s">
        <v>511</v>
      </c>
      <c r="E1263" s="65" t="s">
        <v>520</v>
      </c>
      <c r="F1263" s="65" t="s">
        <v>521</v>
      </c>
      <c r="G1263" s="65" t="s">
        <v>813</v>
      </c>
      <c r="H1263" s="84">
        <v>1262</v>
      </c>
      <c r="I1263" s="301">
        <v>24992229</v>
      </c>
      <c r="J1263" s="302">
        <v>563</v>
      </c>
      <c r="K1263" s="301">
        <v>23463650</v>
      </c>
      <c r="L1263" s="302">
        <v>4302</v>
      </c>
      <c r="M1263" s="301">
        <v>9122938</v>
      </c>
      <c r="N1263" s="302">
        <v>1866</v>
      </c>
      <c r="O1263" s="301">
        <v>6269835</v>
      </c>
      <c r="P1263" s="302">
        <v>796</v>
      </c>
      <c r="Q1263" s="301">
        <v>4003725</v>
      </c>
      <c r="R1263" s="302">
        <v>888</v>
      </c>
      <c r="S1263" s="301">
        <v>2362890</v>
      </c>
      <c r="T1263" s="301">
        <f t="shared" si="19"/>
        <v>9677</v>
      </c>
      <c r="U1263" s="303">
        <v>1199</v>
      </c>
    </row>
    <row r="1264" spans="1:21" x14ac:dyDescent="0.25">
      <c r="A1264" s="300">
        <v>830036528</v>
      </c>
      <c r="B1264" s="65" t="s">
        <v>1916</v>
      </c>
      <c r="C1264" s="65" t="s">
        <v>511</v>
      </c>
      <c r="D1264" s="65" t="s">
        <v>511</v>
      </c>
      <c r="E1264" s="65" t="s">
        <v>520</v>
      </c>
      <c r="F1264" s="65" t="s">
        <v>521</v>
      </c>
      <c r="G1264" s="65" t="s">
        <v>564</v>
      </c>
      <c r="H1264" s="296">
        <v>1263</v>
      </c>
      <c r="I1264" s="301">
        <v>24972352</v>
      </c>
      <c r="J1264" s="302">
        <v>721</v>
      </c>
      <c r="K1264" s="301">
        <v>17133250</v>
      </c>
      <c r="L1264" s="302">
        <v>1767</v>
      </c>
      <c r="M1264" s="301">
        <v>25927369</v>
      </c>
      <c r="N1264" s="302">
        <v>2340</v>
      </c>
      <c r="O1264" s="301">
        <v>4803801</v>
      </c>
      <c r="P1264" s="302">
        <v>1749</v>
      </c>
      <c r="Q1264" s="301">
        <v>1566521</v>
      </c>
      <c r="R1264" s="302">
        <v>1445</v>
      </c>
      <c r="S1264" s="301">
        <v>1249782</v>
      </c>
      <c r="T1264" s="301">
        <f t="shared" si="19"/>
        <v>9285</v>
      </c>
      <c r="U1264" s="303">
        <v>1145</v>
      </c>
    </row>
    <row r="1265" spans="1:21" x14ac:dyDescent="0.25">
      <c r="A1265" s="300">
        <v>800174633</v>
      </c>
      <c r="B1265" s="65" t="s">
        <v>1917</v>
      </c>
      <c r="C1265" s="65" t="s">
        <v>511</v>
      </c>
      <c r="D1265" s="65" t="s">
        <v>511</v>
      </c>
      <c r="E1265" s="65" t="s">
        <v>520</v>
      </c>
      <c r="F1265" s="65" t="s">
        <v>521</v>
      </c>
      <c r="G1265" s="65" t="s">
        <v>605</v>
      </c>
      <c r="H1265" s="84">
        <v>1264</v>
      </c>
      <c r="I1265" s="301">
        <v>24948970</v>
      </c>
      <c r="J1265" s="302">
        <v>1994</v>
      </c>
      <c r="K1265" s="301">
        <v>4361124</v>
      </c>
      <c r="L1265" s="302">
        <v>2237</v>
      </c>
      <c r="M1265" s="301">
        <v>19726738</v>
      </c>
      <c r="N1265" s="302">
        <v>1795</v>
      </c>
      <c r="O1265" s="301">
        <v>6560937</v>
      </c>
      <c r="P1265" s="302">
        <v>1081</v>
      </c>
      <c r="Q1265" s="301">
        <v>2749072</v>
      </c>
      <c r="R1265" s="302">
        <v>2207</v>
      </c>
      <c r="S1265" s="301">
        <v>697566</v>
      </c>
      <c r="T1265" s="301">
        <f t="shared" si="19"/>
        <v>10578</v>
      </c>
      <c r="U1265" s="303">
        <v>1309</v>
      </c>
    </row>
    <row r="1266" spans="1:21" x14ac:dyDescent="0.25">
      <c r="A1266" s="300">
        <v>860001607</v>
      </c>
      <c r="B1266" s="65" t="s">
        <v>1918</v>
      </c>
      <c r="C1266" s="65" t="s">
        <v>511</v>
      </c>
      <c r="D1266" s="65" t="s">
        <v>511</v>
      </c>
      <c r="E1266" s="65" t="s">
        <v>520</v>
      </c>
      <c r="F1266" s="65" t="s">
        <v>521</v>
      </c>
      <c r="G1266" s="65" t="s">
        <v>528</v>
      </c>
      <c r="H1266" s="296">
        <v>1265</v>
      </c>
      <c r="I1266" s="301">
        <v>24931077</v>
      </c>
      <c r="J1266" s="302">
        <v>624</v>
      </c>
      <c r="K1266" s="301">
        <v>20713866</v>
      </c>
      <c r="L1266" s="302">
        <v>2651</v>
      </c>
      <c r="M1266" s="301">
        <v>16406745</v>
      </c>
      <c r="N1266" s="302">
        <v>1476</v>
      </c>
      <c r="O1266" s="301">
        <v>7920415</v>
      </c>
      <c r="P1266" s="302">
        <v>1224</v>
      </c>
      <c r="Q1266" s="301">
        <v>2352800</v>
      </c>
      <c r="R1266" s="302">
        <v>1522</v>
      </c>
      <c r="S1266" s="301">
        <v>1161303</v>
      </c>
      <c r="T1266" s="301">
        <f t="shared" si="19"/>
        <v>8762</v>
      </c>
      <c r="U1266" s="303">
        <v>1075</v>
      </c>
    </row>
    <row r="1267" spans="1:21" x14ac:dyDescent="0.25">
      <c r="A1267" s="300">
        <v>890505089</v>
      </c>
      <c r="B1267" s="65" t="s">
        <v>1919</v>
      </c>
      <c r="C1267" s="65" t="s">
        <v>511</v>
      </c>
      <c r="D1267" s="65" t="s">
        <v>511</v>
      </c>
      <c r="E1267" s="65" t="s">
        <v>520</v>
      </c>
      <c r="F1267" s="65" t="s">
        <v>521</v>
      </c>
      <c r="G1267" s="65" t="s">
        <v>624</v>
      </c>
      <c r="H1267" s="84">
        <v>1266</v>
      </c>
      <c r="I1267" s="301">
        <v>24897278</v>
      </c>
      <c r="J1267" s="302">
        <v>978</v>
      </c>
      <c r="K1267" s="301">
        <v>11571408</v>
      </c>
      <c r="L1267" s="302">
        <v>1081</v>
      </c>
      <c r="M1267" s="301">
        <v>44019725</v>
      </c>
      <c r="N1267" s="302">
        <v>1618</v>
      </c>
      <c r="O1267" s="301">
        <v>7312616</v>
      </c>
      <c r="P1267" s="302">
        <v>759</v>
      </c>
      <c r="Q1267" s="301">
        <v>4227495</v>
      </c>
      <c r="R1267" s="302">
        <v>1315</v>
      </c>
      <c r="S1267" s="301">
        <v>1405498</v>
      </c>
      <c r="T1267" s="301">
        <f t="shared" si="19"/>
        <v>7017</v>
      </c>
      <c r="U1267" s="303">
        <v>862</v>
      </c>
    </row>
    <row r="1268" spans="1:21" x14ac:dyDescent="0.25">
      <c r="A1268" s="300">
        <v>860002445</v>
      </c>
      <c r="B1268" s="65" t="s">
        <v>1920</v>
      </c>
      <c r="C1268" s="65" t="s">
        <v>780</v>
      </c>
      <c r="D1268" s="65" t="s">
        <v>781</v>
      </c>
      <c r="E1268" s="65" t="s">
        <v>520</v>
      </c>
      <c r="F1268" s="65" t="s">
        <v>1534</v>
      </c>
      <c r="G1268" s="65" t="s">
        <v>648</v>
      </c>
      <c r="H1268" s="296">
        <v>1267</v>
      </c>
      <c r="I1268" s="301">
        <v>24803679</v>
      </c>
      <c r="J1268" s="302">
        <v>1006.5</v>
      </c>
      <c r="K1268" s="301">
        <v>11138761</v>
      </c>
      <c r="L1268" s="302">
        <v>1867</v>
      </c>
      <c r="M1268" s="301">
        <v>24436833</v>
      </c>
      <c r="N1268" s="302">
        <v>2023</v>
      </c>
      <c r="O1268" s="301">
        <v>5732590</v>
      </c>
      <c r="P1268" s="302">
        <v>1128</v>
      </c>
      <c r="Q1268" s="301">
        <v>2635110</v>
      </c>
      <c r="R1268" s="302">
        <v>1862</v>
      </c>
      <c r="S1268" s="301">
        <v>885313</v>
      </c>
      <c r="T1268" s="301">
        <f t="shared" si="19"/>
        <v>9153.5</v>
      </c>
      <c r="U1268" s="303">
        <v>1126</v>
      </c>
    </row>
    <row r="1269" spans="1:21" x14ac:dyDescent="0.25">
      <c r="A1269" s="300">
        <v>800052046</v>
      </c>
      <c r="B1269" s="65" t="s">
        <v>1921</v>
      </c>
      <c r="C1269" s="65" t="s">
        <v>1190</v>
      </c>
      <c r="D1269" s="65" t="s">
        <v>1191</v>
      </c>
      <c r="E1269" s="65" t="s">
        <v>520</v>
      </c>
      <c r="F1269" s="65" t="s">
        <v>521</v>
      </c>
      <c r="G1269" s="65" t="s">
        <v>564</v>
      </c>
      <c r="H1269" s="84">
        <v>1268</v>
      </c>
      <c r="I1269" s="301">
        <v>24757739</v>
      </c>
      <c r="J1269" s="302">
        <v>868.5</v>
      </c>
      <c r="K1269" s="301">
        <v>13417386</v>
      </c>
      <c r="L1269" s="302">
        <v>745</v>
      </c>
      <c r="M1269" s="301">
        <v>64905946</v>
      </c>
      <c r="N1269" s="302">
        <v>1533</v>
      </c>
      <c r="O1269" s="301">
        <v>7751159</v>
      </c>
      <c r="P1269" s="302">
        <v>1284</v>
      </c>
      <c r="Q1269" s="301">
        <v>2238880</v>
      </c>
      <c r="R1269" s="302">
        <v>1332</v>
      </c>
      <c r="S1269" s="301">
        <v>1384899</v>
      </c>
      <c r="T1269" s="301">
        <f t="shared" si="19"/>
        <v>7030.5</v>
      </c>
      <c r="U1269" s="303">
        <v>866</v>
      </c>
    </row>
    <row r="1270" spans="1:21" x14ac:dyDescent="0.25">
      <c r="A1270" s="300">
        <v>830007710</v>
      </c>
      <c r="B1270" s="65" t="s">
        <v>1922</v>
      </c>
      <c r="C1270" s="65" t="s">
        <v>511</v>
      </c>
      <c r="D1270" s="65" t="s">
        <v>511</v>
      </c>
      <c r="E1270" s="65" t="s">
        <v>520</v>
      </c>
      <c r="F1270" s="65" t="s">
        <v>521</v>
      </c>
      <c r="G1270" s="65" t="s">
        <v>528</v>
      </c>
      <c r="H1270" s="296">
        <v>1269</v>
      </c>
      <c r="I1270" s="301">
        <v>24754472</v>
      </c>
      <c r="J1270" s="302">
        <v>1191.5</v>
      </c>
      <c r="K1270" s="301">
        <v>8887815</v>
      </c>
      <c r="L1270" s="302">
        <v>3059</v>
      </c>
      <c r="M1270" s="301">
        <v>13834385</v>
      </c>
      <c r="N1270" s="302">
        <v>1138</v>
      </c>
      <c r="O1270" s="301">
        <v>10337779</v>
      </c>
      <c r="P1270" s="302">
        <v>4274</v>
      </c>
      <c r="Q1270" s="301">
        <v>476422</v>
      </c>
      <c r="R1270" s="302">
        <v>488</v>
      </c>
      <c r="S1270" s="301">
        <v>5254176</v>
      </c>
      <c r="T1270" s="301">
        <f t="shared" si="19"/>
        <v>11419.5</v>
      </c>
      <c r="U1270" s="303">
        <v>1413</v>
      </c>
    </row>
    <row r="1271" spans="1:21" x14ac:dyDescent="0.25">
      <c r="A1271" s="300">
        <v>890922549</v>
      </c>
      <c r="B1271" s="65" t="s">
        <v>1923</v>
      </c>
      <c r="C1271" s="65" t="s">
        <v>505</v>
      </c>
      <c r="D1271" s="65" t="s">
        <v>506</v>
      </c>
      <c r="E1271" s="65" t="s">
        <v>520</v>
      </c>
      <c r="F1271" s="65" t="s">
        <v>521</v>
      </c>
      <c r="G1271" s="65" t="s">
        <v>525</v>
      </c>
      <c r="H1271" s="84">
        <v>1270</v>
      </c>
      <c r="I1271" s="301">
        <v>24750043</v>
      </c>
      <c r="J1271" s="302">
        <v>1131</v>
      </c>
      <c r="K1271" s="301">
        <v>9484080</v>
      </c>
      <c r="L1271" s="302">
        <v>763</v>
      </c>
      <c r="M1271" s="301">
        <v>63464008</v>
      </c>
      <c r="N1271" s="302">
        <v>1061</v>
      </c>
      <c r="O1271" s="301">
        <v>11071262</v>
      </c>
      <c r="P1271" s="302">
        <v>1337</v>
      </c>
      <c r="Q1271" s="301">
        <v>2131899</v>
      </c>
      <c r="R1271" s="302">
        <v>924</v>
      </c>
      <c r="S1271" s="301">
        <v>2191695</v>
      </c>
      <c r="T1271" s="301">
        <f t="shared" si="19"/>
        <v>6486</v>
      </c>
      <c r="U1271" s="303">
        <v>799</v>
      </c>
    </row>
    <row r="1272" spans="1:21" x14ac:dyDescent="0.25">
      <c r="A1272" s="300">
        <v>890934214</v>
      </c>
      <c r="B1272" s="65" t="s">
        <v>1924</v>
      </c>
      <c r="C1272" s="65" t="s">
        <v>505</v>
      </c>
      <c r="D1272" s="65" t="s">
        <v>506</v>
      </c>
      <c r="E1272" s="65" t="s">
        <v>520</v>
      </c>
      <c r="F1272" s="65" t="s">
        <v>521</v>
      </c>
      <c r="G1272" s="65" t="s">
        <v>509</v>
      </c>
      <c r="H1272" s="296">
        <v>1271</v>
      </c>
      <c r="I1272" s="301">
        <v>24734812</v>
      </c>
      <c r="J1272" s="302">
        <v>770.5</v>
      </c>
      <c r="K1272" s="301">
        <v>15671774</v>
      </c>
      <c r="L1272" s="302">
        <v>4184</v>
      </c>
      <c r="M1272" s="301">
        <v>9478914</v>
      </c>
      <c r="N1272" s="302">
        <v>1251</v>
      </c>
      <c r="O1272" s="301">
        <v>9359294</v>
      </c>
      <c r="P1272" s="302">
        <v>402</v>
      </c>
      <c r="Q1272" s="301">
        <v>9076778</v>
      </c>
      <c r="R1272" s="302">
        <v>323</v>
      </c>
      <c r="S1272" s="301">
        <v>8671344</v>
      </c>
      <c r="T1272" s="301">
        <f t="shared" si="19"/>
        <v>8201.5</v>
      </c>
      <c r="U1272" s="303">
        <v>1004</v>
      </c>
    </row>
    <row r="1273" spans="1:21" x14ac:dyDescent="0.25">
      <c r="A1273" s="300">
        <v>860514604</v>
      </c>
      <c r="B1273" s="65" t="s">
        <v>1925</v>
      </c>
      <c r="C1273" s="65" t="s">
        <v>511</v>
      </c>
      <c r="D1273" s="65" t="s">
        <v>511</v>
      </c>
      <c r="E1273" s="65" t="s">
        <v>520</v>
      </c>
      <c r="F1273" s="65" t="s">
        <v>521</v>
      </c>
      <c r="G1273" s="65" t="s">
        <v>724</v>
      </c>
      <c r="H1273" s="84">
        <v>1272</v>
      </c>
      <c r="I1273" s="301">
        <v>24731668</v>
      </c>
      <c r="J1273" s="302">
        <v>1411</v>
      </c>
      <c r="K1273" s="301">
        <v>7042127</v>
      </c>
      <c r="L1273" s="302">
        <v>1131</v>
      </c>
      <c r="M1273" s="301">
        <v>42264715</v>
      </c>
      <c r="N1273" s="302">
        <v>2691</v>
      </c>
      <c r="O1273" s="301">
        <v>4086452</v>
      </c>
      <c r="P1273" s="302">
        <v>1362</v>
      </c>
      <c r="Q1273" s="301">
        <v>2072393</v>
      </c>
      <c r="R1273" s="302">
        <v>2817</v>
      </c>
      <c r="S1273" s="301">
        <v>500482</v>
      </c>
      <c r="T1273" s="301">
        <f t="shared" si="19"/>
        <v>10684</v>
      </c>
      <c r="U1273" s="303">
        <v>1321</v>
      </c>
    </row>
    <row r="1274" spans="1:21" x14ac:dyDescent="0.25">
      <c r="A1274" s="300">
        <v>817001181</v>
      </c>
      <c r="B1274" s="65" t="s">
        <v>1926</v>
      </c>
      <c r="C1274" s="65" t="s">
        <v>547</v>
      </c>
      <c r="D1274" s="65" t="s">
        <v>544</v>
      </c>
      <c r="E1274" s="65" t="s">
        <v>520</v>
      </c>
      <c r="F1274" s="65" t="s">
        <v>521</v>
      </c>
      <c r="G1274" s="65" t="s">
        <v>525</v>
      </c>
      <c r="H1274" s="296">
        <v>1273</v>
      </c>
      <c r="I1274" s="301">
        <v>24704613</v>
      </c>
      <c r="J1274" s="302">
        <v>687.5</v>
      </c>
      <c r="K1274" s="301">
        <v>18059366</v>
      </c>
      <c r="L1274" s="302">
        <v>4106</v>
      </c>
      <c r="M1274" s="301">
        <v>9679215</v>
      </c>
      <c r="N1274" s="302">
        <v>2542</v>
      </c>
      <c r="O1274" s="301">
        <v>4390023</v>
      </c>
      <c r="P1274" s="302">
        <v>1101</v>
      </c>
      <c r="Q1274" s="301">
        <v>2703047</v>
      </c>
      <c r="R1274" s="302">
        <v>867</v>
      </c>
      <c r="S1274" s="301">
        <v>2429358</v>
      </c>
      <c r="T1274" s="301">
        <f t="shared" si="19"/>
        <v>10576.5</v>
      </c>
      <c r="U1274" s="303">
        <v>1310</v>
      </c>
    </row>
    <row r="1275" spans="1:21" x14ac:dyDescent="0.25">
      <c r="A1275" s="300">
        <v>890320240</v>
      </c>
      <c r="B1275" s="65" t="s">
        <v>1927</v>
      </c>
      <c r="C1275" s="65" t="s">
        <v>547</v>
      </c>
      <c r="D1275" s="65" t="s">
        <v>544</v>
      </c>
      <c r="E1275" s="65" t="s">
        <v>520</v>
      </c>
      <c r="F1275" s="65" t="s">
        <v>521</v>
      </c>
      <c r="G1275" s="65" t="s">
        <v>610</v>
      </c>
      <c r="H1275" s="84">
        <v>1274</v>
      </c>
      <c r="I1275" s="301">
        <v>24695083</v>
      </c>
      <c r="J1275" s="302">
        <v>895</v>
      </c>
      <c r="K1275" s="301">
        <v>12869398</v>
      </c>
      <c r="L1275" s="302">
        <v>1818</v>
      </c>
      <c r="M1275" s="301">
        <v>25131885</v>
      </c>
      <c r="N1275" s="302">
        <v>1669</v>
      </c>
      <c r="O1275" s="301">
        <v>7110081</v>
      </c>
      <c r="P1275" s="302">
        <v>1121</v>
      </c>
      <c r="Q1275" s="301">
        <v>2651244</v>
      </c>
      <c r="R1275" s="302">
        <v>1216</v>
      </c>
      <c r="S1275" s="301">
        <v>1544670</v>
      </c>
      <c r="T1275" s="301">
        <f t="shared" si="19"/>
        <v>7993</v>
      </c>
      <c r="U1275" s="303">
        <v>979</v>
      </c>
    </row>
    <row r="1276" spans="1:21" x14ac:dyDescent="0.25">
      <c r="A1276" s="300">
        <v>811044597</v>
      </c>
      <c r="B1276" s="65" t="s">
        <v>1928</v>
      </c>
      <c r="C1276" s="65" t="s">
        <v>505</v>
      </c>
      <c r="D1276" s="65" t="s">
        <v>506</v>
      </c>
      <c r="E1276" s="65" t="s">
        <v>520</v>
      </c>
      <c r="F1276" s="65" t="s">
        <v>521</v>
      </c>
      <c r="G1276" s="65" t="s">
        <v>707</v>
      </c>
      <c r="H1276" s="296">
        <v>1275</v>
      </c>
      <c r="I1276" s="301">
        <v>24689915</v>
      </c>
      <c r="J1276" s="302">
        <v>904.5</v>
      </c>
      <c r="K1276" s="301">
        <v>12705513</v>
      </c>
      <c r="L1276" s="302">
        <v>950</v>
      </c>
      <c r="M1276" s="301">
        <v>50120162</v>
      </c>
      <c r="N1276" s="302">
        <v>1348</v>
      </c>
      <c r="O1276" s="301">
        <v>8769337</v>
      </c>
      <c r="P1276" s="302">
        <v>677</v>
      </c>
      <c r="Q1276" s="301">
        <v>4799574</v>
      </c>
      <c r="R1276" s="302">
        <v>289</v>
      </c>
      <c r="S1276" s="301">
        <v>10064992</v>
      </c>
      <c r="T1276" s="301">
        <f t="shared" si="19"/>
        <v>5443.5</v>
      </c>
      <c r="U1276" s="303">
        <v>689</v>
      </c>
    </row>
    <row r="1277" spans="1:21" x14ac:dyDescent="0.25">
      <c r="A1277" s="300">
        <v>813000898</v>
      </c>
      <c r="B1277" s="65" t="s">
        <v>1929</v>
      </c>
      <c r="C1277" s="65" t="s">
        <v>1017</v>
      </c>
      <c r="D1277" s="65" t="s">
        <v>1018</v>
      </c>
      <c r="E1277" s="65" t="s">
        <v>520</v>
      </c>
      <c r="F1277" s="65" t="s">
        <v>521</v>
      </c>
      <c r="G1277" s="65" t="s">
        <v>1106</v>
      </c>
      <c r="H1277" s="84">
        <v>1276</v>
      </c>
      <c r="I1277" s="301">
        <v>24637384</v>
      </c>
      <c r="J1277" s="302">
        <v>1759</v>
      </c>
      <c r="K1277" s="301">
        <v>5212269</v>
      </c>
      <c r="L1277" s="302">
        <v>860</v>
      </c>
      <c r="M1277" s="301">
        <v>56161547</v>
      </c>
      <c r="N1277" s="302">
        <v>1585</v>
      </c>
      <c r="O1277" s="301">
        <v>7463283</v>
      </c>
      <c r="P1277" s="302">
        <v>1629</v>
      </c>
      <c r="Q1277" s="301">
        <v>1703678</v>
      </c>
      <c r="R1277" s="302">
        <v>2787</v>
      </c>
      <c r="S1277" s="301">
        <v>507462</v>
      </c>
      <c r="T1277" s="301">
        <f t="shared" si="19"/>
        <v>9896</v>
      </c>
      <c r="U1277" s="303">
        <v>1225</v>
      </c>
    </row>
    <row r="1278" spans="1:21" x14ac:dyDescent="0.25">
      <c r="A1278" s="300">
        <v>830033457</v>
      </c>
      <c r="B1278" s="65" t="s">
        <v>1930</v>
      </c>
      <c r="C1278" s="65" t="s">
        <v>511</v>
      </c>
      <c r="D1278" s="65" t="s">
        <v>511</v>
      </c>
      <c r="E1278" s="65" t="s">
        <v>520</v>
      </c>
      <c r="F1278" s="65" t="s">
        <v>521</v>
      </c>
      <c r="G1278" s="65" t="s">
        <v>564</v>
      </c>
      <c r="H1278" s="296">
        <v>1277</v>
      </c>
      <c r="I1278" s="301">
        <v>24624532</v>
      </c>
      <c r="J1278" s="302">
        <v>985</v>
      </c>
      <c r="K1278" s="301">
        <v>11448217</v>
      </c>
      <c r="L1278" s="302">
        <v>947</v>
      </c>
      <c r="M1278" s="301">
        <v>50362304</v>
      </c>
      <c r="N1278" s="302">
        <v>936</v>
      </c>
      <c r="O1278" s="301">
        <v>12639065</v>
      </c>
      <c r="P1278" s="302">
        <v>860</v>
      </c>
      <c r="Q1278" s="301">
        <v>3601040</v>
      </c>
      <c r="R1278" s="302">
        <v>1017</v>
      </c>
      <c r="S1278" s="301">
        <v>1918541</v>
      </c>
      <c r="T1278" s="301">
        <f t="shared" si="19"/>
        <v>6022</v>
      </c>
      <c r="U1278" s="303">
        <v>743</v>
      </c>
    </row>
    <row r="1279" spans="1:21" x14ac:dyDescent="0.25">
      <c r="A1279" s="300">
        <v>817000425</v>
      </c>
      <c r="B1279" s="65" t="s">
        <v>1931</v>
      </c>
      <c r="C1279" s="65" t="s">
        <v>505</v>
      </c>
      <c r="D1279" s="65" t="s">
        <v>506</v>
      </c>
      <c r="E1279" s="65" t="s">
        <v>520</v>
      </c>
      <c r="F1279" s="65" t="s">
        <v>521</v>
      </c>
      <c r="G1279" s="65" t="s">
        <v>610</v>
      </c>
      <c r="H1279" s="84">
        <v>1278</v>
      </c>
      <c r="I1279" s="301">
        <v>24618035</v>
      </c>
      <c r="J1279" s="302">
        <v>681.5</v>
      </c>
      <c r="K1279" s="301">
        <v>18327393</v>
      </c>
      <c r="L1279" s="302">
        <v>821</v>
      </c>
      <c r="M1279" s="301">
        <v>58420063</v>
      </c>
      <c r="N1279" s="302">
        <v>1201</v>
      </c>
      <c r="O1279" s="301">
        <v>9721321</v>
      </c>
      <c r="P1279" s="302">
        <v>426</v>
      </c>
      <c r="Q1279" s="301">
        <v>8513110</v>
      </c>
      <c r="R1279" s="302">
        <v>330</v>
      </c>
      <c r="S1279" s="301">
        <v>8538331</v>
      </c>
      <c r="T1279" s="301">
        <f t="shared" si="19"/>
        <v>4737.5</v>
      </c>
      <c r="U1279" s="303">
        <v>619</v>
      </c>
    </row>
    <row r="1280" spans="1:21" x14ac:dyDescent="0.25">
      <c r="A1280" s="300">
        <v>830089854</v>
      </c>
      <c r="B1280" s="65" t="s">
        <v>1932</v>
      </c>
      <c r="C1280" s="65" t="s">
        <v>511</v>
      </c>
      <c r="D1280" s="65" t="s">
        <v>511</v>
      </c>
      <c r="E1280" s="65" t="s">
        <v>520</v>
      </c>
      <c r="F1280" s="65" t="s">
        <v>521</v>
      </c>
      <c r="G1280" s="65" t="s">
        <v>564</v>
      </c>
      <c r="H1280" s="296">
        <v>1279</v>
      </c>
      <c r="I1280" s="301">
        <v>24596833</v>
      </c>
      <c r="J1280" s="302">
        <v>1926.5</v>
      </c>
      <c r="K1280" s="301">
        <v>4567022</v>
      </c>
      <c r="L1280" s="302">
        <v>658</v>
      </c>
      <c r="M1280" s="301">
        <v>73144874</v>
      </c>
      <c r="N1280" s="302">
        <v>2008</v>
      </c>
      <c r="O1280" s="301">
        <v>5784859</v>
      </c>
      <c r="P1280" s="302">
        <v>2606</v>
      </c>
      <c r="Q1280" s="301">
        <v>945576</v>
      </c>
      <c r="R1280" s="302">
        <v>2068</v>
      </c>
      <c r="S1280" s="301">
        <v>770134</v>
      </c>
      <c r="T1280" s="301">
        <f t="shared" si="19"/>
        <v>10545.5</v>
      </c>
      <c r="U1280" s="303">
        <v>1306</v>
      </c>
    </row>
    <row r="1281" spans="1:21" x14ac:dyDescent="0.25">
      <c r="A1281" s="300">
        <v>890210534</v>
      </c>
      <c r="B1281" s="65" t="s">
        <v>1933</v>
      </c>
      <c r="C1281" s="65" t="s">
        <v>906</v>
      </c>
      <c r="D1281" s="65" t="s">
        <v>733</v>
      </c>
      <c r="E1281" s="65" t="s">
        <v>520</v>
      </c>
      <c r="F1281" s="65" t="s">
        <v>521</v>
      </c>
      <c r="G1281" s="65" t="s">
        <v>564</v>
      </c>
      <c r="H1281" s="84">
        <v>1280</v>
      </c>
      <c r="I1281" s="301">
        <v>24416515</v>
      </c>
      <c r="J1281" s="302">
        <v>1506</v>
      </c>
      <c r="K1281" s="301">
        <v>6443998</v>
      </c>
      <c r="L1281" s="302">
        <v>868</v>
      </c>
      <c r="M1281" s="301">
        <v>55857138</v>
      </c>
      <c r="N1281" s="302">
        <v>1029</v>
      </c>
      <c r="O1281" s="301">
        <v>11490179</v>
      </c>
      <c r="P1281" s="302">
        <v>638</v>
      </c>
      <c r="Q1281" s="301">
        <v>5187931</v>
      </c>
      <c r="R1281" s="302">
        <v>824</v>
      </c>
      <c r="S1281" s="301">
        <v>2572924</v>
      </c>
      <c r="T1281" s="301">
        <f t="shared" si="19"/>
        <v>6145</v>
      </c>
      <c r="U1281" s="303">
        <v>762</v>
      </c>
    </row>
    <row r="1282" spans="1:21" x14ac:dyDescent="0.25">
      <c r="A1282" s="300">
        <v>890911921</v>
      </c>
      <c r="B1282" s="65" t="s">
        <v>1934</v>
      </c>
      <c r="C1282" s="65" t="s">
        <v>505</v>
      </c>
      <c r="D1282" s="65" t="s">
        <v>506</v>
      </c>
      <c r="E1282" s="65" t="s">
        <v>520</v>
      </c>
      <c r="F1282" s="65" t="s">
        <v>521</v>
      </c>
      <c r="G1282" s="65" t="s">
        <v>509</v>
      </c>
      <c r="H1282" s="296">
        <v>1281</v>
      </c>
      <c r="I1282" s="301">
        <v>24399753</v>
      </c>
      <c r="J1282" s="302">
        <v>550.5</v>
      </c>
      <c r="K1282" s="301">
        <v>24099734</v>
      </c>
      <c r="L1282" s="302">
        <v>6004</v>
      </c>
      <c r="M1282" s="301">
        <v>5700259</v>
      </c>
      <c r="N1282" s="302">
        <v>2035</v>
      </c>
      <c r="O1282" s="301">
        <v>5700259</v>
      </c>
      <c r="P1282" s="302">
        <v>595</v>
      </c>
      <c r="Q1282" s="301">
        <v>5589207</v>
      </c>
      <c r="R1282" s="302">
        <v>449</v>
      </c>
      <c r="S1282" s="301">
        <v>5830634</v>
      </c>
      <c r="T1282" s="301">
        <f t="shared" ref="T1282:T1345" si="20">SUM(H1282+J1282+L1282+N1282+P1282+R1282)</f>
        <v>10914.5</v>
      </c>
      <c r="U1282" s="303">
        <v>1348</v>
      </c>
    </row>
    <row r="1283" spans="1:21" x14ac:dyDescent="0.25">
      <c r="A1283" s="300">
        <v>891200492</v>
      </c>
      <c r="B1283" s="65" t="s">
        <v>1935</v>
      </c>
      <c r="C1283" s="65" t="s">
        <v>1455</v>
      </c>
      <c r="D1283" s="65" t="s">
        <v>1456</v>
      </c>
      <c r="E1283" s="65" t="s">
        <v>520</v>
      </c>
      <c r="F1283" s="65" t="s">
        <v>521</v>
      </c>
      <c r="G1283" s="65" t="s">
        <v>512</v>
      </c>
      <c r="H1283" s="84">
        <v>1282</v>
      </c>
      <c r="I1283" s="301">
        <v>24384497</v>
      </c>
      <c r="J1283" s="302">
        <v>583.5</v>
      </c>
      <c r="K1283" s="301">
        <v>22322199</v>
      </c>
      <c r="L1283" s="302">
        <v>2414</v>
      </c>
      <c r="M1283" s="301">
        <v>18258014</v>
      </c>
      <c r="N1283" s="302">
        <v>1305</v>
      </c>
      <c r="O1283" s="301">
        <v>8973322</v>
      </c>
      <c r="P1283" s="302">
        <v>1967</v>
      </c>
      <c r="Q1283" s="301">
        <v>1361519</v>
      </c>
      <c r="R1283" s="302">
        <v>1675</v>
      </c>
      <c r="S1283" s="301">
        <v>1023276</v>
      </c>
      <c r="T1283" s="301">
        <f t="shared" si="20"/>
        <v>9226.5</v>
      </c>
      <c r="U1283" s="303">
        <v>1139</v>
      </c>
    </row>
    <row r="1284" spans="1:21" x14ac:dyDescent="0.25">
      <c r="A1284" s="300">
        <v>890917018</v>
      </c>
      <c r="B1284" s="65" t="s">
        <v>1936</v>
      </c>
      <c r="C1284" s="65" t="s">
        <v>580</v>
      </c>
      <c r="D1284" s="65" t="s">
        <v>506</v>
      </c>
      <c r="E1284" s="65" t="s">
        <v>520</v>
      </c>
      <c r="F1284" s="65" t="s">
        <v>521</v>
      </c>
      <c r="G1284" s="65" t="s">
        <v>564</v>
      </c>
      <c r="H1284" s="296">
        <v>1283</v>
      </c>
      <c r="I1284" s="301">
        <v>24359282</v>
      </c>
      <c r="J1284" s="302">
        <v>1374</v>
      </c>
      <c r="K1284" s="301">
        <v>7341114</v>
      </c>
      <c r="L1284" s="302">
        <v>1525</v>
      </c>
      <c r="M1284" s="301">
        <v>30938692</v>
      </c>
      <c r="N1284" s="302">
        <v>2335</v>
      </c>
      <c r="O1284" s="301">
        <v>4813532</v>
      </c>
      <c r="P1284" s="302">
        <v>2585</v>
      </c>
      <c r="Q1284" s="301">
        <v>955153</v>
      </c>
      <c r="R1284" s="302">
        <v>3222</v>
      </c>
      <c r="S1284" s="301">
        <v>413477</v>
      </c>
      <c r="T1284" s="301">
        <f t="shared" si="20"/>
        <v>12324</v>
      </c>
      <c r="U1284" s="303">
        <v>1536</v>
      </c>
    </row>
    <row r="1285" spans="1:21" x14ac:dyDescent="0.25">
      <c r="A1285" s="300">
        <v>802019166</v>
      </c>
      <c r="B1285" s="65" t="s">
        <v>1937</v>
      </c>
      <c r="C1285" s="65" t="s">
        <v>585</v>
      </c>
      <c r="D1285" s="65" t="s">
        <v>586</v>
      </c>
      <c r="E1285" s="65" t="s">
        <v>520</v>
      </c>
      <c r="F1285" s="65" t="s">
        <v>521</v>
      </c>
      <c r="G1285" s="65" t="s">
        <v>841</v>
      </c>
      <c r="H1285" s="84">
        <v>1284</v>
      </c>
      <c r="I1285" s="301">
        <v>24319079</v>
      </c>
      <c r="J1285" s="302">
        <v>1002</v>
      </c>
      <c r="K1285" s="301">
        <v>11180340</v>
      </c>
      <c r="L1285" s="302">
        <v>3692</v>
      </c>
      <c r="M1285" s="301">
        <v>11002328</v>
      </c>
      <c r="N1285" s="302">
        <v>1203</v>
      </c>
      <c r="O1285" s="301">
        <v>9710514</v>
      </c>
      <c r="P1285" s="302">
        <v>1290</v>
      </c>
      <c r="Q1285" s="301">
        <v>2218997</v>
      </c>
      <c r="R1285" s="302">
        <v>912</v>
      </c>
      <c r="S1285" s="301">
        <v>2242176</v>
      </c>
      <c r="T1285" s="301">
        <f t="shared" si="20"/>
        <v>9383</v>
      </c>
      <c r="U1285" s="303">
        <v>1154</v>
      </c>
    </row>
    <row r="1286" spans="1:21" x14ac:dyDescent="0.25">
      <c r="A1286" s="300">
        <v>800108255</v>
      </c>
      <c r="B1286" s="65" t="s">
        <v>1938</v>
      </c>
      <c r="C1286" s="65" t="s">
        <v>505</v>
      </c>
      <c r="D1286" s="65" t="s">
        <v>506</v>
      </c>
      <c r="E1286" s="65" t="s">
        <v>520</v>
      </c>
      <c r="F1286" s="65" t="s">
        <v>521</v>
      </c>
      <c r="G1286" s="65" t="s">
        <v>564</v>
      </c>
      <c r="H1286" s="296">
        <v>1285</v>
      </c>
      <c r="I1286" s="301">
        <v>24273815</v>
      </c>
      <c r="J1286" s="302">
        <v>1393.5</v>
      </c>
      <c r="K1286" s="301">
        <v>7179759</v>
      </c>
      <c r="L1286" s="302">
        <v>1209</v>
      </c>
      <c r="M1286" s="301">
        <v>39158467</v>
      </c>
      <c r="N1286" s="302">
        <v>3933</v>
      </c>
      <c r="O1286" s="301">
        <v>2594880</v>
      </c>
      <c r="P1286" s="302">
        <v>3567</v>
      </c>
      <c r="Q1286" s="301">
        <v>610320</v>
      </c>
      <c r="R1286" s="302">
        <v>4192</v>
      </c>
      <c r="S1286" s="301">
        <v>275865</v>
      </c>
      <c r="T1286" s="301">
        <f t="shared" si="20"/>
        <v>15579.5</v>
      </c>
      <c r="U1286" s="303">
        <v>1964</v>
      </c>
    </row>
    <row r="1287" spans="1:21" x14ac:dyDescent="0.25">
      <c r="A1287" s="300">
        <v>800136561</v>
      </c>
      <c r="B1287" s="65" t="s">
        <v>1939</v>
      </c>
      <c r="C1287" s="65" t="s">
        <v>511</v>
      </c>
      <c r="D1287" s="65" t="s">
        <v>511</v>
      </c>
      <c r="E1287" s="65" t="s">
        <v>520</v>
      </c>
      <c r="F1287" s="65" t="s">
        <v>521</v>
      </c>
      <c r="G1287" s="65" t="s">
        <v>707</v>
      </c>
      <c r="H1287" s="84">
        <v>1286</v>
      </c>
      <c r="I1287" s="301">
        <v>24236069</v>
      </c>
      <c r="J1287" s="302">
        <v>1230</v>
      </c>
      <c r="K1287" s="301">
        <v>8438647</v>
      </c>
      <c r="L1287" s="302">
        <v>5187</v>
      </c>
      <c r="M1287" s="301">
        <v>7108633</v>
      </c>
      <c r="N1287" s="302">
        <v>2949</v>
      </c>
      <c r="O1287" s="301">
        <v>3633950</v>
      </c>
      <c r="P1287" s="302">
        <v>2109</v>
      </c>
      <c r="Q1287" s="301">
        <v>1259941</v>
      </c>
      <c r="R1287" s="302">
        <v>2769</v>
      </c>
      <c r="S1287" s="301">
        <v>511510</v>
      </c>
      <c r="T1287" s="301">
        <f t="shared" si="20"/>
        <v>15530</v>
      </c>
      <c r="U1287" s="303">
        <v>1953</v>
      </c>
    </row>
    <row r="1288" spans="1:21" x14ac:dyDescent="0.25">
      <c r="A1288" s="300">
        <v>830037620</v>
      </c>
      <c r="B1288" s="65" t="s">
        <v>1940</v>
      </c>
      <c r="C1288" s="65" t="s">
        <v>511</v>
      </c>
      <c r="D1288" s="65" t="s">
        <v>511</v>
      </c>
      <c r="E1288" s="65" t="s">
        <v>520</v>
      </c>
      <c r="F1288" s="65" t="s">
        <v>521</v>
      </c>
      <c r="G1288" s="65" t="s">
        <v>931</v>
      </c>
      <c r="H1288" s="296">
        <v>1287</v>
      </c>
      <c r="I1288" s="301">
        <v>24234489</v>
      </c>
      <c r="J1288" s="302">
        <v>1513</v>
      </c>
      <c r="K1288" s="301">
        <v>6404431</v>
      </c>
      <c r="L1288" s="302">
        <v>1408</v>
      </c>
      <c r="M1288" s="301">
        <v>33729109</v>
      </c>
      <c r="N1288" s="302">
        <v>2058</v>
      </c>
      <c r="O1288" s="301">
        <v>5597770</v>
      </c>
      <c r="P1288" s="302">
        <v>1673</v>
      </c>
      <c r="Q1288" s="301">
        <v>1638620</v>
      </c>
      <c r="R1288" s="302">
        <v>3983</v>
      </c>
      <c r="S1288" s="301">
        <v>299661</v>
      </c>
      <c r="T1288" s="301">
        <f t="shared" si="20"/>
        <v>11922</v>
      </c>
      <c r="U1288" s="303">
        <v>1485</v>
      </c>
    </row>
    <row r="1289" spans="1:21" x14ac:dyDescent="0.25">
      <c r="A1289" s="300">
        <v>800245896</v>
      </c>
      <c r="B1289" s="65" t="s">
        <v>1941</v>
      </c>
      <c r="C1289" s="65" t="s">
        <v>511</v>
      </c>
      <c r="D1289" s="65" t="s">
        <v>511</v>
      </c>
      <c r="E1289" s="65" t="s">
        <v>520</v>
      </c>
      <c r="F1289" s="65" t="s">
        <v>521</v>
      </c>
      <c r="G1289" s="65" t="s">
        <v>839</v>
      </c>
      <c r="H1289" s="84">
        <v>1288</v>
      </c>
      <c r="I1289" s="301">
        <v>24223240</v>
      </c>
      <c r="J1289" s="302">
        <v>725.5</v>
      </c>
      <c r="K1289" s="301">
        <v>17003176</v>
      </c>
      <c r="L1289" s="302">
        <v>2449</v>
      </c>
      <c r="M1289" s="301">
        <v>17944309</v>
      </c>
      <c r="N1289" s="302">
        <v>675</v>
      </c>
      <c r="O1289" s="301">
        <v>17944309</v>
      </c>
      <c r="P1289" s="302">
        <v>314</v>
      </c>
      <c r="Q1289" s="301">
        <v>12295695</v>
      </c>
      <c r="R1289" s="302">
        <v>385</v>
      </c>
      <c r="S1289" s="301">
        <v>6912249</v>
      </c>
      <c r="T1289" s="301">
        <f t="shared" si="20"/>
        <v>5836.5</v>
      </c>
      <c r="U1289" s="303">
        <v>728</v>
      </c>
    </row>
    <row r="1290" spans="1:21" x14ac:dyDescent="0.25">
      <c r="A1290" s="300">
        <v>890100837</v>
      </c>
      <c r="B1290" s="65" t="s">
        <v>1942</v>
      </c>
      <c r="C1290" s="65" t="s">
        <v>585</v>
      </c>
      <c r="D1290" s="65" t="s">
        <v>586</v>
      </c>
      <c r="E1290" s="65" t="s">
        <v>520</v>
      </c>
      <c r="F1290" s="65" t="s">
        <v>521</v>
      </c>
      <c r="G1290" s="65" t="s">
        <v>564</v>
      </c>
      <c r="H1290" s="296">
        <v>1289</v>
      </c>
      <c r="I1290" s="301">
        <v>24207095</v>
      </c>
      <c r="J1290" s="302">
        <v>1089.5</v>
      </c>
      <c r="K1290" s="301">
        <v>9947235</v>
      </c>
      <c r="L1290" s="302">
        <v>2614</v>
      </c>
      <c r="M1290" s="301">
        <v>16745188</v>
      </c>
      <c r="N1290" s="302">
        <v>1529</v>
      </c>
      <c r="O1290" s="301">
        <v>7758433</v>
      </c>
      <c r="P1290" s="302">
        <v>1731</v>
      </c>
      <c r="Q1290" s="301">
        <v>1583896</v>
      </c>
      <c r="R1290" s="302">
        <v>11992</v>
      </c>
      <c r="S1290" s="301">
        <v>29926</v>
      </c>
      <c r="T1290" s="301">
        <f t="shared" si="20"/>
        <v>20244.5</v>
      </c>
      <c r="U1290" s="303">
        <v>2565</v>
      </c>
    </row>
    <row r="1291" spans="1:21" x14ac:dyDescent="0.25">
      <c r="A1291" s="300">
        <v>860048245</v>
      </c>
      <c r="B1291" s="65" t="s">
        <v>1943</v>
      </c>
      <c r="C1291" s="65" t="s">
        <v>511</v>
      </c>
      <c r="D1291" s="65" t="s">
        <v>511</v>
      </c>
      <c r="E1291" s="65" t="s">
        <v>520</v>
      </c>
      <c r="F1291" s="65" t="s">
        <v>521</v>
      </c>
      <c r="G1291" s="65" t="s">
        <v>610</v>
      </c>
      <c r="H1291" s="84">
        <v>1290</v>
      </c>
      <c r="I1291" s="301">
        <v>24202607</v>
      </c>
      <c r="J1291" s="302">
        <v>1026</v>
      </c>
      <c r="K1291" s="301">
        <v>10882392</v>
      </c>
      <c r="L1291" s="302">
        <v>2717</v>
      </c>
      <c r="M1291" s="301">
        <v>15873307</v>
      </c>
      <c r="N1291" s="302">
        <v>1595</v>
      </c>
      <c r="O1291" s="301">
        <v>7414832</v>
      </c>
      <c r="P1291" s="302">
        <v>2239</v>
      </c>
      <c r="Q1291" s="301">
        <v>1154673</v>
      </c>
      <c r="R1291" s="302">
        <v>2254</v>
      </c>
      <c r="S1291" s="301">
        <v>672723</v>
      </c>
      <c r="T1291" s="301">
        <f t="shared" si="20"/>
        <v>11121</v>
      </c>
      <c r="U1291" s="303">
        <v>1374</v>
      </c>
    </row>
    <row r="1292" spans="1:21" x14ac:dyDescent="0.25">
      <c r="A1292" s="300">
        <v>807000348</v>
      </c>
      <c r="B1292" s="65" t="s">
        <v>1944</v>
      </c>
      <c r="C1292" s="65" t="s">
        <v>773</v>
      </c>
      <c r="D1292" s="65" t="s">
        <v>774</v>
      </c>
      <c r="E1292" s="65" t="s">
        <v>520</v>
      </c>
      <c r="F1292" s="65" t="s">
        <v>521</v>
      </c>
      <c r="G1292" s="65" t="s">
        <v>564</v>
      </c>
      <c r="H1292" s="296">
        <v>1291</v>
      </c>
      <c r="I1292" s="301">
        <v>24178718</v>
      </c>
      <c r="J1292" s="302">
        <v>4716</v>
      </c>
      <c r="K1292" s="301">
        <v>1114122</v>
      </c>
      <c r="L1292" s="302">
        <v>628</v>
      </c>
      <c r="M1292" s="301">
        <v>75687922</v>
      </c>
      <c r="N1292" s="302">
        <v>2694</v>
      </c>
      <c r="O1292" s="301">
        <v>4077711</v>
      </c>
      <c r="P1292" s="302">
        <v>1241</v>
      </c>
      <c r="Q1292" s="301">
        <v>2313366</v>
      </c>
      <c r="R1292" s="302">
        <v>3070</v>
      </c>
      <c r="S1292" s="301">
        <v>443601</v>
      </c>
      <c r="T1292" s="301">
        <f t="shared" si="20"/>
        <v>13640</v>
      </c>
      <c r="U1292" s="303">
        <v>1684</v>
      </c>
    </row>
    <row r="1293" spans="1:21" x14ac:dyDescent="0.25">
      <c r="A1293" s="300">
        <v>800188004</v>
      </c>
      <c r="B1293" s="65" t="s">
        <v>1945</v>
      </c>
      <c r="C1293" s="65" t="s">
        <v>511</v>
      </c>
      <c r="D1293" s="65" t="s">
        <v>511</v>
      </c>
      <c r="E1293" s="65" t="s">
        <v>520</v>
      </c>
      <c r="F1293" s="65" t="s">
        <v>521</v>
      </c>
      <c r="G1293" s="65" t="s">
        <v>766</v>
      </c>
      <c r="H1293" s="84">
        <v>1292</v>
      </c>
      <c r="I1293" s="301">
        <v>24176636</v>
      </c>
      <c r="J1293" s="302">
        <v>891.5</v>
      </c>
      <c r="K1293" s="301">
        <v>12892502</v>
      </c>
      <c r="L1293" s="302">
        <v>5352</v>
      </c>
      <c r="M1293" s="301">
        <v>6786932</v>
      </c>
      <c r="N1293" s="302">
        <v>3184</v>
      </c>
      <c r="O1293" s="301">
        <v>3326906</v>
      </c>
      <c r="P1293" s="302">
        <v>9949</v>
      </c>
      <c r="Q1293" s="301">
        <v>90416</v>
      </c>
      <c r="R1293" s="302">
        <v>816</v>
      </c>
      <c r="S1293" s="301">
        <v>2598354</v>
      </c>
      <c r="T1293" s="301">
        <f t="shared" si="20"/>
        <v>21484.5</v>
      </c>
      <c r="U1293" s="303">
        <v>2731</v>
      </c>
    </row>
    <row r="1294" spans="1:21" x14ac:dyDescent="0.25">
      <c r="A1294" s="300">
        <v>890919436</v>
      </c>
      <c r="B1294" s="65" t="s">
        <v>1946</v>
      </c>
      <c r="C1294" s="65" t="s">
        <v>505</v>
      </c>
      <c r="D1294" s="65" t="s">
        <v>506</v>
      </c>
      <c r="E1294" s="65" t="s">
        <v>520</v>
      </c>
      <c r="F1294" s="65" t="s">
        <v>521</v>
      </c>
      <c r="G1294" s="65" t="s">
        <v>648</v>
      </c>
      <c r="H1294" s="296">
        <v>1293</v>
      </c>
      <c r="I1294" s="301">
        <v>24151465</v>
      </c>
      <c r="J1294" s="302">
        <v>604</v>
      </c>
      <c r="K1294" s="301">
        <v>21379743</v>
      </c>
      <c r="L1294" s="302">
        <v>2673</v>
      </c>
      <c r="M1294" s="301">
        <v>16209195</v>
      </c>
      <c r="N1294" s="302">
        <v>1871</v>
      </c>
      <c r="O1294" s="301">
        <v>6245259</v>
      </c>
      <c r="P1294" s="302">
        <v>1132</v>
      </c>
      <c r="Q1294" s="301">
        <v>2613983</v>
      </c>
      <c r="R1294" s="302">
        <v>994</v>
      </c>
      <c r="S1294" s="301">
        <v>1972187</v>
      </c>
      <c r="T1294" s="301">
        <f t="shared" si="20"/>
        <v>8567</v>
      </c>
      <c r="U1294" s="303">
        <v>1053</v>
      </c>
    </row>
    <row r="1295" spans="1:21" x14ac:dyDescent="0.25">
      <c r="A1295" s="300">
        <v>800069933</v>
      </c>
      <c r="B1295" s="65" t="s">
        <v>1947</v>
      </c>
      <c r="C1295" s="65" t="s">
        <v>505</v>
      </c>
      <c r="D1295" s="65" t="s">
        <v>506</v>
      </c>
      <c r="E1295" s="65" t="s">
        <v>520</v>
      </c>
      <c r="F1295" s="65" t="s">
        <v>521</v>
      </c>
      <c r="G1295" s="65" t="s">
        <v>694</v>
      </c>
      <c r="H1295" s="84">
        <v>1294</v>
      </c>
      <c r="I1295" s="301">
        <v>24142238</v>
      </c>
      <c r="J1295" s="302">
        <v>1424</v>
      </c>
      <c r="K1295" s="301">
        <v>6969149</v>
      </c>
      <c r="L1295" s="302">
        <v>978</v>
      </c>
      <c r="M1295" s="301">
        <v>48853977</v>
      </c>
      <c r="N1295" s="302">
        <v>1186</v>
      </c>
      <c r="O1295" s="301">
        <v>9884600</v>
      </c>
      <c r="P1295" s="302">
        <v>1136</v>
      </c>
      <c r="Q1295" s="301">
        <v>2607673</v>
      </c>
      <c r="R1295" s="302">
        <v>2115</v>
      </c>
      <c r="S1295" s="301">
        <v>748896</v>
      </c>
      <c r="T1295" s="301">
        <f t="shared" si="20"/>
        <v>8133</v>
      </c>
      <c r="U1295" s="303">
        <v>992</v>
      </c>
    </row>
    <row r="1296" spans="1:21" x14ac:dyDescent="0.25">
      <c r="A1296" s="300">
        <v>890900294</v>
      </c>
      <c r="B1296" s="65" t="s">
        <v>1948</v>
      </c>
      <c r="C1296" s="65" t="s">
        <v>505</v>
      </c>
      <c r="D1296" s="65" t="s">
        <v>506</v>
      </c>
      <c r="E1296" s="65" t="s">
        <v>520</v>
      </c>
      <c r="F1296" s="65" t="s">
        <v>521</v>
      </c>
      <c r="G1296" s="65" t="s">
        <v>571</v>
      </c>
      <c r="H1296" s="296">
        <v>1295</v>
      </c>
      <c r="I1296" s="301">
        <v>24124360</v>
      </c>
      <c r="J1296" s="302">
        <v>712</v>
      </c>
      <c r="K1296" s="301">
        <v>17365123</v>
      </c>
      <c r="L1296" s="302">
        <v>3360</v>
      </c>
      <c r="M1296" s="301">
        <v>12436689</v>
      </c>
      <c r="N1296" s="302">
        <v>3388</v>
      </c>
      <c r="O1296" s="301">
        <v>3081316</v>
      </c>
      <c r="P1296" s="302">
        <v>2894</v>
      </c>
      <c r="Q1296" s="301">
        <v>820749</v>
      </c>
      <c r="R1296" s="302">
        <v>2519</v>
      </c>
      <c r="S1296" s="301">
        <v>581588</v>
      </c>
      <c r="T1296" s="301">
        <f t="shared" si="20"/>
        <v>14168</v>
      </c>
      <c r="U1296" s="303">
        <v>1775</v>
      </c>
    </row>
    <row r="1297" spans="1:21" x14ac:dyDescent="0.25">
      <c r="A1297" s="300">
        <v>890911585</v>
      </c>
      <c r="B1297" s="65" t="s">
        <v>1949</v>
      </c>
      <c r="C1297" s="65" t="s">
        <v>505</v>
      </c>
      <c r="D1297" s="65" t="s">
        <v>506</v>
      </c>
      <c r="E1297" s="65" t="s">
        <v>520</v>
      </c>
      <c r="F1297" s="65" t="s">
        <v>521</v>
      </c>
      <c r="G1297" s="65" t="s">
        <v>594</v>
      </c>
      <c r="H1297" s="84">
        <v>1296</v>
      </c>
      <c r="I1297" s="301">
        <v>24104134</v>
      </c>
      <c r="J1297" s="302">
        <v>1773.5</v>
      </c>
      <c r="K1297" s="301">
        <v>5163533</v>
      </c>
      <c r="L1297" s="302">
        <v>3746</v>
      </c>
      <c r="M1297" s="301">
        <v>10812622</v>
      </c>
      <c r="N1297" s="302">
        <v>1343</v>
      </c>
      <c r="O1297" s="301">
        <v>8815703</v>
      </c>
      <c r="P1297" s="302">
        <v>10520</v>
      </c>
      <c r="Q1297" s="301">
        <v>77684</v>
      </c>
      <c r="R1297" s="302">
        <v>3014</v>
      </c>
      <c r="S1297" s="301">
        <v>455776</v>
      </c>
      <c r="T1297" s="301">
        <f t="shared" si="20"/>
        <v>21692.5</v>
      </c>
      <c r="U1297" s="303">
        <v>2756</v>
      </c>
    </row>
    <row r="1298" spans="1:21" x14ac:dyDescent="0.25">
      <c r="A1298" s="300">
        <v>860527377</v>
      </c>
      <c r="B1298" s="65" t="s">
        <v>1950</v>
      </c>
      <c r="C1298" s="65" t="s">
        <v>511</v>
      </c>
      <c r="D1298" s="65" t="s">
        <v>511</v>
      </c>
      <c r="E1298" s="65" t="s">
        <v>520</v>
      </c>
      <c r="F1298" s="65" t="s">
        <v>521</v>
      </c>
      <c r="G1298" s="65" t="s">
        <v>528</v>
      </c>
      <c r="H1298" s="296">
        <v>1297</v>
      </c>
      <c r="I1298" s="301">
        <v>24049313</v>
      </c>
      <c r="J1298" s="302">
        <v>1354</v>
      </c>
      <c r="K1298" s="301">
        <v>7484941</v>
      </c>
      <c r="L1298" s="302">
        <v>1395</v>
      </c>
      <c r="M1298" s="301">
        <v>33955744</v>
      </c>
      <c r="N1298" s="302">
        <v>1368</v>
      </c>
      <c r="O1298" s="301">
        <v>8599815</v>
      </c>
      <c r="P1298" s="302">
        <v>2031</v>
      </c>
      <c r="Q1298" s="301">
        <v>1317439</v>
      </c>
      <c r="R1298" s="302">
        <v>1956</v>
      </c>
      <c r="S1298" s="301">
        <v>829969</v>
      </c>
      <c r="T1298" s="301">
        <f t="shared" si="20"/>
        <v>9401</v>
      </c>
      <c r="U1298" s="303">
        <v>1157</v>
      </c>
    </row>
    <row r="1299" spans="1:21" x14ac:dyDescent="0.25">
      <c r="A1299" s="300">
        <v>804002981</v>
      </c>
      <c r="B1299" s="65" t="s">
        <v>1951</v>
      </c>
      <c r="C1299" s="65" t="s">
        <v>732</v>
      </c>
      <c r="D1299" s="65" t="s">
        <v>733</v>
      </c>
      <c r="E1299" s="65" t="s">
        <v>520</v>
      </c>
      <c r="F1299" s="65" t="s">
        <v>521</v>
      </c>
      <c r="G1299" s="65" t="s">
        <v>926</v>
      </c>
      <c r="H1299" s="84">
        <v>1298</v>
      </c>
      <c r="I1299" s="301">
        <v>24026439</v>
      </c>
      <c r="J1299" s="302">
        <v>592</v>
      </c>
      <c r="K1299" s="301">
        <v>21918513</v>
      </c>
      <c r="L1299" s="302">
        <v>2827</v>
      </c>
      <c r="M1299" s="301">
        <v>15162228</v>
      </c>
      <c r="N1299" s="302">
        <v>2364</v>
      </c>
      <c r="O1299" s="301">
        <v>4744469</v>
      </c>
      <c r="P1299" s="302">
        <v>1130</v>
      </c>
      <c r="Q1299" s="301">
        <v>2620860</v>
      </c>
      <c r="R1299" s="302">
        <v>1144</v>
      </c>
      <c r="S1299" s="301">
        <v>1648948</v>
      </c>
      <c r="T1299" s="301">
        <f t="shared" si="20"/>
        <v>9355</v>
      </c>
      <c r="U1299" s="303">
        <v>1151</v>
      </c>
    </row>
    <row r="1300" spans="1:21" x14ac:dyDescent="0.25">
      <c r="A1300" s="300">
        <v>860002510</v>
      </c>
      <c r="B1300" s="65" t="s">
        <v>1952</v>
      </c>
      <c r="C1300" s="65" t="s">
        <v>899</v>
      </c>
      <c r="D1300" s="65" t="s">
        <v>552</v>
      </c>
      <c r="E1300" s="65" t="s">
        <v>520</v>
      </c>
      <c r="F1300" s="65" t="s">
        <v>521</v>
      </c>
      <c r="G1300" s="65" t="s">
        <v>610</v>
      </c>
      <c r="H1300" s="296">
        <v>1299</v>
      </c>
      <c r="I1300" s="301">
        <v>23924798</v>
      </c>
      <c r="J1300" s="302">
        <v>872.5</v>
      </c>
      <c r="K1300" s="301">
        <v>13354900</v>
      </c>
      <c r="L1300" s="302">
        <v>3881</v>
      </c>
      <c r="M1300" s="301">
        <v>10383104</v>
      </c>
      <c r="N1300" s="302">
        <v>3260</v>
      </c>
      <c r="O1300" s="301">
        <v>3218624</v>
      </c>
      <c r="P1300" s="302">
        <v>3560</v>
      </c>
      <c r="Q1300" s="301">
        <v>612146</v>
      </c>
      <c r="R1300" s="302">
        <v>3506</v>
      </c>
      <c r="S1300" s="301">
        <v>362699</v>
      </c>
      <c r="T1300" s="301">
        <f t="shared" si="20"/>
        <v>16378.5</v>
      </c>
      <c r="U1300" s="303">
        <v>2073</v>
      </c>
    </row>
    <row r="1301" spans="1:21" x14ac:dyDescent="0.25">
      <c r="A1301" s="300">
        <v>830124993</v>
      </c>
      <c r="B1301" s="65" t="s">
        <v>1953</v>
      </c>
      <c r="C1301" s="65" t="s">
        <v>511</v>
      </c>
      <c r="D1301" s="65" t="s">
        <v>511</v>
      </c>
      <c r="E1301" s="65" t="s">
        <v>520</v>
      </c>
      <c r="F1301" s="65" t="s">
        <v>521</v>
      </c>
      <c r="G1301" s="65" t="s">
        <v>1235</v>
      </c>
      <c r="H1301" s="84">
        <v>1300</v>
      </c>
      <c r="I1301" s="301">
        <v>23916553</v>
      </c>
      <c r="J1301" s="302">
        <v>6016</v>
      </c>
      <c r="K1301" s="301">
        <v>629644</v>
      </c>
      <c r="L1301" s="302">
        <v>3901</v>
      </c>
      <c r="M1301" s="301">
        <v>10331602</v>
      </c>
      <c r="N1301" s="302">
        <v>4912</v>
      </c>
      <c r="O1301" s="301">
        <v>1957545</v>
      </c>
      <c r="P1301" s="302">
        <v>1801</v>
      </c>
      <c r="Q1301" s="301">
        <v>1506430</v>
      </c>
      <c r="R1301" s="302">
        <v>2870</v>
      </c>
      <c r="S1301" s="301">
        <v>484965</v>
      </c>
      <c r="T1301" s="301">
        <f t="shared" si="20"/>
        <v>20800</v>
      </c>
      <c r="U1301" s="303">
        <v>2641</v>
      </c>
    </row>
    <row r="1302" spans="1:21" x14ac:dyDescent="0.25">
      <c r="A1302" s="300">
        <v>800002942</v>
      </c>
      <c r="B1302" s="65" t="s">
        <v>1954</v>
      </c>
      <c r="C1302" s="65" t="s">
        <v>511</v>
      </c>
      <c r="D1302" s="65" t="s">
        <v>511</v>
      </c>
      <c r="E1302" s="65" t="s">
        <v>520</v>
      </c>
      <c r="F1302" s="65" t="s">
        <v>521</v>
      </c>
      <c r="G1302" s="65" t="s">
        <v>564</v>
      </c>
      <c r="H1302" s="296">
        <v>1301</v>
      </c>
      <c r="I1302" s="301">
        <v>23906997</v>
      </c>
      <c r="J1302" s="302">
        <v>1571</v>
      </c>
      <c r="K1302" s="301">
        <v>6088162</v>
      </c>
      <c r="L1302" s="302">
        <v>1817</v>
      </c>
      <c r="M1302" s="301">
        <v>25132865</v>
      </c>
      <c r="N1302" s="302">
        <v>2094</v>
      </c>
      <c r="O1302" s="301">
        <v>5476029</v>
      </c>
      <c r="P1302" s="302">
        <v>2071</v>
      </c>
      <c r="Q1302" s="301">
        <v>1284863</v>
      </c>
      <c r="R1302" s="302">
        <v>3946</v>
      </c>
      <c r="S1302" s="301">
        <v>303423</v>
      </c>
      <c r="T1302" s="301">
        <f t="shared" si="20"/>
        <v>12800</v>
      </c>
      <c r="U1302" s="303">
        <v>1596</v>
      </c>
    </row>
    <row r="1303" spans="1:21" x14ac:dyDescent="0.25">
      <c r="A1303" s="300">
        <v>890401287</v>
      </c>
      <c r="B1303" s="65" t="s">
        <v>1955</v>
      </c>
      <c r="C1303" s="65" t="s">
        <v>620</v>
      </c>
      <c r="D1303" s="65" t="s">
        <v>621</v>
      </c>
      <c r="E1303" s="65" t="s">
        <v>520</v>
      </c>
      <c r="F1303" s="65" t="s">
        <v>521</v>
      </c>
      <c r="G1303" s="65" t="s">
        <v>564</v>
      </c>
      <c r="H1303" s="84">
        <v>1302</v>
      </c>
      <c r="I1303" s="301">
        <v>23895038</v>
      </c>
      <c r="J1303" s="302">
        <v>764.5</v>
      </c>
      <c r="K1303" s="301">
        <v>15813004</v>
      </c>
      <c r="L1303" s="302">
        <v>3325</v>
      </c>
      <c r="M1303" s="301">
        <v>12575168</v>
      </c>
      <c r="N1303" s="302">
        <v>2330</v>
      </c>
      <c r="O1303" s="301">
        <v>4831851</v>
      </c>
      <c r="P1303" s="302">
        <v>7383</v>
      </c>
      <c r="Q1303" s="301">
        <v>187000</v>
      </c>
      <c r="R1303" s="302">
        <v>2021</v>
      </c>
      <c r="S1303" s="301">
        <v>791768</v>
      </c>
      <c r="T1303" s="301">
        <f t="shared" si="20"/>
        <v>17125.5</v>
      </c>
      <c r="U1303" s="303">
        <v>2158</v>
      </c>
    </row>
    <row r="1304" spans="1:21" x14ac:dyDescent="0.25">
      <c r="A1304" s="300">
        <v>860029997</v>
      </c>
      <c r="B1304" s="65" t="s">
        <v>1956</v>
      </c>
      <c r="C1304" s="65" t="s">
        <v>511</v>
      </c>
      <c r="D1304" s="65" t="s">
        <v>511</v>
      </c>
      <c r="E1304" s="65" t="s">
        <v>520</v>
      </c>
      <c r="F1304" s="65" t="s">
        <v>736</v>
      </c>
      <c r="G1304" s="65" t="s">
        <v>605</v>
      </c>
      <c r="H1304" s="296">
        <v>1303</v>
      </c>
      <c r="I1304" s="301">
        <v>23879152</v>
      </c>
      <c r="J1304" s="302">
        <v>2481</v>
      </c>
      <c r="K1304" s="301">
        <v>3122882</v>
      </c>
      <c r="L1304" s="302">
        <v>1219</v>
      </c>
      <c r="M1304" s="301">
        <v>38878399</v>
      </c>
      <c r="N1304" s="302">
        <v>508</v>
      </c>
      <c r="O1304" s="301">
        <v>24594032</v>
      </c>
      <c r="P1304" s="302">
        <v>731</v>
      </c>
      <c r="Q1304" s="301">
        <v>4437045</v>
      </c>
      <c r="R1304" s="302">
        <v>600</v>
      </c>
      <c r="S1304" s="301">
        <v>3880328</v>
      </c>
      <c r="T1304" s="301">
        <f t="shared" si="20"/>
        <v>6842</v>
      </c>
      <c r="U1304" s="303">
        <v>843</v>
      </c>
    </row>
    <row r="1305" spans="1:21" x14ac:dyDescent="0.25">
      <c r="A1305" s="300">
        <v>890914048</v>
      </c>
      <c r="B1305" s="65" t="s">
        <v>1957</v>
      </c>
      <c r="C1305" s="65" t="s">
        <v>505</v>
      </c>
      <c r="D1305" s="65" t="s">
        <v>506</v>
      </c>
      <c r="E1305" s="65" t="s">
        <v>520</v>
      </c>
      <c r="F1305" s="65" t="s">
        <v>521</v>
      </c>
      <c r="G1305" s="65" t="s">
        <v>694</v>
      </c>
      <c r="H1305" s="84">
        <v>1304</v>
      </c>
      <c r="I1305" s="301">
        <v>23874276</v>
      </c>
      <c r="J1305" s="302">
        <v>648.5</v>
      </c>
      <c r="K1305" s="301">
        <v>19649782</v>
      </c>
      <c r="L1305" s="302">
        <v>2358</v>
      </c>
      <c r="M1305" s="301">
        <v>18683260</v>
      </c>
      <c r="N1305" s="302">
        <v>1312</v>
      </c>
      <c r="O1305" s="301">
        <v>8937437</v>
      </c>
      <c r="P1305" s="302">
        <v>921</v>
      </c>
      <c r="Q1305" s="301">
        <v>3310737</v>
      </c>
      <c r="R1305" s="302">
        <v>1180</v>
      </c>
      <c r="S1305" s="301">
        <v>1596720</v>
      </c>
      <c r="T1305" s="301">
        <f t="shared" si="20"/>
        <v>7723.5</v>
      </c>
      <c r="U1305" s="303">
        <v>947</v>
      </c>
    </row>
    <row r="1306" spans="1:21" x14ac:dyDescent="0.25">
      <c r="A1306" s="300">
        <v>800249704</v>
      </c>
      <c r="B1306" s="65" t="s">
        <v>1958</v>
      </c>
      <c r="C1306" s="65" t="s">
        <v>511</v>
      </c>
      <c r="D1306" s="65" t="s">
        <v>511</v>
      </c>
      <c r="E1306" s="65" t="s">
        <v>520</v>
      </c>
      <c r="F1306" s="65" t="s">
        <v>521</v>
      </c>
      <c r="G1306" s="65" t="s">
        <v>556</v>
      </c>
      <c r="H1306" s="296">
        <v>1305</v>
      </c>
      <c r="I1306" s="301">
        <v>23831740</v>
      </c>
      <c r="J1306" s="302">
        <v>1116</v>
      </c>
      <c r="K1306" s="301">
        <v>9679713</v>
      </c>
      <c r="L1306" s="302">
        <v>533</v>
      </c>
      <c r="M1306" s="301">
        <v>88761302</v>
      </c>
      <c r="N1306" s="302">
        <v>1017</v>
      </c>
      <c r="O1306" s="301">
        <v>11649454</v>
      </c>
      <c r="P1306" s="302">
        <v>8238</v>
      </c>
      <c r="Q1306" s="301">
        <v>147024</v>
      </c>
      <c r="R1306" s="302">
        <v>10747</v>
      </c>
      <c r="S1306" s="301">
        <v>42285</v>
      </c>
      <c r="T1306" s="301">
        <f t="shared" si="20"/>
        <v>22956</v>
      </c>
      <c r="U1306" s="303">
        <v>2950</v>
      </c>
    </row>
    <row r="1307" spans="1:21" x14ac:dyDescent="0.25">
      <c r="A1307" s="300">
        <v>800136505</v>
      </c>
      <c r="B1307" s="65" t="s">
        <v>1959</v>
      </c>
      <c r="C1307" s="65" t="s">
        <v>543</v>
      </c>
      <c r="D1307" s="65" t="s">
        <v>544</v>
      </c>
      <c r="E1307" s="65" t="s">
        <v>520</v>
      </c>
      <c r="F1307" s="65" t="s">
        <v>521</v>
      </c>
      <c r="G1307" s="65" t="s">
        <v>564</v>
      </c>
      <c r="H1307" s="84">
        <v>1306</v>
      </c>
      <c r="I1307" s="301">
        <v>23804986</v>
      </c>
      <c r="J1307" s="302">
        <v>1227</v>
      </c>
      <c r="K1307" s="301">
        <v>8504052</v>
      </c>
      <c r="L1307" s="302">
        <v>1087</v>
      </c>
      <c r="M1307" s="301">
        <v>43534627</v>
      </c>
      <c r="N1307" s="302">
        <v>947</v>
      </c>
      <c r="O1307" s="301">
        <v>12548936</v>
      </c>
      <c r="P1307" s="302">
        <v>2500</v>
      </c>
      <c r="Q1307" s="301">
        <v>1000502</v>
      </c>
      <c r="R1307" s="302">
        <v>6778</v>
      </c>
      <c r="S1307" s="301">
        <v>121032</v>
      </c>
      <c r="T1307" s="301">
        <f t="shared" si="20"/>
        <v>13845</v>
      </c>
      <c r="U1307" s="303">
        <v>1722</v>
      </c>
    </row>
    <row r="1308" spans="1:21" x14ac:dyDescent="0.25">
      <c r="A1308" s="300">
        <v>811022981</v>
      </c>
      <c r="B1308" s="65" t="s">
        <v>1960</v>
      </c>
      <c r="C1308" s="65" t="s">
        <v>580</v>
      </c>
      <c r="D1308" s="65" t="s">
        <v>506</v>
      </c>
      <c r="E1308" s="65" t="s">
        <v>710</v>
      </c>
      <c r="F1308" s="65" t="s">
        <v>521</v>
      </c>
      <c r="G1308" s="65" t="s">
        <v>564</v>
      </c>
      <c r="H1308" s="296">
        <v>1307</v>
      </c>
      <c r="I1308" s="301">
        <v>23693283</v>
      </c>
      <c r="J1308" s="302">
        <v>2486.5</v>
      </c>
      <c r="K1308" s="301">
        <v>3111814</v>
      </c>
      <c r="L1308" s="302">
        <v>927</v>
      </c>
      <c r="M1308" s="301">
        <v>51851666</v>
      </c>
      <c r="N1308" s="302">
        <v>1626</v>
      </c>
      <c r="O1308" s="301">
        <v>7259104</v>
      </c>
      <c r="P1308" s="302">
        <v>1504</v>
      </c>
      <c r="Q1308" s="301">
        <v>1862207</v>
      </c>
      <c r="R1308" s="302">
        <v>2809</v>
      </c>
      <c r="S1308" s="301">
        <v>501450</v>
      </c>
      <c r="T1308" s="301">
        <f t="shared" si="20"/>
        <v>10659.5</v>
      </c>
      <c r="U1308" s="303">
        <v>1320</v>
      </c>
    </row>
    <row r="1309" spans="1:21" x14ac:dyDescent="0.25">
      <c r="A1309" s="300">
        <v>800181098</v>
      </c>
      <c r="B1309" s="65" t="s">
        <v>1961</v>
      </c>
      <c r="C1309" s="65" t="s">
        <v>511</v>
      </c>
      <c r="D1309" s="65" t="s">
        <v>511</v>
      </c>
      <c r="E1309" s="65" t="s">
        <v>520</v>
      </c>
      <c r="F1309" s="65" t="s">
        <v>521</v>
      </c>
      <c r="G1309" s="65" t="s">
        <v>509</v>
      </c>
      <c r="H1309" s="84">
        <v>1308</v>
      </c>
      <c r="I1309" s="301">
        <v>23689464</v>
      </c>
      <c r="J1309" s="302">
        <v>574</v>
      </c>
      <c r="K1309" s="301">
        <v>22804907</v>
      </c>
      <c r="L1309" s="302">
        <v>6700</v>
      </c>
      <c r="M1309" s="301">
        <v>4755586</v>
      </c>
      <c r="N1309" s="302">
        <v>2906</v>
      </c>
      <c r="O1309" s="301">
        <v>3706353</v>
      </c>
      <c r="P1309" s="302">
        <v>1165</v>
      </c>
      <c r="Q1309" s="301">
        <v>2506993</v>
      </c>
      <c r="R1309" s="302">
        <v>674</v>
      </c>
      <c r="S1309" s="301">
        <v>3384992</v>
      </c>
      <c r="T1309" s="301">
        <f t="shared" si="20"/>
        <v>13327</v>
      </c>
      <c r="U1309" s="303">
        <v>1648</v>
      </c>
    </row>
    <row r="1310" spans="1:21" x14ac:dyDescent="0.25">
      <c r="A1310" s="300">
        <v>860072279</v>
      </c>
      <c r="B1310" s="65" t="s">
        <v>1962</v>
      </c>
      <c r="C1310" s="65" t="s">
        <v>511</v>
      </c>
      <c r="D1310" s="65" t="s">
        <v>511</v>
      </c>
      <c r="E1310" s="65" t="s">
        <v>520</v>
      </c>
      <c r="F1310" s="65" t="s">
        <v>521</v>
      </c>
      <c r="G1310" s="65" t="s">
        <v>668</v>
      </c>
      <c r="H1310" s="296">
        <v>1309</v>
      </c>
      <c r="I1310" s="301">
        <v>23681010</v>
      </c>
      <c r="J1310" s="302">
        <v>1033.5</v>
      </c>
      <c r="K1310" s="301">
        <v>10789667</v>
      </c>
      <c r="L1310" s="302">
        <v>1919</v>
      </c>
      <c r="M1310" s="301">
        <v>23770435</v>
      </c>
      <c r="N1310" s="302">
        <v>3305</v>
      </c>
      <c r="O1310" s="301">
        <v>3151476</v>
      </c>
      <c r="P1310" s="302">
        <v>1669</v>
      </c>
      <c r="Q1310" s="301">
        <v>1641629</v>
      </c>
      <c r="R1310" s="302">
        <v>1578</v>
      </c>
      <c r="S1310" s="301">
        <v>1103634</v>
      </c>
      <c r="T1310" s="301">
        <f t="shared" si="20"/>
        <v>10813.5</v>
      </c>
      <c r="U1310" s="303">
        <v>1338</v>
      </c>
    </row>
    <row r="1311" spans="1:21" x14ac:dyDescent="0.25">
      <c r="A1311" s="300">
        <v>860068101</v>
      </c>
      <c r="B1311" s="65" t="s">
        <v>1963</v>
      </c>
      <c r="C1311" s="65" t="s">
        <v>505</v>
      </c>
      <c r="D1311" s="65" t="s">
        <v>506</v>
      </c>
      <c r="E1311" s="65" t="s">
        <v>520</v>
      </c>
      <c r="F1311" s="65" t="s">
        <v>521</v>
      </c>
      <c r="G1311" s="65" t="s">
        <v>545</v>
      </c>
      <c r="H1311" s="84">
        <v>1310</v>
      </c>
      <c r="I1311" s="301">
        <v>23659303</v>
      </c>
      <c r="J1311" s="302">
        <v>595.5</v>
      </c>
      <c r="K1311" s="301">
        <v>21787626</v>
      </c>
      <c r="L1311" s="302">
        <v>1892</v>
      </c>
      <c r="M1311" s="301">
        <v>24109222</v>
      </c>
      <c r="N1311" s="302">
        <v>1462</v>
      </c>
      <c r="O1311" s="301">
        <v>8008925</v>
      </c>
      <c r="P1311" s="302">
        <v>761</v>
      </c>
      <c r="Q1311" s="301">
        <v>4215452</v>
      </c>
      <c r="R1311" s="302">
        <v>812</v>
      </c>
      <c r="S1311" s="301">
        <v>2616862</v>
      </c>
      <c r="T1311" s="301">
        <f t="shared" si="20"/>
        <v>6832.5</v>
      </c>
      <c r="U1311" s="303">
        <v>842</v>
      </c>
    </row>
    <row r="1312" spans="1:21" x14ac:dyDescent="0.25">
      <c r="A1312" s="300">
        <v>890914804</v>
      </c>
      <c r="B1312" s="65" t="s">
        <v>1964</v>
      </c>
      <c r="C1312" s="65" t="s">
        <v>505</v>
      </c>
      <c r="D1312" s="65" t="s">
        <v>506</v>
      </c>
      <c r="E1312" s="65" t="s">
        <v>520</v>
      </c>
      <c r="F1312" s="65" t="s">
        <v>521</v>
      </c>
      <c r="G1312" s="65" t="s">
        <v>605</v>
      </c>
      <c r="H1312" s="296">
        <v>1311</v>
      </c>
      <c r="I1312" s="301">
        <v>23607640</v>
      </c>
      <c r="J1312" s="302">
        <v>784.5</v>
      </c>
      <c r="K1312" s="301">
        <v>15269163</v>
      </c>
      <c r="L1312" s="302">
        <v>2591</v>
      </c>
      <c r="M1312" s="301">
        <v>16864887</v>
      </c>
      <c r="N1312" s="302">
        <v>1337</v>
      </c>
      <c r="O1312" s="301">
        <v>8827953</v>
      </c>
      <c r="P1312" s="302">
        <v>1301</v>
      </c>
      <c r="Q1312" s="301">
        <v>2196794</v>
      </c>
      <c r="R1312" s="302">
        <v>7594</v>
      </c>
      <c r="S1312" s="301">
        <v>95628</v>
      </c>
      <c r="T1312" s="301">
        <f t="shared" si="20"/>
        <v>14918.5</v>
      </c>
      <c r="U1312" s="303">
        <v>1877</v>
      </c>
    </row>
    <row r="1313" spans="1:21" x14ac:dyDescent="0.25">
      <c r="A1313" s="300">
        <v>890901218</v>
      </c>
      <c r="B1313" s="65" t="s">
        <v>1965</v>
      </c>
      <c r="C1313" s="65" t="s">
        <v>505</v>
      </c>
      <c r="D1313" s="65" t="s">
        <v>506</v>
      </c>
      <c r="E1313" s="65" t="s">
        <v>520</v>
      </c>
      <c r="F1313" s="65" t="s">
        <v>521</v>
      </c>
      <c r="G1313" s="65" t="s">
        <v>528</v>
      </c>
      <c r="H1313" s="84">
        <v>1312</v>
      </c>
      <c r="I1313" s="301">
        <v>23601078</v>
      </c>
      <c r="J1313" s="302">
        <v>865</v>
      </c>
      <c r="K1313" s="301">
        <v>13508572</v>
      </c>
      <c r="L1313" s="302">
        <v>1021</v>
      </c>
      <c r="M1313" s="301">
        <v>46417402</v>
      </c>
      <c r="N1313" s="302">
        <v>692</v>
      </c>
      <c r="O1313" s="301">
        <v>17585356</v>
      </c>
      <c r="P1313" s="302">
        <v>3119</v>
      </c>
      <c r="Q1313" s="301">
        <v>739436</v>
      </c>
      <c r="R1313" s="302">
        <v>1228</v>
      </c>
      <c r="S1313" s="301">
        <v>1532794</v>
      </c>
      <c r="T1313" s="301">
        <f t="shared" si="20"/>
        <v>8237</v>
      </c>
      <c r="U1313" s="303">
        <v>1011</v>
      </c>
    </row>
    <row r="1314" spans="1:21" x14ac:dyDescent="0.25">
      <c r="A1314" s="300">
        <v>830002287</v>
      </c>
      <c r="B1314" s="65" t="s">
        <v>1966</v>
      </c>
      <c r="C1314" s="65" t="s">
        <v>511</v>
      </c>
      <c r="D1314" s="65" t="s">
        <v>511</v>
      </c>
      <c r="E1314" s="65" t="s">
        <v>520</v>
      </c>
      <c r="F1314" s="65" t="s">
        <v>521</v>
      </c>
      <c r="G1314" s="65" t="s">
        <v>813</v>
      </c>
      <c r="H1314" s="296">
        <v>1313</v>
      </c>
      <c r="I1314" s="301">
        <v>23563553</v>
      </c>
      <c r="J1314" s="302">
        <v>614.5</v>
      </c>
      <c r="K1314" s="301">
        <v>20989374</v>
      </c>
      <c r="L1314" s="302">
        <v>4287</v>
      </c>
      <c r="M1314" s="301">
        <v>9158071</v>
      </c>
      <c r="N1314" s="302">
        <v>2253</v>
      </c>
      <c r="O1314" s="301">
        <v>5001744</v>
      </c>
      <c r="P1314" s="302">
        <v>1339</v>
      </c>
      <c r="Q1314" s="301">
        <v>2127615</v>
      </c>
      <c r="R1314" s="302">
        <v>830</v>
      </c>
      <c r="S1314" s="301">
        <v>2550574</v>
      </c>
      <c r="T1314" s="301">
        <f t="shared" si="20"/>
        <v>10636.5</v>
      </c>
      <c r="U1314" s="303">
        <v>1318</v>
      </c>
    </row>
    <row r="1315" spans="1:21" x14ac:dyDescent="0.25">
      <c r="A1315" s="300">
        <v>805000085</v>
      </c>
      <c r="B1315" s="65" t="s">
        <v>1967</v>
      </c>
      <c r="C1315" s="65" t="s">
        <v>543</v>
      </c>
      <c r="D1315" s="65" t="s">
        <v>544</v>
      </c>
      <c r="E1315" s="65" t="s">
        <v>520</v>
      </c>
      <c r="F1315" s="65" t="s">
        <v>521</v>
      </c>
      <c r="G1315" s="65" t="s">
        <v>624</v>
      </c>
      <c r="H1315" s="84">
        <v>1314</v>
      </c>
      <c r="I1315" s="301">
        <v>23497519</v>
      </c>
      <c r="J1315" s="302">
        <v>871</v>
      </c>
      <c r="K1315" s="301">
        <v>13378543</v>
      </c>
      <c r="L1315" s="302">
        <v>4411</v>
      </c>
      <c r="M1315" s="301">
        <v>8889352</v>
      </c>
      <c r="N1315" s="302">
        <v>2569</v>
      </c>
      <c r="O1315" s="301">
        <v>4319374</v>
      </c>
      <c r="P1315" s="302">
        <v>1805</v>
      </c>
      <c r="Q1315" s="301">
        <v>1501750</v>
      </c>
      <c r="R1315" s="302">
        <v>6985</v>
      </c>
      <c r="S1315" s="301">
        <v>114566</v>
      </c>
      <c r="T1315" s="301">
        <f t="shared" si="20"/>
        <v>17955</v>
      </c>
      <c r="U1315" s="303">
        <v>2270</v>
      </c>
    </row>
    <row r="1316" spans="1:21" x14ac:dyDescent="0.25">
      <c r="A1316" s="300">
        <v>890113551</v>
      </c>
      <c r="B1316" s="65" t="s">
        <v>1968</v>
      </c>
      <c r="C1316" s="65" t="s">
        <v>585</v>
      </c>
      <c r="D1316" s="65" t="s">
        <v>586</v>
      </c>
      <c r="E1316" s="65" t="s">
        <v>520</v>
      </c>
      <c r="F1316" s="65" t="s">
        <v>521</v>
      </c>
      <c r="G1316" s="65" t="s">
        <v>668</v>
      </c>
      <c r="H1316" s="296">
        <v>1315</v>
      </c>
      <c r="I1316" s="301">
        <v>23487657</v>
      </c>
      <c r="J1316" s="302">
        <v>1552</v>
      </c>
      <c r="K1316" s="301">
        <v>6186337</v>
      </c>
      <c r="L1316" s="302">
        <v>2029</v>
      </c>
      <c r="M1316" s="301">
        <v>22271222</v>
      </c>
      <c r="N1316" s="302">
        <v>1435</v>
      </c>
      <c r="O1316" s="301">
        <v>8142821</v>
      </c>
      <c r="P1316" s="302">
        <v>1887</v>
      </c>
      <c r="Q1316" s="301">
        <v>1424838</v>
      </c>
      <c r="R1316" s="302">
        <v>3122</v>
      </c>
      <c r="S1316" s="301">
        <v>434011</v>
      </c>
      <c r="T1316" s="301">
        <f t="shared" si="20"/>
        <v>11340</v>
      </c>
      <c r="U1316" s="303">
        <v>1408</v>
      </c>
    </row>
    <row r="1317" spans="1:21" x14ac:dyDescent="0.25">
      <c r="A1317" s="300">
        <v>860029445</v>
      </c>
      <c r="B1317" s="65" t="s">
        <v>1969</v>
      </c>
      <c r="C1317" s="65" t="s">
        <v>511</v>
      </c>
      <c r="D1317" s="65" t="s">
        <v>511</v>
      </c>
      <c r="E1317" s="65" t="s">
        <v>520</v>
      </c>
      <c r="F1317" s="65" t="s">
        <v>521</v>
      </c>
      <c r="G1317" s="65" t="s">
        <v>926</v>
      </c>
      <c r="H1317" s="84">
        <v>1316</v>
      </c>
      <c r="I1317" s="301">
        <v>23465358</v>
      </c>
      <c r="J1317" s="302">
        <v>888</v>
      </c>
      <c r="K1317" s="301">
        <v>12971445</v>
      </c>
      <c r="L1317" s="302">
        <v>1785</v>
      </c>
      <c r="M1317" s="301">
        <v>25648504</v>
      </c>
      <c r="N1317" s="302">
        <v>2233</v>
      </c>
      <c r="O1317" s="301">
        <v>5048856</v>
      </c>
      <c r="P1317" s="302">
        <v>4552</v>
      </c>
      <c r="Q1317" s="301">
        <v>430384</v>
      </c>
      <c r="R1317" s="302">
        <v>3276</v>
      </c>
      <c r="S1317" s="301">
        <v>402601</v>
      </c>
      <c r="T1317" s="301">
        <f t="shared" si="20"/>
        <v>14050</v>
      </c>
      <c r="U1317" s="303">
        <v>1760</v>
      </c>
    </row>
    <row r="1318" spans="1:21" x14ac:dyDescent="0.25">
      <c r="A1318" s="300">
        <v>810006398</v>
      </c>
      <c r="B1318" s="65" t="s">
        <v>1970</v>
      </c>
      <c r="C1318" s="65" t="s">
        <v>702</v>
      </c>
      <c r="D1318" s="65" t="s">
        <v>703</v>
      </c>
      <c r="E1318" s="65" t="s">
        <v>520</v>
      </c>
      <c r="F1318" s="65" t="s">
        <v>521</v>
      </c>
      <c r="G1318" s="65" t="s">
        <v>509</v>
      </c>
      <c r="H1318" s="296">
        <v>1317</v>
      </c>
      <c r="I1318" s="301">
        <v>23458205</v>
      </c>
      <c r="J1318" s="302">
        <v>573</v>
      </c>
      <c r="K1318" s="301">
        <v>22846275</v>
      </c>
      <c r="L1318" s="302">
        <v>10063</v>
      </c>
      <c r="M1318" s="301">
        <v>2205021</v>
      </c>
      <c r="N1318" s="302">
        <v>5611</v>
      </c>
      <c r="O1318" s="301">
        <v>1631757</v>
      </c>
      <c r="P1318" s="302">
        <v>4475</v>
      </c>
      <c r="Q1318" s="301">
        <v>442331</v>
      </c>
      <c r="R1318" s="302">
        <v>942</v>
      </c>
      <c r="S1318" s="301">
        <v>2134032</v>
      </c>
      <c r="T1318" s="301">
        <f t="shared" si="20"/>
        <v>22981</v>
      </c>
      <c r="U1318" s="303">
        <v>2953</v>
      </c>
    </row>
    <row r="1319" spans="1:21" x14ac:dyDescent="0.25">
      <c r="A1319" s="300">
        <v>800221724</v>
      </c>
      <c r="B1319" s="65" t="s">
        <v>1971</v>
      </c>
      <c r="C1319" s="65" t="s">
        <v>505</v>
      </c>
      <c r="D1319" s="65" t="s">
        <v>506</v>
      </c>
      <c r="E1319" s="65" t="s">
        <v>520</v>
      </c>
      <c r="F1319" s="65" t="s">
        <v>521</v>
      </c>
      <c r="G1319" s="65" t="s">
        <v>525</v>
      </c>
      <c r="H1319" s="84">
        <v>1318</v>
      </c>
      <c r="I1319" s="301">
        <v>23379843</v>
      </c>
      <c r="J1319" s="302">
        <v>1316.5</v>
      </c>
      <c r="K1319" s="301">
        <v>7745123</v>
      </c>
      <c r="L1319" s="302">
        <v>1007</v>
      </c>
      <c r="M1319" s="301">
        <v>47200732</v>
      </c>
      <c r="N1319" s="302">
        <v>958</v>
      </c>
      <c r="O1319" s="301">
        <v>12400439</v>
      </c>
      <c r="P1319" s="302">
        <v>657</v>
      </c>
      <c r="Q1319" s="301">
        <v>5041541</v>
      </c>
      <c r="R1319" s="302">
        <v>2252</v>
      </c>
      <c r="S1319" s="301">
        <v>673802</v>
      </c>
      <c r="T1319" s="301">
        <f t="shared" si="20"/>
        <v>7508.5</v>
      </c>
      <c r="U1319" s="303">
        <v>920</v>
      </c>
    </row>
    <row r="1320" spans="1:21" x14ac:dyDescent="0.25">
      <c r="A1320" s="300">
        <v>891500270</v>
      </c>
      <c r="B1320" s="65" t="s">
        <v>1972</v>
      </c>
      <c r="C1320" s="65" t="s">
        <v>1973</v>
      </c>
      <c r="D1320" s="65" t="s">
        <v>714</v>
      </c>
      <c r="E1320" s="65" t="s">
        <v>520</v>
      </c>
      <c r="F1320" s="65" t="s">
        <v>521</v>
      </c>
      <c r="G1320" s="65" t="s">
        <v>678</v>
      </c>
      <c r="H1320" s="296">
        <v>1319</v>
      </c>
      <c r="I1320" s="301">
        <v>23362987</v>
      </c>
      <c r="J1320" s="302">
        <v>566</v>
      </c>
      <c r="K1320" s="301">
        <v>23206598</v>
      </c>
      <c r="L1320" s="302">
        <v>9921</v>
      </c>
      <c r="M1320" s="301">
        <v>2279968</v>
      </c>
      <c r="N1320" s="302">
        <v>5168</v>
      </c>
      <c r="O1320" s="301">
        <v>1825422</v>
      </c>
      <c r="P1320" s="302">
        <v>1533</v>
      </c>
      <c r="Q1320" s="301">
        <v>1825422</v>
      </c>
      <c r="R1320" s="302">
        <v>906</v>
      </c>
      <c r="S1320" s="301">
        <v>2289644</v>
      </c>
      <c r="T1320" s="301">
        <f t="shared" si="20"/>
        <v>19413</v>
      </c>
      <c r="U1320" s="303">
        <v>2460</v>
      </c>
    </row>
    <row r="1321" spans="1:21" x14ac:dyDescent="0.25">
      <c r="A1321" s="300">
        <v>890942914</v>
      </c>
      <c r="B1321" s="65" t="s">
        <v>1974</v>
      </c>
      <c r="C1321" s="65" t="s">
        <v>505</v>
      </c>
      <c r="D1321" s="65" t="s">
        <v>506</v>
      </c>
      <c r="E1321" s="65" t="s">
        <v>520</v>
      </c>
      <c r="F1321" s="65" t="s">
        <v>521</v>
      </c>
      <c r="G1321" s="65" t="s">
        <v>564</v>
      </c>
      <c r="H1321" s="84">
        <v>1320</v>
      </c>
      <c r="I1321" s="301">
        <v>23359110</v>
      </c>
      <c r="J1321" s="302">
        <v>791.5</v>
      </c>
      <c r="K1321" s="301">
        <v>15130215</v>
      </c>
      <c r="L1321" s="302">
        <v>2306</v>
      </c>
      <c r="M1321" s="301">
        <v>19076725</v>
      </c>
      <c r="N1321" s="302">
        <v>1439</v>
      </c>
      <c r="O1321" s="301">
        <v>8121518</v>
      </c>
      <c r="P1321" s="302">
        <v>1893</v>
      </c>
      <c r="Q1321" s="301">
        <v>1420644</v>
      </c>
      <c r="R1321" s="302">
        <v>1896</v>
      </c>
      <c r="S1321" s="301">
        <v>865080</v>
      </c>
      <c r="T1321" s="301">
        <f t="shared" si="20"/>
        <v>9645.5</v>
      </c>
      <c r="U1321" s="303">
        <v>1198</v>
      </c>
    </row>
    <row r="1322" spans="1:21" x14ac:dyDescent="0.25">
      <c r="A1322" s="300">
        <v>817000865</v>
      </c>
      <c r="B1322" s="65" t="s">
        <v>1975</v>
      </c>
      <c r="C1322" s="65" t="s">
        <v>727</v>
      </c>
      <c r="D1322" s="65" t="s">
        <v>714</v>
      </c>
      <c r="E1322" s="65" t="s">
        <v>520</v>
      </c>
      <c r="F1322" s="65" t="s">
        <v>521</v>
      </c>
      <c r="G1322" s="65" t="s">
        <v>648</v>
      </c>
      <c r="H1322" s="296">
        <v>1321</v>
      </c>
      <c r="I1322" s="301">
        <v>23331607</v>
      </c>
      <c r="J1322" s="302">
        <v>583</v>
      </c>
      <c r="K1322" s="301">
        <v>22325079</v>
      </c>
      <c r="L1322" s="302">
        <v>3061</v>
      </c>
      <c r="M1322" s="301">
        <v>13826289</v>
      </c>
      <c r="N1322" s="302">
        <v>1683</v>
      </c>
      <c r="O1322" s="301">
        <v>7037714</v>
      </c>
      <c r="P1322" s="302">
        <v>528</v>
      </c>
      <c r="Q1322" s="301">
        <v>6484822</v>
      </c>
      <c r="R1322" s="302">
        <v>408</v>
      </c>
      <c r="S1322" s="301">
        <v>6474828</v>
      </c>
      <c r="T1322" s="301">
        <f t="shared" si="20"/>
        <v>7584</v>
      </c>
      <c r="U1322" s="303">
        <v>928</v>
      </c>
    </row>
    <row r="1323" spans="1:21" x14ac:dyDescent="0.25">
      <c r="A1323" s="300">
        <v>832010819</v>
      </c>
      <c r="B1323" s="65" t="s">
        <v>1976</v>
      </c>
      <c r="C1323" s="65" t="s">
        <v>511</v>
      </c>
      <c r="D1323" s="65" t="s">
        <v>511</v>
      </c>
      <c r="E1323" s="65" t="s">
        <v>520</v>
      </c>
      <c r="F1323" s="65" t="s">
        <v>521</v>
      </c>
      <c r="G1323" s="65" t="s">
        <v>605</v>
      </c>
      <c r="H1323" s="84">
        <v>1322</v>
      </c>
      <c r="I1323" s="301">
        <v>23320818</v>
      </c>
      <c r="J1323" s="302">
        <v>935</v>
      </c>
      <c r="K1323" s="301">
        <v>12221542</v>
      </c>
      <c r="L1323" s="302">
        <v>1920</v>
      </c>
      <c r="M1323" s="301">
        <v>23760369</v>
      </c>
      <c r="N1323" s="302">
        <v>2137</v>
      </c>
      <c r="O1323" s="301">
        <v>5316604</v>
      </c>
      <c r="P1323" s="302">
        <v>1039</v>
      </c>
      <c r="Q1323" s="301">
        <v>2858601</v>
      </c>
      <c r="R1323" s="302">
        <v>1205</v>
      </c>
      <c r="S1323" s="301">
        <v>1557231</v>
      </c>
      <c r="T1323" s="301">
        <f t="shared" si="20"/>
        <v>8558</v>
      </c>
      <c r="U1323" s="303">
        <v>1055</v>
      </c>
    </row>
    <row r="1324" spans="1:21" x14ac:dyDescent="0.25">
      <c r="A1324" s="300">
        <v>860005101</v>
      </c>
      <c r="B1324" s="65" t="s">
        <v>1977</v>
      </c>
      <c r="C1324" s="65" t="s">
        <v>511</v>
      </c>
      <c r="D1324" s="65" t="s">
        <v>511</v>
      </c>
      <c r="E1324" s="65" t="s">
        <v>520</v>
      </c>
      <c r="F1324" s="65" t="s">
        <v>521</v>
      </c>
      <c r="G1324" s="65" t="s">
        <v>1422</v>
      </c>
      <c r="H1324" s="296">
        <v>1323</v>
      </c>
      <c r="I1324" s="301">
        <v>23264158</v>
      </c>
      <c r="J1324" s="302">
        <v>961</v>
      </c>
      <c r="K1324" s="301">
        <v>11839416</v>
      </c>
      <c r="L1324" s="302">
        <v>3431</v>
      </c>
      <c r="M1324" s="301">
        <v>12121840</v>
      </c>
      <c r="N1324" s="302">
        <v>978</v>
      </c>
      <c r="O1324" s="301">
        <v>12121840</v>
      </c>
      <c r="P1324" s="302">
        <v>1970</v>
      </c>
      <c r="Q1324" s="301">
        <v>1360181</v>
      </c>
      <c r="R1324" s="302">
        <v>902</v>
      </c>
      <c r="S1324" s="301">
        <v>2303610</v>
      </c>
      <c r="T1324" s="301">
        <f t="shared" si="20"/>
        <v>9565</v>
      </c>
      <c r="U1324" s="303">
        <v>1190</v>
      </c>
    </row>
    <row r="1325" spans="1:21" x14ac:dyDescent="0.25">
      <c r="A1325" s="300">
        <v>800022371</v>
      </c>
      <c r="B1325" s="65" t="s">
        <v>1978</v>
      </c>
      <c r="C1325" s="65" t="s">
        <v>732</v>
      </c>
      <c r="D1325" s="65" t="s">
        <v>733</v>
      </c>
      <c r="E1325" s="65" t="s">
        <v>520</v>
      </c>
      <c r="F1325" s="65" t="s">
        <v>521</v>
      </c>
      <c r="G1325" s="65" t="s">
        <v>690</v>
      </c>
      <c r="H1325" s="84">
        <v>1324</v>
      </c>
      <c r="I1325" s="301">
        <v>23218907</v>
      </c>
      <c r="J1325" s="302">
        <v>677.5</v>
      </c>
      <c r="K1325" s="301">
        <v>18410768</v>
      </c>
      <c r="L1325" s="302">
        <v>2009</v>
      </c>
      <c r="M1325" s="301">
        <v>22501977</v>
      </c>
      <c r="N1325" s="302">
        <v>1590</v>
      </c>
      <c r="O1325" s="301">
        <v>7429437</v>
      </c>
      <c r="P1325" s="302">
        <v>630</v>
      </c>
      <c r="Q1325" s="301">
        <v>5259943</v>
      </c>
      <c r="R1325" s="302">
        <v>646</v>
      </c>
      <c r="S1325" s="301">
        <v>3523495</v>
      </c>
      <c r="T1325" s="301">
        <f t="shared" si="20"/>
        <v>6876.5</v>
      </c>
      <c r="U1325" s="303">
        <v>850</v>
      </c>
    </row>
    <row r="1326" spans="1:21" x14ac:dyDescent="0.25">
      <c r="A1326" s="300">
        <v>811018771</v>
      </c>
      <c r="B1326" s="65" t="s">
        <v>1979</v>
      </c>
      <c r="C1326" s="65" t="s">
        <v>505</v>
      </c>
      <c r="D1326" s="65" t="s">
        <v>506</v>
      </c>
      <c r="E1326" s="65" t="s">
        <v>520</v>
      </c>
      <c r="F1326" s="65" t="s">
        <v>521</v>
      </c>
      <c r="G1326" s="65" t="s">
        <v>528</v>
      </c>
      <c r="H1326" s="296">
        <v>1325</v>
      </c>
      <c r="I1326" s="301">
        <v>23218356</v>
      </c>
      <c r="J1326" s="302">
        <v>1293.5</v>
      </c>
      <c r="K1326" s="301">
        <v>7920388</v>
      </c>
      <c r="L1326" s="302">
        <v>592</v>
      </c>
      <c r="M1326" s="301">
        <v>80331699</v>
      </c>
      <c r="N1326" s="302">
        <v>326</v>
      </c>
      <c r="O1326" s="301">
        <v>38390067</v>
      </c>
      <c r="P1326" s="302">
        <v>1314</v>
      </c>
      <c r="Q1326" s="301">
        <v>2177526</v>
      </c>
      <c r="R1326" s="302">
        <v>1827</v>
      </c>
      <c r="S1326" s="301">
        <v>905865</v>
      </c>
      <c r="T1326" s="301">
        <f t="shared" si="20"/>
        <v>6677.5</v>
      </c>
      <c r="U1326" s="303">
        <v>826</v>
      </c>
    </row>
    <row r="1327" spans="1:21" x14ac:dyDescent="0.25">
      <c r="A1327" s="300">
        <v>890900003</v>
      </c>
      <c r="B1327" s="65" t="s">
        <v>1980</v>
      </c>
      <c r="C1327" s="65" t="s">
        <v>505</v>
      </c>
      <c r="D1327" s="65" t="s">
        <v>506</v>
      </c>
      <c r="E1327" s="65" t="s">
        <v>520</v>
      </c>
      <c r="F1327" s="65" t="s">
        <v>521</v>
      </c>
      <c r="G1327" s="65" t="s">
        <v>522</v>
      </c>
      <c r="H1327" s="84">
        <v>1326</v>
      </c>
      <c r="I1327" s="301">
        <v>23130845</v>
      </c>
      <c r="J1327" s="302">
        <v>940.5</v>
      </c>
      <c r="K1327" s="301">
        <v>12158700</v>
      </c>
      <c r="L1327" s="302">
        <v>1580</v>
      </c>
      <c r="M1327" s="301">
        <v>29744692</v>
      </c>
      <c r="N1327" s="302">
        <v>2020</v>
      </c>
      <c r="O1327" s="301">
        <v>5738689</v>
      </c>
      <c r="P1327" s="302">
        <v>976</v>
      </c>
      <c r="Q1327" s="301">
        <v>3094023</v>
      </c>
      <c r="R1327" s="302">
        <v>1130</v>
      </c>
      <c r="S1327" s="301">
        <v>1673021</v>
      </c>
      <c r="T1327" s="301">
        <f t="shared" si="20"/>
        <v>7972.5</v>
      </c>
      <c r="U1327" s="303">
        <v>980</v>
      </c>
    </row>
    <row r="1328" spans="1:21" x14ac:dyDescent="0.25">
      <c r="A1328" s="300">
        <v>860037067</v>
      </c>
      <c r="B1328" s="65" t="s">
        <v>1981</v>
      </c>
      <c r="C1328" s="65" t="s">
        <v>511</v>
      </c>
      <c r="D1328" s="65" t="s">
        <v>511</v>
      </c>
      <c r="E1328" s="65" t="s">
        <v>520</v>
      </c>
      <c r="F1328" s="65" t="s">
        <v>521</v>
      </c>
      <c r="G1328" s="65" t="s">
        <v>670</v>
      </c>
      <c r="H1328" s="296">
        <v>1327</v>
      </c>
      <c r="I1328" s="301">
        <v>23077639</v>
      </c>
      <c r="J1328" s="302">
        <v>806.5</v>
      </c>
      <c r="K1328" s="301">
        <v>14730764</v>
      </c>
      <c r="L1328" s="302">
        <v>3368</v>
      </c>
      <c r="M1328" s="301">
        <v>12399332</v>
      </c>
      <c r="N1328" s="302">
        <v>2820</v>
      </c>
      <c r="O1328" s="301">
        <v>3843793</v>
      </c>
      <c r="P1328" s="302">
        <v>2233</v>
      </c>
      <c r="Q1328" s="301">
        <v>1161890</v>
      </c>
      <c r="R1328" s="302">
        <v>7044</v>
      </c>
      <c r="S1328" s="301">
        <v>112335</v>
      </c>
      <c r="T1328" s="301">
        <f t="shared" si="20"/>
        <v>17598.5</v>
      </c>
      <c r="U1328" s="303">
        <v>2232</v>
      </c>
    </row>
    <row r="1329" spans="1:21" x14ac:dyDescent="0.25">
      <c r="A1329" s="300">
        <v>805030399</v>
      </c>
      <c r="B1329" s="65" t="s">
        <v>1982</v>
      </c>
      <c r="C1329" s="65" t="s">
        <v>547</v>
      </c>
      <c r="D1329" s="65" t="s">
        <v>544</v>
      </c>
      <c r="E1329" s="65" t="s">
        <v>520</v>
      </c>
      <c r="F1329" s="65" t="s">
        <v>521</v>
      </c>
      <c r="G1329" s="65" t="s">
        <v>564</v>
      </c>
      <c r="H1329" s="84">
        <v>1328</v>
      </c>
      <c r="I1329" s="301">
        <v>23035093</v>
      </c>
      <c r="J1329" s="302">
        <v>899.5</v>
      </c>
      <c r="K1329" s="301">
        <v>12771523</v>
      </c>
      <c r="L1329" s="302">
        <v>1296</v>
      </c>
      <c r="M1329" s="301">
        <v>36377076</v>
      </c>
      <c r="N1329" s="302">
        <v>643</v>
      </c>
      <c r="O1329" s="301">
        <v>18962477</v>
      </c>
      <c r="P1329" s="302">
        <v>403</v>
      </c>
      <c r="Q1329" s="301">
        <v>9076528</v>
      </c>
      <c r="R1329" s="302">
        <v>418</v>
      </c>
      <c r="S1329" s="301">
        <v>6375930</v>
      </c>
      <c r="T1329" s="301">
        <f t="shared" si="20"/>
        <v>4987.5</v>
      </c>
      <c r="U1329" s="303">
        <v>648</v>
      </c>
    </row>
    <row r="1330" spans="1:21" x14ac:dyDescent="0.25">
      <c r="A1330" s="300">
        <v>830103515</v>
      </c>
      <c r="B1330" s="65" t="s">
        <v>1983</v>
      </c>
      <c r="C1330" s="65" t="s">
        <v>511</v>
      </c>
      <c r="D1330" s="65" t="s">
        <v>511</v>
      </c>
      <c r="E1330" s="65" t="s">
        <v>520</v>
      </c>
      <c r="F1330" s="65" t="s">
        <v>521</v>
      </c>
      <c r="G1330" s="65" t="s">
        <v>1479</v>
      </c>
      <c r="H1330" s="296">
        <v>1329</v>
      </c>
      <c r="I1330" s="301">
        <v>22972006</v>
      </c>
      <c r="J1330" s="302">
        <v>798.5</v>
      </c>
      <c r="K1330" s="301">
        <v>14993853</v>
      </c>
      <c r="L1330" s="302">
        <v>864</v>
      </c>
      <c r="M1330" s="301">
        <v>56041350</v>
      </c>
      <c r="N1330" s="302">
        <v>399</v>
      </c>
      <c r="O1330" s="301">
        <v>31386643</v>
      </c>
      <c r="P1330" s="302">
        <v>2033</v>
      </c>
      <c r="Q1330" s="301">
        <v>1316621</v>
      </c>
      <c r="R1330" s="302">
        <v>1223</v>
      </c>
      <c r="S1330" s="301">
        <v>1536452</v>
      </c>
      <c r="T1330" s="301">
        <f t="shared" si="20"/>
        <v>6646.5</v>
      </c>
      <c r="U1330" s="303">
        <v>824</v>
      </c>
    </row>
    <row r="1331" spans="1:21" x14ac:dyDescent="0.25">
      <c r="A1331" s="300">
        <v>890902168</v>
      </c>
      <c r="B1331" s="65" t="s">
        <v>1984</v>
      </c>
      <c r="C1331" s="65" t="s">
        <v>505</v>
      </c>
      <c r="D1331" s="65" t="s">
        <v>506</v>
      </c>
      <c r="E1331" s="65" t="s">
        <v>520</v>
      </c>
      <c r="F1331" s="65" t="s">
        <v>521</v>
      </c>
      <c r="G1331" s="65" t="s">
        <v>605</v>
      </c>
      <c r="H1331" s="84">
        <v>1330</v>
      </c>
      <c r="I1331" s="301">
        <v>22971843</v>
      </c>
      <c r="J1331" s="302">
        <v>1028</v>
      </c>
      <c r="K1331" s="301">
        <v>10843974</v>
      </c>
      <c r="L1331" s="302">
        <v>2248</v>
      </c>
      <c r="M1331" s="301">
        <v>19632418</v>
      </c>
      <c r="N1331" s="302">
        <v>1437</v>
      </c>
      <c r="O1331" s="301">
        <v>8126302</v>
      </c>
      <c r="P1331" s="302">
        <v>1655</v>
      </c>
      <c r="Q1331" s="301">
        <v>1661017</v>
      </c>
      <c r="R1331" s="302">
        <v>6321</v>
      </c>
      <c r="S1331" s="301">
        <v>139276</v>
      </c>
      <c r="T1331" s="301">
        <f t="shared" si="20"/>
        <v>14019</v>
      </c>
      <c r="U1331" s="303">
        <v>1754</v>
      </c>
    </row>
    <row r="1332" spans="1:21" x14ac:dyDescent="0.25">
      <c r="A1332" s="300">
        <v>890317923</v>
      </c>
      <c r="B1332" s="65" t="s">
        <v>1985</v>
      </c>
      <c r="C1332" s="65" t="s">
        <v>511</v>
      </c>
      <c r="D1332" s="65" t="s">
        <v>511</v>
      </c>
      <c r="E1332" s="65" t="s">
        <v>520</v>
      </c>
      <c r="F1332" s="65" t="s">
        <v>521</v>
      </c>
      <c r="G1332" s="65" t="s">
        <v>528</v>
      </c>
      <c r="H1332" s="296">
        <v>1331</v>
      </c>
      <c r="I1332" s="301">
        <v>22888180</v>
      </c>
      <c r="J1332" s="302">
        <v>2266.5</v>
      </c>
      <c r="K1332" s="301">
        <v>3587776</v>
      </c>
      <c r="L1332" s="302">
        <v>1359</v>
      </c>
      <c r="M1332" s="301">
        <v>34714631</v>
      </c>
      <c r="N1332" s="302">
        <v>1341</v>
      </c>
      <c r="O1332" s="301">
        <v>8816921</v>
      </c>
      <c r="P1332" s="302">
        <v>2394</v>
      </c>
      <c r="Q1332" s="301">
        <v>1049197</v>
      </c>
      <c r="R1332" s="302">
        <v>3745</v>
      </c>
      <c r="S1332" s="301">
        <v>328955</v>
      </c>
      <c r="T1332" s="301">
        <f t="shared" si="20"/>
        <v>12436.5</v>
      </c>
      <c r="U1332" s="303">
        <v>1561</v>
      </c>
    </row>
    <row r="1333" spans="1:21" x14ac:dyDescent="0.25">
      <c r="A1333" s="300">
        <v>800250947</v>
      </c>
      <c r="B1333" s="65" t="s">
        <v>1986</v>
      </c>
      <c r="C1333" s="65" t="s">
        <v>585</v>
      </c>
      <c r="D1333" s="65" t="s">
        <v>586</v>
      </c>
      <c r="E1333" s="65" t="s">
        <v>520</v>
      </c>
      <c r="F1333" s="65" t="s">
        <v>521</v>
      </c>
      <c r="G1333" s="65" t="s">
        <v>528</v>
      </c>
      <c r="H1333" s="84">
        <v>1332</v>
      </c>
      <c r="I1333" s="301">
        <v>22859017</v>
      </c>
      <c r="J1333" s="302">
        <v>2241</v>
      </c>
      <c r="K1333" s="301">
        <v>3643652</v>
      </c>
      <c r="L1333" s="302">
        <v>1736</v>
      </c>
      <c r="M1333" s="301">
        <v>26479276</v>
      </c>
      <c r="N1333" s="302">
        <v>1509</v>
      </c>
      <c r="O1333" s="301">
        <v>7825693</v>
      </c>
      <c r="P1333" s="302">
        <v>1552</v>
      </c>
      <c r="Q1333" s="301">
        <v>1791575</v>
      </c>
      <c r="R1333" s="302">
        <v>2639</v>
      </c>
      <c r="S1333" s="301">
        <v>546177</v>
      </c>
      <c r="T1333" s="301">
        <f t="shared" si="20"/>
        <v>11009</v>
      </c>
      <c r="U1333" s="303">
        <v>1368</v>
      </c>
    </row>
    <row r="1334" spans="1:21" x14ac:dyDescent="0.25">
      <c r="A1334" s="300">
        <v>830054730</v>
      </c>
      <c r="B1334" s="65" t="s">
        <v>1987</v>
      </c>
      <c r="C1334" s="65" t="s">
        <v>511</v>
      </c>
      <c r="D1334" s="65" t="s">
        <v>511</v>
      </c>
      <c r="E1334" s="65" t="s">
        <v>520</v>
      </c>
      <c r="F1334" s="65" t="s">
        <v>521</v>
      </c>
      <c r="G1334" s="65" t="s">
        <v>1235</v>
      </c>
      <c r="H1334" s="296">
        <v>1333</v>
      </c>
      <c r="I1334" s="301">
        <v>22850841</v>
      </c>
      <c r="J1334" s="302">
        <v>1035</v>
      </c>
      <c r="K1334" s="301">
        <v>10764795</v>
      </c>
      <c r="L1334" s="302">
        <v>1008</v>
      </c>
      <c r="M1334" s="301">
        <v>47142472</v>
      </c>
      <c r="N1334" s="302">
        <v>737</v>
      </c>
      <c r="O1334" s="301">
        <v>16241824</v>
      </c>
      <c r="P1334" s="302">
        <v>421</v>
      </c>
      <c r="Q1334" s="301">
        <v>8600597</v>
      </c>
      <c r="R1334" s="302">
        <v>513</v>
      </c>
      <c r="S1334" s="301">
        <v>4846004</v>
      </c>
      <c r="T1334" s="301">
        <f t="shared" si="20"/>
        <v>5047</v>
      </c>
      <c r="U1334" s="303">
        <v>653</v>
      </c>
    </row>
    <row r="1335" spans="1:21" x14ac:dyDescent="0.25">
      <c r="A1335" s="300">
        <v>804000752</v>
      </c>
      <c r="B1335" s="65" t="s">
        <v>1988</v>
      </c>
      <c r="C1335" s="65" t="s">
        <v>906</v>
      </c>
      <c r="D1335" s="65" t="s">
        <v>733</v>
      </c>
      <c r="E1335" s="65" t="s">
        <v>520</v>
      </c>
      <c r="F1335" s="65" t="s">
        <v>521</v>
      </c>
      <c r="G1335" s="65" t="s">
        <v>707</v>
      </c>
      <c r="H1335" s="84">
        <v>1334</v>
      </c>
      <c r="I1335" s="301">
        <v>22848347</v>
      </c>
      <c r="J1335" s="302">
        <v>1364</v>
      </c>
      <c r="K1335" s="301">
        <v>7413178</v>
      </c>
      <c r="L1335" s="302">
        <v>1080</v>
      </c>
      <c r="M1335" s="301">
        <v>44037445</v>
      </c>
      <c r="N1335" s="302">
        <v>818</v>
      </c>
      <c r="O1335" s="301">
        <v>14581289</v>
      </c>
      <c r="P1335" s="302">
        <v>1588</v>
      </c>
      <c r="Q1335" s="301">
        <v>1754944</v>
      </c>
      <c r="R1335" s="302">
        <v>2008</v>
      </c>
      <c r="S1335" s="301">
        <v>799977</v>
      </c>
      <c r="T1335" s="301">
        <f t="shared" si="20"/>
        <v>8192</v>
      </c>
      <c r="U1335" s="303">
        <v>1008</v>
      </c>
    </row>
    <row r="1336" spans="1:21" x14ac:dyDescent="0.25">
      <c r="A1336" s="300">
        <v>806006339</v>
      </c>
      <c r="B1336" s="65" t="s">
        <v>1989</v>
      </c>
      <c r="C1336" s="65" t="s">
        <v>620</v>
      </c>
      <c r="D1336" s="65" t="s">
        <v>621</v>
      </c>
      <c r="E1336" s="65" t="s">
        <v>520</v>
      </c>
      <c r="F1336" s="65" t="s">
        <v>521</v>
      </c>
      <c r="G1336" s="65" t="s">
        <v>668</v>
      </c>
      <c r="H1336" s="296">
        <v>1335</v>
      </c>
      <c r="I1336" s="301">
        <v>22816541</v>
      </c>
      <c r="J1336" s="302">
        <v>579.5</v>
      </c>
      <c r="K1336" s="301">
        <v>22578693</v>
      </c>
      <c r="L1336" s="302">
        <v>6398</v>
      </c>
      <c r="M1336" s="301">
        <v>5124856</v>
      </c>
      <c r="N1336" s="302">
        <v>3596</v>
      </c>
      <c r="O1336" s="301">
        <v>2873725</v>
      </c>
      <c r="P1336" s="302">
        <v>1033</v>
      </c>
      <c r="Q1336" s="301">
        <v>2873725</v>
      </c>
      <c r="R1336" s="302">
        <v>2050</v>
      </c>
      <c r="S1336" s="301">
        <v>778640</v>
      </c>
      <c r="T1336" s="301">
        <f t="shared" si="20"/>
        <v>14991.5</v>
      </c>
      <c r="U1336" s="303">
        <v>1888</v>
      </c>
    </row>
    <row r="1337" spans="1:21" x14ac:dyDescent="0.25">
      <c r="A1337" s="300">
        <v>800005492</v>
      </c>
      <c r="B1337" s="65" t="s">
        <v>1990</v>
      </c>
      <c r="C1337" s="65" t="s">
        <v>511</v>
      </c>
      <c r="D1337" s="65" t="s">
        <v>511</v>
      </c>
      <c r="E1337" s="65" t="s">
        <v>520</v>
      </c>
      <c r="F1337" s="65" t="s">
        <v>521</v>
      </c>
      <c r="G1337" s="65" t="s">
        <v>564</v>
      </c>
      <c r="H1337" s="84">
        <v>1336</v>
      </c>
      <c r="I1337" s="301">
        <v>22810392</v>
      </c>
      <c r="J1337" s="302">
        <v>1846.5</v>
      </c>
      <c r="K1337" s="301">
        <v>4917742</v>
      </c>
      <c r="L1337" s="302">
        <v>1906</v>
      </c>
      <c r="M1337" s="301">
        <v>23950778</v>
      </c>
      <c r="N1337" s="302">
        <v>1076</v>
      </c>
      <c r="O1337" s="301">
        <v>10849415</v>
      </c>
      <c r="P1337" s="302">
        <v>935</v>
      </c>
      <c r="Q1337" s="301">
        <v>3243601</v>
      </c>
      <c r="R1337" s="302">
        <v>2302</v>
      </c>
      <c r="S1337" s="301">
        <v>651759</v>
      </c>
      <c r="T1337" s="301">
        <f t="shared" si="20"/>
        <v>9401.5</v>
      </c>
      <c r="U1337" s="303">
        <v>1162</v>
      </c>
    </row>
    <row r="1338" spans="1:21" x14ac:dyDescent="0.25">
      <c r="A1338" s="300">
        <v>817002926</v>
      </c>
      <c r="B1338" s="65" t="s">
        <v>1991</v>
      </c>
      <c r="C1338" s="65" t="s">
        <v>713</v>
      </c>
      <c r="D1338" s="65" t="s">
        <v>714</v>
      </c>
      <c r="E1338" s="65" t="s">
        <v>520</v>
      </c>
      <c r="F1338" s="65" t="s">
        <v>521</v>
      </c>
      <c r="G1338" s="65" t="s">
        <v>648</v>
      </c>
      <c r="H1338" s="296">
        <v>1337</v>
      </c>
      <c r="I1338" s="301">
        <v>22735440</v>
      </c>
      <c r="J1338" s="302">
        <v>1120</v>
      </c>
      <c r="K1338" s="301">
        <v>9605424</v>
      </c>
      <c r="L1338" s="302">
        <v>1062</v>
      </c>
      <c r="M1338" s="301">
        <v>44763834</v>
      </c>
      <c r="N1338" s="302">
        <v>2021</v>
      </c>
      <c r="O1338" s="301">
        <v>5735980</v>
      </c>
      <c r="P1338" s="302">
        <v>1110</v>
      </c>
      <c r="Q1338" s="301">
        <v>2671712</v>
      </c>
      <c r="R1338" s="302">
        <v>863</v>
      </c>
      <c r="S1338" s="301">
        <v>2451660</v>
      </c>
      <c r="T1338" s="301">
        <f t="shared" si="20"/>
        <v>7513</v>
      </c>
      <c r="U1338" s="303">
        <v>923</v>
      </c>
    </row>
    <row r="1339" spans="1:21" x14ac:dyDescent="0.25">
      <c r="A1339" s="300">
        <v>800004599</v>
      </c>
      <c r="B1339" s="65" t="s">
        <v>1992</v>
      </c>
      <c r="C1339" s="65" t="s">
        <v>612</v>
      </c>
      <c r="D1339" s="65" t="s">
        <v>544</v>
      </c>
      <c r="E1339" s="65" t="s">
        <v>520</v>
      </c>
      <c r="F1339" s="65" t="s">
        <v>521</v>
      </c>
      <c r="G1339" s="65" t="s">
        <v>528</v>
      </c>
      <c r="H1339" s="84">
        <v>1338</v>
      </c>
      <c r="I1339" s="301">
        <v>22725202</v>
      </c>
      <c r="J1339" s="302">
        <v>1985.5</v>
      </c>
      <c r="K1339" s="301">
        <v>4396716</v>
      </c>
      <c r="L1339" s="302">
        <v>650</v>
      </c>
      <c r="M1339" s="301">
        <v>73610119</v>
      </c>
      <c r="N1339" s="302">
        <v>1100</v>
      </c>
      <c r="O1339" s="301">
        <v>10702594</v>
      </c>
      <c r="P1339" s="302">
        <v>3994</v>
      </c>
      <c r="Q1339" s="301">
        <v>527293</v>
      </c>
      <c r="R1339" s="302">
        <v>2268</v>
      </c>
      <c r="S1339" s="301">
        <v>666553</v>
      </c>
      <c r="T1339" s="301">
        <f t="shared" si="20"/>
        <v>11335.5</v>
      </c>
      <c r="U1339" s="303">
        <v>1410</v>
      </c>
    </row>
    <row r="1340" spans="1:21" x14ac:dyDescent="0.25">
      <c r="A1340" s="300">
        <v>811021649</v>
      </c>
      <c r="B1340" s="65" t="s">
        <v>1993</v>
      </c>
      <c r="C1340" s="65" t="s">
        <v>505</v>
      </c>
      <c r="D1340" s="65" t="s">
        <v>506</v>
      </c>
      <c r="E1340" s="65" t="s">
        <v>520</v>
      </c>
      <c r="F1340" s="65" t="s">
        <v>521</v>
      </c>
      <c r="G1340" s="65" t="s">
        <v>564</v>
      </c>
      <c r="H1340" s="296">
        <v>1339</v>
      </c>
      <c r="I1340" s="301">
        <v>22711014</v>
      </c>
      <c r="J1340" s="302">
        <v>1779.5</v>
      </c>
      <c r="K1340" s="301">
        <v>5149955</v>
      </c>
      <c r="L1340" s="302">
        <v>1381</v>
      </c>
      <c r="M1340" s="301">
        <v>34273485</v>
      </c>
      <c r="N1340" s="302">
        <v>770</v>
      </c>
      <c r="O1340" s="301">
        <v>15480995</v>
      </c>
      <c r="P1340" s="302">
        <v>871</v>
      </c>
      <c r="Q1340" s="301">
        <v>3565131</v>
      </c>
      <c r="R1340" s="302">
        <v>1954</v>
      </c>
      <c r="S1340" s="301">
        <v>830641</v>
      </c>
      <c r="T1340" s="301">
        <f t="shared" si="20"/>
        <v>8094.5</v>
      </c>
      <c r="U1340" s="303">
        <v>994</v>
      </c>
    </row>
    <row r="1341" spans="1:21" x14ac:dyDescent="0.25">
      <c r="A1341" s="300">
        <v>800156889</v>
      </c>
      <c r="B1341" s="65" t="s">
        <v>1994</v>
      </c>
      <c r="C1341" s="65" t="s">
        <v>505</v>
      </c>
      <c r="D1341" s="65" t="s">
        <v>506</v>
      </c>
      <c r="E1341" s="65" t="s">
        <v>520</v>
      </c>
      <c r="F1341" s="65" t="s">
        <v>521</v>
      </c>
      <c r="G1341" s="65" t="s">
        <v>564</v>
      </c>
      <c r="H1341" s="84">
        <v>1340</v>
      </c>
      <c r="I1341" s="301">
        <v>22690150</v>
      </c>
      <c r="J1341" s="302">
        <v>1185</v>
      </c>
      <c r="K1341" s="301">
        <v>8936802</v>
      </c>
      <c r="L1341" s="302">
        <v>948</v>
      </c>
      <c r="M1341" s="301">
        <v>50336695</v>
      </c>
      <c r="N1341" s="302">
        <v>1383</v>
      </c>
      <c r="O1341" s="301">
        <v>8463371</v>
      </c>
      <c r="P1341" s="302">
        <v>2715</v>
      </c>
      <c r="Q1341" s="301">
        <v>893658</v>
      </c>
      <c r="R1341" s="302">
        <v>2895</v>
      </c>
      <c r="S1341" s="301">
        <v>479442</v>
      </c>
      <c r="T1341" s="301">
        <f t="shared" si="20"/>
        <v>10466</v>
      </c>
      <c r="U1341" s="303">
        <v>1300</v>
      </c>
    </row>
    <row r="1342" spans="1:21" x14ac:dyDescent="0.25">
      <c r="A1342" s="300">
        <v>815003461</v>
      </c>
      <c r="B1342" s="65" t="s">
        <v>1995</v>
      </c>
      <c r="C1342" s="65" t="s">
        <v>612</v>
      </c>
      <c r="D1342" s="65" t="s">
        <v>544</v>
      </c>
      <c r="E1342" s="65" t="s">
        <v>520</v>
      </c>
      <c r="F1342" s="65" t="s">
        <v>521</v>
      </c>
      <c r="G1342" s="65" t="s">
        <v>605</v>
      </c>
      <c r="H1342" s="296">
        <v>1341</v>
      </c>
      <c r="I1342" s="301">
        <v>22686662</v>
      </c>
      <c r="J1342" s="302">
        <v>755.5</v>
      </c>
      <c r="K1342" s="301">
        <v>16022816</v>
      </c>
      <c r="L1342" s="302">
        <v>1997</v>
      </c>
      <c r="M1342" s="301">
        <v>22693107</v>
      </c>
      <c r="N1342" s="302">
        <v>898</v>
      </c>
      <c r="O1342" s="301">
        <v>13170087</v>
      </c>
      <c r="P1342" s="302">
        <v>767</v>
      </c>
      <c r="Q1342" s="301">
        <v>4156677</v>
      </c>
      <c r="R1342" s="302">
        <v>794</v>
      </c>
      <c r="S1342" s="301">
        <v>2700096</v>
      </c>
      <c r="T1342" s="301">
        <f t="shared" si="20"/>
        <v>6552.5</v>
      </c>
      <c r="U1342" s="303">
        <v>817</v>
      </c>
    </row>
    <row r="1343" spans="1:21" x14ac:dyDescent="0.25">
      <c r="A1343" s="300">
        <v>860533955</v>
      </c>
      <c r="B1343" s="65" t="s">
        <v>1996</v>
      </c>
      <c r="C1343" s="65" t="s">
        <v>511</v>
      </c>
      <c r="D1343" s="65" t="s">
        <v>511</v>
      </c>
      <c r="E1343" s="65" t="s">
        <v>520</v>
      </c>
      <c r="F1343" s="65" t="s">
        <v>521</v>
      </c>
      <c r="G1343" s="65" t="s">
        <v>694</v>
      </c>
      <c r="H1343" s="84">
        <v>1342</v>
      </c>
      <c r="I1343" s="301">
        <v>22659291</v>
      </c>
      <c r="J1343" s="302">
        <v>1079</v>
      </c>
      <c r="K1343" s="301">
        <v>10107702</v>
      </c>
      <c r="L1343" s="302">
        <v>2137</v>
      </c>
      <c r="M1343" s="301">
        <v>20881152</v>
      </c>
      <c r="N1343" s="302">
        <v>1047</v>
      </c>
      <c r="O1343" s="301">
        <v>11235873</v>
      </c>
      <c r="P1343" s="302">
        <v>1721</v>
      </c>
      <c r="Q1343" s="301">
        <v>1595004</v>
      </c>
      <c r="R1343" s="302">
        <v>2280</v>
      </c>
      <c r="S1343" s="301">
        <v>661724</v>
      </c>
      <c r="T1343" s="301">
        <f t="shared" si="20"/>
        <v>9606</v>
      </c>
      <c r="U1343" s="303">
        <v>1196</v>
      </c>
    </row>
    <row r="1344" spans="1:21" x14ac:dyDescent="0.25">
      <c r="A1344" s="300">
        <v>800083475</v>
      </c>
      <c r="B1344" s="65" t="s">
        <v>1997</v>
      </c>
      <c r="C1344" s="65" t="s">
        <v>511</v>
      </c>
      <c r="D1344" s="65" t="s">
        <v>511</v>
      </c>
      <c r="E1344" s="65" t="s">
        <v>520</v>
      </c>
      <c r="F1344" s="65" t="s">
        <v>521</v>
      </c>
      <c r="G1344" s="65" t="s">
        <v>564</v>
      </c>
      <c r="H1344" s="296">
        <v>1343</v>
      </c>
      <c r="I1344" s="301">
        <v>22639024</v>
      </c>
      <c r="J1344" s="302">
        <v>2170.5</v>
      </c>
      <c r="K1344" s="301">
        <v>3847309</v>
      </c>
      <c r="L1344" s="302">
        <v>995</v>
      </c>
      <c r="M1344" s="301">
        <v>47829533</v>
      </c>
      <c r="N1344" s="302">
        <v>1604</v>
      </c>
      <c r="O1344" s="301">
        <v>7355267</v>
      </c>
      <c r="P1344" s="302">
        <v>1102</v>
      </c>
      <c r="Q1344" s="301">
        <v>2702947</v>
      </c>
      <c r="R1344" s="302">
        <v>4593</v>
      </c>
      <c r="S1344" s="301">
        <v>239856</v>
      </c>
      <c r="T1344" s="301">
        <f t="shared" si="20"/>
        <v>11807.5</v>
      </c>
      <c r="U1344" s="303">
        <v>1474</v>
      </c>
    </row>
    <row r="1345" spans="1:21" x14ac:dyDescent="0.25">
      <c r="A1345" s="300">
        <v>890939776</v>
      </c>
      <c r="B1345" s="65" t="s">
        <v>1998</v>
      </c>
      <c r="C1345" s="65" t="s">
        <v>620</v>
      </c>
      <c r="D1345" s="65" t="s">
        <v>621</v>
      </c>
      <c r="E1345" s="65" t="s">
        <v>520</v>
      </c>
      <c r="F1345" s="65" t="s">
        <v>521</v>
      </c>
      <c r="G1345" s="65" t="s">
        <v>525</v>
      </c>
      <c r="H1345" s="84">
        <v>1344</v>
      </c>
      <c r="I1345" s="301">
        <v>22632581</v>
      </c>
      <c r="J1345" s="302">
        <v>803</v>
      </c>
      <c r="K1345" s="301">
        <v>14799703</v>
      </c>
      <c r="L1345" s="302">
        <v>1005</v>
      </c>
      <c r="M1345" s="301">
        <v>47231451</v>
      </c>
      <c r="N1345" s="302">
        <v>1164</v>
      </c>
      <c r="O1345" s="301">
        <v>10034719</v>
      </c>
      <c r="P1345" s="302">
        <v>2592</v>
      </c>
      <c r="Q1345" s="301">
        <v>949977</v>
      </c>
      <c r="R1345" s="302">
        <v>2086</v>
      </c>
      <c r="S1345" s="301">
        <v>762564</v>
      </c>
      <c r="T1345" s="301">
        <f t="shared" si="20"/>
        <v>8994</v>
      </c>
      <c r="U1345" s="303">
        <v>1112</v>
      </c>
    </row>
    <row r="1346" spans="1:21" x14ac:dyDescent="0.25">
      <c r="A1346" s="300">
        <v>890314942</v>
      </c>
      <c r="B1346" s="65" t="s">
        <v>1999</v>
      </c>
      <c r="C1346" s="65" t="s">
        <v>547</v>
      </c>
      <c r="D1346" s="65" t="s">
        <v>544</v>
      </c>
      <c r="E1346" s="65" t="s">
        <v>520</v>
      </c>
      <c r="F1346" s="65" t="s">
        <v>521</v>
      </c>
      <c r="G1346" s="65" t="s">
        <v>528</v>
      </c>
      <c r="H1346" s="296">
        <v>1345</v>
      </c>
      <c r="I1346" s="301">
        <v>22602715</v>
      </c>
      <c r="J1346" s="302">
        <v>1292</v>
      </c>
      <c r="K1346" s="301">
        <v>7926451</v>
      </c>
      <c r="L1346" s="302">
        <v>1290</v>
      </c>
      <c r="M1346" s="301">
        <v>36461688</v>
      </c>
      <c r="N1346" s="302">
        <v>2004</v>
      </c>
      <c r="O1346" s="301">
        <v>5796863</v>
      </c>
      <c r="P1346" s="302">
        <v>3300</v>
      </c>
      <c r="Q1346" s="301">
        <v>683286</v>
      </c>
      <c r="R1346" s="302">
        <v>1483</v>
      </c>
      <c r="S1346" s="301">
        <v>1192695</v>
      </c>
      <c r="T1346" s="301">
        <f t="shared" ref="T1346:T1409" si="21">SUM(H1346+J1346+L1346+N1346+P1346+R1346)</f>
        <v>10714</v>
      </c>
      <c r="U1346" s="303">
        <v>1329</v>
      </c>
    </row>
    <row r="1347" spans="1:21" x14ac:dyDescent="0.25">
      <c r="A1347" s="300">
        <v>800108983</v>
      </c>
      <c r="B1347" s="65" t="s">
        <v>2000</v>
      </c>
      <c r="C1347" s="65" t="s">
        <v>505</v>
      </c>
      <c r="D1347" s="65" t="s">
        <v>506</v>
      </c>
      <c r="E1347" s="65" t="s">
        <v>520</v>
      </c>
      <c r="F1347" s="65" t="s">
        <v>521</v>
      </c>
      <c r="G1347" s="65" t="s">
        <v>556</v>
      </c>
      <c r="H1347" s="84">
        <v>1346</v>
      </c>
      <c r="I1347" s="301">
        <v>22580401</v>
      </c>
      <c r="J1347" s="302">
        <v>2626.5</v>
      </c>
      <c r="K1347" s="301">
        <v>2916301</v>
      </c>
      <c r="L1347" s="302">
        <v>1071</v>
      </c>
      <c r="M1347" s="301">
        <v>44499312</v>
      </c>
      <c r="N1347" s="302">
        <v>1222</v>
      </c>
      <c r="O1347" s="301">
        <v>9533099</v>
      </c>
      <c r="P1347" s="302">
        <v>1680</v>
      </c>
      <c r="Q1347" s="301">
        <v>1630666</v>
      </c>
      <c r="R1347" s="302">
        <v>2176</v>
      </c>
      <c r="S1347" s="301">
        <v>713906</v>
      </c>
      <c r="T1347" s="301">
        <f t="shared" si="21"/>
        <v>10121.5</v>
      </c>
      <c r="U1347" s="303">
        <v>1258</v>
      </c>
    </row>
    <row r="1348" spans="1:21" x14ac:dyDescent="0.25">
      <c r="A1348" s="300">
        <v>890101553</v>
      </c>
      <c r="B1348" s="65" t="s">
        <v>2001</v>
      </c>
      <c r="C1348" s="65" t="s">
        <v>511</v>
      </c>
      <c r="D1348" s="65" t="s">
        <v>511</v>
      </c>
      <c r="E1348" s="65" t="s">
        <v>520</v>
      </c>
      <c r="F1348" s="65" t="s">
        <v>521</v>
      </c>
      <c r="G1348" s="65" t="s">
        <v>564</v>
      </c>
      <c r="H1348" s="296">
        <v>1347</v>
      </c>
      <c r="I1348" s="301">
        <v>22569636</v>
      </c>
      <c r="J1348" s="302">
        <v>785</v>
      </c>
      <c r="K1348" s="301">
        <v>15241068</v>
      </c>
      <c r="L1348" s="302">
        <v>1004</v>
      </c>
      <c r="M1348" s="301">
        <v>47349602</v>
      </c>
      <c r="N1348" s="302">
        <v>451</v>
      </c>
      <c r="O1348" s="301">
        <v>27794043</v>
      </c>
      <c r="P1348" s="302">
        <v>647</v>
      </c>
      <c r="Q1348" s="301">
        <v>5120226</v>
      </c>
      <c r="R1348" s="302">
        <v>1563</v>
      </c>
      <c r="S1348" s="301">
        <v>1119741</v>
      </c>
      <c r="T1348" s="301">
        <f t="shared" si="21"/>
        <v>5797</v>
      </c>
      <c r="U1348" s="303">
        <v>729</v>
      </c>
    </row>
    <row r="1349" spans="1:21" x14ac:dyDescent="0.25">
      <c r="A1349" s="300">
        <v>890114489</v>
      </c>
      <c r="B1349" s="65" t="s">
        <v>2002</v>
      </c>
      <c r="C1349" s="65" t="s">
        <v>585</v>
      </c>
      <c r="D1349" s="65" t="s">
        <v>586</v>
      </c>
      <c r="E1349" s="65" t="s">
        <v>520</v>
      </c>
      <c r="F1349" s="65" t="s">
        <v>521</v>
      </c>
      <c r="G1349" s="65" t="s">
        <v>564</v>
      </c>
      <c r="H1349" s="84">
        <v>1348</v>
      </c>
      <c r="I1349" s="301">
        <v>22566339</v>
      </c>
      <c r="J1349" s="302">
        <v>711</v>
      </c>
      <c r="K1349" s="301">
        <v>17414101</v>
      </c>
      <c r="L1349" s="302">
        <v>2601</v>
      </c>
      <c r="M1349" s="301">
        <v>16810887</v>
      </c>
      <c r="N1349" s="302">
        <v>3354</v>
      </c>
      <c r="O1349" s="301">
        <v>3109960</v>
      </c>
      <c r="P1349" s="302">
        <v>1409</v>
      </c>
      <c r="Q1349" s="301">
        <v>2003849</v>
      </c>
      <c r="R1349" s="302">
        <v>2194</v>
      </c>
      <c r="S1349" s="301">
        <v>704315</v>
      </c>
      <c r="T1349" s="301">
        <f t="shared" si="21"/>
        <v>11617</v>
      </c>
      <c r="U1349" s="303">
        <v>1439</v>
      </c>
    </row>
    <row r="1350" spans="1:21" x14ac:dyDescent="0.25">
      <c r="A1350" s="300">
        <v>800147745</v>
      </c>
      <c r="B1350" s="65" t="s">
        <v>2003</v>
      </c>
      <c r="C1350" s="65" t="s">
        <v>505</v>
      </c>
      <c r="D1350" s="65" t="s">
        <v>506</v>
      </c>
      <c r="E1350" s="65" t="s">
        <v>520</v>
      </c>
      <c r="F1350" s="65" t="s">
        <v>521</v>
      </c>
      <c r="G1350" s="65" t="s">
        <v>564</v>
      </c>
      <c r="H1350" s="296">
        <v>1349</v>
      </c>
      <c r="I1350" s="301">
        <v>22474323</v>
      </c>
      <c r="J1350" s="302">
        <v>2676</v>
      </c>
      <c r="K1350" s="301">
        <v>2857359</v>
      </c>
      <c r="L1350" s="302">
        <v>1063</v>
      </c>
      <c r="M1350" s="301">
        <v>44738657</v>
      </c>
      <c r="N1350" s="302">
        <v>3840</v>
      </c>
      <c r="O1350" s="301">
        <v>2672767</v>
      </c>
      <c r="P1350" s="302">
        <v>1871</v>
      </c>
      <c r="Q1350" s="301">
        <v>1440494</v>
      </c>
      <c r="R1350" s="302">
        <v>6563</v>
      </c>
      <c r="S1350" s="301">
        <v>129329</v>
      </c>
      <c r="T1350" s="301">
        <f t="shared" si="21"/>
        <v>17362</v>
      </c>
      <c r="U1350" s="303">
        <v>2197</v>
      </c>
    </row>
    <row r="1351" spans="1:21" x14ac:dyDescent="0.25">
      <c r="A1351" s="300">
        <v>800165262</v>
      </c>
      <c r="B1351" s="65" t="s">
        <v>2004</v>
      </c>
      <c r="C1351" s="65" t="s">
        <v>732</v>
      </c>
      <c r="D1351" s="65" t="s">
        <v>733</v>
      </c>
      <c r="E1351" s="65" t="s">
        <v>520</v>
      </c>
      <c r="F1351" s="65" t="s">
        <v>521</v>
      </c>
      <c r="G1351" s="65" t="s">
        <v>564</v>
      </c>
      <c r="H1351" s="84">
        <v>1350</v>
      </c>
      <c r="I1351" s="301">
        <v>22467160</v>
      </c>
      <c r="J1351" s="302">
        <v>726</v>
      </c>
      <c r="K1351" s="301">
        <v>16983682</v>
      </c>
      <c r="L1351" s="302">
        <v>1202</v>
      </c>
      <c r="M1351" s="301">
        <v>39471234</v>
      </c>
      <c r="N1351" s="302">
        <v>1930</v>
      </c>
      <c r="O1351" s="301">
        <v>6028794</v>
      </c>
      <c r="P1351" s="302">
        <v>880</v>
      </c>
      <c r="Q1351" s="301">
        <v>3514314</v>
      </c>
      <c r="R1351" s="302">
        <v>1368</v>
      </c>
      <c r="S1351" s="301">
        <v>1341432</v>
      </c>
      <c r="T1351" s="301">
        <f t="shared" si="21"/>
        <v>7456</v>
      </c>
      <c r="U1351" s="303">
        <v>917</v>
      </c>
    </row>
    <row r="1352" spans="1:21" x14ac:dyDescent="0.25">
      <c r="A1352" s="300">
        <v>830060529</v>
      </c>
      <c r="B1352" s="65" t="s">
        <v>2005</v>
      </c>
      <c r="C1352" s="65" t="s">
        <v>511</v>
      </c>
      <c r="D1352" s="65" t="s">
        <v>511</v>
      </c>
      <c r="E1352" s="65" t="s">
        <v>520</v>
      </c>
      <c r="F1352" s="65" t="s">
        <v>521</v>
      </c>
      <c r="G1352" s="65" t="s">
        <v>624</v>
      </c>
      <c r="H1352" s="296">
        <v>1351</v>
      </c>
      <c r="I1352" s="301">
        <v>22465931</v>
      </c>
      <c r="J1352" s="302">
        <v>1693</v>
      </c>
      <c r="K1352" s="301">
        <v>5527863</v>
      </c>
      <c r="L1352" s="302">
        <v>3120</v>
      </c>
      <c r="M1352" s="301">
        <v>13480153</v>
      </c>
      <c r="N1352" s="302">
        <v>1366</v>
      </c>
      <c r="O1352" s="301">
        <v>8614782</v>
      </c>
      <c r="P1352" s="302">
        <v>1129</v>
      </c>
      <c r="Q1352" s="301">
        <v>2628134</v>
      </c>
      <c r="R1352" s="302">
        <v>996</v>
      </c>
      <c r="S1352" s="301">
        <v>1967329</v>
      </c>
      <c r="T1352" s="301">
        <f t="shared" si="21"/>
        <v>9655</v>
      </c>
      <c r="U1352" s="303">
        <v>1202</v>
      </c>
    </row>
    <row r="1353" spans="1:21" x14ac:dyDescent="0.25">
      <c r="A1353" s="300">
        <v>811004786</v>
      </c>
      <c r="B1353" s="65" t="s">
        <v>2006</v>
      </c>
      <c r="C1353" s="65" t="s">
        <v>580</v>
      </c>
      <c r="D1353" s="65" t="s">
        <v>506</v>
      </c>
      <c r="E1353" s="65" t="s">
        <v>520</v>
      </c>
      <c r="F1353" s="65" t="s">
        <v>521</v>
      </c>
      <c r="G1353" s="65" t="s">
        <v>564</v>
      </c>
      <c r="H1353" s="84">
        <v>1352</v>
      </c>
      <c r="I1353" s="301">
        <v>22459016</v>
      </c>
      <c r="J1353" s="302">
        <v>1373</v>
      </c>
      <c r="K1353" s="301">
        <v>7353359</v>
      </c>
      <c r="L1353" s="302">
        <v>1353</v>
      </c>
      <c r="M1353" s="301">
        <v>34816460</v>
      </c>
      <c r="N1353" s="302">
        <v>2063</v>
      </c>
      <c r="O1353" s="301">
        <v>5569059</v>
      </c>
      <c r="P1353" s="302">
        <v>975</v>
      </c>
      <c r="Q1353" s="301">
        <v>3103640</v>
      </c>
      <c r="R1353" s="302">
        <v>2293</v>
      </c>
      <c r="S1353" s="301">
        <v>656199</v>
      </c>
      <c r="T1353" s="301">
        <f t="shared" si="21"/>
        <v>9409</v>
      </c>
      <c r="U1353" s="303">
        <v>1165</v>
      </c>
    </row>
    <row r="1354" spans="1:21" x14ac:dyDescent="0.25">
      <c r="A1354" s="300">
        <v>860517030</v>
      </c>
      <c r="B1354" s="65" t="s">
        <v>2007</v>
      </c>
      <c r="C1354" s="65" t="s">
        <v>511</v>
      </c>
      <c r="D1354" s="65" t="s">
        <v>511</v>
      </c>
      <c r="E1354" s="65" t="s">
        <v>520</v>
      </c>
      <c r="F1354" s="65" t="s">
        <v>521</v>
      </c>
      <c r="G1354" s="65" t="s">
        <v>841</v>
      </c>
      <c r="H1354" s="296">
        <v>1353</v>
      </c>
      <c r="I1354" s="301">
        <v>22432156</v>
      </c>
      <c r="J1354" s="302">
        <v>673</v>
      </c>
      <c r="K1354" s="301">
        <v>18583999</v>
      </c>
      <c r="L1354" s="302">
        <v>3136</v>
      </c>
      <c r="M1354" s="301">
        <v>13360760</v>
      </c>
      <c r="N1354" s="302">
        <v>1330</v>
      </c>
      <c r="O1354" s="301">
        <v>8859101</v>
      </c>
      <c r="P1354" s="302">
        <v>2126</v>
      </c>
      <c r="Q1354" s="301">
        <v>1249347</v>
      </c>
      <c r="R1354" s="302">
        <v>1877</v>
      </c>
      <c r="S1354" s="301">
        <v>876201</v>
      </c>
      <c r="T1354" s="301">
        <f t="shared" si="21"/>
        <v>10495</v>
      </c>
      <c r="U1354" s="303">
        <v>1307</v>
      </c>
    </row>
    <row r="1355" spans="1:21" x14ac:dyDescent="0.25">
      <c r="A1355" s="300">
        <v>800110980</v>
      </c>
      <c r="B1355" s="65" t="s">
        <v>2008</v>
      </c>
      <c r="C1355" s="65" t="s">
        <v>511</v>
      </c>
      <c r="D1355" s="65" t="s">
        <v>511</v>
      </c>
      <c r="E1355" s="65" t="s">
        <v>520</v>
      </c>
      <c r="F1355" s="65" t="s">
        <v>521</v>
      </c>
      <c r="G1355" s="65" t="s">
        <v>624</v>
      </c>
      <c r="H1355" s="84">
        <v>1354</v>
      </c>
      <c r="I1355" s="301">
        <v>22413487</v>
      </c>
      <c r="J1355" s="302">
        <v>964</v>
      </c>
      <c r="K1355" s="301">
        <v>11775694</v>
      </c>
      <c r="L1355" s="302">
        <v>1371</v>
      </c>
      <c r="M1355" s="301">
        <v>34462507</v>
      </c>
      <c r="N1355" s="302">
        <v>362</v>
      </c>
      <c r="O1355" s="301">
        <v>34462507</v>
      </c>
      <c r="P1355" s="302">
        <v>418</v>
      </c>
      <c r="Q1355" s="301">
        <v>8784361</v>
      </c>
      <c r="R1355" s="302">
        <v>457</v>
      </c>
      <c r="S1355" s="301">
        <v>5633599</v>
      </c>
      <c r="T1355" s="301">
        <f t="shared" si="21"/>
        <v>4926</v>
      </c>
      <c r="U1355" s="303">
        <v>644</v>
      </c>
    </row>
    <row r="1356" spans="1:21" x14ac:dyDescent="0.25">
      <c r="A1356" s="300">
        <v>860009826</v>
      </c>
      <c r="B1356" s="65" t="s">
        <v>2009</v>
      </c>
      <c r="C1356" s="65" t="s">
        <v>511</v>
      </c>
      <c r="D1356" s="65" t="s">
        <v>511</v>
      </c>
      <c r="E1356" s="65" t="s">
        <v>520</v>
      </c>
      <c r="F1356" s="65" t="s">
        <v>521</v>
      </c>
      <c r="G1356" s="65" t="s">
        <v>648</v>
      </c>
      <c r="H1356" s="296">
        <v>1355</v>
      </c>
      <c r="I1356" s="301">
        <v>22378924</v>
      </c>
      <c r="J1356" s="302">
        <v>806</v>
      </c>
      <c r="K1356" s="301">
        <v>14740988</v>
      </c>
      <c r="L1356" s="302">
        <v>2577</v>
      </c>
      <c r="M1356" s="301">
        <v>16957075</v>
      </c>
      <c r="N1356" s="302">
        <v>2025</v>
      </c>
      <c r="O1356" s="301">
        <v>5731131</v>
      </c>
      <c r="P1356" s="302">
        <v>958</v>
      </c>
      <c r="Q1356" s="301">
        <v>3167376</v>
      </c>
      <c r="R1356" s="302">
        <v>1047</v>
      </c>
      <c r="S1356" s="301">
        <v>1854937</v>
      </c>
      <c r="T1356" s="301">
        <f t="shared" si="21"/>
        <v>8768</v>
      </c>
      <c r="U1356" s="303">
        <v>1086</v>
      </c>
    </row>
    <row r="1357" spans="1:21" x14ac:dyDescent="0.25">
      <c r="A1357" s="300">
        <v>830504068</v>
      </c>
      <c r="B1357" s="65" t="s">
        <v>2010</v>
      </c>
      <c r="C1357" s="65" t="s">
        <v>511</v>
      </c>
      <c r="D1357" s="65" t="s">
        <v>511</v>
      </c>
      <c r="E1357" s="65" t="s">
        <v>520</v>
      </c>
      <c r="F1357" s="65" t="s">
        <v>521</v>
      </c>
      <c r="G1357" s="65" t="s">
        <v>509</v>
      </c>
      <c r="H1357" s="84">
        <v>1356</v>
      </c>
      <c r="I1357" s="301">
        <v>22359365</v>
      </c>
      <c r="J1357" s="302">
        <v>587.5</v>
      </c>
      <c r="K1357" s="301">
        <v>22221336</v>
      </c>
      <c r="L1357" s="302">
        <v>4170</v>
      </c>
      <c r="M1357" s="301">
        <v>9517183</v>
      </c>
      <c r="N1357" s="302">
        <v>1294</v>
      </c>
      <c r="O1357" s="301">
        <v>9072611</v>
      </c>
      <c r="P1357" s="302">
        <v>424</v>
      </c>
      <c r="Q1357" s="301">
        <v>8563103</v>
      </c>
      <c r="R1357" s="302">
        <v>334</v>
      </c>
      <c r="S1357" s="301">
        <v>8413721</v>
      </c>
      <c r="T1357" s="301">
        <f t="shared" si="21"/>
        <v>8165.5</v>
      </c>
      <c r="U1357" s="303">
        <v>1006</v>
      </c>
    </row>
    <row r="1358" spans="1:21" x14ac:dyDescent="0.25">
      <c r="A1358" s="300">
        <v>890117030</v>
      </c>
      <c r="B1358" s="65" t="s">
        <v>2011</v>
      </c>
      <c r="C1358" s="65" t="s">
        <v>585</v>
      </c>
      <c r="D1358" s="65" t="s">
        <v>586</v>
      </c>
      <c r="E1358" s="65" t="s">
        <v>520</v>
      </c>
      <c r="F1358" s="65" t="s">
        <v>521</v>
      </c>
      <c r="G1358" s="65" t="s">
        <v>525</v>
      </c>
      <c r="H1358" s="296">
        <v>1357</v>
      </c>
      <c r="I1358" s="301">
        <v>22358459</v>
      </c>
      <c r="J1358" s="302">
        <v>1299.5</v>
      </c>
      <c r="K1358" s="301">
        <v>7861297</v>
      </c>
      <c r="L1358" s="302">
        <v>1472</v>
      </c>
      <c r="M1358" s="301">
        <v>31913724</v>
      </c>
      <c r="N1358" s="302">
        <v>3968</v>
      </c>
      <c r="O1358" s="301">
        <v>2561489</v>
      </c>
      <c r="P1358" s="302">
        <v>3271</v>
      </c>
      <c r="Q1358" s="301">
        <v>691229</v>
      </c>
      <c r="R1358" s="302">
        <v>6506</v>
      </c>
      <c r="S1358" s="301">
        <v>131446</v>
      </c>
      <c r="T1358" s="301">
        <f t="shared" si="21"/>
        <v>17873.5</v>
      </c>
      <c r="U1358" s="303">
        <v>2267</v>
      </c>
    </row>
    <row r="1359" spans="1:21" x14ac:dyDescent="0.25">
      <c r="A1359" s="300">
        <v>890921665</v>
      </c>
      <c r="B1359" s="65" t="s">
        <v>2012</v>
      </c>
      <c r="C1359" s="65" t="s">
        <v>580</v>
      </c>
      <c r="D1359" s="65" t="s">
        <v>506</v>
      </c>
      <c r="E1359" s="65" t="s">
        <v>520</v>
      </c>
      <c r="F1359" s="65" t="s">
        <v>521</v>
      </c>
      <c r="G1359" s="65" t="s">
        <v>610</v>
      </c>
      <c r="H1359" s="84">
        <v>1358</v>
      </c>
      <c r="I1359" s="301">
        <v>22345626</v>
      </c>
      <c r="J1359" s="302">
        <v>713.5</v>
      </c>
      <c r="K1359" s="301">
        <v>17330387</v>
      </c>
      <c r="L1359" s="302">
        <v>2674</v>
      </c>
      <c r="M1359" s="301">
        <v>16200020</v>
      </c>
      <c r="N1359" s="302">
        <v>2135</v>
      </c>
      <c r="O1359" s="301">
        <v>5332310</v>
      </c>
      <c r="P1359" s="302">
        <v>1262</v>
      </c>
      <c r="Q1359" s="301">
        <v>2280686</v>
      </c>
      <c r="R1359" s="302">
        <v>620</v>
      </c>
      <c r="S1359" s="301">
        <v>3727294</v>
      </c>
      <c r="T1359" s="301">
        <f t="shared" si="21"/>
        <v>8762.5</v>
      </c>
      <c r="U1359" s="303">
        <v>1085</v>
      </c>
    </row>
    <row r="1360" spans="1:21" x14ac:dyDescent="0.25">
      <c r="A1360" s="300">
        <v>890903397</v>
      </c>
      <c r="B1360" s="65" t="s">
        <v>2013</v>
      </c>
      <c r="C1360" s="65" t="s">
        <v>505</v>
      </c>
      <c r="D1360" s="65" t="s">
        <v>506</v>
      </c>
      <c r="E1360" s="65" t="s">
        <v>520</v>
      </c>
      <c r="F1360" s="65" t="s">
        <v>736</v>
      </c>
      <c r="G1360" s="65" t="s">
        <v>841</v>
      </c>
      <c r="H1360" s="296">
        <v>1359</v>
      </c>
      <c r="I1360" s="301">
        <v>22295793</v>
      </c>
      <c r="J1360" s="302">
        <v>689</v>
      </c>
      <c r="K1360" s="301">
        <v>17978827</v>
      </c>
      <c r="L1360" s="302">
        <v>6062</v>
      </c>
      <c r="M1360" s="301">
        <v>5603453</v>
      </c>
      <c r="N1360" s="302">
        <v>2447</v>
      </c>
      <c r="O1360" s="301">
        <v>4596984</v>
      </c>
      <c r="P1360" s="302">
        <v>3712</v>
      </c>
      <c r="Q1360" s="301">
        <v>582282</v>
      </c>
      <c r="R1360" s="302">
        <v>3492</v>
      </c>
      <c r="S1360" s="301">
        <v>365125</v>
      </c>
      <c r="T1360" s="301">
        <f t="shared" si="21"/>
        <v>17761</v>
      </c>
      <c r="U1360" s="303">
        <v>2251</v>
      </c>
    </row>
    <row r="1361" spans="1:21" x14ac:dyDescent="0.25">
      <c r="A1361" s="300">
        <v>890306231</v>
      </c>
      <c r="B1361" s="65" t="s">
        <v>2014</v>
      </c>
      <c r="C1361" s="65" t="s">
        <v>543</v>
      </c>
      <c r="D1361" s="65" t="s">
        <v>544</v>
      </c>
      <c r="E1361" s="65" t="s">
        <v>520</v>
      </c>
      <c r="F1361" s="65" t="s">
        <v>521</v>
      </c>
      <c r="G1361" s="65" t="s">
        <v>1310</v>
      </c>
      <c r="H1361" s="84">
        <v>1360</v>
      </c>
      <c r="I1361" s="301">
        <v>22284665</v>
      </c>
      <c r="J1361" s="302">
        <v>614</v>
      </c>
      <c r="K1361" s="301">
        <v>21000556</v>
      </c>
      <c r="L1361" s="302">
        <v>2520</v>
      </c>
      <c r="M1361" s="301">
        <v>17405722</v>
      </c>
      <c r="N1361" s="302">
        <v>2110</v>
      </c>
      <c r="O1361" s="301">
        <v>5419391</v>
      </c>
      <c r="P1361" s="302">
        <v>1466</v>
      </c>
      <c r="Q1361" s="301">
        <v>1926624</v>
      </c>
      <c r="R1361" s="302">
        <v>1306</v>
      </c>
      <c r="S1361" s="301">
        <v>1416295</v>
      </c>
      <c r="T1361" s="301">
        <f t="shared" si="21"/>
        <v>9376</v>
      </c>
      <c r="U1361" s="303">
        <v>1159</v>
      </c>
    </row>
    <row r="1362" spans="1:21" x14ac:dyDescent="0.25">
      <c r="A1362" s="300">
        <v>800015615</v>
      </c>
      <c r="B1362" s="65" t="s">
        <v>2015</v>
      </c>
      <c r="C1362" s="65" t="s">
        <v>732</v>
      </c>
      <c r="D1362" s="65" t="s">
        <v>733</v>
      </c>
      <c r="E1362" s="65" t="s">
        <v>520</v>
      </c>
      <c r="F1362" s="65" t="s">
        <v>521</v>
      </c>
      <c r="G1362" s="65" t="s">
        <v>564</v>
      </c>
      <c r="H1362" s="296">
        <v>1361</v>
      </c>
      <c r="I1362" s="301">
        <v>22281324</v>
      </c>
      <c r="J1362" s="302">
        <v>1301.5</v>
      </c>
      <c r="K1362" s="301">
        <v>7855487</v>
      </c>
      <c r="L1362" s="302">
        <v>1304</v>
      </c>
      <c r="M1362" s="301">
        <v>36194179</v>
      </c>
      <c r="N1362" s="302">
        <v>791</v>
      </c>
      <c r="O1362" s="301">
        <v>14977244</v>
      </c>
      <c r="P1362" s="302">
        <v>729</v>
      </c>
      <c r="Q1362" s="301">
        <v>4443528</v>
      </c>
      <c r="R1362" s="302">
        <v>1028</v>
      </c>
      <c r="S1362" s="301">
        <v>1897578</v>
      </c>
      <c r="T1362" s="301">
        <f t="shared" si="21"/>
        <v>6514.5</v>
      </c>
      <c r="U1362" s="303">
        <v>813</v>
      </c>
    </row>
    <row r="1363" spans="1:21" x14ac:dyDescent="0.25">
      <c r="A1363" s="300">
        <v>860404149</v>
      </c>
      <c r="B1363" s="65" t="s">
        <v>2016</v>
      </c>
      <c r="C1363" s="65" t="s">
        <v>505</v>
      </c>
      <c r="D1363" s="65" t="s">
        <v>506</v>
      </c>
      <c r="E1363" s="65" t="s">
        <v>520</v>
      </c>
      <c r="F1363" s="65" t="s">
        <v>521</v>
      </c>
      <c r="G1363" s="65" t="s">
        <v>564</v>
      </c>
      <c r="H1363" s="84">
        <v>1362</v>
      </c>
      <c r="I1363" s="301">
        <v>22240572</v>
      </c>
      <c r="J1363" s="302">
        <v>1921</v>
      </c>
      <c r="K1363" s="301">
        <v>4579794</v>
      </c>
      <c r="L1363" s="302">
        <v>1529</v>
      </c>
      <c r="M1363" s="301">
        <v>30894257</v>
      </c>
      <c r="N1363" s="302">
        <v>3121</v>
      </c>
      <c r="O1363" s="301">
        <v>3396858</v>
      </c>
      <c r="P1363" s="302">
        <v>2630</v>
      </c>
      <c r="Q1363" s="301">
        <v>936217</v>
      </c>
      <c r="R1363" s="302">
        <v>5919</v>
      </c>
      <c r="S1363" s="301">
        <v>157630</v>
      </c>
      <c r="T1363" s="301">
        <f t="shared" si="21"/>
        <v>16482</v>
      </c>
      <c r="U1363" s="303">
        <v>2092</v>
      </c>
    </row>
    <row r="1364" spans="1:21" x14ac:dyDescent="0.25">
      <c r="A1364" s="300">
        <v>830001114</v>
      </c>
      <c r="B1364" s="65" t="s">
        <v>2017</v>
      </c>
      <c r="C1364" s="65" t="s">
        <v>511</v>
      </c>
      <c r="D1364" s="65" t="s">
        <v>511</v>
      </c>
      <c r="E1364" s="65" t="s">
        <v>520</v>
      </c>
      <c r="F1364" s="65" t="s">
        <v>521</v>
      </c>
      <c r="G1364" s="65" t="s">
        <v>675</v>
      </c>
      <c r="H1364" s="296">
        <v>1363</v>
      </c>
      <c r="I1364" s="301">
        <v>22235443</v>
      </c>
      <c r="J1364" s="302">
        <v>928.5</v>
      </c>
      <c r="K1364" s="301">
        <v>12354003</v>
      </c>
      <c r="L1364" s="302">
        <v>1675</v>
      </c>
      <c r="M1364" s="301">
        <v>27586606</v>
      </c>
      <c r="N1364" s="302">
        <v>1039</v>
      </c>
      <c r="O1364" s="301">
        <v>11355095</v>
      </c>
      <c r="P1364" s="302">
        <v>616</v>
      </c>
      <c r="Q1364" s="301">
        <v>5415350</v>
      </c>
      <c r="R1364" s="302">
        <v>627</v>
      </c>
      <c r="S1364" s="301">
        <v>3654297</v>
      </c>
      <c r="T1364" s="301">
        <f t="shared" si="21"/>
        <v>6248.5</v>
      </c>
      <c r="U1364" s="303">
        <v>776</v>
      </c>
    </row>
    <row r="1365" spans="1:21" x14ac:dyDescent="0.25">
      <c r="A1365" s="300">
        <v>890903995</v>
      </c>
      <c r="B1365" s="65" t="s">
        <v>2018</v>
      </c>
      <c r="C1365" s="65" t="s">
        <v>505</v>
      </c>
      <c r="D1365" s="65" t="s">
        <v>506</v>
      </c>
      <c r="E1365" s="65" t="s">
        <v>520</v>
      </c>
      <c r="F1365" s="65" t="s">
        <v>521</v>
      </c>
      <c r="G1365" s="65" t="s">
        <v>528</v>
      </c>
      <c r="H1365" s="84">
        <v>1364</v>
      </c>
      <c r="I1365" s="301">
        <v>22226767</v>
      </c>
      <c r="J1365" s="302">
        <v>990.5</v>
      </c>
      <c r="K1365" s="301">
        <v>11358083</v>
      </c>
      <c r="L1365" s="302">
        <v>1707</v>
      </c>
      <c r="M1365" s="301">
        <v>26987059</v>
      </c>
      <c r="N1365" s="302">
        <v>1244</v>
      </c>
      <c r="O1365" s="301">
        <v>9406937</v>
      </c>
      <c r="P1365" s="302">
        <v>1246</v>
      </c>
      <c r="Q1365" s="301">
        <v>2311755</v>
      </c>
      <c r="R1365" s="302">
        <v>2033</v>
      </c>
      <c r="S1365" s="301">
        <v>787787</v>
      </c>
      <c r="T1365" s="301">
        <f t="shared" si="21"/>
        <v>8584.5</v>
      </c>
      <c r="U1365" s="303">
        <v>1062</v>
      </c>
    </row>
    <row r="1366" spans="1:21" x14ac:dyDescent="0.25">
      <c r="A1366" s="300">
        <v>860078882</v>
      </c>
      <c r="B1366" s="65" t="s">
        <v>2019</v>
      </c>
      <c r="C1366" s="65" t="s">
        <v>511</v>
      </c>
      <c r="D1366" s="65" t="s">
        <v>511</v>
      </c>
      <c r="E1366" s="65" t="s">
        <v>520</v>
      </c>
      <c r="F1366" s="65" t="s">
        <v>521</v>
      </c>
      <c r="G1366" s="65" t="s">
        <v>509</v>
      </c>
      <c r="H1366" s="296">
        <v>1365</v>
      </c>
      <c r="I1366" s="301">
        <v>22220348</v>
      </c>
      <c r="J1366" s="302">
        <v>668.5</v>
      </c>
      <c r="K1366" s="301">
        <v>18778687</v>
      </c>
      <c r="L1366" s="302">
        <v>7784</v>
      </c>
      <c r="M1366" s="301">
        <v>3682758</v>
      </c>
      <c r="N1366" s="302">
        <v>2916</v>
      </c>
      <c r="O1366" s="301">
        <v>3682758</v>
      </c>
      <c r="P1366" s="302">
        <v>1857</v>
      </c>
      <c r="Q1366" s="301">
        <v>1461321</v>
      </c>
      <c r="R1366" s="302">
        <v>2273</v>
      </c>
      <c r="S1366" s="301">
        <v>664159</v>
      </c>
      <c r="T1366" s="301">
        <f t="shared" si="21"/>
        <v>16863.5</v>
      </c>
      <c r="U1366" s="303">
        <v>2132</v>
      </c>
    </row>
    <row r="1367" spans="1:21" x14ac:dyDescent="0.25">
      <c r="A1367" s="300">
        <v>800239064</v>
      </c>
      <c r="B1367" s="65" t="s">
        <v>2020</v>
      </c>
      <c r="C1367" s="65" t="s">
        <v>505</v>
      </c>
      <c r="D1367" s="65" t="s">
        <v>506</v>
      </c>
      <c r="E1367" s="65" t="s">
        <v>520</v>
      </c>
      <c r="F1367" s="65" t="s">
        <v>521</v>
      </c>
      <c r="G1367" s="65" t="s">
        <v>556</v>
      </c>
      <c r="H1367" s="84">
        <v>1366</v>
      </c>
      <c r="I1367" s="301">
        <v>22210198</v>
      </c>
      <c r="J1367" s="302">
        <v>930.5</v>
      </c>
      <c r="K1367" s="301">
        <v>12320954</v>
      </c>
      <c r="L1367" s="302">
        <v>1025</v>
      </c>
      <c r="M1367" s="301">
        <v>46321265</v>
      </c>
      <c r="N1367" s="302">
        <v>1212</v>
      </c>
      <c r="O1367" s="301">
        <v>9596131</v>
      </c>
      <c r="P1367" s="302">
        <v>1072</v>
      </c>
      <c r="Q1367" s="301">
        <v>2768404</v>
      </c>
      <c r="R1367" s="302">
        <v>2124</v>
      </c>
      <c r="S1367" s="301">
        <v>746993</v>
      </c>
      <c r="T1367" s="301">
        <f t="shared" si="21"/>
        <v>7729.5</v>
      </c>
      <c r="U1367" s="303">
        <v>955</v>
      </c>
    </row>
    <row r="1368" spans="1:21" x14ac:dyDescent="0.25">
      <c r="A1368" s="300">
        <v>860090915</v>
      </c>
      <c r="B1368" s="65" t="s">
        <v>2021</v>
      </c>
      <c r="C1368" s="65" t="s">
        <v>511</v>
      </c>
      <c r="D1368" s="65" t="s">
        <v>511</v>
      </c>
      <c r="E1368" s="65" t="s">
        <v>520</v>
      </c>
      <c r="F1368" s="65" t="s">
        <v>521</v>
      </c>
      <c r="G1368" s="65" t="s">
        <v>624</v>
      </c>
      <c r="H1368" s="296">
        <v>1367</v>
      </c>
      <c r="I1368" s="301">
        <v>22204244</v>
      </c>
      <c r="J1368" s="302">
        <v>1913</v>
      </c>
      <c r="K1368" s="301">
        <v>4614721</v>
      </c>
      <c r="L1368" s="302">
        <v>256</v>
      </c>
      <c r="M1368" s="301">
        <v>168106186</v>
      </c>
      <c r="N1368" s="302">
        <v>1001</v>
      </c>
      <c r="O1368" s="301">
        <v>11801146</v>
      </c>
      <c r="P1368" s="302">
        <v>916</v>
      </c>
      <c r="Q1368" s="301">
        <v>3345643</v>
      </c>
      <c r="R1368" s="302">
        <v>3533</v>
      </c>
      <c r="S1368" s="301">
        <v>358436</v>
      </c>
      <c r="T1368" s="301">
        <f t="shared" si="21"/>
        <v>8986</v>
      </c>
      <c r="U1368" s="303">
        <v>1113</v>
      </c>
    </row>
    <row r="1369" spans="1:21" x14ac:dyDescent="0.25">
      <c r="A1369" s="300">
        <v>805031628</v>
      </c>
      <c r="B1369" s="65" t="s">
        <v>2022</v>
      </c>
      <c r="C1369" s="65" t="s">
        <v>547</v>
      </c>
      <c r="D1369" s="65" t="s">
        <v>544</v>
      </c>
      <c r="E1369" s="65" t="s">
        <v>520</v>
      </c>
      <c r="F1369" s="65" t="s">
        <v>521</v>
      </c>
      <c r="G1369" s="65" t="s">
        <v>564</v>
      </c>
      <c r="H1369" s="84">
        <v>1368</v>
      </c>
      <c r="I1369" s="301">
        <v>22160042</v>
      </c>
      <c r="J1369" s="302">
        <v>818.5</v>
      </c>
      <c r="K1369" s="301">
        <v>14439457</v>
      </c>
      <c r="L1369" s="302">
        <v>415</v>
      </c>
      <c r="M1369" s="301">
        <v>109873008</v>
      </c>
      <c r="N1369" s="302">
        <v>1456</v>
      </c>
      <c r="O1369" s="301">
        <v>8034682</v>
      </c>
      <c r="P1369" s="302">
        <v>6561</v>
      </c>
      <c r="Q1369" s="301">
        <v>235236</v>
      </c>
      <c r="R1369" s="302">
        <v>1087</v>
      </c>
      <c r="S1369" s="301">
        <v>1767959</v>
      </c>
      <c r="T1369" s="301">
        <f t="shared" si="21"/>
        <v>11705.5</v>
      </c>
      <c r="U1369" s="303">
        <v>1460</v>
      </c>
    </row>
    <row r="1370" spans="1:21" x14ac:dyDescent="0.25">
      <c r="A1370" s="300">
        <v>860002455</v>
      </c>
      <c r="B1370" s="65" t="s">
        <v>2023</v>
      </c>
      <c r="C1370" s="65" t="s">
        <v>511</v>
      </c>
      <c r="D1370" s="65" t="s">
        <v>511</v>
      </c>
      <c r="E1370" s="65" t="s">
        <v>520</v>
      </c>
      <c r="F1370" s="65" t="s">
        <v>521</v>
      </c>
      <c r="G1370" s="65" t="s">
        <v>675</v>
      </c>
      <c r="H1370" s="296">
        <v>1369</v>
      </c>
      <c r="I1370" s="301">
        <v>22126049</v>
      </c>
      <c r="J1370" s="302">
        <v>944</v>
      </c>
      <c r="K1370" s="301">
        <v>12092537</v>
      </c>
      <c r="L1370" s="302">
        <v>2140</v>
      </c>
      <c r="M1370" s="301">
        <v>20847651</v>
      </c>
      <c r="N1370" s="302">
        <v>1720</v>
      </c>
      <c r="O1370" s="301">
        <v>6892498</v>
      </c>
      <c r="P1370" s="302">
        <v>1053</v>
      </c>
      <c r="Q1370" s="301">
        <v>2814074</v>
      </c>
      <c r="R1370" s="302">
        <v>1029</v>
      </c>
      <c r="S1370" s="301">
        <v>1888544</v>
      </c>
      <c r="T1370" s="301">
        <f t="shared" si="21"/>
        <v>8255</v>
      </c>
      <c r="U1370" s="303">
        <v>1014</v>
      </c>
    </row>
    <row r="1371" spans="1:21" x14ac:dyDescent="0.25">
      <c r="A1371" s="300">
        <v>800135342</v>
      </c>
      <c r="B1371" s="65" t="s">
        <v>2024</v>
      </c>
      <c r="C1371" s="65" t="s">
        <v>780</v>
      </c>
      <c r="D1371" s="65" t="s">
        <v>781</v>
      </c>
      <c r="E1371" s="65" t="s">
        <v>520</v>
      </c>
      <c r="F1371" s="65" t="s">
        <v>521</v>
      </c>
      <c r="G1371" s="65" t="s">
        <v>528</v>
      </c>
      <c r="H1371" s="84">
        <v>1370</v>
      </c>
      <c r="I1371" s="301">
        <v>22123321</v>
      </c>
      <c r="J1371" s="302">
        <v>1437</v>
      </c>
      <c r="K1371" s="301">
        <v>6881375</v>
      </c>
      <c r="L1371" s="302">
        <v>1333</v>
      </c>
      <c r="M1371" s="301">
        <v>35321932</v>
      </c>
      <c r="N1371" s="302">
        <v>1571</v>
      </c>
      <c r="O1371" s="301">
        <v>7555134</v>
      </c>
      <c r="P1371" s="302">
        <v>2859</v>
      </c>
      <c r="Q1371" s="301">
        <v>834307</v>
      </c>
      <c r="R1371" s="302">
        <v>2551</v>
      </c>
      <c r="S1371" s="301">
        <v>573318</v>
      </c>
      <c r="T1371" s="301">
        <f t="shared" si="21"/>
        <v>11121</v>
      </c>
      <c r="U1371" s="303">
        <v>1384</v>
      </c>
    </row>
    <row r="1372" spans="1:21" x14ac:dyDescent="0.25">
      <c r="A1372" s="300">
        <v>800200571</v>
      </c>
      <c r="B1372" s="65" t="s">
        <v>2025</v>
      </c>
      <c r="C1372" s="65" t="s">
        <v>511</v>
      </c>
      <c r="D1372" s="65" t="s">
        <v>511</v>
      </c>
      <c r="E1372" s="65" t="s">
        <v>520</v>
      </c>
      <c r="F1372" s="65" t="s">
        <v>521</v>
      </c>
      <c r="G1372" s="65" t="s">
        <v>707</v>
      </c>
      <c r="H1372" s="296">
        <v>1371</v>
      </c>
      <c r="I1372" s="301">
        <v>22099116</v>
      </c>
      <c r="J1372" s="302">
        <v>1345</v>
      </c>
      <c r="K1372" s="301">
        <v>7539988</v>
      </c>
      <c r="L1372" s="302">
        <v>2983</v>
      </c>
      <c r="M1372" s="301">
        <v>14262953</v>
      </c>
      <c r="N1372" s="302">
        <v>5851</v>
      </c>
      <c r="O1372" s="301">
        <v>1544053</v>
      </c>
      <c r="P1372" s="302">
        <v>1987</v>
      </c>
      <c r="Q1372" s="301">
        <v>1351721</v>
      </c>
      <c r="R1372" s="302">
        <v>1164</v>
      </c>
      <c r="S1372" s="301">
        <v>1623242</v>
      </c>
      <c r="T1372" s="301">
        <f t="shared" si="21"/>
        <v>14701</v>
      </c>
      <c r="U1372" s="303">
        <v>1858</v>
      </c>
    </row>
    <row r="1373" spans="1:21" x14ac:dyDescent="0.25">
      <c r="A1373" s="300">
        <v>806005564</v>
      </c>
      <c r="B1373" s="65" t="s">
        <v>2026</v>
      </c>
      <c r="C1373" s="65" t="s">
        <v>620</v>
      </c>
      <c r="D1373" s="65" t="s">
        <v>621</v>
      </c>
      <c r="E1373" s="65" t="s">
        <v>520</v>
      </c>
      <c r="F1373" s="65" t="s">
        <v>521</v>
      </c>
      <c r="G1373" s="65" t="s">
        <v>564</v>
      </c>
      <c r="H1373" s="84">
        <v>1372</v>
      </c>
      <c r="I1373" s="301">
        <v>22089915</v>
      </c>
      <c r="J1373" s="302">
        <v>1944</v>
      </c>
      <c r="K1373" s="301">
        <v>4514536</v>
      </c>
      <c r="L1373" s="302">
        <v>2400</v>
      </c>
      <c r="M1373" s="301">
        <v>18347580</v>
      </c>
      <c r="N1373" s="302">
        <v>1448</v>
      </c>
      <c r="O1373" s="301">
        <v>8083575</v>
      </c>
      <c r="P1373" s="302">
        <v>1254</v>
      </c>
      <c r="Q1373" s="301">
        <v>2295399</v>
      </c>
      <c r="R1373" s="302">
        <v>5018</v>
      </c>
      <c r="S1373" s="301">
        <v>209903</v>
      </c>
      <c r="T1373" s="301">
        <f t="shared" si="21"/>
        <v>13436</v>
      </c>
      <c r="U1373" s="303">
        <v>1669</v>
      </c>
    </row>
    <row r="1374" spans="1:21" x14ac:dyDescent="0.25">
      <c r="A1374" s="300">
        <v>860530332</v>
      </c>
      <c r="B1374" s="65" t="s">
        <v>2027</v>
      </c>
      <c r="C1374" s="65" t="s">
        <v>511</v>
      </c>
      <c r="D1374" s="65" t="s">
        <v>511</v>
      </c>
      <c r="E1374" s="65" t="s">
        <v>520</v>
      </c>
      <c r="F1374" s="65" t="s">
        <v>521</v>
      </c>
      <c r="G1374" s="65" t="s">
        <v>656</v>
      </c>
      <c r="H1374" s="296">
        <v>1373</v>
      </c>
      <c r="I1374" s="301">
        <v>22085579</v>
      </c>
      <c r="J1374" s="302">
        <v>763</v>
      </c>
      <c r="K1374" s="301">
        <v>15880415</v>
      </c>
      <c r="L1374" s="302">
        <v>2131</v>
      </c>
      <c r="M1374" s="301">
        <v>20941556</v>
      </c>
      <c r="N1374" s="302">
        <v>4921</v>
      </c>
      <c r="O1374" s="301">
        <v>1951843</v>
      </c>
      <c r="P1374" s="302">
        <v>8287</v>
      </c>
      <c r="Q1374" s="301">
        <v>144870</v>
      </c>
      <c r="R1374" s="302">
        <v>3761</v>
      </c>
      <c r="S1374" s="301">
        <v>326896</v>
      </c>
      <c r="T1374" s="301">
        <f t="shared" si="21"/>
        <v>21236</v>
      </c>
      <c r="U1374" s="303">
        <v>2706</v>
      </c>
    </row>
    <row r="1375" spans="1:21" x14ac:dyDescent="0.25">
      <c r="A1375" s="300">
        <v>860049890</v>
      </c>
      <c r="B1375" s="65" t="s">
        <v>2028</v>
      </c>
      <c r="C1375" s="65" t="s">
        <v>511</v>
      </c>
      <c r="D1375" s="65" t="s">
        <v>511</v>
      </c>
      <c r="E1375" s="65" t="s">
        <v>520</v>
      </c>
      <c r="F1375" s="65" t="s">
        <v>521</v>
      </c>
      <c r="G1375" s="65" t="s">
        <v>707</v>
      </c>
      <c r="H1375" s="84">
        <v>1374</v>
      </c>
      <c r="I1375" s="301">
        <v>22075324</v>
      </c>
      <c r="J1375" s="302">
        <v>2382</v>
      </c>
      <c r="K1375" s="301">
        <v>3325436</v>
      </c>
      <c r="L1375" s="302">
        <v>6076</v>
      </c>
      <c r="M1375" s="301">
        <v>5580159</v>
      </c>
      <c r="N1375" s="302">
        <v>4843</v>
      </c>
      <c r="O1375" s="301">
        <v>1986102</v>
      </c>
      <c r="P1375" s="302">
        <v>2193</v>
      </c>
      <c r="Q1375" s="301">
        <v>1199255</v>
      </c>
      <c r="R1375" s="302">
        <v>1239</v>
      </c>
      <c r="S1375" s="301">
        <v>1516371</v>
      </c>
      <c r="T1375" s="301">
        <f t="shared" si="21"/>
        <v>18107</v>
      </c>
      <c r="U1375" s="303">
        <v>2299</v>
      </c>
    </row>
    <row r="1376" spans="1:21" x14ac:dyDescent="0.25">
      <c r="A1376" s="300">
        <v>890901866</v>
      </c>
      <c r="B1376" s="65" t="s">
        <v>2029</v>
      </c>
      <c r="C1376" s="65" t="s">
        <v>505</v>
      </c>
      <c r="D1376" s="65" t="s">
        <v>506</v>
      </c>
      <c r="E1376" s="65" t="s">
        <v>520</v>
      </c>
      <c r="F1376" s="65" t="s">
        <v>521</v>
      </c>
      <c r="G1376" s="65" t="s">
        <v>618</v>
      </c>
      <c r="H1376" s="296">
        <v>1375</v>
      </c>
      <c r="I1376" s="301">
        <v>22037742</v>
      </c>
      <c r="J1376" s="302">
        <v>885.5</v>
      </c>
      <c r="K1376" s="301">
        <v>13046466</v>
      </c>
      <c r="L1376" s="302">
        <v>1372</v>
      </c>
      <c r="M1376" s="301">
        <v>34444870</v>
      </c>
      <c r="N1376" s="302">
        <v>1220</v>
      </c>
      <c r="O1376" s="301">
        <v>9538571</v>
      </c>
      <c r="P1376" s="302">
        <v>906</v>
      </c>
      <c r="Q1376" s="301">
        <v>3398637</v>
      </c>
      <c r="R1376" s="302">
        <v>1308</v>
      </c>
      <c r="S1376" s="301">
        <v>1410746</v>
      </c>
      <c r="T1376" s="301">
        <f t="shared" si="21"/>
        <v>7066.5</v>
      </c>
      <c r="U1376" s="303">
        <v>878</v>
      </c>
    </row>
    <row r="1377" spans="1:21" x14ac:dyDescent="0.25">
      <c r="A1377" s="300">
        <v>890203023</v>
      </c>
      <c r="B1377" s="65" t="s">
        <v>2030</v>
      </c>
      <c r="C1377" s="65" t="s">
        <v>906</v>
      </c>
      <c r="D1377" s="65" t="s">
        <v>733</v>
      </c>
      <c r="E1377" s="65" t="s">
        <v>520</v>
      </c>
      <c r="F1377" s="65" t="s">
        <v>521</v>
      </c>
      <c r="G1377" s="65" t="s">
        <v>556</v>
      </c>
      <c r="H1377" s="84">
        <v>1376</v>
      </c>
      <c r="I1377" s="301">
        <v>22018672</v>
      </c>
      <c r="J1377" s="302">
        <v>1609</v>
      </c>
      <c r="K1377" s="301">
        <v>5904700</v>
      </c>
      <c r="L1377" s="302">
        <v>490</v>
      </c>
      <c r="M1377" s="301">
        <v>94635866</v>
      </c>
      <c r="N1377" s="302">
        <v>1241</v>
      </c>
      <c r="O1377" s="301">
        <v>9423475</v>
      </c>
      <c r="P1377" s="302">
        <v>5492</v>
      </c>
      <c r="Q1377" s="301">
        <v>319837</v>
      </c>
      <c r="R1377" s="302">
        <v>1477</v>
      </c>
      <c r="S1377" s="301">
        <v>1202859</v>
      </c>
      <c r="T1377" s="301">
        <f t="shared" si="21"/>
        <v>11685</v>
      </c>
      <c r="U1377" s="303">
        <v>1459</v>
      </c>
    </row>
    <row r="1378" spans="1:21" x14ac:dyDescent="0.25">
      <c r="A1378" s="300">
        <v>830054123</v>
      </c>
      <c r="B1378" s="65" t="s">
        <v>2031</v>
      </c>
      <c r="C1378" s="65" t="s">
        <v>511</v>
      </c>
      <c r="D1378" s="65" t="s">
        <v>511</v>
      </c>
      <c r="E1378" s="65" t="s">
        <v>520</v>
      </c>
      <c r="F1378" s="65" t="s">
        <v>521</v>
      </c>
      <c r="G1378" s="65" t="s">
        <v>564</v>
      </c>
      <c r="H1378" s="296">
        <v>1377</v>
      </c>
      <c r="I1378" s="301">
        <v>22000334</v>
      </c>
      <c r="J1378" s="302">
        <v>1467</v>
      </c>
      <c r="K1378" s="301">
        <v>6691195</v>
      </c>
      <c r="L1378" s="302">
        <v>1066</v>
      </c>
      <c r="M1378" s="301">
        <v>44615320</v>
      </c>
      <c r="N1378" s="302">
        <v>1656</v>
      </c>
      <c r="O1378" s="301">
        <v>7161962</v>
      </c>
      <c r="P1378" s="302">
        <v>998</v>
      </c>
      <c r="Q1378" s="301">
        <v>3011521</v>
      </c>
      <c r="R1378" s="302">
        <v>1241</v>
      </c>
      <c r="S1378" s="301">
        <v>1513929</v>
      </c>
      <c r="T1378" s="301">
        <f t="shared" si="21"/>
        <v>7805</v>
      </c>
      <c r="U1378" s="303">
        <v>964</v>
      </c>
    </row>
    <row r="1379" spans="1:21" x14ac:dyDescent="0.25">
      <c r="A1379" s="300">
        <v>890300208</v>
      </c>
      <c r="B1379" s="65" t="s">
        <v>2032</v>
      </c>
      <c r="C1379" s="65" t="s">
        <v>2033</v>
      </c>
      <c r="D1379" s="65" t="s">
        <v>544</v>
      </c>
      <c r="E1379" s="65" t="s">
        <v>520</v>
      </c>
      <c r="F1379" s="65" t="s">
        <v>521</v>
      </c>
      <c r="G1379" s="65" t="s">
        <v>525</v>
      </c>
      <c r="H1379" s="84">
        <v>1378</v>
      </c>
      <c r="I1379" s="301">
        <v>21996688</v>
      </c>
      <c r="J1379" s="302">
        <v>882</v>
      </c>
      <c r="K1379" s="301">
        <v>13106582</v>
      </c>
      <c r="L1379" s="302">
        <v>1079</v>
      </c>
      <c r="M1379" s="301">
        <v>44054078</v>
      </c>
      <c r="N1379" s="302">
        <v>2264</v>
      </c>
      <c r="O1379" s="301">
        <v>4973399</v>
      </c>
      <c r="P1379" s="302">
        <v>2218</v>
      </c>
      <c r="Q1379" s="301">
        <v>1173607</v>
      </c>
      <c r="R1379" s="302">
        <v>2950</v>
      </c>
      <c r="S1379" s="301">
        <v>468958</v>
      </c>
      <c r="T1379" s="301">
        <f t="shared" si="21"/>
        <v>10771</v>
      </c>
      <c r="U1379" s="303">
        <v>1339</v>
      </c>
    </row>
    <row r="1380" spans="1:21" x14ac:dyDescent="0.25">
      <c r="A1380" s="300">
        <v>811021765</v>
      </c>
      <c r="B1380" s="65" t="s">
        <v>2034</v>
      </c>
      <c r="C1380" s="65" t="s">
        <v>505</v>
      </c>
      <c r="D1380" s="65" t="s">
        <v>506</v>
      </c>
      <c r="E1380" s="65" t="s">
        <v>520</v>
      </c>
      <c r="F1380" s="65" t="s">
        <v>521</v>
      </c>
      <c r="G1380" s="65" t="s">
        <v>564</v>
      </c>
      <c r="H1380" s="296">
        <v>1379</v>
      </c>
      <c r="I1380" s="301">
        <v>21971715</v>
      </c>
      <c r="J1380" s="302">
        <v>1079.5</v>
      </c>
      <c r="K1380" s="301">
        <v>10104653</v>
      </c>
      <c r="L1380" s="302">
        <v>1619</v>
      </c>
      <c r="M1380" s="301">
        <v>28634218</v>
      </c>
      <c r="N1380" s="302">
        <v>1131</v>
      </c>
      <c r="O1380" s="301">
        <v>10405262</v>
      </c>
      <c r="P1380" s="302">
        <v>821</v>
      </c>
      <c r="Q1380" s="301">
        <v>3854083</v>
      </c>
      <c r="R1380" s="302">
        <v>1007</v>
      </c>
      <c r="S1380" s="301">
        <v>1934282</v>
      </c>
      <c r="T1380" s="301">
        <f t="shared" si="21"/>
        <v>7036.5</v>
      </c>
      <c r="U1380" s="303">
        <v>876</v>
      </c>
    </row>
    <row r="1381" spans="1:21" x14ac:dyDescent="0.25">
      <c r="A1381" s="300">
        <v>800027615</v>
      </c>
      <c r="B1381" s="65" t="s">
        <v>2035</v>
      </c>
      <c r="C1381" s="65" t="s">
        <v>570</v>
      </c>
      <c r="D1381" s="65" t="s">
        <v>506</v>
      </c>
      <c r="E1381" s="65" t="s">
        <v>520</v>
      </c>
      <c r="F1381" s="65" t="s">
        <v>521</v>
      </c>
      <c r="G1381" s="65" t="s">
        <v>670</v>
      </c>
      <c r="H1381" s="84">
        <v>1380</v>
      </c>
      <c r="I1381" s="301">
        <v>21918195</v>
      </c>
      <c r="J1381" s="302">
        <v>1577.5</v>
      </c>
      <c r="K1381" s="301">
        <v>6052828</v>
      </c>
      <c r="L1381" s="302">
        <v>3479</v>
      </c>
      <c r="M1381" s="301">
        <v>11916041</v>
      </c>
      <c r="N1381" s="302">
        <v>2148</v>
      </c>
      <c r="O1381" s="301">
        <v>5280568</v>
      </c>
      <c r="P1381" s="302">
        <v>2208</v>
      </c>
      <c r="Q1381" s="301">
        <v>1180680</v>
      </c>
      <c r="R1381" s="302">
        <v>4082</v>
      </c>
      <c r="S1381" s="301">
        <v>289336</v>
      </c>
      <c r="T1381" s="301">
        <f t="shared" si="21"/>
        <v>14874.5</v>
      </c>
      <c r="U1381" s="303">
        <v>1878</v>
      </c>
    </row>
    <row r="1382" spans="1:21" x14ac:dyDescent="0.25">
      <c r="A1382" s="300">
        <v>890209612</v>
      </c>
      <c r="B1382" s="65" t="s">
        <v>2036</v>
      </c>
      <c r="C1382" s="65" t="s">
        <v>732</v>
      </c>
      <c r="D1382" s="65" t="s">
        <v>733</v>
      </c>
      <c r="E1382" s="65" t="s">
        <v>520</v>
      </c>
      <c r="F1382" s="65" t="s">
        <v>521</v>
      </c>
      <c r="G1382" s="65" t="s">
        <v>610</v>
      </c>
      <c r="H1382" s="296">
        <v>1381</v>
      </c>
      <c r="I1382" s="301">
        <v>21888068</v>
      </c>
      <c r="J1382" s="302">
        <v>1417.5</v>
      </c>
      <c r="K1382" s="301">
        <v>7004440</v>
      </c>
      <c r="L1382" s="302">
        <v>826</v>
      </c>
      <c r="M1382" s="301">
        <v>58226168</v>
      </c>
      <c r="N1382" s="302">
        <v>2681</v>
      </c>
      <c r="O1382" s="301">
        <v>4107070</v>
      </c>
      <c r="P1382" s="302">
        <v>1637</v>
      </c>
      <c r="Q1382" s="301">
        <v>1688772</v>
      </c>
      <c r="R1382" s="302">
        <v>1710</v>
      </c>
      <c r="S1382" s="301">
        <v>994212</v>
      </c>
      <c r="T1382" s="301">
        <f t="shared" si="21"/>
        <v>9652.5</v>
      </c>
      <c r="U1382" s="303">
        <v>1204</v>
      </c>
    </row>
    <row r="1383" spans="1:21" x14ac:dyDescent="0.25">
      <c r="A1383" s="300">
        <v>860030839</v>
      </c>
      <c r="B1383" s="65" t="s">
        <v>2037</v>
      </c>
      <c r="C1383" s="65" t="s">
        <v>511</v>
      </c>
      <c r="D1383" s="65" t="s">
        <v>511</v>
      </c>
      <c r="E1383" s="65" t="s">
        <v>520</v>
      </c>
      <c r="F1383" s="65" t="s">
        <v>521</v>
      </c>
      <c r="G1383" s="65" t="s">
        <v>690</v>
      </c>
      <c r="H1383" s="84">
        <v>1382</v>
      </c>
      <c r="I1383" s="301">
        <v>21883122</v>
      </c>
      <c r="J1383" s="302">
        <v>751</v>
      </c>
      <c r="K1383" s="301">
        <v>16193487</v>
      </c>
      <c r="L1383" s="302">
        <v>1688</v>
      </c>
      <c r="M1383" s="301">
        <v>27373814</v>
      </c>
      <c r="N1383" s="302">
        <v>3037</v>
      </c>
      <c r="O1383" s="301">
        <v>3513625</v>
      </c>
      <c r="P1383" s="302">
        <v>2399</v>
      </c>
      <c r="Q1383" s="301">
        <v>1046473</v>
      </c>
      <c r="R1383" s="302">
        <v>3015</v>
      </c>
      <c r="S1383" s="301">
        <v>455761</v>
      </c>
      <c r="T1383" s="301">
        <f t="shared" si="21"/>
        <v>12272</v>
      </c>
      <c r="U1383" s="303">
        <v>1540</v>
      </c>
    </row>
    <row r="1384" spans="1:21" x14ac:dyDescent="0.25">
      <c r="A1384" s="300">
        <v>800032484</v>
      </c>
      <c r="B1384" s="65" t="s">
        <v>2038</v>
      </c>
      <c r="C1384" s="65" t="s">
        <v>511</v>
      </c>
      <c r="D1384" s="65" t="s">
        <v>511</v>
      </c>
      <c r="E1384" s="65" t="s">
        <v>520</v>
      </c>
      <c r="F1384" s="65" t="s">
        <v>521</v>
      </c>
      <c r="G1384" s="65" t="s">
        <v>605</v>
      </c>
      <c r="H1384" s="296">
        <v>1383</v>
      </c>
      <c r="I1384" s="301">
        <v>21880473</v>
      </c>
      <c r="J1384" s="302">
        <v>1380</v>
      </c>
      <c r="K1384" s="301">
        <v>7306472</v>
      </c>
      <c r="L1384" s="302">
        <v>1380</v>
      </c>
      <c r="M1384" s="301">
        <v>34326072</v>
      </c>
      <c r="N1384" s="302">
        <v>516</v>
      </c>
      <c r="O1384" s="301">
        <v>24231245</v>
      </c>
      <c r="P1384" s="302">
        <v>523</v>
      </c>
      <c r="Q1384" s="301">
        <v>6541817</v>
      </c>
      <c r="R1384" s="302">
        <v>1493</v>
      </c>
      <c r="S1384" s="301">
        <v>1186240</v>
      </c>
      <c r="T1384" s="301">
        <f t="shared" si="21"/>
        <v>6675</v>
      </c>
      <c r="U1384" s="303">
        <v>829</v>
      </c>
    </row>
    <row r="1385" spans="1:21" x14ac:dyDescent="0.25">
      <c r="A1385" s="300">
        <v>800079849</v>
      </c>
      <c r="B1385" s="65" t="s">
        <v>2039</v>
      </c>
      <c r="C1385" s="65" t="s">
        <v>511</v>
      </c>
      <c r="D1385" s="65" t="s">
        <v>511</v>
      </c>
      <c r="E1385" s="65" t="s">
        <v>520</v>
      </c>
      <c r="F1385" s="65" t="s">
        <v>521</v>
      </c>
      <c r="G1385" s="65" t="s">
        <v>627</v>
      </c>
      <c r="H1385" s="84">
        <v>1384</v>
      </c>
      <c r="I1385" s="301">
        <v>21879292</v>
      </c>
      <c r="J1385" s="302">
        <v>1280</v>
      </c>
      <c r="K1385" s="301">
        <v>8012663</v>
      </c>
      <c r="L1385" s="302">
        <v>7605</v>
      </c>
      <c r="M1385" s="301">
        <v>3838314</v>
      </c>
      <c r="N1385" s="302">
        <v>2824</v>
      </c>
      <c r="O1385" s="301">
        <v>3838314</v>
      </c>
      <c r="P1385" s="302">
        <v>2436</v>
      </c>
      <c r="Q1385" s="301">
        <v>1032949</v>
      </c>
      <c r="R1385" s="302">
        <v>6076</v>
      </c>
      <c r="S1385" s="301">
        <v>150310</v>
      </c>
      <c r="T1385" s="301">
        <f t="shared" si="21"/>
        <v>21605</v>
      </c>
      <c r="U1385" s="303">
        <v>2752</v>
      </c>
    </row>
    <row r="1386" spans="1:21" x14ac:dyDescent="0.25">
      <c r="A1386" s="300">
        <v>860509856</v>
      </c>
      <c r="B1386" s="65" t="s">
        <v>2040</v>
      </c>
      <c r="C1386" s="65" t="s">
        <v>1001</v>
      </c>
      <c r="D1386" s="65" t="s">
        <v>552</v>
      </c>
      <c r="E1386" s="65" t="s">
        <v>520</v>
      </c>
      <c r="F1386" s="65" t="s">
        <v>521</v>
      </c>
      <c r="G1386" s="65" t="s">
        <v>522</v>
      </c>
      <c r="H1386" s="296">
        <v>1385</v>
      </c>
      <c r="I1386" s="301">
        <v>21858541</v>
      </c>
      <c r="J1386" s="302">
        <v>1475</v>
      </c>
      <c r="K1386" s="301">
        <v>6627304</v>
      </c>
      <c r="L1386" s="302">
        <v>850</v>
      </c>
      <c r="M1386" s="301">
        <v>56891172</v>
      </c>
      <c r="N1386" s="302">
        <v>1438</v>
      </c>
      <c r="O1386" s="301">
        <v>8122905</v>
      </c>
      <c r="P1386" s="302">
        <v>723</v>
      </c>
      <c r="Q1386" s="301">
        <v>4475994</v>
      </c>
      <c r="R1386" s="302">
        <v>1208</v>
      </c>
      <c r="S1386" s="301">
        <v>1555579</v>
      </c>
      <c r="T1386" s="301">
        <f t="shared" si="21"/>
        <v>7079</v>
      </c>
      <c r="U1386" s="303">
        <v>880</v>
      </c>
    </row>
    <row r="1387" spans="1:21" x14ac:dyDescent="0.25">
      <c r="A1387" s="300">
        <v>800027867</v>
      </c>
      <c r="B1387" s="65" t="s">
        <v>2041</v>
      </c>
      <c r="C1387" s="65" t="s">
        <v>702</v>
      </c>
      <c r="D1387" s="65" t="s">
        <v>703</v>
      </c>
      <c r="E1387" s="65" t="s">
        <v>520</v>
      </c>
      <c r="F1387" s="65" t="s">
        <v>521</v>
      </c>
      <c r="G1387" s="65" t="s">
        <v>605</v>
      </c>
      <c r="H1387" s="84">
        <v>1386</v>
      </c>
      <c r="I1387" s="301">
        <v>21853818</v>
      </c>
      <c r="J1387" s="302">
        <v>657</v>
      </c>
      <c r="K1387" s="301">
        <v>19408279</v>
      </c>
      <c r="L1387" s="302">
        <v>4884</v>
      </c>
      <c r="M1387" s="301">
        <v>7736686</v>
      </c>
      <c r="N1387" s="302">
        <v>3935</v>
      </c>
      <c r="O1387" s="301">
        <v>2593627</v>
      </c>
      <c r="P1387" s="302">
        <v>2191</v>
      </c>
      <c r="Q1387" s="301">
        <v>1199805</v>
      </c>
      <c r="R1387" s="302">
        <v>1123</v>
      </c>
      <c r="S1387" s="301">
        <v>1695552</v>
      </c>
      <c r="T1387" s="301">
        <f t="shared" si="21"/>
        <v>14176</v>
      </c>
      <c r="U1387" s="303">
        <v>1785</v>
      </c>
    </row>
    <row r="1388" spans="1:21" x14ac:dyDescent="0.25">
      <c r="A1388" s="300">
        <v>900009847</v>
      </c>
      <c r="B1388" s="65" t="s">
        <v>2042</v>
      </c>
      <c r="C1388" s="65" t="s">
        <v>511</v>
      </c>
      <c r="D1388" s="65" t="s">
        <v>511</v>
      </c>
      <c r="E1388" s="65" t="s">
        <v>520</v>
      </c>
      <c r="F1388" s="65" t="s">
        <v>521</v>
      </c>
      <c r="G1388" s="65" t="s">
        <v>556</v>
      </c>
      <c r="H1388" s="296">
        <v>1387</v>
      </c>
      <c r="I1388" s="301">
        <v>21821590</v>
      </c>
      <c r="J1388" s="302">
        <v>4422</v>
      </c>
      <c r="K1388" s="301">
        <v>1262550</v>
      </c>
      <c r="L1388" s="302">
        <v>2199</v>
      </c>
      <c r="M1388" s="301">
        <v>20206334</v>
      </c>
      <c r="N1388" s="302">
        <v>2677</v>
      </c>
      <c r="O1388" s="301">
        <v>4116434</v>
      </c>
      <c r="P1388" s="302">
        <v>2607</v>
      </c>
      <c r="Q1388" s="301">
        <v>945297</v>
      </c>
      <c r="R1388" s="302">
        <v>5271</v>
      </c>
      <c r="S1388" s="301">
        <v>193658</v>
      </c>
      <c r="T1388" s="301">
        <f t="shared" si="21"/>
        <v>18563</v>
      </c>
      <c r="U1388" s="303">
        <v>2356</v>
      </c>
    </row>
    <row r="1389" spans="1:21" x14ac:dyDescent="0.25">
      <c r="A1389" s="300">
        <v>800247622</v>
      </c>
      <c r="B1389" s="65" t="s">
        <v>2043</v>
      </c>
      <c r="C1389" s="65" t="s">
        <v>511</v>
      </c>
      <c r="D1389" s="65" t="s">
        <v>511</v>
      </c>
      <c r="E1389" s="65" t="s">
        <v>520</v>
      </c>
      <c r="F1389" s="65" t="s">
        <v>521</v>
      </c>
      <c r="G1389" s="65" t="s">
        <v>668</v>
      </c>
      <c r="H1389" s="84">
        <v>1388</v>
      </c>
      <c r="I1389" s="301">
        <v>21811317</v>
      </c>
      <c r="J1389" s="302">
        <v>1052</v>
      </c>
      <c r="K1389" s="301">
        <v>10503220</v>
      </c>
      <c r="L1389" s="302">
        <v>2001</v>
      </c>
      <c r="M1389" s="301">
        <v>22649640</v>
      </c>
      <c r="N1389" s="302">
        <v>2104</v>
      </c>
      <c r="O1389" s="301">
        <v>5452859</v>
      </c>
      <c r="P1389" s="302">
        <v>1226</v>
      </c>
      <c r="Q1389" s="301">
        <v>2343524</v>
      </c>
      <c r="R1389" s="302">
        <v>2308</v>
      </c>
      <c r="S1389" s="301">
        <v>650226</v>
      </c>
      <c r="T1389" s="301">
        <f t="shared" si="21"/>
        <v>10079</v>
      </c>
      <c r="U1389" s="303">
        <v>1256</v>
      </c>
    </row>
    <row r="1390" spans="1:21" x14ac:dyDescent="0.25">
      <c r="A1390" s="300">
        <v>890317402</v>
      </c>
      <c r="B1390" s="65" t="s">
        <v>2044</v>
      </c>
      <c r="C1390" s="65" t="s">
        <v>543</v>
      </c>
      <c r="D1390" s="65" t="s">
        <v>544</v>
      </c>
      <c r="E1390" s="65" t="s">
        <v>520</v>
      </c>
      <c r="F1390" s="65" t="s">
        <v>521</v>
      </c>
      <c r="G1390" s="65" t="s">
        <v>931</v>
      </c>
      <c r="H1390" s="296">
        <v>1389</v>
      </c>
      <c r="I1390" s="301">
        <v>21807393</v>
      </c>
      <c r="J1390" s="302">
        <v>766</v>
      </c>
      <c r="K1390" s="301">
        <v>15787189</v>
      </c>
      <c r="L1390" s="302">
        <v>2485</v>
      </c>
      <c r="M1390" s="301">
        <v>17732811</v>
      </c>
      <c r="N1390" s="302">
        <v>2844</v>
      </c>
      <c r="O1390" s="301">
        <v>3799362</v>
      </c>
      <c r="P1390" s="302">
        <v>1529</v>
      </c>
      <c r="Q1390" s="301">
        <v>1830108</v>
      </c>
      <c r="R1390" s="302">
        <v>1487</v>
      </c>
      <c r="S1390" s="301">
        <v>1191165</v>
      </c>
      <c r="T1390" s="301">
        <f t="shared" si="21"/>
        <v>10500</v>
      </c>
      <c r="U1390" s="303">
        <v>1311</v>
      </c>
    </row>
    <row r="1391" spans="1:21" x14ac:dyDescent="0.25">
      <c r="A1391" s="300">
        <v>890300534</v>
      </c>
      <c r="B1391" s="65" t="s">
        <v>2045</v>
      </c>
      <c r="C1391" s="65" t="s">
        <v>543</v>
      </c>
      <c r="D1391" s="65" t="s">
        <v>544</v>
      </c>
      <c r="E1391" s="65" t="s">
        <v>520</v>
      </c>
      <c r="F1391" s="65" t="s">
        <v>521</v>
      </c>
      <c r="G1391" s="65" t="s">
        <v>522</v>
      </c>
      <c r="H1391" s="84">
        <v>1390</v>
      </c>
      <c r="I1391" s="301">
        <v>21789589</v>
      </c>
      <c r="J1391" s="302">
        <v>830</v>
      </c>
      <c r="K1391" s="301">
        <v>14187711</v>
      </c>
      <c r="L1391" s="302">
        <v>1103</v>
      </c>
      <c r="M1391" s="301">
        <v>42865353</v>
      </c>
      <c r="N1391" s="302">
        <v>1450</v>
      </c>
      <c r="O1391" s="301">
        <v>8077123</v>
      </c>
      <c r="P1391" s="302">
        <v>544</v>
      </c>
      <c r="Q1391" s="301">
        <v>6252623</v>
      </c>
      <c r="R1391" s="302">
        <v>652</v>
      </c>
      <c r="S1391" s="301">
        <v>3470749</v>
      </c>
      <c r="T1391" s="301">
        <f t="shared" si="21"/>
        <v>5969</v>
      </c>
      <c r="U1391" s="303">
        <v>745</v>
      </c>
    </row>
    <row r="1392" spans="1:21" x14ac:dyDescent="0.25">
      <c r="A1392" s="300">
        <v>830132604</v>
      </c>
      <c r="B1392" s="65" t="s">
        <v>2046</v>
      </c>
      <c r="C1392" s="65" t="s">
        <v>511</v>
      </c>
      <c r="D1392" s="65" t="s">
        <v>511</v>
      </c>
      <c r="E1392" s="65" t="s">
        <v>520</v>
      </c>
      <c r="F1392" s="65" t="s">
        <v>521</v>
      </c>
      <c r="G1392" s="65" t="s">
        <v>509</v>
      </c>
      <c r="H1392" s="296">
        <v>1391</v>
      </c>
      <c r="I1392" s="301">
        <v>21750494</v>
      </c>
      <c r="J1392" s="302">
        <v>650.5</v>
      </c>
      <c r="K1392" s="301">
        <v>19576569</v>
      </c>
      <c r="L1392" s="302">
        <v>10759</v>
      </c>
      <c r="M1392" s="301">
        <v>1867500</v>
      </c>
      <c r="N1392" s="302">
        <v>5083</v>
      </c>
      <c r="O1392" s="301">
        <v>1867500</v>
      </c>
      <c r="P1392" s="302">
        <v>1560</v>
      </c>
      <c r="Q1392" s="301">
        <v>1785714</v>
      </c>
      <c r="R1392" s="302">
        <v>1182</v>
      </c>
      <c r="S1392" s="301">
        <v>1593722</v>
      </c>
      <c r="T1392" s="301">
        <f t="shared" si="21"/>
        <v>20625.5</v>
      </c>
      <c r="U1392" s="303">
        <v>2622</v>
      </c>
    </row>
    <row r="1393" spans="1:21" x14ac:dyDescent="0.25">
      <c r="A1393" s="300">
        <v>832003882</v>
      </c>
      <c r="B1393" s="65" t="s">
        <v>2047</v>
      </c>
      <c r="C1393" s="65" t="s">
        <v>1227</v>
      </c>
      <c r="D1393" s="65" t="s">
        <v>552</v>
      </c>
      <c r="E1393" s="65" t="s">
        <v>520</v>
      </c>
      <c r="F1393" s="65" t="s">
        <v>521</v>
      </c>
      <c r="G1393" s="65" t="s">
        <v>591</v>
      </c>
      <c r="H1393" s="84">
        <v>1392</v>
      </c>
      <c r="I1393" s="301">
        <v>21747897</v>
      </c>
      <c r="J1393" s="302">
        <v>691</v>
      </c>
      <c r="K1393" s="301">
        <v>17941042</v>
      </c>
      <c r="L1393" s="302">
        <v>2610</v>
      </c>
      <c r="M1393" s="301">
        <v>16772963</v>
      </c>
      <c r="N1393" s="302">
        <v>1501</v>
      </c>
      <c r="O1393" s="301">
        <v>7859486</v>
      </c>
      <c r="P1393" s="302">
        <v>814</v>
      </c>
      <c r="Q1393" s="301">
        <v>3908613</v>
      </c>
      <c r="R1393" s="302">
        <v>712</v>
      </c>
      <c r="S1393" s="301">
        <v>3214945</v>
      </c>
      <c r="T1393" s="301">
        <f t="shared" si="21"/>
        <v>7720</v>
      </c>
      <c r="U1393" s="303">
        <v>956</v>
      </c>
    </row>
    <row r="1394" spans="1:21" x14ac:dyDescent="0.25">
      <c r="A1394" s="300">
        <v>890203224</v>
      </c>
      <c r="B1394" s="65" t="s">
        <v>2048</v>
      </c>
      <c r="C1394" s="65" t="s">
        <v>1601</v>
      </c>
      <c r="D1394" s="65" t="s">
        <v>1386</v>
      </c>
      <c r="E1394" s="65" t="s">
        <v>520</v>
      </c>
      <c r="F1394" s="65" t="s">
        <v>521</v>
      </c>
      <c r="G1394" s="65" t="s">
        <v>648</v>
      </c>
      <c r="H1394" s="296">
        <v>1393</v>
      </c>
      <c r="I1394" s="301">
        <v>21744279</v>
      </c>
      <c r="J1394" s="302">
        <v>1034</v>
      </c>
      <c r="K1394" s="301">
        <v>10786437</v>
      </c>
      <c r="L1394" s="302">
        <v>1606</v>
      </c>
      <c r="M1394" s="301">
        <v>29002653</v>
      </c>
      <c r="N1394" s="302">
        <v>2010</v>
      </c>
      <c r="O1394" s="301">
        <v>5772460</v>
      </c>
      <c r="P1394" s="302">
        <v>1251</v>
      </c>
      <c r="Q1394" s="301">
        <v>2300973</v>
      </c>
      <c r="R1394" s="302">
        <v>1924</v>
      </c>
      <c r="S1394" s="301">
        <v>851358</v>
      </c>
      <c r="T1394" s="301">
        <f t="shared" si="21"/>
        <v>9218</v>
      </c>
      <c r="U1394" s="303">
        <v>1146</v>
      </c>
    </row>
    <row r="1395" spans="1:21" x14ac:dyDescent="0.25">
      <c r="A1395" s="300">
        <v>800161538</v>
      </c>
      <c r="B1395" s="65" t="s">
        <v>2049</v>
      </c>
      <c r="C1395" s="65" t="s">
        <v>984</v>
      </c>
      <c r="D1395" s="65" t="s">
        <v>544</v>
      </c>
      <c r="E1395" s="65" t="s">
        <v>520</v>
      </c>
      <c r="F1395" s="65" t="s">
        <v>521</v>
      </c>
      <c r="G1395" s="65" t="s">
        <v>525</v>
      </c>
      <c r="H1395" s="84">
        <v>1394</v>
      </c>
      <c r="I1395" s="301">
        <v>21738836</v>
      </c>
      <c r="J1395" s="302">
        <v>826.5</v>
      </c>
      <c r="K1395" s="301">
        <v>14267989</v>
      </c>
      <c r="L1395" s="302">
        <v>2286</v>
      </c>
      <c r="M1395" s="301">
        <v>19285684</v>
      </c>
      <c r="N1395" s="302">
        <v>2230</v>
      </c>
      <c r="O1395" s="301">
        <v>5053285</v>
      </c>
      <c r="P1395" s="302">
        <v>1910</v>
      </c>
      <c r="Q1395" s="301">
        <v>1407304</v>
      </c>
      <c r="R1395" s="302">
        <v>2576</v>
      </c>
      <c r="S1395" s="301">
        <v>563898</v>
      </c>
      <c r="T1395" s="301">
        <f t="shared" si="21"/>
        <v>11222.5</v>
      </c>
      <c r="U1395" s="303">
        <v>1399</v>
      </c>
    </row>
    <row r="1396" spans="1:21" x14ac:dyDescent="0.25">
      <c r="A1396" s="300">
        <v>890918272</v>
      </c>
      <c r="B1396" s="65" t="s">
        <v>2050</v>
      </c>
      <c r="C1396" s="65" t="s">
        <v>580</v>
      </c>
      <c r="D1396" s="65" t="s">
        <v>506</v>
      </c>
      <c r="E1396" s="65" t="s">
        <v>520</v>
      </c>
      <c r="F1396" s="65" t="s">
        <v>521</v>
      </c>
      <c r="G1396" s="65" t="s">
        <v>648</v>
      </c>
      <c r="H1396" s="296">
        <v>1395</v>
      </c>
      <c r="I1396" s="301">
        <v>21685817</v>
      </c>
      <c r="J1396" s="302">
        <v>1323.5</v>
      </c>
      <c r="K1396" s="301">
        <v>7689987</v>
      </c>
      <c r="L1396" s="302">
        <v>1163</v>
      </c>
      <c r="M1396" s="301">
        <v>41084495</v>
      </c>
      <c r="N1396" s="302">
        <v>1169</v>
      </c>
      <c r="O1396" s="301">
        <v>9998281</v>
      </c>
      <c r="P1396" s="302">
        <v>823</v>
      </c>
      <c r="Q1396" s="301">
        <v>3849975</v>
      </c>
      <c r="R1396" s="302">
        <v>1068</v>
      </c>
      <c r="S1396" s="301">
        <v>1810688</v>
      </c>
      <c r="T1396" s="301">
        <f t="shared" si="21"/>
        <v>6941.5</v>
      </c>
      <c r="U1396" s="303">
        <v>863</v>
      </c>
    </row>
    <row r="1397" spans="1:21" x14ac:dyDescent="0.25">
      <c r="A1397" s="300">
        <v>890700031</v>
      </c>
      <c r="B1397" s="65" t="s">
        <v>2051</v>
      </c>
      <c r="C1397" s="65" t="s">
        <v>1017</v>
      </c>
      <c r="D1397" s="65" t="s">
        <v>1018</v>
      </c>
      <c r="E1397" s="65" t="s">
        <v>520</v>
      </c>
      <c r="F1397" s="65" t="s">
        <v>521</v>
      </c>
      <c r="G1397" s="65" t="s">
        <v>556</v>
      </c>
      <c r="H1397" s="84">
        <v>1396</v>
      </c>
      <c r="I1397" s="301">
        <v>21663716</v>
      </c>
      <c r="J1397" s="302">
        <v>1097</v>
      </c>
      <c r="K1397" s="301">
        <v>9868332</v>
      </c>
      <c r="L1397" s="302">
        <v>836</v>
      </c>
      <c r="M1397" s="301">
        <v>57706657</v>
      </c>
      <c r="N1397" s="302">
        <v>2081</v>
      </c>
      <c r="O1397" s="301">
        <v>5515471</v>
      </c>
      <c r="P1397" s="302">
        <v>1905</v>
      </c>
      <c r="Q1397" s="301">
        <v>1410997</v>
      </c>
      <c r="R1397" s="302">
        <v>1584</v>
      </c>
      <c r="S1397" s="301">
        <v>1099843</v>
      </c>
      <c r="T1397" s="301">
        <f t="shared" si="21"/>
        <v>8899</v>
      </c>
      <c r="U1397" s="303">
        <v>1104</v>
      </c>
    </row>
    <row r="1398" spans="1:21" x14ac:dyDescent="0.25">
      <c r="A1398" s="300">
        <v>800157136</v>
      </c>
      <c r="B1398" s="65" t="s">
        <v>2052</v>
      </c>
      <c r="C1398" s="65" t="s">
        <v>511</v>
      </c>
      <c r="D1398" s="65" t="s">
        <v>511</v>
      </c>
      <c r="E1398" s="65" t="s">
        <v>520</v>
      </c>
      <c r="F1398" s="65" t="s">
        <v>521</v>
      </c>
      <c r="G1398" s="65" t="s">
        <v>528</v>
      </c>
      <c r="H1398" s="296">
        <v>1397</v>
      </c>
      <c r="I1398" s="301">
        <v>21655924</v>
      </c>
      <c r="J1398" s="302">
        <v>719.5</v>
      </c>
      <c r="K1398" s="301">
        <v>17147025</v>
      </c>
      <c r="L1398" s="302">
        <v>2565</v>
      </c>
      <c r="M1398" s="301">
        <v>17031598</v>
      </c>
      <c r="N1398" s="302">
        <v>2257</v>
      </c>
      <c r="O1398" s="301">
        <v>4990908</v>
      </c>
      <c r="P1398" s="302">
        <v>1840</v>
      </c>
      <c r="Q1398" s="301">
        <v>1476588</v>
      </c>
      <c r="R1398" s="302">
        <v>3163</v>
      </c>
      <c r="S1398" s="301">
        <v>424558</v>
      </c>
      <c r="T1398" s="301">
        <f t="shared" si="21"/>
        <v>11941.5</v>
      </c>
      <c r="U1398" s="303">
        <v>1494</v>
      </c>
    </row>
    <row r="1399" spans="1:21" x14ac:dyDescent="0.25">
      <c r="A1399" s="300">
        <v>890907566</v>
      </c>
      <c r="B1399" s="65" t="s">
        <v>2053</v>
      </c>
      <c r="C1399" s="65" t="s">
        <v>570</v>
      </c>
      <c r="D1399" s="65" t="s">
        <v>506</v>
      </c>
      <c r="E1399" s="65" t="s">
        <v>520</v>
      </c>
      <c r="F1399" s="65" t="s">
        <v>521</v>
      </c>
      <c r="G1399" s="65" t="s">
        <v>605</v>
      </c>
      <c r="H1399" s="84">
        <v>1398</v>
      </c>
      <c r="I1399" s="301">
        <v>21653809</v>
      </c>
      <c r="J1399" s="302">
        <v>964.5</v>
      </c>
      <c r="K1399" s="301">
        <v>11771432</v>
      </c>
      <c r="L1399" s="302">
        <v>2251</v>
      </c>
      <c r="M1399" s="301">
        <v>19587510</v>
      </c>
      <c r="N1399" s="302">
        <v>2201</v>
      </c>
      <c r="O1399" s="301">
        <v>5130949</v>
      </c>
      <c r="P1399" s="302">
        <v>3098</v>
      </c>
      <c r="Q1399" s="301">
        <v>745853</v>
      </c>
      <c r="R1399" s="302">
        <v>10465</v>
      </c>
      <c r="S1399" s="301">
        <v>45392</v>
      </c>
      <c r="T1399" s="301">
        <f t="shared" si="21"/>
        <v>20377.5</v>
      </c>
      <c r="U1399" s="303">
        <v>2591</v>
      </c>
    </row>
    <row r="1400" spans="1:21" x14ac:dyDescent="0.25">
      <c r="A1400" s="300">
        <v>800240190</v>
      </c>
      <c r="B1400" s="65" t="s">
        <v>2054</v>
      </c>
      <c r="C1400" s="65" t="s">
        <v>511</v>
      </c>
      <c r="D1400" s="65" t="s">
        <v>511</v>
      </c>
      <c r="E1400" s="65" t="s">
        <v>520</v>
      </c>
      <c r="F1400" s="65" t="s">
        <v>521</v>
      </c>
      <c r="G1400" s="65" t="s">
        <v>624</v>
      </c>
      <c r="H1400" s="296">
        <v>1399</v>
      </c>
      <c r="I1400" s="301">
        <v>21632694</v>
      </c>
      <c r="J1400" s="302">
        <v>842</v>
      </c>
      <c r="K1400" s="301">
        <v>13929229</v>
      </c>
      <c r="L1400" s="302">
        <v>4074</v>
      </c>
      <c r="M1400" s="301">
        <v>9760756</v>
      </c>
      <c r="N1400" s="302">
        <v>1541</v>
      </c>
      <c r="O1400" s="301">
        <v>7719575</v>
      </c>
      <c r="P1400" s="302">
        <v>1890</v>
      </c>
      <c r="Q1400" s="301">
        <v>1423739</v>
      </c>
      <c r="R1400" s="302">
        <v>1921</v>
      </c>
      <c r="S1400" s="301">
        <v>851741</v>
      </c>
      <c r="T1400" s="301">
        <f t="shared" si="21"/>
        <v>11667</v>
      </c>
      <c r="U1400" s="303">
        <v>1457</v>
      </c>
    </row>
    <row r="1401" spans="1:21" x14ac:dyDescent="0.25">
      <c r="A1401" s="300">
        <v>800196312</v>
      </c>
      <c r="B1401" s="65" t="s">
        <v>2055</v>
      </c>
      <c r="C1401" s="65" t="s">
        <v>511</v>
      </c>
      <c r="D1401" s="65" t="s">
        <v>511</v>
      </c>
      <c r="E1401" s="65" t="s">
        <v>520</v>
      </c>
      <c r="F1401" s="65" t="s">
        <v>521</v>
      </c>
      <c r="G1401" s="65" t="s">
        <v>624</v>
      </c>
      <c r="H1401" s="84">
        <v>1400</v>
      </c>
      <c r="I1401" s="301">
        <v>21592283</v>
      </c>
      <c r="J1401" s="302">
        <v>766.5</v>
      </c>
      <c r="K1401" s="301">
        <v>15785317</v>
      </c>
      <c r="L1401" s="302">
        <v>3000</v>
      </c>
      <c r="M1401" s="301">
        <v>14158436</v>
      </c>
      <c r="N1401" s="302">
        <v>894</v>
      </c>
      <c r="O1401" s="301">
        <v>13217974</v>
      </c>
      <c r="P1401" s="302">
        <v>2798</v>
      </c>
      <c r="Q1401" s="301">
        <v>862351</v>
      </c>
      <c r="R1401" s="302">
        <v>645</v>
      </c>
      <c r="S1401" s="301">
        <v>3523506</v>
      </c>
      <c r="T1401" s="301">
        <f t="shared" si="21"/>
        <v>9503.5</v>
      </c>
      <c r="U1401" s="303">
        <v>1187</v>
      </c>
    </row>
    <row r="1402" spans="1:21" x14ac:dyDescent="0.25">
      <c r="A1402" s="300">
        <v>830057329</v>
      </c>
      <c r="B1402" s="65" t="s">
        <v>2056</v>
      </c>
      <c r="C1402" s="65" t="s">
        <v>511</v>
      </c>
      <c r="D1402" s="65" t="s">
        <v>511</v>
      </c>
      <c r="E1402" s="65" t="s">
        <v>520</v>
      </c>
      <c r="F1402" s="65" t="s">
        <v>521</v>
      </c>
      <c r="G1402" s="65" t="s">
        <v>564</v>
      </c>
      <c r="H1402" s="296">
        <v>1401</v>
      </c>
      <c r="I1402" s="301">
        <v>21583083</v>
      </c>
      <c r="J1402" s="302">
        <v>2245.5</v>
      </c>
      <c r="K1402" s="301">
        <v>3633830</v>
      </c>
      <c r="L1402" s="302">
        <v>989</v>
      </c>
      <c r="M1402" s="301">
        <v>48067233</v>
      </c>
      <c r="N1402" s="302">
        <v>1994</v>
      </c>
      <c r="O1402" s="301">
        <v>5822700</v>
      </c>
      <c r="P1402" s="302">
        <v>1052</v>
      </c>
      <c r="Q1402" s="301">
        <v>2820853</v>
      </c>
      <c r="R1402" s="302">
        <v>5082</v>
      </c>
      <c r="S1402" s="301">
        <v>205666</v>
      </c>
      <c r="T1402" s="301">
        <f t="shared" si="21"/>
        <v>12763.5</v>
      </c>
      <c r="U1402" s="303">
        <v>1600</v>
      </c>
    </row>
    <row r="1403" spans="1:21" x14ac:dyDescent="0.25">
      <c r="A1403" s="300">
        <v>890919078</v>
      </c>
      <c r="B1403" s="65" t="s">
        <v>2057</v>
      </c>
      <c r="C1403" s="65" t="s">
        <v>511</v>
      </c>
      <c r="D1403" s="65" t="s">
        <v>511</v>
      </c>
      <c r="E1403" s="65" t="s">
        <v>520</v>
      </c>
      <c r="F1403" s="65" t="s">
        <v>521</v>
      </c>
      <c r="G1403" s="65" t="s">
        <v>656</v>
      </c>
      <c r="H1403" s="84">
        <v>1402</v>
      </c>
      <c r="I1403" s="301">
        <v>21510404</v>
      </c>
      <c r="J1403" s="302">
        <v>687</v>
      </c>
      <c r="K1403" s="301">
        <v>18060574</v>
      </c>
      <c r="L1403" s="302">
        <v>2386</v>
      </c>
      <c r="M1403" s="301">
        <v>18431444</v>
      </c>
      <c r="N1403" s="302">
        <v>5561</v>
      </c>
      <c r="O1403" s="301">
        <v>1648196</v>
      </c>
      <c r="P1403" s="302">
        <v>4535</v>
      </c>
      <c r="Q1403" s="301">
        <v>432146</v>
      </c>
      <c r="R1403" s="302">
        <v>6110</v>
      </c>
      <c r="S1403" s="301">
        <v>149008</v>
      </c>
      <c r="T1403" s="301">
        <f t="shared" si="21"/>
        <v>20681</v>
      </c>
      <c r="U1403" s="303">
        <v>2633</v>
      </c>
    </row>
    <row r="1404" spans="1:21" x14ac:dyDescent="0.25">
      <c r="A1404" s="300">
        <v>890106814</v>
      </c>
      <c r="B1404" s="65" t="s">
        <v>2058</v>
      </c>
      <c r="C1404" s="65" t="s">
        <v>1025</v>
      </c>
      <c r="D1404" s="65" t="s">
        <v>586</v>
      </c>
      <c r="E1404" s="65" t="s">
        <v>520</v>
      </c>
      <c r="F1404" s="65" t="s">
        <v>521</v>
      </c>
      <c r="G1404" s="65" t="s">
        <v>525</v>
      </c>
      <c r="H1404" s="296">
        <v>1403</v>
      </c>
      <c r="I1404" s="301">
        <v>21483031</v>
      </c>
      <c r="J1404" s="302">
        <v>1138</v>
      </c>
      <c r="K1404" s="301">
        <v>9428390</v>
      </c>
      <c r="L1404" s="302">
        <v>1406</v>
      </c>
      <c r="M1404" s="301">
        <v>33734096</v>
      </c>
      <c r="N1404" s="302">
        <v>2847</v>
      </c>
      <c r="O1404" s="301">
        <v>3795029</v>
      </c>
      <c r="P1404" s="302">
        <v>2323</v>
      </c>
      <c r="Q1404" s="301">
        <v>1097086</v>
      </c>
      <c r="R1404" s="302">
        <v>2993</v>
      </c>
      <c r="S1404" s="301">
        <v>459944</v>
      </c>
      <c r="T1404" s="301">
        <f t="shared" si="21"/>
        <v>12110</v>
      </c>
      <c r="U1404" s="303">
        <v>1520</v>
      </c>
    </row>
    <row r="1405" spans="1:21" x14ac:dyDescent="0.25">
      <c r="A1405" s="300">
        <v>830095617</v>
      </c>
      <c r="B1405" s="65" t="s">
        <v>2059</v>
      </c>
      <c r="C1405" s="65" t="s">
        <v>511</v>
      </c>
      <c r="D1405" s="65" t="s">
        <v>511</v>
      </c>
      <c r="E1405" s="65" t="s">
        <v>520</v>
      </c>
      <c r="F1405" s="65" t="s">
        <v>521</v>
      </c>
      <c r="G1405" s="65" t="s">
        <v>564</v>
      </c>
      <c r="H1405" s="84">
        <v>1404</v>
      </c>
      <c r="I1405" s="301">
        <v>21480862</v>
      </c>
      <c r="J1405" s="302">
        <v>1493</v>
      </c>
      <c r="K1405" s="301">
        <v>6541815</v>
      </c>
      <c r="L1405" s="302">
        <v>619</v>
      </c>
      <c r="M1405" s="301">
        <v>76913685</v>
      </c>
      <c r="N1405" s="302">
        <v>975</v>
      </c>
      <c r="O1405" s="301">
        <v>12209680</v>
      </c>
      <c r="P1405" s="302">
        <v>934</v>
      </c>
      <c r="Q1405" s="301">
        <v>3252873</v>
      </c>
      <c r="R1405" s="302">
        <v>2477</v>
      </c>
      <c r="S1405" s="301">
        <v>599731</v>
      </c>
      <c r="T1405" s="301">
        <f t="shared" si="21"/>
        <v>7902</v>
      </c>
      <c r="U1405" s="303">
        <v>977</v>
      </c>
    </row>
    <row r="1406" spans="1:21" x14ac:dyDescent="0.25">
      <c r="A1406" s="300">
        <v>891408584</v>
      </c>
      <c r="B1406" s="65" t="s">
        <v>2060</v>
      </c>
      <c r="C1406" s="65" t="s">
        <v>1561</v>
      </c>
      <c r="D1406" s="65" t="s">
        <v>781</v>
      </c>
      <c r="E1406" s="65" t="s">
        <v>520</v>
      </c>
      <c r="F1406" s="65" t="s">
        <v>521</v>
      </c>
      <c r="G1406" s="65" t="s">
        <v>1479</v>
      </c>
      <c r="H1406" s="296">
        <v>1405</v>
      </c>
      <c r="I1406" s="301">
        <v>21474879</v>
      </c>
      <c r="J1406" s="302">
        <v>1237</v>
      </c>
      <c r="K1406" s="301">
        <v>8374674</v>
      </c>
      <c r="L1406" s="302">
        <v>715</v>
      </c>
      <c r="M1406" s="301">
        <v>67443557</v>
      </c>
      <c r="N1406" s="302">
        <v>319</v>
      </c>
      <c r="O1406" s="301">
        <v>38839039</v>
      </c>
      <c r="P1406" s="302">
        <v>2272</v>
      </c>
      <c r="Q1406" s="301">
        <v>1132989</v>
      </c>
      <c r="R1406" s="302">
        <v>1409</v>
      </c>
      <c r="S1406" s="301">
        <v>1285157</v>
      </c>
      <c r="T1406" s="301">
        <f t="shared" si="21"/>
        <v>7357</v>
      </c>
      <c r="U1406" s="303">
        <v>907</v>
      </c>
    </row>
    <row r="1407" spans="1:21" x14ac:dyDescent="0.25">
      <c r="A1407" s="300">
        <v>860001778</v>
      </c>
      <c r="B1407" s="65" t="s">
        <v>2061</v>
      </c>
      <c r="C1407" s="65" t="s">
        <v>511</v>
      </c>
      <c r="D1407" s="65" t="s">
        <v>511</v>
      </c>
      <c r="E1407" s="65" t="s">
        <v>520</v>
      </c>
      <c r="F1407" s="65" t="s">
        <v>521</v>
      </c>
      <c r="G1407" s="65" t="s">
        <v>556</v>
      </c>
      <c r="H1407" s="84">
        <v>1406</v>
      </c>
      <c r="I1407" s="301">
        <v>21466978</v>
      </c>
      <c r="J1407" s="302">
        <v>875</v>
      </c>
      <c r="K1407" s="301">
        <v>13312726</v>
      </c>
      <c r="L1407" s="302">
        <v>857</v>
      </c>
      <c r="M1407" s="301">
        <v>56334740</v>
      </c>
      <c r="N1407" s="302">
        <v>1413</v>
      </c>
      <c r="O1407" s="301">
        <v>8258536</v>
      </c>
      <c r="P1407" s="302">
        <v>13176</v>
      </c>
      <c r="Q1407" s="301">
        <v>34476</v>
      </c>
      <c r="R1407" s="302">
        <v>925</v>
      </c>
      <c r="S1407" s="301">
        <v>2190922</v>
      </c>
      <c r="T1407" s="301">
        <f t="shared" si="21"/>
        <v>18652</v>
      </c>
      <c r="U1407" s="303">
        <v>2368</v>
      </c>
    </row>
    <row r="1408" spans="1:21" x14ac:dyDescent="0.25">
      <c r="A1408" s="300">
        <v>860067998</v>
      </c>
      <c r="B1408" s="65" t="s">
        <v>2062</v>
      </c>
      <c r="C1408" s="65" t="s">
        <v>511</v>
      </c>
      <c r="D1408" s="65" t="s">
        <v>511</v>
      </c>
      <c r="E1408" s="65" t="s">
        <v>520</v>
      </c>
      <c r="F1408" s="65" t="s">
        <v>521</v>
      </c>
      <c r="G1408" s="65" t="s">
        <v>564</v>
      </c>
      <c r="H1408" s="296">
        <v>1407</v>
      </c>
      <c r="I1408" s="301">
        <v>21440646</v>
      </c>
      <c r="J1408" s="302">
        <v>1252.5</v>
      </c>
      <c r="K1408" s="301">
        <v>8217182</v>
      </c>
      <c r="L1408" s="302">
        <v>520</v>
      </c>
      <c r="M1408" s="301">
        <v>90319168</v>
      </c>
      <c r="N1408" s="302">
        <v>1188</v>
      </c>
      <c r="O1408" s="301">
        <v>9860853</v>
      </c>
      <c r="P1408" s="302">
        <v>1089</v>
      </c>
      <c r="Q1408" s="301">
        <v>2739359</v>
      </c>
      <c r="R1408" s="302">
        <v>1385</v>
      </c>
      <c r="S1408" s="301">
        <v>1312930</v>
      </c>
      <c r="T1408" s="301">
        <f t="shared" si="21"/>
        <v>6841.5</v>
      </c>
      <c r="U1408" s="303">
        <v>855</v>
      </c>
    </row>
    <row r="1409" spans="1:21" x14ac:dyDescent="0.25">
      <c r="A1409" s="300">
        <v>890913902</v>
      </c>
      <c r="B1409" s="65" t="s">
        <v>2063</v>
      </c>
      <c r="C1409" s="65" t="s">
        <v>505</v>
      </c>
      <c r="D1409" s="65" t="s">
        <v>506</v>
      </c>
      <c r="E1409" s="65" t="s">
        <v>520</v>
      </c>
      <c r="F1409" s="65" t="s">
        <v>521</v>
      </c>
      <c r="G1409" s="65" t="s">
        <v>556</v>
      </c>
      <c r="H1409" s="84">
        <v>1408</v>
      </c>
      <c r="I1409" s="301">
        <v>21434918</v>
      </c>
      <c r="J1409" s="302">
        <v>1304</v>
      </c>
      <c r="K1409" s="301">
        <v>7841848</v>
      </c>
      <c r="L1409" s="302">
        <v>1642</v>
      </c>
      <c r="M1409" s="301">
        <v>28160323</v>
      </c>
      <c r="N1409" s="302">
        <v>756</v>
      </c>
      <c r="O1409" s="301">
        <v>15776550</v>
      </c>
      <c r="P1409" s="302">
        <v>471</v>
      </c>
      <c r="Q1409" s="301">
        <v>7520308</v>
      </c>
      <c r="R1409" s="302">
        <v>765</v>
      </c>
      <c r="S1409" s="301">
        <v>2888377</v>
      </c>
      <c r="T1409" s="301">
        <f t="shared" si="21"/>
        <v>6346</v>
      </c>
      <c r="U1409" s="303">
        <v>794</v>
      </c>
    </row>
    <row r="1410" spans="1:21" x14ac:dyDescent="0.25">
      <c r="A1410" s="300">
        <v>860500862</v>
      </c>
      <c r="B1410" s="65" t="s">
        <v>2064</v>
      </c>
      <c r="C1410" s="65" t="s">
        <v>511</v>
      </c>
      <c r="D1410" s="65" t="s">
        <v>511</v>
      </c>
      <c r="E1410" s="65" t="s">
        <v>520</v>
      </c>
      <c r="F1410" s="65" t="s">
        <v>521</v>
      </c>
      <c r="G1410" s="65" t="s">
        <v>564</v>
      </c>
      <c r="H1410" s="296">
        <v>1409</v>
      </c>
      <c r="I1410" s="301">
        <v>21409228</v>
      </c>
      <c r="J1410" s="302">
        <v>1917</v>
      </c>
      <c r="K1410" s="301">
        <v>4596955</v>
      </c>
      <c r="L1410" s="302">
        <v>1875</v>
      </c>
      <c r="M1410" s="301">
        <v>24299646</v>
      </c>
      <c r="N1410" s="302">
        <v>968</v>
      </c>
      <c r="O1410" s="301">
        <v>12277161</v>
      </c>
      <c r="P1410" s="302">
        <v>1581</v>
      </c>
      <c r="Q1410" s="301">
        <v>1767107</v>
      </c>
      <c r="R1410" s="302">
        <v>2270</v>
      </c>
      <c r="S1410" s="301">
        <v>665793</v>
      </c>
      <c r="T1410" s="301">
        <f t="shared" ref="T1410:T1473" si="22">SUM(H1410+J1410+L1410+N1410+P1410+R1410)</f>
        <v>10020</v>
      </c>
      <c r="U1410" s="303">
        <v>1252</v>
      </c>
    </row>
    <row r="1411" spans="1:21" x14ac:dyDescent="0.25">
      <c r="A1411" s="300">
        <v>830050604</v>
      </c>
      <c r="B1411" s="65" t="s">
        <v>2065</v>
      </c>
      <c r="C1411" s="65" t="s">
        <v>511</v>
      </c>
      <c r="D1411" s="65" t="s">
        <v>511</v>
      </c>
      <c r="E1411" s="65" t="s">
        <v>520</v>
      </c>
      <c r="F1411" s="65" t="s">
        <v>521</v>
      </c>
      <c r="G1411" s="65" t="s">
        <v>556</v>
      </c>
      <c r="H1411" s="84">
        <v>1410</v>
      </c>
      <c r="I1411" s="301">
        <v>21373867</v>
      </c>
      <c r="J1411" s="302">
        <v>3368.5</v>
      </c>
      <c r="K1411" s="301">
        <v>2034000</v>
      </c>
      <c r="L1411" s="302">
        <v>1253</v>
      </c>
      <c r="M1411" s="301">
        <v>37663142</v>
      </c>
      <c r="N1411" s="302">
        <v>1336</v>
      </c>
      <c r="O1411" s="301">
        <v>8829424</v>
      </c>
      <c r="P1411" s="302">
        <v>3167</v>
      </c>
      <c r="Q1411" s="301">
        <v>719863</v>
      </c>
      <c r="R1411" s="302">
        <v>4924</v>
      </c>
      <c r="S1411" s="301">
        <v>216081</v>
      </c>
      <c r="T1411" s="301">
        <f t="shared" si="22"/>
        <v>15458.5</v>
      </c>
      <c r="U1411" s="303">
        <v>1958</v>
      </c>
    </row>
    <row r="1412" spans="1:21" x14ac:dyDescent="0.25">
      <c r="A1412" s="300">
        <v>830057186</v>
      </c>
      <c r="B1412" s="65" t="s">
        <v>2066</v>
      </c>
      <c r="C1412" s="65" t="s">
        <v>511</v>
      </c>
      <c r="D1412" s="65" t="s">
        <v>511</v>
      </c>
      <c r="E1412" s="65" t="s">
        <v>520</v>
      </c>
      <c r="F1412" s="65" t="s">
        <v>521</v>
      </c>
      <c r="G1412" s="65" t="s">
        <v>564</v>
      </c>
      <c r="H1412" s="296">
        <v>1411</v>
      </c>
      <c r="I1412" s="301">
        <v>21366200</v>
      </c>
      <c r="J1412" s="302">
        <v>979</v>
      </c>
      <c r="K1412" s="301">
        <v>11551656</v>
      </c>
      <c r="L1412" s="302">
        <v>1133</v>
      </c>
      <c r="M1412" s="301">
        <v>42190699</v>
      </c>
      <c r="N1412" s="302">
        <v>962</v>
      </c>
      <c r="O1412" s="301">
        <v>12335112</v>
      </c>
      <c r="P1412" s="302">
        <v>606</v>
      </c>
      <c r="Q1412" s="301">
        <v>5519032</v>
      </c>
      <c r="R1412" s="302">
        <v>1210</v>
      </c>
      <c r="S1412" s="301">
        <v>1554157</v>
      </c>
      <c r="T1412" s="301">
        <f t="shared" si="22"/>
        <v>6301</v>
      </c>
      <c r="U1412" s="303">
        <v>788</v>
      </c>
    </row>
    <row r="1413" spans="1:21" x14ac:dyDescent="0.25">
      <c r="A1413" s="300">
        <v>800210734</v>
      </c>
      <c r="B1413" s="65" t="s">
        <v>2067</v>
      </c>
      <c r="C1413" s="65" t="s">
        <v>906</v>
      </c>
      <c r="D1413" s="65" t="s">
        <v>733</v>
      </c>
      <c r="E1413" s="65" t="s">
        <v>520</v>
      </c>
      <c r="F1413" s="65" t="s">
        <v>521</v>
      </c>
      <c r="G1413" s="65" t="s">
        <v>564</v>
      </c>
      <c r="H1413" s="84">
        <v>1412</v>
      </c>
      <c r="I1413" s="301">
        <v>21363252</v>
      </c>
      <c r="J1413" s="302">
        <v>1254</v>
      </c>
      <c r="K1413" s="301">
        <v>8212080</v>
      </c>
      <c r="L1413" s="302">
        <v>1487</v>
      </c>
      <c r="M1413" s="301">
        <v>31616025</v>
      </c>
      <c r="N1413" s="302">
        <v>1975</v>
      </c>
      <c r="O1413" s="301">
        <v>5900441</v>
      </c>
      <c r="P1413" s="302">
        <v>1289</v>
      </c>
      <c r="Q1413" s="301">
        <v>2225422</v>
      </c>
      <c r="R1413" s="302">
        <v>3624</v>
      </c>
      <c r="S1413" s="301">
        <v>344864</v>
      </c>
      <c r="T1413" s="301">
        <f t="shared" si="22"/>
        <v>11041</v>
      </c>
      <c r="U1413" s="303">
        <v>1375</v>
      </c>
    </row>
    <row r="1414" spans="1:21" x14ac:dyDescent="0.25">
      <c r="A1414" s="300">
        <v>860065586</v>
      </c>
      <c r="B1414" s="65" t="s">
        <v>2068</v>
      </c>
      <c r="C1414" s="65" t="s">
        <v>511</v>
      </c>
      <c r="D1414" s="65" t="s">
        <v>511</v>
      </c>
      <c r="E1414" s="65" t="s">
        <v>520</v>
      </c>
      <c r="F1414" s="65" t="s">
        <v>521</v>
      </c>
      <c r="G1414" s="65" t="s">
        <v>571</v>
      </c>
      <c r="H1414" s="296">
        <v>1413</v>
      </c>
      <c r="I1414" s="301">
        <v>21362443</v>
      </c>
      <c r="J1414" s="302">
        <v>1379</v>
      </c>
      <c r="K1414" s="301">
        <v>7310755</v>
      </c>
      <c r="L1414" s="302">
        <v>2543</v>
      </c>
      <c r="M1414" s="301">
        <v>17236751</v>
      </c>
      <c r="N1414" s="302">
        <v>1823</v>
      </c>
      <c r="O1414" s="301">
        <v>6426208</v>
      </c>
      <c r="P1414" s="302">
        <v>1418</v>
      </c>
      <c r="Q1414" s="301">
        <v>1993377</v>
      </c>
      <c r="R1414" s="302">
        <v>2664</v>
      </c>
      <c r="S1414" s="301">
        <v>540037</v>
      </c>
      <c r="T1414" s="301">
        <f t="shared" si="22"/>
        <v>11240</v>
      </c>
      <c r="U1414" s="303">
        <v>1402</v>
      </c>
    </row>
    <row r="1415" spans="1:21" x14ac:dyDescent="0.25">
      <c r="A1415" s="300">
        <v>890200491</v>
      </c>
      <c r="B1415" s="65" t="s">
        <v>2069</v>
      </c>
      <c r="C1415" s="65" t="s">
        <v>732</v>
      </c>
      <c r="D1415" s="65" t="s">
        <v>733</v>
      </c>
      <c r="E1415" s="65" t="s">
        <v>520</v>
      </c>
      <c r="F1415" s="65" t="s">
        <v>521</v>
      </c>
      <c r="G1415" s="65" t="s">
        <v>618</v>
      </c>
      <c r="H1415" s="84">
        <v>1414</v>
      </c>
      <c r="I1415" s="301">
        <v>21313436</v>
      </c>
      <c r="J1415" s="302">
        <v>971.5</v>
      </c>
      <c r="K1415" s="301">
        <v>11669641</v>
      </c>
      <c r="L1415" s="302">
        <v>1670</v>
      </c>
      <c r="M1415" s="301">
        <v>27729354</v>
      </c>
      <c r="N1415" s="302">
        <v>1391</v>
      </c>
      <c r="O1415" s="301">
        <v>8423586</v>
      </c>
      <c r="P1415" s="302">
        <v>611</v>
      </c>
      <c r="Q1415" s="301">
        <v>5462135</v>
      </c>
      <c r="R1415" s="302">
        <v>564</v>
      </c>
      <c r="S1415" s="301">
        <v>4283866</v>
      </c>
      <c r="T1415" s="301">
        <f t="shared" si="22"/>
        <v>6621.5</v>
      </c>
      <c r="U1415" s="303">
        <v>827</v>
      </c>
    </row>
    <row r="1416" spans="1:21" x14ac:dyDescent="0.25">
      <c r="A1416" s="300">
        <v>860000258</v>
      </c>
      <c r="B1416" s="65" t="s">
        <v>2070</v>
      </c>
      <c r="C1416" s="65" t="s">
        <v>511</v>
      </c>
      <c r="D1416" s="65" t="s">
        <v>511</v>
      </c>
      <c r="E1416" s="65" t="s">
        <v>520</v>
      </c>
      <c r="F1416" s="65" t="s">
        <v>521</v>
      </c>
      <c r="G1416" s="65" t="s">
        <v>525</v>
      </c>
      <c r="H1416" s="296">
        <v>1415</v>
      </c>
      <c r="I1416" s="301">
        <v>21291868</v>
      </c>
      <c r="J1416" s="302">
        <v>733.5</v>
      </c>
      <c r="K1416" s="301">
        <v>16692550</v>
      </c>
      <c r="L1416" s="302">
        <v>1220</v>
      </c>
      <c r="M1416" s="301">
        <v>38863796</v>
      </c>
      <c r="N1416" s="302">
        <v>1176</v>
      </c>
      <c r="O1416" s="301">
        <v>9930696</v>
      </c>
      <c r="P1416" s="302">
        <v>1040</v>
      </c>
      <c r="Q1416" s="301">
        <v>2852313</v>
      </c>
      <c r="R1416" s="302">
        <v>1494</v>
      </c>
      <c r="S1416" s="301">
        <v>1185189</v>
      </c>
      <c r="T1416" s="301">
        <f t="shared" si="22"/>
        <v>7078.5</v>
      </c>
      <c r="U1416" s="303">
        <v>883</v>
      </c>
    </row>
    <row r="1417" spans="1:21" x14ac:dyDescent="0.25">
      <c r="A1417" s="300">
        <v>860029488</v>
      </c>
      <c r="B1417" s="65" t="s">
        <v>2071</v>
      </c>
      <c r="C1417" s="65" t="s">
        <v>511</v>
      </c>
      <c r="D1417" s="65" t="s">
        <v>511</v>
      </c>
      <c r="E1417" s="65" t="s">
        <v>520</v>
      </c>
      <c r="F1417" s="65" t="s">
        <v>521</v>
      </c>
      <c r="G1417" s="65" t="s">
        <v>610</v>
      </c>
      <c r="H1417" s="84">
        <v>1416</v>
      </c>
      <c r="I1417" s="301">
        <v>21287495</v>
      </c>
      <c r="J1417" s="302">
        <v>812</v>
      </c>
      <c r="K1417" s="301">
        <v>14582873</v>
      </c>
      <c r="L1417" s="302">
        <v>1242</v>
      </c>
      <c r="M1417" s="301">
        <v>38059334</v>
      </c>
      <c r="N1417" s="302">
        <v>1661</v>
      </c>
      <c r="O1417" s="301">
        <v>7131995</v>
      </c>
      <c r="P1417" s="302">
        <v>1005</v>
      </c>
      <c r="Q1417" s="301">
        <v>2990943</v>
      </c>
      <c r="R1417" s="302">
        <v>1104</v>
      </c>
      <c r="S1417" s="301">
        <v>1728869</v>
      </c>
      <c r="T1417" s="301">
        <f t="shared" si="22"/>
        <v>7240</v>
      </c>
      <c r="U1417" s="303">
        <v>899</v>
      </c>
    </row>
    <row r="1418" spans="1:21" x14ac:dyDescent="0.25">
      <c r="A1418" s="300">
        <v>830035723</v>
      </c>
      <c r="B1418" s="65" t="s">
        <v>2072</v>
      </c>
      <c r="C1418" s="65" t="s">
        <v>511</v>
      </c>
      <c r="D1418" s="65" t="s">
        <v>511</v>
      </c>
      <c r="E1418" s="65" t="s">
        <v>520</v>
      </c>
      <c r="F1418" s="65" t="s">
        <v>521</v>
      </c>
      <c r="G1418" s="65" t="s">
        <v>724</v>
      </c>
      <c r="H1418" s="296">
        <v>1417</v>
      </c>
      <c r="I1418" s="301">
        <v>21281289</v>
      </c>
      <c r="J1418" s="302">
        <v>1238</v>
      </c>
      <c r="K1418" s="301">
        <v>8364948</v>
      </c>
      <c r="L1418" s="302">
        <v>1161</v>
      </c>
      <c r="M1418" s="301">
        <v>41108291</v>
      </c>
      <c r="N1418" s="302">
        <v>1139</v>
      </c>
      <c r="O1418" s="301">
        <v>10331617</v>
      </c>
      <c r="P1418" s="302">
        <v>448</v>
      </c>
      <c r="Q1418" s="301">
        <v>8026973</v>
      </c>
      <c r="R1418" s="302">
        <v>526</v>
      </c>
      <c r="S1418" s="301">
        <v>4622905</v>
      </c>
      <c r="T1418" s="301">
        <f t="shared" si="22"/>
        <v>5929</v>
      </c>
      <c r="U1418" s="303">
        <v>744</v>
      </c>
    </row>
    <row r="1419" spans="1:21" x14ac:dyDescent="0.25">
      <c r="A1419" s="300">
        <v>800221591</v>
      </c>
      <c r="B1419" s="65" t="s">
        <v>2073</v>
      </c>
      <c r="C1419" s="65" t="s">
        <v>585</v>
      </c>
      <c r="D1419" s="65" t="s">
        <v>586</v>
      </c>
      <c r="E1419" s="65" t="s">
        <v>520</v>
      </c>
      <c r="F1419" s="65" t="s">
        <v>521</v>
      </c>
      <c r="G1419" s="65" t="s">
        <v>564</v>
      </c>
      <c r="H1419" s="84">
        <v>1418</v>
      </c>
      <c r="I1419" s="301">
        <v>21232430</v>
      </c>
      <c r="J1419" s="302">
        <v>1385</v>
      </c>
      <c r="K1419" s="301">
        <v>7271806</v>
      </c>
      <c r="L1419" s="302">
        <v>959</v>
      </c>
      <c r="M1419" s="301">
        <v>49812170</v>
      </c>
      <c r="N1419" s="302">
        <v>1997</v>
      </c>
      <c r="O1419" s="301">
        <v>5812103</v>
      </c>
      <c r="P1419" s="302">
        <v>1068</v>
      </c>
      <c r="Q1419" s="301">
        <v>2777182</v>
      </c>
      <c r="R1419" s="302">
        <v>1207</v>
      </c>
      <c r="S1419" s="301">
        <v>1555902</v>
      </c>
      <c r="T1419" s="301">
        <f t="shared" si="22"/>
        <v>8034</v>
      </c>
      <c r="U1419" s="303">
        <v>991</v>
      </c>
    </row>
    <row r="1420" spans="1:21" x14ac:dyDescent="0.25">
      <c r="A1420" s="300">
        <v>811042361</v>
      </c>
      <c r="B1420" s="65" t="s">
        <v>2074</v>
      </c>
      <c r="C1420" s="65" t="s">
        <v>580</v>
      </c>
      <c r="D1420" s="65" t="s">
        <v>506</v>
      </c>
      <c r="E1420" s="65" t="s">
        <v>520</v>
      </c>
      <c r="F1420" s="65" t="s">
        <v>521</v>
      </c>
      <c r="G1420" s="65" t="s">
        <v>528</v>
      </c>
      <c r="H1420" s="296">
        <v>1419</v>
      </c>
      <c r="I1420" s="301">
        <v>21209800</v>
      </c>
      <c r="J1420" s="302">
        <v>1904.5</v>
      </c>
      <c r="K1420" s="301">
        <v>4646411</v>
      </c>
      <c r="L1420" s="302">
        <v>774</v>
      </c>
      <c r="M1420" s="301">
        <v>62141160</v>
      </c>
      <c r="N1420" s="302">
        <v>2097</v>
      </c>
      <c r="O1420" s="301">
        <v>5469417</v>
      </c>
      <c r="P1420" s="302">
        <v>2288</v>
      </c>
      <c r="Q1420" s="301">
        <v>1125869</v>
      </c>
      <c r="R1420" s="302">
        <v>6008</v>
      </c>
      <c r="S1420" s="301">
        <v>153395</v>
      </c>
      <c r="T1420" s="301">
        <f t="shared" si="22"/>
        <v>14490.5</v>
      </c>
      <c r="U1420" s="303">
        <v>1837</v>
      </c>
    </row>
    <row r="1421" spans="1:21" x14ac:dyDescent="0.25">
      <c r="A1421" s="300">
        <v>860508679</v>
      </c>
      <c r="B1421" s="65" t="s">
        <v>2075</v>
      </c>
      <c r="C1421" s="65" t="s">
        <v>511</v>
      </c>
      <c r="D1421" s="65" t="s">
        <v>511</v>
      </c>
      <c r="E1421" s="65" t="s">
        <v>520</v>
      </c>
      <c r="F1421" s="65" t="s">
        <v>521</v>
      </c>
      <c r="G1421" s="65" t="s">
        <v>556</v>
      </c>
      <c r="H1421" s="84">
        <v>1420</v>
      </c>
      <c r="I1421" s="301">
        <v>21169803</v>
      </c>
      <c r="J1421" s="302">
        <v>1117</v>
      </c>
      <c r="K1421" s="301">
        <v>9671858</v>
      </c>
      <c r="L1421" s="302">
        <v>7440</v>
      </c>
      <c r="M1421" s="301">
        <v>3968725</v>
      </c>
      <c r="N1421" s="302">
        <v>4102</v>
      </c>
      <c r="O1421" s="301">
        <v>2446049</v>
      </c>
      <c r="P1421" s="302">
        <v>4211</v>
      </c>
      <c r="Q1421" s="301">
        <v>485344</v>
      </c>
      <c r="R1421" s="302">
        <v>4803</v>
      </c>
      <c r="S1421" s="301">
        <v>223665</v>
      </c>
      <c r="T1421" s="301">
        <f t="shared" si="22"/>
        <v>23093</v>
      </c>
      <c r="U1421" s="303">
        <v>2985</v>
      </c>
    </row>
    <row r="1422" spans="1:21" x14ac:dyDescent="0.25">
      <c r="A1422" s="300">
        <v>860069553</v>
      </c>
      <c r="B1422" s="65" t="s">
        <v>2076</v>
      </c>
      <c r="C1422" s="65" t="s">
        <v>511</v>
      </c>
      <c r="D1422" s="65" t="s">
        <v>511</v>
      </c>
      <c r="E1422" s="65" t="s">
        <v>520</v>
      </c>
      <c r="F1422" s="65" t="s">
        <v>521</v>
      </c>
      <c r="G1422" s="65" t="s">
        <v>559</v>
      </c>
      <c r="H1422" s="296">
        <v>1421</v>
      </c>
      <c r="I1422" s="301">
        <v>21153198</v>
      </c>
      <c r="J1422" s="302">
        <v>1799.5</v>
      </c>
      <c r="K1422" s="301">
        <v>5092585</v>
      </c>
      <c r="L1422" s="302">
        <v>940</v>
      </c>
      <c r="M1422" s="301">
        <v>51003508</v>
      </c>
      <c r="N1422" s="302">
        <v>310</v>
      </c>
      <c r="O1422" s="301">
        <v>39906236</v>
      </c>
      <c r="P1422" s="302">
        <v>115</v>
      </c>
      <c r="Q1422" s="301">
        <v>36496696</v>
      </c>
      <c r="R1422" s="302">
        <v>132</v>
      </c>
      <c r="S1422" s="301">
        <v>22476423</v>
      </c>
      <c r="T1422" s="301">
        <f t="shared" si="22"/>
        <v>4717.5</v>
      </c>
      <c r="U1422" s="303">
        <v>629</v>
      </c>
    </row>
    <row r="1423" spans="1:21" x14ac:dyDescent="0.25">
      <c r="A1423" s="300">
        <v>890900314</v>
      </c>
      <c r="B1423" s="65" t="s">
        <v>2077</v>
      </c>
      <c r="C1423" s="65" t="s">
        <v>770</v>
      </c>
      <c r="D1423" s="65" t="s">
        <v>506</v>
      </c>
      <c r="E1423" s="65" t="s">
        <v>520</v>
      </c>
      <c r="F1423" s="65" t="s">
        <v>521</v>
      </c>
      <c r="G1423" s="65" t="s">
        <v>571</v>
      </c>
      <c r="H1423" s="84">
        <v>1422</v>
      </c>
      <c r="I1423" s="301">
        <v>21142020</v>
      </c>
      <c r="J1423" s="302">
        <v>746.5</v>
      </c>
      <c r="K1423" s="301">
        <v>16279197</v>
      </c>
      <c r="L1423" s="302">
        <v>2664</v>
      </c>
      <c r="M1423" s="301">
        <v>16282467</v>
      </c>
      <c r="N1423" s="302">
        <v>2360</v>
      </c>
      <c r="O1423" s="301">
        <v>4754652</v>
      </c>
      <c r="P1423" s="302">
        <v>2214</v>
      </c>
      <c r="Q1423" s="301">
        <v>1177484</v>
      </c>
      <c r="R1423" s="302">
        <v>2888</v>
      </c>
      <c r="S1423" s="301">
        <v>481871</v>
      </c>
      <c r="T1423" s="301">
        <f t="shared" si="22"/>
        <v>12294.5</v>
      </c>
      <c r="U1423" s="303">
        <v>1545</v>
      </c>
    </row>
    <row r="1424" spans="1:21" x14ac:dyDescent="0.25">
      <c r="A1424" s="300">
        <v>890702902</v>
      </c>
      <c r="B1424" s="65" t="s">
        <v>2078</v>
      </c>
      <c r="C1424" s="65" t="s">
        <v>1017</v>
      </c>
      <c r="D1424" s="65" t="s">
        <v>1018</v>
      </c>
      <c r="E1424" s="65" t="s">
        <v>520</v>
      </c>
      <c r="F1424" s="65" t="s">
        <v>521</v>
      </c>
      <c r="G1424" s="65" t="s">
        <v>525</v>
      </c>
      <c r="H1424" s="296">
        <v>1423</v>
      </c>
      <c r="I1424" s="301">
        <v>21114471</v>
      </c>
      <c r="J1424" s="302">
        <v>778.5</v>
      </c>
      <c r="K1424" s="301">
        <v>15357349</v>
      </c>
      <c r="L1424" s="302">
        <v>3691</v>
      </c>
      <c r="M1424" s="301">
        <v>11003579</v>
      </c>
      <c r="N1424" s="302">
        <v>4283</v>
      </c>
      <c r="O1424" s="301">
        <v>2323071</v>
      </c>
      <c r="P1424" s="302">
        <v>4295</v>
      </c>
      <c r="Q1424" s="301">
        <v>470862</v>
      </c>
      <c r="R1424" s="302">
        <v>7522</v>
      </c>
      <c r="S1424" s="301">
        <v>98073</v>
      </c>
      <c r="T1424" s="301">
        <f t="shared" si="22"/>
        <v>21992.5</v>
      </c>
      <c r="U1424" s="303">
        <v>2816</v>
      </c>
    </row>
    <row r="1425" spans="1:21" x14ac:dyDescent="0.25">
      <c r="A1425" s="300">
        <v>800209481</v>
      </c>
      <c r="B1425" s="65" t="s">
        <v>2079</v>
      </c>
      <c r="C1425" s="65" t="s">
        <v>511</v>
      </c>
      <c r="D1425" s="65" t="s">
        <v>511</v>
      </c>
      <c r="E1425" s="65" t="s">
        <v>520</v>
      </c>
      <c r="F1425" s="65" t="s">
        <v>521</v>
      </c>
      <c r="G1425" s="65" t="s">
        <v>610</v>
      </c>
      <c r="H1425" s="84">
        <v>1424</v>
      </c>
      <c r="I1425" s="301">
        <v>21092802</v>
      </c>
      <c r="J1425" s="302">
        <v>1403.5</v>
      </c>
      <c r="K1425" s="301">
        <v>7089585</v>
      </c>
      <c r="L1425" s="302">
        <v>2931</v>
      </c>
      <c r="M1425" s="301">
        <v>14574530</v>
      </c>
      <c r="N1425" s="302">
        <v>2517</v>
      </c>
      <c r="O1425" s="301">
        <v>4446688</v>
      </c>
      <c r="P1425" s="302">
        <v>1776</v>
      </c>
      <c r="Q1425" s="301">
        <v>1536895</v>
      </c>
      <c r="R1425" s="302">
        <v>2248</v>
      </c>
      <c r="S1425" s="301">
        <v>674950</v>
      </c>
      <c r="T1425" s="301">
        <f t="shared" si="22"/>
        <v>12299.5</v>
      </c>
      <c r="U1425" s="303">
        <v>1547</v>
      </c>
    </row>
    <row r="1426" spans="1:21" x14ac:dyDescent="0.25">
      <c r="A1426" s="300">
        <v>890914614</v>
      </c>
      <c r="B1426" s="65" t="s">
        <v>2080</v>
      </c>
      <c r="C1426" s="65" t="s">
        <v>511</v>
      </c>
      <c r="D1426" s="65" t="s">
        <v>511</v>
      </c>
      <c r="E1426" s="65" t="s">
        <v>520</v>
      </c>
      <c r="F1426" s="65" t="s">
        <v>521</v>
      </c>
      <c r="G1426" s="65" t="s">
        <v>564</v>
      </c>
      <c r="H1426" s="296">
        <v>1425</v>
      </c>
      <c r="I1426" s="301">
        <v>21069082</v>
      </c>
      <c r="J1426" s="302">
        <v>876</v>
      </c>
      <c r="K1426" s="301">
        <v>13307179</v>
      </c>
      <c r="L1426" s="302">
        <v>1999</v>
      </c>
      <c r="M1426" s="301">
        <v>22678464</v>
      </c>
      <c r="N1426" s="302">
        <v>1329</v>
      </c>
      <c r="O1426" s="301">
        <v>8861418</v>
      </c>
      <c r="P1426" s="302">
        <v>1459</v>
      </c>
      <c r="Q1426" s="301">
        <v>1936394</v>
      </c>
      <c r="R1426" s="302">
        <v>1432</v>
      </c>
      <c r="S1426" s="301">
        <v>1264129</v>
      </c>
      <c r="T1426" s="301">
        <f t="shared" si="22"/>
        <v>8520</v>
      </c>
      <c r="U1426" s="303">
        <v>1059</v>
      </c>
    </row>
    <row r="1427" spans="1:21" x14ac:dyDescent="0.25">
      <c r="A1427" s="300">
        <v>860037777</v>
      </c>
      <c r="B1427" s="65" t="s">
        <v>2081</v>
      </c>
      <c r="C1427" s="65" t="s">
        <v>1227</v>
      </c>
      <c r="D1427" s="65" t="s">
        <v>552</v>
      </c>
      <c r="E1427" s="65" t="s">
        <v>520</v>
      </c>
      <c r="F1427" s="65" t="s">
        <v>521</v>
      </c>
      <c r="G1427" s="65" t="s">
        <v>605</v>
      </c>
      <c r="H1427" s="84">
        <v>1426</v>
      </c>
      <c r="I1427" s="301">
        <v>21068354</v>
      </c>
      <c r="J1427" s="302">
        <v>837.5</v>
      </c>
      <c r="K1427" s="301">
        <v>13996147</v>
      </c>
      <c r="L1427" s="302">
        <v>2821</v>
      </c>
      <c r="M1427" s="301">
        <v>15196416</v>
      </c>
      <c r="N1427" s="302">
        <v>1842</v>
      </c>
      <c r="O1427" s="301">
        <v>6360583</v>
      </c>
      <c r="P1427" s="302">
        <v>1818</v>
      </c>
      <c r="Q1427" s="301">
        <v>1490090</v>
      </c>
      <c r="R1427" s="302">
        <v>4286</v>
      </c>
      <c r="S1427" s="301">
        <v>266948</v>
      </c>
      <c r="T1427" s="301">
        <f t="shared" si="22"/>
        <v>13030.5</v>
      </c>
      <c r="U1427" s="303">
        <v>1629</v>
      </c>
    </row>
    <row r="1428" spans="1:21" x14ac:dyDescent="0.25">
      <c r="A1428" s="300">
        <v>890908584</v>
      </c>
      <c r="B1428" s="65" t="s">
        <v>2082</v>
      </c>
      <c r="C1428" s="65" t="s">
        <v>505</v>
      </c>
      <c r="D1428" s="65" t="s">
        <v>506</v>
      </c>
      <c r="E1428" s="65" t="s">
        <v>520</v>
      </c>
      <c r="F1428" s="65" t="s">
        <v>521</v>
      </c>
      <c r="G1428" s="65" t="s">
        <v>605</v>
      </c>
      <c r="H1428" s="296">
        <v>1427</v>
      </c>
      <c r="I1428" s="301">
        <v>21044910</v>
      </c>
      <c r="J1428" s="302">
        <v>1592</v>
      </c>
      <c r="K1428" s="301">
        <v>5982848</v>
      </c>
      <c r="L1428" s="302">
        <v>1577</v>
      </c>
      <c r="M1428" s="301">
        <v>29775890</v>
      </c>
      <c r="N1428" s="302">
        <v>1692</v>
      </c>
      <c r="O1428" s="301">
        <v>6982013</v>
      </c>
      <c r="P1428" s="302">
        <v>1599</v>
      </c>
      <c r="Q1428" s="301">
        <v>1738098</v>
      </c>
      <c r="R1428" s="302">
        <v>1750</v>
      </c>
      <c r="S1428" s="301">
        <v>967499</v>
      </c>
      <c r="T1428" s="301">
        <f t="shared" si="22"/>
        <v>9637</v>
      </c>
      <c r="U1428" s="303">
        <v>1207</v>
      </c>
    </row>
    <row r="1429" spans="1:21" x14ac:dyDescent="0.25">
      <c r="A1429" s="300">
        <v>890211902</v>
      </c>
      <c r="B1429" s="65" t="s">
        <v>2083</v>
      </c>
      <c r="C1429" s="65" t="s">
        <v>732</v>
      </c>
      <c r="D1429" s="65" t="s">
        <v>733</v>
      </c>
      <c r="E1429" s="65" t="s">
        <v>520</v>
      </c>
      <c r="F1429" s="65" t="s">
        <v>521</v>
      </c>
      <c r="G1429" s="65" t="s">
        <v>525</v>
      </c>
      <c r="H1429" s="84">
        <v>1428</v>
      </c>
      <c r="I1429" s="301">
        <v>20994962</v>
      </c>
      <c r="J1429" s="302">
        <v>854.5</v>
      </c>
      <c r="K1429" s="301">
        <v>13691461</v>
      </c>
      <c r="L1429" s="302">
        <v>1334</v>
      </c>
      <c r="M1429" s="301">
        <v>35270133</v>
      </c>
      <c r="N1429" s="302">
        <v>3389</v>
      </c>
      <c r="O1429" s="301">
        <v>3078107</v>
      </c>
      <c r="P1429" s="302">
        <v>2285</v>
      </c>
      <c r="Q1429" s="301">
        <v>1128244</v>
      </c>
      <c r="R1429" s="302">
        <v>1582</v>
      </c>
      <c r="S1429" s="301">
        <v>1102684</v>
      </c>
      <c r="T1429" s="301">
        <f t="shared" si="22"/>
        <v>10872.5</v>
      </c>
      <c r="U1429" s="303">
        <v>1356</v>
      </c>
    </row>
    <row r="1430" spans="1:21" x14ac:dyDescent="0.25">
      <c r="A1430" s="300">
        <v>890403068</v>
      </c>
      <c r="B1430" s="65" t="s">
        <v>2084</v>
      </c>
      <c r="C1430" s="65" t="s">
        <v>620</v>
      </c>
      <c r="D1430" s="65" t="s">
        <v>621</v>
      </c>
      <c r="E1430" s="65" t="s">
        <v>520</v>
      </c>
      <c r="F1430" s="65" t="s">
        <v>521</v>
      </c>
      <c r="G1430" s="65" t="s">
        <v>556</v>
      </c>
      <c r="H1430" s="296">
        <v>1429</v>
      </c>
      <c r="I1430" s="301">
        <v>20974121</v>
      </c>
      <c r="J1430" s="302">
        <v>1259</v>
      </c>
      <c r="K1430" s="301">
        <v>8169575</v>
      </c>
      <c r="L1430" s="302">
        <v>514</v>
      </c>
      <c r="M1430" s="301">
        <v>90902532</v>
      </c>
      <c r="N1430" s="302">
        <v>1093</v>
      </c>
      <c r="O1430" s="301">
        <v>10750410</v>
      </c>
      <c r="P1430" s="302">
        <v>1806</v>
      </c>
      <c r="Q1430" s="301">
        <v>1501723</v>
      </c>
      <c r="R1430" s="302">
        <v>1012</v>
      </c>
      <c r="S1430" s="301">
        <v>1927256</v>
      </c>
      <c r="T1430" s="301">
        <f t="shared" si="22"/>
        <v>7113</v>
      </c>
      <c r="U1430" s="303">
        <v>886</v>
      </c>
    </row>
    <row r="1431" spans="1:21" x14ac:dyDescent="0.25">
      <c r="A1431" s="300">
        <v>860032724</v>
      </c>
      <c r="B1431" s="65" t="s">
        <v>2085</v>
      </c>
      <c r="C1431" s="65" t="s">
        <v>511</v>
      </c>
      <c r="D1431" s="65" t="s">
        <v>511</v>
      </c>
      <c r="E1431" s="65" t="s">
        <v>520</v>
      </c>
      <c r="F1431" s="65" t="s">
        <v>521</v>
      </c>
      <c r="G1431" s="65" t="s">
        <v>564</v>
      </c>
      <c r="H1431" s="84">
        <v>1430</v>
      </c>
      <c r="I1431" s="301">
        <v>20942969</v>
      </c>
      <c r="J1431" s="302">
        <v>2502</v>
      </c>
      <c r="K1431" s="301">
        <v>3084090</v>
      </c>
      <c r="L1431" s="302">
        <v>2645</v>
      </c>
      <c r="M1431" s="301">
        <v>16447888</v>
      </c>
      <c r="N1431" s="302">
        <v>1531</v>
      </c>
      <c r="O1431" s="301">
        <v>7754506</v>
      </c>
      <c r="P1431" s="302">
        <v>2537</v>
      </c>
      <c r="Q1431" s="301">
        <v>983672</v>
      </c>
      <c r="R1431" s="302">
        <v>1237</v>
      </c>
      <c r="S1431" s="301">
        <v>1520888</v>
      </c>
      <c r="T1431" s="301">
        <f t="shared" si="22"/>
        <v>11882</v>
      </c>
      <c r="U1431" s="303">
        <v>1491</v>
      </c>
    </row>
    <row r="1432" spans="1:21" x14ac:dyDescent="0.25">
      <c r="A1432" s="300">
        <v>860044349</v>
      </c>
      <c r="B1432" s="65" t="s">
        <v>2086</v>
      </c>
      <c r="C1432" s="65" t="s">
        <v>511</v>
      </c>
      <c r="D1432" s="65" t="s">
        <v>511</v>
      </c>
      <c r="E1432" s="65" t="s">
        <v>520</v>
      </c>
      <c r="F1432" s="65" t="s">
        <v>521</v>
      </c>
      <c r="G1432" s="65" t="s">
        <v>564</v>
      </c>
      <c r="H1432" s="296">
        <v>1431</v>
      </c>
      <c r="I1432" s="301">
        <v>20938436</v>
      </c>
      <c r="J1432" s="302">
        <v>857.5</v>
      </c>
      <c r="K1432" s="301">
        <v>13632178</v>
      </c>
      <c r="L1432" s="302">
        <v>1556</v>
      </c>
      <c r="M1432" s="301">
        <v>30273382</v>
      </c>
      <c r="N1432" s="302">
        <v>902</v>
      </c>
      <c r="O1432" s="301">
        <v>13088710</v>
      </c>
      <c r="P1432" s="302">
        <v>641</v>
      </c>
      <c r="Q1432" s="301">
        <v>5155240</v>
      </c>
      <c r="R1432" s="302">
        <v>849</v>
      </c>
      <c r="S1432" s="301">
        <v>2487572</v>
      </c>
      <c r="T1432" s="301">
        <f t="shared" si="22"/>
        <v>6236.5</v>
      </c>
      <c r="U1432" s="303">
        <v>783</v>
      </c>
    </row>
    <row r="1433" spans="1:21" x14ac:dyDescent="0.25">
      <c r="A1433" s="300">
        <v>830035702</v>
      </c>
      <c r="B1433" s="65" t="s">
        <v>2087</v>
      </c>
      <c r="C1433" s="65" t="s">
        <v>511</v>
      </c>
      <c r="D1433" s="65" t="s">
        <v>511</v>
      </c>
      <c r="E1433" s="65" t="s">
        <v>520</v>
      </c>
      <c r="F1433" s="65" t="s">
        <v>521</v>
      </c>
      <c r="G1433" s="65" t="s">
        <v>668</v>
      </c>
      <c r="H1433" s="84">
        <v>1432</v>
      </c>
      <c r="I1433" s="301">
        <v>20931254</v>
      </c>
      <c r="J1433" s="302">
        <v>1665</v>
      </c>
      <c r="K1433" s="301">
        <v>5651276</v>
      </c>
      <c r="L1433" s="302">
        <v>1448</v>
      </c>
      <c r="M1433" s="301">
        <v>32775210</v>
      </c>
      <c r="N1433" s="302">
        <v>2935</v>
      </c>
      <c r="O1433" s="301">
        <v>3657684</v>
      </c>
      <c r="P1433" s="302">
        <v>1471</v>
      </c>
      <c r="Q1433" s="301">
        <v>1918444</v>
      </c>
      <c r="R1433" s="302">
        <v>1529</v>
      </c>
      <c r="S1433" s="301">
        <v>1149440</v>
      </c>
      <c r="T1433" s="301">
        <f t="shared" si="22"/>
        <v>10480</v>
      </c>
      <c r="U1433" s="303">
        <v>1312</v>
      </c>
    </row>
    <row r="1434" spans="1:21" x14ac:dyDescent="0.25">
      <c r="A1434" s="300">
        <v>800212407</v>
      </c>
      <c r="B1434" s="65" t="s">
        <v>2088</v>
      </c>
      <c r="C1434" s="65" t="s">
        <v>543</v>
      </c>
      <c r="D1434" s="65" t="s">
        <v>544</v>
      </c>
      <c r="E1434" s="65" t="s">
        <v>520</v>
      </c>
      <c r="F1434" s="65" t="s">
        <v>521</v>
      </c>
      <c r="G1434" s="65" t="s">
        <v>690</v>
      </c>
      <c r="H1434" s="296">
        <v>1433</v>
      </c>
      <c r="I1434" s="301">
        <v>20927459</v>
      </c>
      <c r="J1434" s="302">
        <v>1065</v>
      </c>
      <c r="K1434" s="301">
        <v>10370667</v>
      </c>
      <c r="L1434" s="302">
        <v>2172</v>
      </c>
      <c r="M1434" s="301">
        <v>20441941</v>
      </c>
      <c r="N1434" s="302">
        <v>3029</v>
      </c>
      <c r="O1434" s="301">
        <v>3521249</v>
      </c>
      <c r="P1434" s="302">
        <v>2427</v>
      </c>
      <c r="Q1434" s="301">
        <v>1035889</v>
      </c>
      <c r="R1434" s="302">
        <v>2798</v>
      </c>
      <c r="S1434" s="301">
        <v>504837</v>
      </c>
      <c r="T1434" s="301">
        <f t="shared" si="22"/>
        <v>12924</v>
      </c>
      <c r="U1434" s="303">
        <v>1618</v>
      </c>
    </row>
    <row r="1435" spans="1:21" x14ac:dyDescent="0.25">
      <c r="A1435" s="300">
        <v>860049921</v>
      </c>
      <c r="B1435" s="65" t="s">
        <v>2089</v>
      </c>
      <c r="C1435" s="65" t="s">
        <v>511</v>
      </c>
      <c r="D1435" s="65" t="s">
        <v>511</v>
      </c>
      <c r="E1435" s="65" t="s">
        <v>520</v>
      </c>
      <c r="F1435" s="65" t="s">
        <v>521</v>
      </c>
      <c r="G1435" s="65" t="s">
        <v>624</v>
      </c>
      <c r="H1435" s="84">
        <v>1434</v>
      </c>
      <c r="I1435" s="301">
        <v>20921717</v>
      </c>
      <c r="J1435" s="302">
        <v>1093.5</v>
      </c>
      <c r="K1435" s="301">
        <v>9910216</v>
      </c>
      <c r="L1435" s="302">
        <v>1627</v>
      </c>
      <c r="M1435" s="301">
        <v>28443889</v>
      </c>
      <c r="N1435" s="302">
        <v>441</v>
      </c>
      <c r="O1435" s="301">
        <v>28443889</v>
      </c>
      <c r="P1435" s="302">
        <v>608</v>
      </c>
      <c r="Q1435" s="301">
        <v>5498017</v>
      </c>
      <c r="R1435" s="302">
        <v>838</v>
      </c>
      <c r="S1435" s="301">
        <v>2520634</v>
      </c>
      <c r="T1435" s="301">
        <f t="shared" si="22"/>
        <v>6041.5</v>
      </c>
      <c r="U1435" s="303">
        <v>761</v>
      </c>
    </row>
    <row r="1436" spans="1:21" x14ac:dyDescent="0.25">
      <c r="A1436" s="300">
        <v>890917465</v>
      </c>
      <c r="B1436" s="65" t="s">
        <v>2090</v>
      </c>
      <c r="C1436" s="65" t="s">
        <v>2091</v>
      </c>
      <c r="D1436" s="65" t="s">
        <v>506</v>
      </c>
      <c r="E1436" s="65" t="s">
        <v>520</v>
      </c>
      <c r="F1436" s="65" t="s">
        <v>521</v>
      </c>
      <c r="G1436" s="65" t="s">
        <v>525</v>
      </c>
      <c r="H1436" s="296">
        <v>1435</v>
      </c>
      <c r="I1436" s="301">
        <v>20920615</v>
      </c>
      <c r="J1436" s="302">
        <v>922.5</v>
      </c>
      <c r="K1436" s="301">
        <v>12447058</v>
      </c>
      <c r="L1436" s="302">
        <v>1382</v>
      </c>
      <c r="M1436" s="301">
        <v>34258895</v>
      </c>
      <c r="N1436" s="302">
        <v>1353</v>
      </c>
      <c r="O1436" s="301">
        <v>8709711</v>
      </c>
      <c r="P1436" s="302">
        <v>907</v>
      </c>
      <c r="Q1436" s="301">
        <v>3393089</v>
      </c>
      <c r="R1436" s="302">
        <v>939</v>
      </c>
      <c r="S1436" s="301">
        <v>2139229</v>
      </c>
      <c r="T1436" s="301">
        <f t="shared" si="22"/>
        <v>6938.5</v>
      </c>
      <c r="U1436" s="303">
        <v>870</v>
      </c>
    </row>
    <row r="1437" spans="1:21" x14ac:dyDescent="0.25">
      <c r="A1437" s="300">
        <v>892000575</v>
      </c>
      <c r="B1437" s="65" t="s">
        <v>2092</v>
      </c>
      <c r="C1437" s="65" t="s">
        <v>1275</v>
      </c>
      <c r="D1437" s="65" t="s">
        <v>1048</v>
      </c>
      <c r="E1437" s="65" t="s">
        <v>520</v>
      </c>
      <c r="F1437" s="65" t="s">
        <v>521</v>
      </c>
      <c r="G1437" s="65" t="s">
        <v>564</v>
      </c>
      <c r="H1437" s="84">
        <v>1436</v>
      </c>
      <c r="I1437" s="301">
        <v>20905623</v>
      </c>
      <c r="J1437" s="302">
        <v>861</v>
      </c>
      <c r="K1437" s="301">
        <v>13575617</v>
      </c>
      <c r="L1437" s="302">
        <v>2469</v>
      </c>
      <c r="M1437" s="301">
        <v>17811635</v>
      </c>
      <c r="N1437" s="302">
        <v>3406</v>
      </c>
      <c r="O1437" s="301">
        <v>3054866</v>
      </c>
      <c r="P1437" s="302">
        <v>2206</v>
      </c>
      <c r="Q1437" s="301">
        <v>1182583</v>
      </c>
      <c r="R1437" s="302">
        <v>10663</v>
      </c>
      <c r="S1437" s="301">
        <v>43260</v>
      </c>
      <c r="T1437" s="301">
        <f t="shared" si="22"/>
        <v>21041</v>
      </c>
      <c r="U1437" s="303">
        <v>2686</v>
      </c>
    </row>
    <row r="1438" spans="1:21" x14ac:dyDescent="0.25">
      <c r="A1438" s="300">
        <v>800190665</v>
      </c>
      <c r="B1438" s="65" t="s">
        <v>2093</v>
      </c>
      <c r="C1438" s="65" t="s">
        <v>505</v>
      </c>
      <c r="D1438" s="65" t="s">
        <v>506</v>
      </c>
      <c r="E1438" s="65" t="s">
        <v>520</v>
      </c>
      <c r="F1438" s="65" t="s">
        <v>521</v>
      </c>
      <c r="G1438" s="65" t="s">
        <v>931</v>
      </c>
      <c r="H1438" s="296">
        <v>1437</v>
      </c>
      <c r="I1438" s="301">
        <v>20887227</v>
      </c>
      <c r="J1438" s="302">
        <v>1056</v>
      </c>
      <c r="K1438" s="301">
        <v>10462120</v>
      </c>
      <c r="L1438" s="302">
        <v>1401</v>
      </c>
      <c r="M1438" s="301">
        <v>33882430</v>
      </c>
      <c r="N1438" s="302">
        <v>2300</v>
      </c>
      <c r="O1438" s="301">
        <v>4900382</v>
      </c>
      <c r="P1438" s="302">
        <v>1107</v>
      </c>
      <c r="Q1438" s="301">
        <v>2678110</v>
      </c>
      <c r="R1438" s="302">
        <v>1503</v>
      </c>
      <c r="S1438" s="301">
        <v>1180492</v>
      </c>
      <c r="T1438" s="301">
        <f t="shared" si="22"/>
        <v>8804</v>
      </c>
      <c r="U1438" s="303">
        <v>1096</v>
      </c>
    </row>
    <row r="1439" spans="1:21" x14ac:dyDescent="0.25">
      <c r="A1439" s="300">
        <v>860000615</v>
      </c>
      <c r="B1439" s="65" t="s">
        <v>2094</v>
      </c>
      <c r="C1439" s="65" t="s">
        <v>511</v>
      </c>
      <c r="D1439" s="65" t="s">
        <v>511</v>
      </c>
      <c r="E1439" s="65" t="s">
        <v>520</v>
      </c>
      <c r="F1439" s="65" t="s">
        <v>521</v>
      </c>
      <c r="G1439" s="65" t="s">
        <v>564</v>
      </c>
      <c r="H1439" s="84">
        <v>1438</v>
      </c>
      <c r="I1439" s="301">
        <v>20884464</v>
      </c>
      <c r="J1439" s="302">
        <v>1779</v>
      </c>
      <c r="K1439" s="301">
        <v>5150131</v>
      </c>
      <c r="L1439" s="302">
        <v>1503</v>
      </c>
      <c r="M1439" s="301">
        <v>31326901</v>
      </c>
      <c r="N1439" s="302">
        <v>1932</v>
      </c>
      <c r="O1439" s="301">
        <v>6026619</v>
      </c>
      <c r="P1439" s="302">
        <v>1644</v>
      </c>
      <c r="Q1439" s="301">
        <v>1682482</v>
      </c>
      <c r="R1439" s="302">
        <v>1624</v>
      </c>
      <c r="S1439" s="301">
        <v>1058050</v>
      </c>
      <c r="T1439" s="301">
        <f t="shared" si="22"/>
        <v>9920</v>
      </c>
      <c r="U1439" s="303">
        <v>1244</v>
      </c>
    </row>
    <row r="1440" spans="1:21" x14ac:dyDescent="0.25">
      <c r="A1440" s="300">
        <v>860520243</v>
      </c>
      <c r="B1440" s="65" t="s">
        <v>2095</v>
      </c>
      <c r="C1440" s="65" t="s">
        <v>511</v>
      </c>
      <c r="D1440" s="65" t="s">
        <v>511</v>
      </c>
      <c r="E1440" s="65" t="s">
        <v>520</v>
      </c>
      <c r="F1440" s="65" t="s">
        <v>521</v>
      </c>
      <c r="G1440" s="65" t="s">
        <v>528</v>
      </c>
      <c r="H1440" s="296">
        <v>1439</v>
      </c>
      <c r="I1440" s="301">
        <v>20880486</v>
      </c>
      <c r="J1440" s="302">
        <v>1400</v>
      </c>
      <c r="K1440" s="301">
        <v>7119779</v>
      </c>
      <c r="L1440" s="302">
        <v>1120</v>
      </c>
      <c r="M1440" s="301">
        <v>42599567</v>
      </c>
      <c r="N1440" s="302">
        <v>657</v>
      </c>
      <c r="O1440" s="301">
        <v>18526432</v>
      </c>
      <c r="P1440" s="302">
        <v>961</v>
      </c>
      <c r="Q1440" s="301">
        <v>3155772</v>
      </c>
      <c r="R1440" s="302">
        <v>1232</v>
      </c>
      <c r="S1440" s="301">
        <v>1526884</v>
      </c>
      <c r="T1440" s="301">
        <f t="shared" si="22"/>
        <v>6809</v>
      </c>
      <c r="U1440" s="303">
        <v>851</v>
      </c>
    </row>
    <row r="1441" spans="1:21" x14ac:dyDescent="0.25">
      <c r="A1441" s="300">
        <v>890404273</v>
      </c>
      <c r="B1441" s="65" t="s">
        <v>2096</v>
      </c>
      <c r="C1441" s="65" t="s">
        <v>620</v>
      </c>
      <c r="D1441" s="65" t="s">
        <v>621</v>
      </c>
      <c r="E1441" s="65" t="s">
        <v>520</v>
      </c>
      <c r="F1441" s="65" t="s">
        <v>521</v>
      </c>
      <c r="G1441" s="65" t="s">
        <v>980</v>
      </c>
      <c r="H1441" s="84">
        <v>1440</v>
      </c>
      <c r="I1441" s="301">
        <v>20796869</v>
      </c>
      <c r="J1441" s="302">
        <v>955.5</v>
      </c>
      <c r="K1441" s="301">
        <v>11886598</v>
      </c>
      <c r="L1441" s="302">
        <v>2734</v>
      </c>
      <c r="M1441" s="301">
        <v>15781835</v>
      </c>
      <c r="N1441" s="302">
        <v>1593</v>
      </c>
      <c r="O1441" s="301">
        <v>7424382</v>
      </c>
      <c r="P1441" s="302">
        <v>1495</v>
      </c>
      <c r="Q1441" s="301">
        <v>1877607</v>
      </c>
      <c r="R1441" s="302">
        <v>479</v>
      </c>
      <c r="S1441" s="301">
        <v>5344265</v>
      </c>
      <c r="T1441" s="301">
        <f t="shared" si="22"/>
        <v>8696.5</v>
      </c>
      <c r="U1441" s="303">
        <v>1081</v>
      </c>
    </row>
    <row r="1442" spans="1:21" x14ac:dyDescent="0.25">
      <c r="A1442" s="300">
        <v>890114778</v>
      </c>
      <c r="B1442" s="65" t="s">
        <v>2097</v>
      </c>
      <c r="C1442" s="65" t="s">
        <v>585</v>
      </c>
      <c r="D1442" s="65" t="s">
        <v>586</v>
      </c>
      <c r="E1442" s="65" t="s">
        <v>520</v>
      </c>
      <c r="F1442" s="65" t="s">
        <v>521</v>
      </c>
      <c r="G1442" s="65" t="s">
        <v>564</v>
      </c>
      <c r="H1442" s="296">
        <v>1441</v>
      </c>
      <c r="I1442" s="301">
        <v>20788896</v>
      </c>
      <c r="J1442" s="302">
        <v>1094</v>
      </c>
      <c r="K1442" s="301">
        <v>9907614</v>
      </c>
      <c r="L1442" s="302">
        <v>1327</v>
      </c>
      <c r="M1442" s="301">
        <v>35628271</v>
      </c>
      <c r="N1442" s="302">
        <v>940</v>
      </c>
      <c r="O1442" s="301">
        <v>12596291</v>
      </c>
      <c r="P1442" s="302">
        <v>681</v>
      </c>
      <c r="Q1442" s="301">
        <v>4780788</v>
      </c>
      <c r="R1442" s="302">
        <v>752</v>
      </c>
      <c r="S1442" s="301">
        <v>2955678</v>
      </c>
      <c r="T1442" s="301">
        <f t="shared" si="22"/>
        <v>6235</v>
      </c>
      <c r="U1442" s="303">
        <v>784</v>
      </c>
    </row>
    <row r="1443" spans="1:21" x14ac:dyDescent="0.25">
      <c r="A1443" s="300">
        <v>860008067</v>
      </c>
      <c r="B1443" s="65" t="s">
        <v>2098</v>
      </c>
      <c r="C1443" s="65" t="s">
        <v>511</v>
      </c>
      <c r="D1443" s="65" t="s">
        <v>511</v>
      </c>
      <c r="E1443" s="65" t="s">
        <v>520</v>
      </c>
      <c r="F1443" s="65" t="s">
        <v>521</v>
      </c>
      <c r="G1443" s="65" t="s">
        <v>926</v>
      </c>
      <c r="H1443" s="84">
        <v>1442</v>
      </c>
      <c r="I1443" s="301">
        <v>20778365</v>
      </c>
      <c r="J1443" s="302">
        <v>718.5</v>
      </c>
      <c r="K1443" s="301">
        <v>17164128</v>
      </c>
      <c r="L1443" s="302">
        <v>1716</v>
      </c>
      <c r="M1443" s="301">
        <v>26881781</v>
      </c>
      <c r="N1443" s="302">
        <v>1034</v>
      </c>
      <c r="O1443" s="301">
        <v>11456394</v>
      </c>
      <c r="P1443" s="302">
        <v>509</v>
      </c>
      <c r="Q1443" s="301">
        <v>6698986</v>
      </c>
      <c r="R1443" s="302">
        <v>561</v>
      </c>
      <c r="S1443" s="301">
        <v>4300362</v>
      </c>
      <c r="T1443" s="301">
        <f t="shared" si="22"/>
        <v>5980.5</v>
      </c>
      <c r="U1443" s="303">
        <v>753</v>
      </c>
    </row>
    <row r="1444" spans="1:21" x14ac:dyDescent="0.25">
      <c r="A1444" s="300">
        <v>890308155</v>
      </c>
      <c r="B1444" s="65" t="s">
        <v>2099</v>
      </c>
      <c r="C1444" s="65" t="s">
        <v>543</v>
      </c>
      <c r="D1444" s="65" t="s">
        <v>544</v>
      </c>
      <c r="E1444" s="65" t="s">
        <v>520</v>
      </c>
      <c r="F1444" s="65" t="s">
        <v>521</v>
      </c>
      <c r="G1444" s="65" t="s">
        <v>522</v>
      </c>
      <c r="H1444" s="296">
        <v>1443</v>
      </c>
      <c r="I1444" s="301">
        <v>20746322</v>
      </c>
      <c r="J1444" s="302">
        <v>939.5</v>
      </c>
      <c r="K1444" s="301">
        <v>12166571</v>
      </c>
      <c r="L1444" s="302">
        <v>2049</v>
      </c>
      <c r="M1444" s="301">
        <v>22001747</v>
      </c>
      <c r="N1444" s="302">
        <v>2765</v>
      </c>
      <c r="O1444" s="301">
        <v>3947242</v>
      </c>
      <c r="P1444" s="302">
        <v>2552</v>
      </c>
      <c r="Q1444" s="301">
        <v>973994</v>
      </c>
      <c r="R1444" s="302">
        <v>4645</v>
      </c>
      <c r="S1444" s="301">
        <v>234869</v>
      </c>
      <c r="T1444" s="301">
        <f t="shared" si="22"/>
        <v>14393.5</v>
      </c>
      <c r="U1444" s="303">
        <v>1821</v>
      </c>
    </row>
    <row r="1445" spans="1:21" x14ac:dyDescent="0.25">
      <c r="A1445" s="300">
        <v>860004902</v>
      </c>
      <c r="B1445" s="65" t="s">
        <v>2100</v>
      </c>
      <c r="C1445" s="65" t="s">
        <v>511</v>
      </c>
      <c r="D1445" s="65" t="s">
        <v>511</v>
      </c>
      <c r="E1445" s="65" t="s">
        <v>520</v>
      </c>
      <c r="F1445" s="65" t="s">
        <v>521</v>
      </c>
      <c r="G1445" s="65" t="s">
        <v>564</v>
      </c>
      <c r="H1445" s="84">
        <v>1444</v>
      </c>
      <c r="I1445" s="301">
        <v>20714006</v>
      </c>
      <c r="J1445" s="302">
        <v>962</v>
      </c>
      <c r="K1445" s="301">
        <v>11812014</v>
      </c>
      <c r="L1445" s="302">
        <v>1276</v>
      </c>
      <c r="M1445" s="301">
        <v>36829831</v>
      </c>
      <c r="N1445" s="302">
        <v>2115</v>
      </c>
      <c r="O1445" s="301">
        <v>5398482</v>
      </c>
      <c r="P1445" s="302">
        <v>2728</v>
      </c>
      <c r="Q1445" s="301">
        <v>890716</v>
      </c>
      <c r="R1445" s="302">
        <v>841</v>
      </c>
      <c r="S1445" s="301">
        <v>2508267</v>
      </c>
      <c r="T1445" s="301">
        <f t="shared" si="22"/>
        <v>9366</v>
      </c>
      <c r="U1445" s="303">
        <v>1170</v>
      </c>
    </row>
    <row r="1446" spans="1:21" x14ac:dyDescent="0.25">
      <c r="A1446" s="300">
        <v>811018676</v>
      </c>
      <c r="B1446" s="65" t="s">
        <v>2101</v>
      </c>
      <c r="C1446" s="65" t="s">
        <v>505</v>
      </c>
      <c r="D1446" s="65" t="s">
        <v>506</v>
      </c>
      <c r="E1446" s="65" t="s">
        <v>520</v>
      </c>
      <c r="F1446" s="65" t="s">
        <v>521</v>
      </c>
      <c r="G1446" s="65" t="s">
        <v>564</v>
      </c>
      <c r="H1446" s="296">
        <v>1445</v>
      </c>
      <c r="I1446" s="301">
        <v>20665743</v>
      </c>
      <c r="J1446" s="302">
        <v>2548</v>
      </c>
      <c r="K1446" s="301">
        <v>2996884</v>
      </c>
      <c r="L1446" s="302">
        <v>1832</v>
      </c>
      <c r="M1446" s="301">
        <v>25010144</v>
      </c>
      <c r="N1446" s="302">
        <v>3543</v>
      </c>
      <c r="O1446" s="301">
        <v>2925646</v>
      </c>
      <c r="P1446" s="302">
        <v>4028</v>
      </c>
      <c r="Q1446" s="301">
        <v>521293</v>
      </c>
      <c r="R1446" s="302">
        <v>5489</v>
      </c>
      <c r="S1446" s="301">
        <v>181058</v>
      </c>
      <c r="T1446" s="301">
        <f t="shared" si="22"/>
        <v>18885</v>
      </c>
      <c r="U1446" s="303">
        <v>2407</v>
      </c>
    </row>
    <row r="1447" spans="1:21" x14ac:dyDescent="0.25">
      <c r="A1447" s="300">
        <v>890106132</v>
      </c>
      <c r="B1447" s="65" t="s">
        <v>2102</v>
      </c>
      <c r="C1447" s="65" t="s">
        <v>511</v>
      </c>
      <c r="D1447" s="65" t="s">
        <v>511</v>
      </c>
      <c r="E1447" s="65" t="s">
        <v>520</v>
      </c>
      <c r="F1447" s="65" t="s">
        <v>521</v>
      </c>
      <c r="G1447" s="65" t="s">
        <v>525</v>
      </c>
      <c r="H1447" s="84">
        <v>1446</v>
      </c>
      <c r="I1447" s="301">
        <v>20665325</v>
      </c>
      <c r="J1447" s="302">
        <v>811</v>
      </c>
      <c r="K1447" s="301">
        <v>14610068</v>
      </c>
      <c r="L1447" s="302">
        <v>1883</v>
      </c>
      <c r="M1447" s="301">
        <v>24182365</v>
      </c>
      <c r="N1447" s="302">
        <v>944</v>
      </c>
      <c r="O1447" s="301">
        <v>12560538</v>
      </c>
      <c r="P1447" s="302">
        <v>2274</v>
      </c>
      <c r="Q1447" s="301">
        <v>1132864</v>
      </c>
      <c r="R1447" s="302">
        <v>1524</v>
      </c>
      <c r="S1447" s="301">
        <v>1160423</v>
      </c>
      <c r="T1447" s="301">
        <f t="shared" si="22"/>
        <v>8882</v>
      </c>
      <c r="U1447" s="303">
        <v>1105</v>
      </c>
    </row>
    <row r="1448" spans="1:21" x14ac:dyDescent="0.25">
      <c r="A1448" s="300">
        <v>800071263</v>
      </c>
      <c r="B1448" s="65" t="s">
        <v>2103</v>
      </c>
      <c r="C1448" s="65" t="s">
        <v>511</v>
      </c>
      <c r="D1448" s="65" t="s">
        <v>511</v>
      </c>
      <c r="E1448" s="65" t="s">
        <v>520</v>
      </c>
      <c r="F1448" s="65" t="s">
        <v>521</v>
      </c>
      <c r="G1448" s="65" t="s">
        <v>813</v>
      </c>
      <c r="H1448" s="296">
        <v>1447</v>
      </c>
      <c r="I1448" s="301">
        <v>20645021</v>
      </c>
      <c r="J1448" s="302">
        <v>677</v>
      </c>
      <c r="K1448" s="301">
        <v>18452725</v>
      </c>
      <c r="L1448" s="302">
        <v>3890</v>
      </c>
      <c r="M1448" s="301">
        <v>10350217</v>
      </c>
      <c r="N1448" s="302">
        <v>3292</v>
      </c>
      <c r="O1448" s="301">
        <v>3173828</v>
      </c>
      <c r="P1448" s="302">
        <v>1901</v>
      </c>
      <c r="Q1448" s="301">
        <v>1415586</v>
      </c>
      <c r="R1448" s="302">
        <v>2410</v>
      </c>
      <c r="S1448" s="301">
        <v>622694</v>
      </c>
      <c r="T1448" s="301">
        <f t="shared" si="22"/>
        <v>13617</v>
      </c>
      <c r="U1448" s="303">
        <v>1702</v>
      </c>
    </row>
    <row r="1449" spans="1:21" x14ac:dyDescent="0.25">
      <c r="A1449" s="300">
        <v>890921089</v>
      </c>
      <c r="B1449" s="65" t="s">
        <v>2104</v>
      </c>
      <c r="C1449" s="65" t="s">
        <v>2105</v>
      </c>
      <c r="D1449" s="65" t="s">
        <v>506</v>
      </c>
      <c r="E1449" s="65" t="s">
        <v>520</v>
      </c>
      <c r="F1449" s="65" t="s">
        <v>521</v>
      </c>
      <c r="G1449" s="65" t="s">
        <v>512</v>
      </c>
      <c r="H1449" s="84">
        <v>1448</v>
      </c>
      <c r="I1449" s="301">
        <v>20643365</v>
      </c>
      <c r="J1449" s="302">
        <v>728</v>
      </c>
      <c r="K1449" s="301">
        <v>16895554</v>
      </c>
      <c r="L1449" s="302">
        <v>3192</v>
      </c>
      <c r="M1449" s="301">
        <v>13146185</v>
      </c>
      <c r="N1449" s="302">
        <v>1772</v>
      </c>
      <c r="O1449" s="301">
        <v>6694048</v>
      </c>
      <c r="P1449" s="302">
        <v>3608</v>
      </c>
      <c r="Q1449" s="301">
        <v>600946</v>
      </c>
      <c r="R1449" s="302">
        <v>2669</v>
      </c>
      <c r="S1449" s="301">
        <v>538154</v>
      </c>
      <c r="T1449" s="301">
        <f t="shared" si="22"/>
        <v>13417</v>
      </c>
      <c r="U1449" s="303">
        <v>1671</v>
      </c>
    </row>
    <row r="1450" spans="1:21" x14ac:dyDescent="0.25">
      <c r="A1450" s="300">
        <v>800099283</v>
      </c>
      <c r="B1450" s="65" t="s">
        <v>2106</v>
      </c>
      <c r="C1450" s="65" t="s">
        <v>547</v>
      </c>
      <c r="D1450" s="65" t="s">
        <v>544</v>
      </c>
      <c r="E1450" s="65" t="s">
        <v>520</v>
      </c>
      <c r="F1450" s="65" t="s">
        <v>521</v>
      </c>
      <c r="G1450" s="65" t="s">
        <v>564</v>
      </c>
      <c r="H1450" s="296">
        <v>1449</v>
      </c>
      <c r="I1450" s="301">
        <v>20616934</v>
      </c>
      <c r="J1450" s="302">
        <v>1582.5</v>
      </c>
      <c r="K1450" s="301">
        <v>6035821</v>
      </c>
      <c r="L1450" s="302">
        <v>2028</v>
      </c>
      <c r="M1450" s="301">
        <v>22279512</v>
      </c>
      <c r="N1450" s="302">
        <v>1401</v>
      </c>
      <c r="O1450" s="301">
        <v>8370658</v>
      </c>
      <c r="P1450" s="302">
        <v>1696</v>
      </c>
      <c r="Q1450" s="301">
        <v>1613150</v>
      </c>
      <c r="R1450" s="302">
        <v>7405</v>
      </c>
      <c r="S1450" s="301">
        <v>101078</v>
      </c>
      <c r="T1450" s="301">
        <f t="shared" si="22"/>
        <v>15561.5</v>
      </c>
      <c r="U1450" s="303">
        <v>1976</v>
      </c>
    </row>
    <row r="1451" spans="1:21" x14ac:dyDescent="0.25">
      <c r="A1451" s="300">
        <v>811006409</v>
      </c>
      <c r="B1451" s="65" t="s">
        <v>2107</v>
      </c>
      <c r="C1451" s="65" t="s">
        <v>580</v>
      </c>
      <c r="D1451" s="65" t="s">
        <v>506</v>
      </c>
      <c r="E1451" s="65" t="s">
        <v>520</v>
      </c>
      <c r="F1451" s="65" t="s">
        <v>521</v>
      </c>
      <c r="G1451" s="65" t="s">
        <v>556</v>
      </c>
      <c r="H1451" s="84">
        <v>1450</v>
      </c>
      <c r="I1451" s="301">
        <v>20562080</v>
      </c>
      <c r="J1451" s="302">
        <v>1690.5</v>
      </c>
      <c r="K1451" s="301">
        <v>5541798</v>
      </c>
      <c r="L1451" s="302">
        <v>1003</v>
      </c>
      <c r="M1451" s="301">
        <v>47448774</v>
      </c>
      <c r="N1451" s="302">
        <v>2675</v>
      </c>
      <c r="O1451" s="301">
        <v>4117710</v>
      </c>
      <c r="P1451" s="302">
        <v>5061</v>
      </c>
      <c r="Q1451" s="301">
        <v>368860</v>
      </c>
      <c r="R1451" s="302">
        <v>2310</v>
      </c>
      <c r="S1451" s="301">
        <v>649639</v>
      </c>
      <c r="T1451" s="301">
        <f t="shared" si="22"/>
        <v>14189.5</v>
      </c>
      <c r="U1451" s="303">
        <v>1791</v>
      </c>
    </row>
    <row r="1452" spans="1:21" x14ac:dyDescent="0.25">
      <c r="A1452" s="300">
        <v>800030412</v>
      </c>
      <c r="B1452" s="65" t="s">
        <v>2108</v>
      </c>
      <c r="C1452" s="65" t="s">
        <v>505</v>
      </c>
      <c r="D1452" s="65" t="s">
        <v>506</v>
      </c>
      <c r="E1452" s="65" t="s">
        <v>520</v>
      </c>
      <c r="F1452" s="65" t="s">
        <v>521</v>
      </c>
      <c r="G1452" s="65" t="s">
        <v>556</v>
      </c>
      <c r="H1452" s="296">
        <v>1451</v>
      </c>
      <c r="I1452" s="301">
        <v>20557164</v>
      </c>
      <c r="J1452" s="302">
        <v>1478.5</v>
      </c>
      <c r="K1452" s="301">
        <v>6612170</v>
      </c>
      <c r="L1452" s="302">
        <v>1781</v>
      </c>
      <c r="M1452" s="301">
        <v>25740629</v>
      </c>
      <c r="N1452" s="302">
        <v>1752</v>
      </c>
      <c r="O1452" s="301">
        <v>6759515</v>
      </c>
      <c r="P1452" s="302">
        <v>1138</v>
      </c>
      <c r="Q1452" s="301">
        <v>2592319</v>
      </c>
      <c r="R1452" s="302">
        <v>1379</v>
      </c>
      <c r="S1452" s="301">
        <v>1322826</v>
      </c>
      <c r="T1452" s="301">
        <f t="shared" si="22"/>
        <v>8979.5</v>
      </c>
      <c r="U1452" s="303">
        <v>1121</v>
      </c>
    </row>
    <row r="1453" spans="1:21" x14ac:dyDescent="0.25">
      <c r="A1453" s="300">
        <v>860058979</v>
      </c>
      <c r="B1453" s="65" t="s">
        <v>2109</v>
      </c>
      <c r="C1453" s="65" t="s">
        <v>1227</v>
      </c>
      <c r="D1453" s="65" t="s">
        <v>552</v>
      </c>
      <c r="E1453" s="65" t="s">
        <v>520</v>
      </c>
      <c r="F1453" s="65" t="s">
        <v>521</v>
      </c>
      <c r="G1453" s="65" t="s">
        <v>564</v>
      </c>
      <c r="H1453" s="84">
        <v>1452</v>
      </c>
      <c r="I1453" s="301">
        <v>20526324</v>
      </c>
      <c r="J1453" s="302">
        <v>1575</v>
      </c>
      <c r="K1453" s="301">
        <v>6060891</v>
      </c>
      <c r="L1453" s="302">
        <v>1280</v>
      </c>
      <c r="M1453" s="301">
        <v>36675067</v>
      </c>
      <c r="N1453" s="302">
        <v>1788</v>
      </c>
      <c r="O1453" s="301">
        <v>6601285</v>
      </c>
      <c r="P1453" s="302">
        <v>1605</v>
      </c>
      <c r="Q1453" s="301">
        <v>1731856</v>
      </c>
      <c r="R1453" s="302">
        <v>930</v>
      </c>
      <c r="S1453" s="301">
        <v>2178883</v>
      </c>
      <c r="T1453" s="301">
        <f t="shared" si="22"/>
        <v>8630</v>
      </c>
      <c r="U1453" s="303">
        <v>1073</v>
      </c>
    </row>
    <row r="1454" spans="1:21" x14ac:dyDescent="0.25">
      <c r="A1454" s="300">
        <v>800000276</v>
      </c>
      <c r="B1454" s="65" t="s">
        <v>2110</v>
      </c>
      <c r="C1454" s="65" t="s">
        <v>732</v>
      </c>
      <c r="D1454" s="65" t="s">
        <v>733</v>
      </c>
      <c r="E1454" s="65" t="s">
        <v>520</v>
      </c>
      <c r="F1454" s="65" t="s">
        <v>521</v>
      </c>
      <c r="G1454" s="65" t="s">
        <v>926</v>
      </c>
      <c r="H1454" s="296">
        <v>1453</v>
      </c>
      <c r="I1454" s="301">
        <v>20467172</v>
      </c>
      <c r="J1454" s="302">
        <v>1157</v>
      </c>
      <c r="K1454" s="301">
        <v>9218265</v>
      </c>
      <c r="L1454" s="302">
        <v>976</v>
      </c>
      <c r="M1454" s="301">
        <v>48945109</v>
      </c>
      <c r="N1454" s="302">
        <v>1236</v>
      </c>
      <c r="O1454" s="301">
        <v>9446721</v>
      </c>
      <c r="P1454" s="302">
        <v>2100</v>
      </c>
      <c r="Q1454" s="301">
        <v>1265587</v>
      </c>
      <c r="R1454" s="302">
        <v>1766</v>
      </c>
      <c r="S1454" s="301">
        <v>950278</v>
      </c>
      <c r="T1454" s="301">
        <f t="shared" si="22"/>
        <v>8688</v>
      </c>
      <c r="U1454" s="303">
        <v>1084</v>
      </c>
    </row>
    <row r="1455" spans="1:21" x14ac:dyDescent="0.25">
      <c r="A1455" s="300">
        <v>817000725</v>
      </c>
      <c r="B1455" s="65" t="s">
        <v>2111</v>
      </c>
      <c r="C1455" s="65" t="s">
        <v>1973</v>
      </c>
      <c r="D1455" s="65" t="s">
        <v>714</v>
      </c>
      <c r="E1455" s="65" t="s">
        <v>520</v>
      </c>
      <c r="F1455" s="65" t="s">
        <v>521</v>
      </c>
      <c r="G1455" s="65" t="s">
        <v>564</v>
      </c>
      <c r="H1455" s="84">
        <v>1454</v>
      </c>
      <c r="I1455" s="301">
        <v>20458455</v>
      </c>
      <c r="J1455" s="302">
        <v>637</v>
      </c>
      <c r="K1455" s="301">
        <v>20166988</v>
      </c>
      <c r="L1455" s="302">
        <v>1732</v>
      </c>
      <c r="M1455" s="301">
        <v>26589131</v>
      </c>
      <c r="N1455" s="302">
        <v>4975</v>
      </c>
      <c r="O1455" s="301">
        <v>1922038</v>
      </c>
      <c r="P1455" s="302">
        <v>3077</v>
      </c>
      <c r="Q1455" s="301">
        <v>754141</v>
      </c>
      <c r="R1455" s="302">
        <v>4239</v>
      </c>
      <c r="S1455" s="301">
        <v>271712</v>
      </c>
      <c r="T1455" s="301">
        <f t="shared" si="22"/>
        <v>16114</v>
      </c>
      <c r="U1455" s="303">
        <v>2047</v>
      </c>
    </row>
    <row r="1456" spans="1:21" x14ac:dyDescent="0.25">
      <c r="A1456" s="300">
        <v>860508936</v>
      </c>
      <c r="B1456" s="65" t="s">
        <v>2112</v>
      </c>
      <c r="C1456" s="65" t="s">
        <v>511</v>
      </c>
      <c r="D1456" s="65" t="s">
        <v>511</v>
      </c>
      <c r="E1456" s="65" t="s">
        <v>520</v>
      </c>
      <c r="F1456" s="65" t="s">
        <v>521</v>
      </c>
      <c r="G1456" s="65" t="s">
        <v>556</v>
      </c>
      <c r="H1456" s="296">
        <v>1455</v>
      </c>
      <c r="I1456" s="301">
        <v>20431986</v>
      </c>
      <c r="J1456" s="302">
        <v>1636.5</v>
      </c>
      <c r="K1456" s="301">
        <v>5786392</v>
      </c>
      <c r="L1456" s="302">
        <v>1979</v>
      </c>
      <c r="M1456" s="301">
        <v>23017458</v>
      </c>
      <c r="N1456" s="302">
        <v>1516</v>
      </c>
      <c r="O1456" s="301">
        <v>7806670</v>
      </c>
      <c r="P1456" s="302">
        <v>4164</v>
      </c>
      <c r="Q1456" s="301">
        <v>492682</v>
      </c>
      <c r="R1456" s="302">
        <v>2538</v>
      </c>
      <c r="S1456" s="301">
        <v>577662</v>
      </c>
      <c r="T1456" s="301">
        <f t="shared" si="22"/>
        <v>13288.5</v>
      </c>
      <c r="U1456" s="303">
        <v>1657</v>
      </c>
    </row>
    <row r="1457" spans="1:21" x14ac:dyDescent="0.25">
      <c r="A1457" s="300">
        <v>890908493</v>
      </c>
      <c r="B1457" s="65" t="s">
        <v>2113</v>
      </c>
      <c r="C1457" s="65" t="s">
        <v>580</v>
      </c>
      <c r="D1457" s="65" t="s">
        <v>506</v>
      </c>
      <c r="E1457" s="65" t="s">
        <v>520</v>
      </c>
      <c r="F1457" s="65" t="s">
        <v>521</v>
      </c>
      <c r="G1457" s="65" t="s">
        <v>525</v>
      </c>
      <c r="H1457" s="84">
        <v>1456</v>
      </c>
      <c r="I1457" s="301">
        <v>20413739</v>
      </c>
      <c r="J1457" s="302">
        <v>1017</v>
      </c>
      <c r="K1457" s="301">
        <v>10973184</v>
      </c>
      <c r="L1457" s="302">
        <v>1244</v>
      </c>
      <c r="M1457" s="301">
        <v>38000163</v>
      </c>
      <c r="N1457" s="302">
        <v>906</v>
      </c>
      <c r="O1457" s="301">
        <v>13021279</v>
      </c>
      <c r="P1457" s="302">
        <v>1382</v>
      </c>
      <c r="Q1457" s="301">
        <v>2053417</v>
      </c>
      <c r="R1457" s="302">
        <v>4259</v>
      </c>
      <c r="S1457" s="301">
        <v>270273</v>
      </c>
      <c r="T1457" s="301">
        <f t="shared" si="22"/>
        <v>10264</v>
      </c>
      <c r="U1457" s="303">
        <v>1286</v>
      </c>
    </row>
    <row r="1458" spans="1:21" x14ac:dyDescent="0.25">
      <c r="A1458" s="300">
        <v>830018035</v>
      </c>
      <c r="B1458" s="65" t="s">
        <v>2114</v>
      </c>
      <c r="C1458" s="65" t="s">
        <v>511</v>
      </c>
      <c r="D1458" s="65" t="s">
        <v>511</v>
      </c>
      <c r="E1458" s="65" t="s">
        <v>520</v>
      </c>
      <c r="F1458" s="65" t="s">
        <v>521</v>
      </c>
      <c r="G1458" s="65" t="s">
        <v>528</v>
      </c>
      <c r="H1458" s="296">
        <v>1457</v>
      </c>
      <c r="I1458" s="301">
        <v>20397280</v>
      </c>
      <c r="J1458" s="302">
        <v>2432.5</v>
      </c>
      <c r="K1458" s="301">
        <v>3217522</v>
      </c>
      <c r="L1458" s="302">
        <v>779</v>
      </c>
      <c r="M1458" s="301">
        <v>61675412</v>
      </c>
      <c r="N1458" s="302">
        <v>358</v>
      </c>
      <c r="O1458" s="301">
        <v>34542730</v>
      </c>
      <c r="P1458" s="302">
        <v>1982</v>
      </c>
      <c r="Q1458" s="301">
        <v>1354662</v>
      </c>
      <c r="R1458" s="302">
        <v>4989</v>
      </c>
      <c r="S1458" s="301">
        <v>211522</v>
      </c>
      <c r="T1458" s="301">
        <f t="shared" si="22"/>
        <v>11997.5</v>
      </c>
      <c r="U1458" s="303">
        <v>1510</v>
      </c>
    </row>
    <row r="1459" spans="1:21" x14ac:dyDescent="0.25">
      <c r="A1459" s="300">
        <v>860001986</v>
      </c>
      <c r="B1459" s="65" t="s">
        <v>2115</v>
      </c>
      <c r="C1459" s="65" t="s">
        <v>511</v>
      </c>
      <c r="D1459" s="65" t="s">
        <v>511</v>
      </c>
      <c r="E1459" s="65" t="s">
        <v>520</v>
      </c>
      <c r="F1459" s="65" t="s">
        <v>521</v>
      </c>
      <c r="G1459" s="65" t="s">
        <v>624</v>
      </c>
      <c r="H1459" s="84">
        <v>1458</v>
      </c>
      <c r="I1459" s="301">
        <v>20373977</v>
      </c>
      <c r="J1459" s="302">
        <v>1123.5</v>
      </c>
      <c r="K1459" s="301">
        <v>9559040</v>
      </c>
      <c r="L1459" s="302">
        <v>1946</v>
      </c>
      <c r="M1459" s="301">
        <v>23476727</v>
      </c>
      <c r="N1459" s="302">
        <v>538</v>
      </c>
      <c r="O1459" s="301">
        <v>23476727</v>
      </c>
      <c r="P1459" s="302">
        <v>3474</v>
      </c>
      <c r="Q1459" s="301">
        <v>634130</v>
      </c>
      <c r="R1459" s="302">
        <v>7436</v>
      </c>
      <c r="S1459" s="301">
        <v>100426</v>
      </c>
      <c r="T1459" s="301">
        <f t="shared" si="22"/>
        <v>15975.5</v>
      </c>
      <c r="U1459" s="303">
        <v>2035</v>
      </c>
    </row>
    <row r="1460" spans="1:21" x14ac:dyDescent="0.25">
      <c r="A1460" s="300">
        <v>830088756</v>
      </c>
      <c r="B1460" s="65" t="s">
        <v>2116</v>
      </c>
      <c r="C1460" s="65" t="s">
        <v>511</v>
      </c>
      <c r="D1460" s="65" t="s">
        <v>511</v>
      </c>
      <c r="E1460" s="65" t="s">
        <v>520</v>
      </c>
      <c r="F1460" s="65" t="s">
        <v>521</v>
      </c>
      <c r="G1460" s="65" t="s">
        <v>627</v>
      </c>
      <c r="H1460" s="296">
        <v>1459</v>
      </c>
      <c r="I1460" s="301">
        <v>20366725</v>
      </c>
      <c r="J1460" s="302">
        <v>1617</v>
      </c>
      <c r="K1460" s="301">
        <v>5866946</v>
      </c>
      <c r="L1460" s="302">
        <v>9743</v>
      </c>
      <c r="M1460" s="301">
        <v>2373614</v>
      </c>
      <c r="N1460" s="302">
        <v>4207</v>
      </c>
      <c r="O1460" s="301">
        <v>2373614</v>
      </c>
      <c r="P1460" s="302">
        <v>1706</v>
      </c>
      <c r="Q1460" s="301">
        <v>1606704</v>
      </c>
      <c r="R1460" s="302">
        <v>1356</v>
      </c>
      <c r="S1460" s="301">
        <v>1350417</v>
      </c>
      <c r="T1460" s="301">
        <f t="shared" si="22"/>
        <v>20088</v>
      </c>
      <c r="U1460" s="303">
        <v>2558</v>
      </c>
    </row>
    <row r="1461" spans="1:21" x14ac:dyDescent="0.25">
      <c r="A1461" s="300">
        <v>800142014</v>
      </c>
      <c r="B1461" s="65" t="s">
        <v>2117</v>
      </c>
      <c r="C1461" s="65" t="s">
        <v>511</v>
      </c>
      <c r="D1461" s="65" t="s">
        <v>511</v>
      </c>
      <c r="E1461" s="65" t="s">
        <v>520</v>
      </c>
      <c r="F1461" s="65" t="s">
        <v>521</v>
      </c>
      <c r="G1461" s="65" t="s">
        <v>707</v>
      </c>
      <c r="H1461" s="84">
        <v>1460</v>
      </c>
      <c r="I1461" s="301">
        <v>20344243</v>
      </c>
      <c r="J1461" s="302">
        <v>1341.5</v>
      </c>
      <c r="K1461" s="301">
        <v>7562412</v>
      </c>
      <c r="L1461" s="302">
        <v>3031</v>
      </c>
      <c r="M1461" s="301">
        <v>13986698</v>
      </c>
      <c r="N1461" s="302">
        <v>3684</v>
      </c>
      <c r="O1461" s="301">
        <v>2791960</v>
      </c>
      <c r="P1461" s="302">
        <v>1729</v>
      </c>
      <c r="Q1461" s="301">
        <v>1585232</v>
      </c>
      <c r="R1461" s="302">
        <v>1749</v>
      </c>
      <c r="S1461" s="301">
        <v>967974</v>
      </c>
      <c r="T1461" s="301">
        <f t="shared" si="22"/>
        <v>12994.5</v>
      </c>
      <c r="U1461" s="303">
        <v>1627</v>
      </c>
    </row>
    <row r="1462" spans="1:21" x14ac:dyDescent="0.25">
      <c r="A1462" s="300">
        <v>890301868</v>
      </c>
      <c r="B1462" s="65" t="s">
        <v>2118</v>
      </c>
      <c r="C1462" s="65" t="s">
        <v>543</v>
      </c>
      <c r="D1462" s="65" t="s">
        <v>544</v>
      </c>
      <c r="E1462" s="65" t="s">
        <v>520</v>
      </c>
      <c r="F1462" s="65" t="s">
        <v>521</v>
      </c>
      <c r="G1462" s="65" t="s">
        <v>675</v>
      </c>
      <c r="H1462" s="296">
        <v>1461</v>
      </c>
      <c r="I1462" s="301">
        <v>20309421</v>
      </c>
      <c r="J1462" s="302">
        <v>923</v>
      </c>
      <c r="K1462" s="301">
        <v>12445858</v>
      </c>
      <c r="L1462" s="302">
        <v>1747</v>
      </c>
      <c r="M1462" s="301">
        <v>26287802</v>
      </c>
      <c r="N1462" s="302">
        <v>1791</v>
      </c>
      <c r="O1462" s="301">
        <v>6590297</v>
      </c>
      <c r="P1462" s="302">
        <v>1387</v>
      </c>
      <c r="Q1462" s="301">
        <v>2043933</v>
      </c>
      <c r="R1462" s="302">
        <v>843</v>
      </c>
      <c r="S1462" s="301">
        <v>2505932</v>
      </c>
      <c r="T1462" s="301">
        <f t="shared" si="22"/>
        <v>8152</v>
      </c>
      <c r="U1462" s="303">
        <v>1013</v>
      </c>
    </row>
    <row r="1463" spans="1:21" x14ac:dyDescent="0.25">
      <c r="A1463" s="300">
        <v>891408382</v>
      </c>
      <c r="B1463" s="65" t="s">
        <v>2119</v>
      </c>
      <c r="C1463" s="65" t="s">
        <v>2120</v>
      </c>
      <c r="D1463" s="65" t="s">
        <v>781</v>
      </c>
      <c r="E1463" s="65" t="s">
        <v>520</v>
      </c>
      <c r="F1463" s="65" t="s">
        <v>521</v>
      </c>
      <c r="G1463" s="65" t="s">
        <v>694</v>
      </c>
      <c r="H1463" s="84">
        <v>1462</v>
      </c>
      <c r="I1463" s="301">
        <v>20308587</v>
      </c>
      <c r="J1463" s="302">
        <v>1083.5</v>
      </c>
      <c r="K1463" s="301">
        <v>10075598</v>
      </c>
      <c r="L1463" s="302">
        <v>1984</v>
      </c>
      <c r="M1463" s="301">
        <v>22878713</v>
      </c>
      <c r="N1463" s="302">
        <v>3040</v>
      </c>
      <c r="O1463" s="301">
        <v>3511063</v>
      </c>
      <c r="P1463" s="302">
        <v>2184</v>
      </c>
      <c r="Q1463" s="301">
        <v>1204579</v>
      </c>
      <c r="R1463" s="302">
        <v>7020</v>
      </c>
      <c r="S1463" s="301">
        <v>113323</v>
      </c>
      <c r="T1463" s="301">
        <f t="shared" si="22"/>
        <v>16773.5</v>
      </c>
      <c r="U1463" s="303">
        <v>2129</v>
      </c>
    </row>
    <row r="1464" spans="1:21" x14ac:dyDescent="0.25">
      <c r="A1464" s="300">
        <v>830098404</v>
      </c>
      <c r="B1464" s="65" t="s">
        <v>2121</v>
      </c>
      <c r="C1464" s="65" t="s">
        <v>511</v>
      </c>
      <c r="D1464" s="65" t="s">
        <v>511</v>
      </c>
      <c r="E1464" s="65" t="s">
        <v>520</v>
      </c>
      <c r="F1464" s="65" t="s">
        <v>521</v>
      </c>
      <c r="G1464" s="65" t="s">
        <v>724</v>
      </c>
      <c r="H1464" s="296">
        <v>1463</v>
      </c>
      <c r="I1464" s="301">
        <v>20298273</v>
      </c>
      <c r="J1464" s="302">
        <v>1408.5</v>
      </c>
      <c r="K1464" s="301">
        <v>7054847</v>
      </c>
      <c r="L1464" s="302">
        <v>1648</v>
      </c>
      <c r="M1464" s="301">
        <v>28111964</v>
      </c>
      <c r="N1464" s="302">
        <v>1447</v>
      </c>
      <c r="O1464" s="301">
        <v>8084167</v>
      </c>
      <c r="P1464" s="302">
        <v>728</v>
      </c>
      <c r="Q1464" s="301">
        <v>4452593</v>
      </c>
      <c r="R1464" s="302">
        <v>665</v>
      </c>
      <c r="S1464" s="301">
        <v>3435109</v>
      </c>
      <c r="T1464" s="301">
        <f t="shared" si="22"/>
        <v>7359.5</v>
      </c>
      <c r="U1464" s="303">
        <v>914</v>
      </c>
    </row>
    <row r="1465" spans="1:21" x14ac:dyDescent="0.25">
      <c r="A1465" s="300">
        <v>800026404</v>
      </c>
      <c r="B1465" s="65" t="s">
        <v>2122</v>
      </c>
      <c r="C1465" s="65" t="s">
        <v>511</v>
      </c>
      <c r="D1465" s="65" t="s">
        <v>511</v>
      </c>
      <c r="E1465" s="65" t="s">
        <v>520</v>
      </c>
      <c r="F1465" s="65" t="s">
        <v>521</v>
      </c>
      <c r="G1465" s="65" t="s">
        <v>556</v>
      </c>
      <c r="H1465" s="84">
        <v>1464</v>
      </c>
      <c r="I1465" s="301">
        <v>20271459</v>
      </c>
      <c r="J1465" s="302">
        <v>853.5</v>
      </c>
      <c r="K1465" s="301">
        <v>13724681</v>
      </c>
      <c r="L1465" s="302">
        <v>622</v>
      </c>
      <c r="M1465" s="301">
        <v>76573598</v>
      </c>
      <c r="N1465" s="302">
        <v>1199</v>
      </c>
      <c r="O1465" s="301">
        <v>9734243</v>
      </c>
      <c r="P1465" s="302">
        <v>2118</v>
      </c>
      <c r="Q1465" s="301">
        <v>1251491</v>
      </c>
      <c r="R1465" s="302">
        <v>2085</v>
      </c>
      <c r="S1465" s="301">
        <v>762827</v>
      </c>
      <c r="T1465" s="301">
        <f t="shared" si="22"/>
        <v>8341.5</v>
      </c>
      <c r="U1465" s="303">
        <v>1045</v>
      </c>
    </row>
    <row r="1466" spans="1:21" x14ac:dyDescent="0.25">
      <c r="A1466" s="300">
        <v>800084728</v>
      </c>
      <c r="B1466" s="65" t="s">
        <v>2123</v>
      </c>
      <c r="C1466" s="65" t="s">
        <v>511</v>
      </c>
      <c r="D1466" s="65" t="s">
        <v>511</v>
      </c>
      <c r="E1466" s="65" t="s">
        <v>520</v>
      </c>
      <c r="F1466" s="65" t="s">
        <v>521</v>
      </c>
      <c r="G1466" s="65" t="s">
        <v>556</v>
      </c>
      <c r="H1466" s="296">
        <v>1465</v>
      </c>
      <c r="I1466" s="301">
        <v>20235837</v>
      </c>
      <c r="J1466" s="302">
        <v>1572.5</v>
      </c>
      <c r="K1466" s="301">
        <v>6072171</v>
      </c>
      <c r="L1466" s="302">
        <v>545</v>
      </c>
      <c r="M1466" s="301">
        <v>87234832</v>
      </c>
      <c r="N1466" s="302">
        <v>1269</v>
      </c>
      <c r="O1466" s="301">
        <v>9263881</v>
      </c>
      <c r="P1466" s="302">
        <v>4769</v>
      </c>
      <c r="Q1466" s="301">
        <v>404125</v>
      </c>
      <c r="R1466" s="302">
        <v>2343</v>
      </c>
      <c r="S1466" s="301">
        <v>639834</v>
      </c>
      <c r="T1466" s="301">
        <f t="shared" si="22"/>
        <v>11963.5</v>
      </c>
      <c r="U1466" s="303">
        <v>1505</v>
      </c>
    </row>
    <row r="1467" spans="1:21" x14ac:dyDescent="0.25">
      <c r="A1467" s="300">
        <v>800165605</v>
      </c>
      <c r="B1467" s="65" t="s">
        <v>2124</v>
      </c>
      <c r="C1467" s="65" t="s">
        <v>505</v>
      </c>
      <c r="D1467" s="65" t="s">
        <v>506</v>
      </c>
      <c r="E1467" s="65" t="s">
        <v>520</v>
      </c>
      <c r="F1467" s="65" t="s">
        <v>521</v>
      </c>
      <c r="G1467" s="65" t="s">
        <v>509</v>
      </c>
      <c r="H1467" s="84">
        <v>1466</v>
      </c>
      <c r="I1467" s="301">
        <v>20229086</v>
      </c>
      <c r="J1467" s="302">
        <v>962.5</v>
      </c>
      <c r="K1467" s="301">
        <v>11809059</v>
      </c>
      <c r="L1467" s="302">
        <v>8535</v>
      </c>
      <c r="M1467" s="301">
        <v>3103739</v>
      </c>
      <c r="N1467" s="302">
        <v>3363</v>
      </c>
      <c r="O1467" s="301">
        <v>3103739</v>
      </c>
      <c r="P1467" s="302">
        <v>1272</v>
      </c>
      <c r="Q1467" s="301">
        <v>2251596</v>
      </c>
      <c r="R1467" s="302">
        <v>2099</v>
      </c>
      <c r="S1467" s="301">
        <v>756932</v>
      </c>
      <c r="T1467" s="301">
        <f t="shared" si="22"/>
        <v>17697.5</v>
      </c>
      <c r="U1467" s="303">
        <v>2255</v>
      </c>
    </row>
    <row r="1468" spans="1:21" x14ac:dyDescent="0.25">
      <c r="A1468" s="300">
        <v>830020599</v>
      </c>
      <c r="B1468" s="65" t="s">
        <v>2125</v>
      </c>
      <c r="C1468" s="65" t="s">
        <v>511</v>
      </c>
      <c r="D1468" s="65" t="s">
        <v>511</v>
      </c>
      <c r="E1468" s="65" t="s">
        <v>520</v>
      </c>
      <c r="F1468" s="65" t="s">
        <v>521</v>
      </c>
      <c r="G1468" s="65" t="s">
        <v>564</v>
      </c>
      <c r="H1468" s="296">
        <v>1467</v>
      </c>
      <c r="I1468" s="301">
        <v>20221088</v>
      </c>
      <c r="J1468" s="302">
        <v>933.5</v>
      </c>
      <c r="K1468" s="301">
        <v>12268809</v>
      </c>
      <c r="L1468" s="302">
        <v>2707</v>
      </c>
      <c r="M1468" s="301">
        <v>15968137</v>
      </c>
      <c r="N1468" s="302">
        <v>3816</v>
      </c>
      <c r="O1468" s="301">
        <v>2691825</v>
      </c>
      <c r="P1468" s="302">
        <v>1894</v>
      </c>
      <c r="Q1468" s="301">
        <v>1419102</v>
      </c>
      <c r="R1468" s="302">
        <v>691</v>
      </c>
      <c r="S1468" s="301">
        <v>3296894</v>
      </c>
      <c r="T1468" s="301">
        <f t="shared" si="22"/>
        <v>11508.5</v>
      </c>
      <c r="U1468" s="303">
        <v>1436</v>
      </c>
    </row>
    <row r="1469" spans="1:21" x14ac:dyDescent="0.25">
      <c r="A1469" s="300">
        <v>830095563</v>
      </c>
      <c r="B1469" s="65" t="s">
        <v>2126</v>
      </c>
      <c r="C1469" s="65" t="s">
        <v>511</v>
      </c>
      <c r="D1469" s="65" t="s">
        <v>511</v>
      </c>
      <c r="E1469" s="65" t="s">
        <v>520</v>
      </c>
      <c r="F1469" s="65" t="s">
        <v>521</v>
      </c>
      <c r="G1469" s="65" t="s">
        <v>559</v>
      </c>
      <c r="H1469" s="84">
        <v>1468</v>
      </c>
      <c r="I1469" s="301">
        <v>20211316</v>
      </c>
      <c r="J1469" s="302">
        <v>1477.5</v>
      </c>
      <c r="K1469" s="301">
        <v>6616071</v>
      </c>
      <c r="L1469" s="302">
        <v>1386</v>
      </c>
      <c r="M1469" s="301">
        <v>34191002</v>
      </c>
      <c r="N1469" s="302">
        <v>1563</v>
      </c>
      <c r="O1469" s="301">
        <v>7602748</v>
      </c>
      <c r="P1469" s="302">
        <v>556</v>
      </c>
      <c r="Q1469" s="301">
        <v>6097063</v>
      </c>
      <c r="R1469" s="302">
        <v>781</v>
      </c>
      <c r="S1469" s="301">
        <v>2767445</v>
      </c>
      <c r="T1469" s="301">
        <f t="shared" si="22"/>
        <v>7231.5</v>
      </c>
      <c r="U1469" s="303">
        <v>902</v>
      </c>
    </row>
    <row r="1470" spans="1:21" x14ac:dyDescent="0.25">
      <c r="A1470" s="300">
        <v>811010028</v>
      </c>
      <c r="B1470" s="65" t="s">
        <v>2127</v>
      </c>
      <c r="C1470" s="65" t="s">
        <v>505</v>
      </c>
      <c r="D1470" s="65" t="s">
        <v>506</v>
      </c>
      <c r="E1470" s="65" t="s">
        <v>520</v>
      </c>
      <c r="F1470" s="65" t="s">
        <v>521</v>
      </c>
      <c r="G1470" s="65" t="s">
        <v>545</v>
      </c>
      <c r="H1470" s="296">
        <v>1469</v>
      </c>
      <c r="I1470" s="301">
        <v>20184485</v>
      </c>
      <c r="J1470" s="302">
        <v>2038</v>
      </c>
      <c r="K1470" s="301">
        <v>4190832</v>
      </c>
      <c r="L1470" s="302">
        <v>1987</v>
      </c>
      <c r="M1470" s="301">
        <v>22826788</v>
      </c>
      <c r="N1470" s="302">
        <v>2429</v>
      </c>
      <c r="O1470" s="301">
        <v>4627369</v>
      </c>
      <c r="P1470" s="302">
        <v>1553</v>
      </c>
      <c r="Q1470" s="301">
        <v>1791018</v>
      </c>
      <c r="R1470" s="302">
        <v>4414</v>
      </c>
      <c r="S1470" s="301">
        <v>256176</v>
      </c>
      <c r="T1470" s="301">
        <f t="shared" si="22"/>
        <v>13890</v>
      </c>
      <c r="U1470" s="303">
        <v>1748</v>
      </c>
    </row>
    <row r="1471" spans="1:21" x14ac:dyDescent="0.25">
      <c r="A1471" s="300">
        <v>800049527</v>
      </c>
      <c r="B1471" s="65" t="s">
        <v>2128</v>
      </c>
      <c r="C1471" s="65" t="s">
        <v>612</v>
      </c>
      <c r="D1471" s="65" t="s">
        <v>544</v>
      </c>
      <c r="E1471" s="65" t="s">
        <v>520</v>
      </c>
      <c r="F1471" s="65" t="s">
        <v>521</v>
      </c>
      <c r="G1471" s="65" t="s">
        <v>610</v>
      </c>
      <c r="H1471" s="84">
        <v>1470</v>
      </c>
      <c r="I1471" s="301">
        <v>20174115</v>
      </c>
      <c r="J1471" s="302">
        <v>1587</v>
      </c>
      <c r="K1471" s="301">
        <v>6004592</v>
      </c>
      <c r="L1471" s="302">
        <v>1481</v>
      </c>
      <c r="M1471" s="301">
        <v>31697807</v>
      </c>
      <c r="N1471" s="302">
        <v>1237</v>
      </c>
      <c r="O1471" s="301">
        <v>9445057</v>
      </c>
      <c r="P1471" s="302">
        <v>996</v>
      </c>
      <c r="Q1471" s="301">
        <v>3012304</v>
      </c>
      <c r="R1471" s="302">
        <v>1147</v>
      </c>
      <c r="S1471" s="301">
        <v>1639786</v>
      </c>
      <c r="T1471" s="301">
        <f t="shared" si="22"/>
        <v>7918</v>
      </c>
      <c r="U1471" s="303">
        <v>986</v>
      </c>
    </row>
    <row r="1472" spans="1:21" x14ac:dyDescent="0.25">
      <c r="A1472" s="300">
        <v>890936071</v>
      </c>
      <c r="B1472" s="65" t="s">
        <v>2129</v>
      </c>
      <c r="C1472" s="65" t="s">
        <v>2130</v>
      </c>
      <c r="D1472" s="65" t="s">
        <v>506</v>
      </c>
      <c r="E1472" s="65" t="s">
        <v>520</v>
      </c>
      <c r="F1472" s="65" t="s">
        <v>521</v>
      </c>
      <c r="G1472" s="65" t="s">
        <v>610</v>
      </c>
      <c r="H1472" s="296">
        <v>1471</v>
      </c>
      <c r="I1472" s="301">
        <v>20162625</v>
      </c>
      <c r="J1472" s="302">
        <v>997</v>
      </c>
      <c r="K1472" s="301">
        <v>11245221</v>
      </c>
      <c r="L1472" s="302">
        <v>1700</v>
      </c>
      <c r="M1472" s="301">
        <v>27111853</v>
      </c>
      <c r="N1472" s="302">
        <v>2077</v>
      </c>
      <c r="O1472" s="301">
        <v>5534106</v>
      </c>
      <c r="P1472" s="302">
        <v>1116</v>
      </c>
      <c r="Q1472" s="301">
        <v>2658038</v>
      </c>
      <c r="R1472" s="302">
        <v>966</v>
      </c>
      <c r="S1472" s="301">
        <v>2055012</v>
      </c>
      <c r="T1472" s="301">
        <f t="shared" si="22"/>
        <v>8327</v>
      </c>
      <c r="U1472" s="303">
        <v>1044</v>
      </c>
    </row>
    <row r="1473" spans="1:21" x14ac:dyDescent="0.25">
      <c r="A1473" s="300">
        <v>830127647</v>
      </c>
      <c r="B1473" s="65" t="s">
        <v>2131</v>
      </c>
      <c r="C1473" s="65" t="s">
        <v>511</v>
      </c>
      <c r="D1473" s="65" t="s">
        <v>511</v>
      </c>
      <c r="E1473" s="65" t="s">
        <v>520</v>
      </c>
      <c r="F1473" s="65" t="s">
        <v>521</v>
      </c>
      <c r="G1473" s="65" t="s">
        <v>528</v>
      </c>
      <c r="H1473" s="84">
        <v>1472</v>
      </c>
      <c r="I1473" s="301">
        <v>20113421</v>
      </c>
      <c r="J1473" s="302">
        <v>3928</v>
      </c>
      <c r="K1473" s="301">
        <v>1574925</v>
      </c>
      <c r="L1473" s="302">
        <v>2312</v>
      </c>
      <c r="M1473" s="301">
        <v>19026337</v>
      </c>
      <c r="N1473" s="302">
        <v>2051</v>
      </c>
      <c r="O1473" s="301">
        <v>5634588</v>
      </c>
      <c r="P1473" s="302">
        <v>1535</v>
      </c>
      <c r="Q1473" s="301">
        <v>1821865</v>
      </c>
      <c r="R1473" s="302">
        <v>3112</v>
      </c>
      <c r="S1473" s="301">
        <v>436467</v>
      </c>
      <c r="T1473" s="301">
        <f t="shared" si="22"/>
        <v>14410</v>
      </c>
      <c r="U1473" s="303">
        <v>1830</v>
      </c>
    </row>
    <row r="1474" spans="1:21" x14ac:dyDescent="0.25">
      <c r="A1474" s="300">
        <v>860527447</v>
      </c>
      <c r="B1474" s="65" t="s">
        <v>2132</v>
      </c>
      <c r="C1474" s="65" t="s">
        <v>511</v>
      </c>
      <c r="D1474" s="65" t="s">
        <v>511</v>
      </c>
      <c r="E1474" s="65" t="s">
        <v>520</v>
      </c>
      <c r="F1474" s="65" t="s">
        <v>521</v>
      </c>
      <c r="G1474" s="65" t="s">
        <v>564</v>
      </c>
      <c r="H1474" s="296">
        <v>1473</v>
      </c>
      <c r="I1474" s="301">
        <v>20110773</v>
      </c>
      <c r="J1474" s="302">
        <v>2221.5</v>
      </c>
      <c r="K1474" s="301">
        <v>3698918</v>
      </c>
      <c r="L1474" s="302">
        <v>1715</v>
      </c>
      <c r="M1474" s="301">
        <v>26892365</v>
      </c>
      <c r="N1474" s="302">
        <v>1967</v>
      </c>
      <c r="O1474" s="301">
        <v>5921429</v>
      </c>
      <c r="P1474" s="302">
        <v>2094</v>
      </c>
      <c r="Q1474" s="301">
        <v>1268711</v>
      </c>
      <c r="R1474" s="302">
        <v>1452</v>
      </c>
      <c r="S1474" s="301">
        <v>1238410</v>
      </c>
      <c r="T1474" s="301">
        <f t="shared" ref="T1474:T1537" si="23">SUM(H1474+J1474+L1474+N1474+P1474+R1474)</f>
        <v>10922.5</v>
      </c>
      <c r="U1474" s="303">
        <v>1369</v>
      </c>
    </row>
    <row r="1475" spans="1:21" x14ac:dyDescent="0.25">
      <c r="A1475" s="300">
        <v>860016310</v>
      </c>
      <c r="B1475" s="65" t="s">
        <v>2133</v>
      </c>
      <c r="C1475" s="65" t="s">
        <v>1001</v>
      </c>
      <c r="D1475" s="65" t="s">
        <v>552</v>
      </c>
      <c r="E1475" s="65" t="s">
        <v>520</v>
      </c>
      <c r="F1475" s="65" t="s">
        <v>521</v>
      </c>
      <c r="G1475" s="65" t="s">
        <v>675</v>
      </c>
      <c r="H1475" s="84">
        <v>1474</v>
      </c>
      <c r="I1475" s="301">
        <v>20098143</v>
      </c>
      <c r="J1475" s="302">
        <v>1055.5</v>
      </c>
      <c r="K1475" s="301">
        <v>10467071</v>
      </c>
      <c r="L1475" s="302">
        <v>1793</v>
      </c>
      <c r="M1475" s="301">
        <v>25542571</v>
      </c>
      <c r="N1475" s="302">
        <v>1287</v>
      </c>
      <c r="O1475" s="301">
        <v>9127590</v>
      </c>
      <c r="P1475" s="302">
        <v>1490</v>
      </c>
      <c r="Q1475" s="301">
        <v>1887510</v>
      </c>
      <c r="R1475" s="302">
        <v>1401</v>
      </c>
      <c r="S1475" s="301">
        <v>1297091</v>
      </c>
      <c r="T1475" s="301">
        <f t="shared" si="23"/>
        <v>8500.5</v>
      </c>
      <c r="U1475" s="303">
        <v>1060</v>
      </c>
    </row>
    <row r="1476" spans="1:21" x14ac:dyDescent="0.25">
      <c r="A1476" s="300">
        <v>890901446</v>
      </c>
      <c r="B1476" s="65" t="s">
        <v>2134</v>
      </c>
      <c r="C1476" s="65" t="s">
        <v>505</v>
      </c>
      <c r="D1476" s="65" t="s">
        <v>506</v>
      </c>
      <c r="E1476" s="65" t="s">
        <v>520</v>
      </c>
      <c r="F1476" s="65" t="s">
        <v>521</v>
      </c>
      <c r="G1476" s="65" t="s">
        <v>525</v>
      </c>
      <c r="H1476" s="296">
        <v>1475</v>
      </c>
      <c r="I1476" s="301">
        <v>20092297</v>
      </c>
      <c r="J1476" s="302">
        <v>675.5</v>
      </c>
      <c r="K1476" s="301">
        <v>18523899</v>
      </c>
      <c r="L1476" s="302">
        <v>3384</v>
      </c>
      <c r="M1476" s="301">
        <v>12334267</v>
      </c>
      <c r="N1476" s="302">
        <v>6354</v>
      </c>
      <c r="O1476" s="301">
        <v>1387447</v>
      </c>
      <c r="P1476" s="302">
        <v>5507</v>
      </c>
      <c r="Q1476" s="301">
        <v>318557</v>
      </c>
      <c r="R1476" s="302">
        <v>821</v>
      </c>
      <c r="S1476" s="301">
        <v>2585677</v>
      </c>
      <c r="T1476" s="301">
        <f t="shared" si="23"/>
        <v>18216.5</v>
      </c>
      <c r="U1476" s="303">
        <v>2321</v>
      </c>
    </row>
    <row r="1477" spans="1:21" x14ac:dyDescent="0.25">
      <c r="A1477" s="300">
        <v>860527960</v>
      </c>
      <c r="B1477" s="65" t="s">
        <v>2135</v>
      </c>
      <c r="C1477" s="65" t="s">
        <v>511</v>
      </c>
      <c r="D1477" s="65" t="s">
        <v>511</v>
      </c>
      <c r="E1477" s="65" t="s">
        <v>520</v>
      </c>
      <c r="F1477" s="65" t="s">
        <v>521</v>
      </c>
      <c r="G1477" s="65" t="s">
        <v>564</v>
      </c>
      <c r="H1477" s="84">
        <v>1476</v>
      </c>
      <c r="I1477" s="301">
        <v>20058504</v>
      </c>
      <c r="J1477" s="302">
        <v>771</v>
      </c>
      <c r="K1477" s="301">
        <v>15659448</v>
      </c>
      <c r="L1477" s="302">
        <v>1325</v>
      </c>
      <c r="M1477" s="301">
        <v>35659650</v>
      </c>
      <c r="N1477" s="302">
        <v>1331</v>
      </c>
      <c r="O1477" s="301">
        <v>8855286</v>
      </c>
      <c r="P1477" s="302">
        <v>659</v>
      </c>
      <c r="Q1477" s="301">
        <v>5009935</v>
      </c>
      <c r="R1477" s="302">
        <v>778</v>
      </c>
      <c r="S1477" s="301">
        <v>2789872</v>
      </c>
      <c r="T1477" s="301">
        <f t="shared" si="23"/>
        <v>6340</v>
      </c>
      <c r="U1477" s="303">
        <v>798</v>
      </c>
    </row>
    <row r="1478" spans="1:21" x14ac:dyDescent="0.25">
      <c r="A1478" s="300">
        <v>830101369</v>
      </c>
      <c r="B1478" s="65" t="s">
        <v>2136</v>
      </c>
      <c r="C1478" s="65" t="s">
        <v>511</v>
      </c>
      <c r="D1478" s="65" t="s">
        <v>511</v>
      </c>
      <c r="E1478" s="65" t="s">
        <v>520</v>
      </c>
      <c r="F1478" s="65" t="s">
        <v>521</v>
      </c>
      <c r="G1478" s="65" t="s">
        <v>624</v>
      </c>
      <c r="H1478" s="296">
        <v>1477</v>
      </c>
      <c r="I1478" s="301">
        <v>20034398</v>
      </c>
      <c r="J1478" s="302">
        <v>1684</v>
      </c>
      <c r="K1478" s="301">
        <v>5571219</v>
      </c>
      <c r="L1478" s="302">
        <v>2902</v>
      </c>
      <c r="M1478" s="301">
        <v>14713521</v>
      </c>
      <c r="N1478" s="302">
        <v>1737</v>
      </c>
      <c r="O1478" s="301">
        <v>6841425</v>
      </c>
      <c r="P1478" s="302">
        <v>4810</v>
      </c>
      <c r="Q1478" s="301">
        <v>399907</v>
      </c>
      <c r="R1478" s="302">
        <v>801</v>
      </c>
      <c r="S1478" s="301">
        <v>2648066</v>
      </c>
      <c r="T1478" s="301">
        <f t="shared" si="23"/>
        <v>13411</v>
      </c>
      <c r="U1478" s="303">
        <v>1672</v>
      </c>
    </row>
    <row r="1479" spans="1:21" x14ac:dyDescent="0.25">
      <c r="A1479" s="300">
        <v>830073570</v>
      </c>
      <c r="B1479" s="65" t="s">
        <v>2137</v>
      </c>
      <c r="C1479" s="65" t="s">
        <v>511</v>
      </c>
      <c r="D1479" s="65" t="s">
        <v>511</v>
      </c>
      <c r="E1479" s="65" t="s">
        <v>520</v>
      </c>
      <c r="F1479" s="65" t="s">
        <v>521</v>
      </c>
      <c r="G1479" s="65" t="s">
        <v>556</v>
      </c>
      <c r="H1479" s="84">
        <v>1478</v>
      </c>
      <c r="I1479" s="301">
        <v>20033329</v>
      </c>
      <c r="J1479" s="302">
        <v>1836.5</v>
      </c>
      <c r="K1479" s="301">
        <v>4964824</v>
      </c>
      <c r="L1479" s="302">
        <v>1265</v>
      </c>
      <c r="M1479" s="301">
        <v>37236488</v>
      </c>
      <c r="N1479" s="302">
        <v>1082</v>
      </c>
      <c r="O1479" s="301">
        <v>10823707</v>
      </c>
      <c r="P1479" s="302">
        <v>909</v>
      </c>
      <c r="Q1479" s="301">
        <v>3384860</v>
      </c>
      <c r="R1479" s="302">
        <v>1302</v>
      </c>
      <c r="S1479" s="301">
        <v>1418510</v>
      </c>
      <c r="T1479" s="301">
        <f t="shared" si="23"/>
        <v>7872.5</v>
      </c>
      <c r="U1479" s="303">
        <v>982</v>
      </c>
    </row>
    <row r="1480" spans="1:21" x14ac:dyDescent="0.25">
      <c r="A1480" s="300">
        <v>890109689</v>
      </c>
      <c r="B1480" s="65" t="s">
        <v>2138</v>
      </c>
      <c r="C1480" s="65" t="s">
        <v>585</v>
      </c>
      <c r="D1480" s="65" t="s">
        <v>586</v>
      </c>
      <c r="E1480" s="65" t="s">
        <v>520</v>
      </c>
      <c r="F1480" s="65" t="s">
        <v>521</v>
      </c>
      <c r="G1480" s="65" t="s">
        <v>564</v>
      </c>
      <c r="H1480" s="296">
        <v>1479</v>
      </c>
      <c r="I1480" s="301">
        <v>20014774</v>
      </c>
      <c r="J1480" s="302">
        <v>709</v>
      </c>
      <c r="K1480" s="301">
        <v>17469484</v>
      </c>
      <c r="L1480" s="302">
        <v>5640</v>
      </c>
      <c r="M1480" s="301">
        <v>6301779</v>
      </c>
      <c r="N1480" s="302">
        <v>2643</v>
      </c>
      <c r="O1480" s="301">
        <v>4162955</v>
      </c>
      <c r="P1480" s="302">
        <v>2367</v>
      </c>
      <c r="Q1480" s="301">
        <v>1071490</v>
      </c>
      <c r="R1480" s="302">
        <v>3639</v>
      </c>
      <c r="S1480" s="301">
        <v>342371</v>
      </c>
      <c r="T1480" s="301">
        <f t="shared" si="23"/>
        <v>16477</v>
      </c>
      <c r="U1480" s="303">
        <v>2098</v>
      </c>
    </row>
    <row r="1481" spans="1:21" x14ac:dyDescent="0.25">
      <c r="A1481" s="300">
        <v>890309496</v>
      </c>
      <c r="B1481" s="65" t="s">
        <v>2139</v>
      </c>
      <c r="C1481" s="65" t="s">
        <v>612</v>
      </c>
      <c r="D1481" s="65" t="s">
        <v>544</v>
      </c>
      <c r="E1481" s="65" t="s">
        <v>507</v>
      </c>
      <c r="F1481" s="65" t="s">
        <v>508</v>
      </c>
      <c r="G1481" s="65" t="s">
        <v>656</v>
      </c>
      <c r="H1481" s="84">
        <v>1480</v>
      </c>
      <c r="I1481" s="301">
        <v>20008826</v>
      </c>
      <c r="J1481" s="302">
        <v>664.5</v>
      </c>
      <c r="K1481" s="301">
        <v>18976843</v>
      </c>
      <c r="L1481" s="302">
        <v>8849</v>
      </c>
      <c r="M1481" s="301">
        <v>2887382</v>
      </c>
      <c r="N1481" s="302">
        <v>5032</v>
      </c>
      <c r="O1481" s="301">
        <v>1897199</v>
      </c>
      <c r="P1481" s="302">
        <v>1859</v>
      </c>
      <c r="Q1481" s="301">
        <v>1458609</v>
      </c>
      <c r="R1481" s="302">
        <v>1926</v>
      </c>
      <c r="S1481" s="301">
        <v>849292</v>
      </c>
      <c r="T1481" s="301">
        <f t="shared" si="23"/>
        <v>19810.5</v>
      </c>
      <c r="U1481" s="303">
        <v>2530</v>
      </c>
    </row>
    <row r="1482" spans="1:21" x14ac:dyDescent="0.25">
      <c r="A1482" s="300">
        <v>890937233</v>
      </c>
      <c r="B1482" s="65" t="s">
        <v>2140</v>
      </c>
      <c r="C1482" s="65" t="s">
        <v>505</v>
      </c>
      <c r="D1482" s="65" t="s">
        <v>506</v>
      </c>
      <c r="E1482" s="65" t="s">
        <v>520</v>
      </c>
      <c r="F1482" s="65" t="s">
        <v>521</v>
      </c>
      <c r="G1482" s="65" t="s">
        <v>603</v>
      </c>
      <c r="H1482" s="296">
        <v>1481</v>
      </c>
      <c r="I1482" s="301">
        <v>19981980</v>
      </c>
      <c r="J1482" s="302">
        <v>827.5</v>
      </c>
      <c r="K1482" s="301">
        <v>14245809</v>
      </c>
      <c r="L1482" s="302">
        <v>3015</v>
      </c>
      <c r="M1482" s="301">
        <v>14079616</v>
      </c>
      <c r="N1482" s="302">
        <v>850</v>
      </c>
      <c r="O1482" s="301">
        <v>14079616</v>
      </c>
      <c r="P1482" s="302">
        <v>2411</v>
      </c>
      <c r="Q1482" s="301">
        <v>1040954</v>
      </c>
      <c r="R1482" s="302">
        <v>1481</v>
      </c>
      <c r="S1482" s="301">
        <v>1194065</v>
      </c>
      <c r="T1482" s="301">
        <f t="shared" si="23"/>
        <v>10065.5</v>
      </c>
      <c r="U1482" s="303">
        <v>1260</v>
      </c>
    </row>
    <row r="1483" spans="1:21" x14ac:dyDescent="0.25">
      <c r="A1483" s="300">
        <v>830021100</v>
      </c>
      <c r="B1483" s="65" t="s">
        <v>2141</v>
      </c>
      <c r="C1483" s="65" t="s">
        <v>899</v>
      </c>
      <c r="D1483" s="65" t="s">
        <v>552</v>
      </c>
      <c r="E1483" s="65" t="s">
        <v>520</v>
      </c>
      <c r="F1483" s="65" t="s">
        <v>521</v>
      </c>
      <c r="G1483" s="65" t="s">
        <v>618</v>
      </c>
      <c r="H1483" s="84">
        <v>1482</v>
      </c>
      <c r="I1483" s="301">
        <v>19974511</v>
      </c>
      <c r="J1483" s="302">
        <v>1255.5</v>
      </c>
      <c r="K1483" s="301">
        <v>8188279</v>
      </c>
      <c r="L1483" s="302">
        <v>2260</v>
      </c>
      <c r="M1483" s="301">
        <v>19508934</v>
      </c>
      <c r="N1483" s="302">
        <v>2370</v>
      </c>
      <c r="O1483" s="301">
        <v>4735704</v>
      </c>
      <c r="P1483" s="302">
        <v>2624</v>
      </c>
      <c r="Q1483" s="301">
        <v>937272</v>
      </c>
      <c r="R1483" s="302">
        <v>6525</v>
      </c>
      <c r="S1483" s="301">
        <v>130653</v>
      </c>
      <c r="T1483" s="301">
        <f t="shared" si="23"/>
        <v>16516.5</v>
      </c>
      <c r="U1483" s="303">
        <v>2102</v>
      </c>
    </row>
    <row r="1484" spans="1:21" x14ac:dyDescent="0.25">
      <c r="A1484" s="300">
        <v>860055558</v>
      </c>
      <c r="B1484" s="65" t="s">
        <v>2142</v>
      </c>
      <c r="C1484" s="65" t="s">
        <v>511</v>
      </c>
      <c r="D1484" s="65" t="s">
        <v>511</v>
      </c>
      <c r="E1484" s="65" t="s">
        <v>520</v>
      </c>
      <c r="F1484" s="65" t="s">
        <v>521</v>
      </c>
      <c r="G1484" s="65" t="s">
        <v>648</v>
      </c>
      <c r="H1484" s="296">
        <v>1483</v>
      </c>
      <c r="I1484" s="301">
        <v>19937977</v>
      </c>
      <c r="J1484" s="302">
        <v>959.5</v>
      </c>
      <c r="K1484" s="301">
        <v>11843691</v>
      </c>
      <c r="L1484" s="302">
        <v>2460</v>
      </c>
      <c r="M1484" s="301">
        <v>17846022</v>
      </c>
      <c r="N1484" s="302">
        <v>3225</v>
      </c>
      <c r="O1484" s="301">
        <v>3270184</v>
      </c>
      <c r="P1484" s="302">
        <v>8190</v>
      </c>
      <c r="Q1484" s="301">
        <v>148966</v>
      </c>
      <c r="R1484" s="302">
        <v>2444</v>
      </c>
      <c r="S1484" s="301">
        <v>611371</v>
      </c>
      <c r="T1484" s="301">
        <f t="shared" si="23"/>
        <v>18761.5</v>
      </c>
      <c r="U1484" s="303">
        <v>2391</v>
      </c>
    </row>
    <row r="1485" spans="1:21" x14ac:dyDescent="0.25">
      <c r="A1485" s="300">
        <v>830129912</v>
      </c>
      <c r="B1485" s="65" t="s">
        <v>2143</v>
      </c>
      <c r="C1485" s="65" t="s">
        <v>2144</v>
      </c>
      <c r="D1485" s="65" t="s">
        <v>511</v>
      </c>
      <c r="E1485" s="65" t="s">
        <v>520</v>
      </c>
      <c r="F1485" s="65" t="s">
        <v>521</v>
      </c>
      <c r="G1485" s="65" t="s">
        <v>556</v>
      </c>
      <c r="H1485" s="84">
        <v>1484</v>
      </c>
      <c r="I1485" s="301">
        <v>19925052</v>
      </c>
      <c r="J1485" s="302">
        <v>653</v>
      </c>
      <c r="K1485" s="301">
        <v>19519905</v>
      </c>
      <c r="L1485" s="302">
        <v>5551</v>
      </c>
      <c r="M1485" s="301">
        <v>6449746</v>
      </c>
      <c r="N1485" s="302">
        <v>1817</v>
      </c>
      <c r="O1485" s="301">
        <v>6449746</v>
      </c>
      <c r="P1485" s="302">
        <v>1656</v>
      </c>
      <c r="Q1485" s="301">
        <v>1659088</v>
      </c>
      <c r="R1485" s="302">
        <v>1189</v>
      </c>
      <c r="S1485" s="301">
        <v>1583958</v>
      </c>
      <c r="T1485" s="301">
        <f t="shared" si="23"/>
        <v>12350</v>
      </c>
      <c r="U1485" s="303">
        <v>1565</v>
      </c>
    </row>
    <row r="1486" spans="1:21" x14ac:dyDescent="0.25">
      <c r="A1486" s="300">
        <v>890402974</v>
      </c>
      <c r="B1486" s="65" t="s">
        <v>2145</v>
      </c>
      <c r="C1486" s="65" t="s">
        <v>620</v>
      </c>
      <c r="D1486" s="65" t="s">
        <v>621</v>
      </c>
      <c r="E1486" s="65" t="s">
        <v>520</v>
      </c>
      <c r="F1486" s="65" t="s">
        <v>521</v>
      </c>
      <c r="G1486" s="65" t="s">
        <v>690</v>
      </c>
      <c r="H1486" s="296">
        <v>1485</v>
      </c>
      <c r="I1486" s="301">
        <v>19883815</v>
      </c>
      <c r="J1486" s="302">
        <v>1321.5</v>
      </c>
      <c r="K1486" s="301">
        <v>7720029</v>
      </c>
      <c r="L1486" s="302">
        <v>1985</v>
      </c>
      <c r="M1486" s="301">
        <v>22861739</v>
      </c>
      <c r="N1486" s="302">
        <v>2166</v>
      </c>
      <c r="O1486" s="301">
        <v>5225413</v>
      </c>
      <c r="P1486" s="302">
        <v>1093</v>
      </c>
      <c r="Q1486" s="301">
        <v>2725254</v>
      </c>
      <c r="R1486" s="302">
        <v>2740</v>
      </c>
      <c r="S1486" s="301">
        <v>516647</v>
      </c>
      <c r="T1486" s="301">
        <f t="shared" si="23"/>
        <v>10790.5</v>
      </c>
      <c r="U1486" s="303">
        <v>1351</v>
      </c>
    </row>
    <row r="1487" spans="1:21" x14ac:dyDescent="0.25">
      <c r="A1487" s="300">
        <v>805005383</v>
      </c>
      <c r="B1487" s="65" t="s">
        <v>2146</v>
      </c>
      <c r="C1487" s="65" t="s">
        <v>547</v>
      </c>
      <c r="D1487" s="65" t="s">
        <v>544</v>
      </c>
      <c r="E1487" s="65" t="s">
        <v>520</v>
      </c>
      <c r="F1487" s="65" t="s">
        <v>521</v>
      </c>
      <c r="G1487" s="65" t="s">
        <v>564</v>
      </c>
      <c r="H1487" s="84">
        <v>1486</v>
      </c>
      <c r="I1487" s="301">
        <v>19873186</v>
      </c>
      <c r="J1487" s="302">
        <v>692.5</v>
      </c>
      <c r="K1487" s="301">
        <v>17929125</v>
      </c>
      <c r="L1487" s="302">
        <v>1713</v>
      </c>
      <c r="M1487" s="301">
        <v>26908877</v>
      </c>
      <c r="N1487" s="302">
        <v>2952</v>
      </c>
      <c r="O1487" s="301">
        <v>3633000</v>
      </c>
      <c r="P1487" s="302">
        <v>1172</v>
      </c>
      <c r="Q1487" s="301">
        <v>2484903</v>
      </c>
      <c r="R1487" s="302">
        <v>5499</v>
      </c>
      <c r="S1487" s="301">
        <v>180611</v>
      </c>
      <c r="T1487" s="301">
        <f t="shared" si="23"/>
        <v>13514.5</v>
      </c>
      <c r="U1487" s="303">
        <v>1687</v>
      </c>
    </row>
    <row r="1488" spans="1:21" x14ac:dyDescent="0.25">
      <c r="A1488" s="300">
        <v>830022721</v>
      </c>
      <c r="B1488" s="65" t="s">
        <v>2147</v>
      </c>
      <c r="C1488" s="65" t="s">
        <v>2148</v>
      </c>
      <c r="D1488" s="65" t="s">
        <v>511</v>
      </c>
      <c r="E1488" s="65" t="s">
        <v>520</v>
      </c>
      <c r="F1488" s="65" t="s">
        <v>521</v>
      </c>
      <c r="G1488" s="65" t="s">
        <v>670</v>
      </c>
      <c r="H1488" s="296">
        <v>1487</v>
      </c>
      <c r="I1488" s="301">
        <v>19854540</v>
      </c>
      <c r="J1488" s="302">
        <v>889.5</v>
      </c>
      <c r="K1488" s="301">
        <v>12921134</v>
      </c>
      <c r="L1488" s="302">
        <v>2216</v>
      </c>
      <c r="M1488" s="301">
        <v>20038251</v>
      </c>
      <c r="N1488" s="302">
        <v>2187</v>
      </c>
      <c r="O1488" s="301">
        <v>5165954</v>
      </c>
      <c r="P1488" s="302">
        <v>2980</v>
      </c>
      <c r="Q1488" s="301">
        <v>792239</v>
      </c>
      <c r="R1488" s="302">
        <v>2852</v>
      </c>
      <c r="S1488" s="301">
        <v>491106</v>
      </c>
      <c r="T1488" s="301">
        <f t="shared" si="23"/>
        <v>12611.5</v>
      </c>
      <c r="U1488" s="303">
        <v>1590</v>
      </c>
    </row>
    <row r="1489" spans="1:21" x14ac:dyDescent="0.25">
      <c r="A1489" s="300">
        <v>860350196</v>
      </c>
      <c r="B1489" s="65" t="s">
        <v>2149</v>
      </c>
      <c r="C1489" s="65" t="s">
        <v>1275</v>
      </c>
      <c r="D1489" s="65" t="s">
        <v>1048</v>
      </c>
      <c r="E1489" s="65" t="s">
        <v>520</v>
      </c>
      <c r="F1489" s="65" t="s">
        <v>521</v>
      </c>
      <c r="G1489" s="65" t="s">
        <v>525</v>
      </c>
      <c r="H1489" s="84">
        <v>1488</v>
      </c>
      <c r="I1489" s="301">
        <v>19841818</v>
      </c>
      <c r="J1489" s="302">
        <v>1279</v>
      </c>
      <c r="K1489" s="301">
        <v>8016984</v>
      </c>
      <c r="L1489" s="302">
        <v>1659</v>
      </c>
      <c r="M1489" s="301">
        <v>27835980</v>
      </c>
      <c r="N1489" s="302">
        <v>2779</v>
      </c>
      <c r="O1489" s="301">
        <v>3911815</v>
      </c>
      <c r="P1489" s="302">
        <v>2676</v>
      </c>
      <c r="Q1489" s="301">
        <v>909880</v>
      </c>
      <c r="R1489" s="302">
        <v>6019</v>
      </c>
      <c r="S1489" s="301">
        <v>152744</v>
      </c>
      <c r="T1489" s="301">
        <f t="shared" si="23"/>
        <v>15900</v>
      </c>
      <c r="U1489" s="303">
        <v>2024</v>
      </c>
    </row>
    <row r="1490" spans="1:21" x14ac:dyDescent="0.25">
      <c r="A1490" s="300">
        <v>890924076</v>
      </c>
      <c r="B1490" s="65" t="s">
        <v>2150</v>
      </c>
      <c r="C1490" s="65" t="s">
        <v>505</v>
      </c>
      <c r="D1490" s="65" t="s">
        <v>506</v>
      </c>
      <c r="E1490" s="65" t="s">
        <v>520</v>
      </c>
      <c r="F1490" s="65" t="s">
        <v>521</v>
      </c>
      <c r="G1490" s="65" t="s">
        <v>509</v>
      </c>
      <c r="H1490" s="296">
        <v>1489</v>
      </c>
      <c r="I1490" s="301">
        <v>19812138</v>
      </c>
      <c r="J1490" s="302">
        <v>1309</v>
      </c>
      <c r="K1490" s="301">
        <v>7812380</v>
      </c>
      <c r="L1490" s="302">
        <v>8924</v>
      </c>
      <c r="M1490" s="301">
        <v>2840142</v>
      </c>
      <c r="N1490" s="302">
        <v>3629</v>
      </c>
      <c r="O1490" s="301">
        <v>2840142</v>
      </c>
      <c r="P1490" s="302">
        <v>1465</v>
      </c>
      <c r="Q1490" s="301">
        <v>1928544</v>
      </c>
      <c r="R1490" s="302">
        <v>3856</v>
      </c>
      <c r="S1490" s="301">
        <v>315105</v>
      </c>
      <c r="T1490" s="301">
        <f t="shared" si="23"/>
        <v>20672</v>
      </c>
      <c r="U1490" s="303">
        <v>2642</v>
      </c>
    </row>
    <row r="1491" spans="1:21" x14ac:dyDescent="0.25">
      <c r="A1491" s="300">
        <v>860063830</v>
      </c>
      <c r="B1491" s="65" t="s">
        <v>2151</v>
      </c>
      <c r="C1491" s="65" t="s">
        <v>511</v>
      </c>
      <c r="D1491" s="65" t="s">
        <v>511</v>
      </c>
      <c r="E1491" s="65" t="s">
        <v>520</v>
      </c>
      <c r="F1491" s="65" t="s">
        <v>521</v>
      </c>
      <c r="G1491" s="65" t="s">
        <v>931</v>
      </c>
      <c r="H1491" s="84">
        <v>1490</v>
      </c>
      <c r="I1491" s="301">
        <v>19810999</v>
      </c>
      <c r="J1491" s="302">
        <v>1604</v>
      </c>
      <c r="K1491" s="301">
        <v>5921162</v>
      </c>
      <c r="L1491" s="302">
        <v>3395</v>
      </c>
      <c r="M1491" s="301">
        <v>12286095</v>
      </c>
      <c r="N1491" s="302">
        <v>3687</v>
      </c>
      <c r="O1491" s="301">
        <v>2791097</v>
      </c>
      <c r="P1491" s="302">
        <v>3182</v>
      </c>
      <c r="Q1491" s="301">
        <v>715474</v>
      </c>
      <c r="R1491" s="302">
        <v>3354</v>
      </c>
      <c r="S1491" s="301">
        <v>386229</v>
      </c>
      <c r="T1491" s="301">
        <f t="shared" si="23"/>
        <v>16712</v>
      </c>
      <c r="U1491" s="303">
        <v>2124</v>
      </c>
    </row>
    <row r="1492" spans="1:21" x14ac:dyDescent="0.25">
      <c r="A1492" s="300">
        <v>830016488</v>
      </c>
      <c r="B1492" s="65" t="s">
        <v>2152</v>
      </c>
      <c r="C1492" s="65" t="s">
        <v>511</v>
      </c>
      <c r="D1492" s="65" t="s">
        <v>511</v>
      </c>
      <c r="E1492" s="65" t="s">
        <v>520</v>
      </c>
      <c r="F1492" s="65" t="s">
        <v>521</v>
      </c>
      <c r="G1492" s="65" t="s">
        <v>564</v>
      </c>
      <c r="H1492" s="296">
        <v>1491</v>
      </c>
      <c r="I1492" s="301">
        <v>19796766</v>
      </c>
      <c r="J1492" s="302">
        <v>1021.5</v>
      </c>
      <c r="K1492" s="301">
        <v>10929408</v>
      </c>
      <c r="L1492" s="302">
        <v>1699</v>
      </c>
      <c r="M1492" s="301">
        <v>27130710</v>
      </c>
      <c r="N1492" s="302">
        <v>1386</v>
      </c>
      <c r="O1492" s="301">
        <v>8446102</v>
      </c>
      <c r="P1492" s="302">
        <v>1234</v>
      </c>
      <c r="Q1492" s="301">
        <v>2325067</v>
      </c>
      <c r="R1492" s="302">
        <v>1375</v>
      </c>
      <c r="S1492" s="301">
        <v>1328309</v>
      </c>
      <c r="T1492" s="301">
        <f t="shared" si="23"/>
        <v>8206.5</v>
      </c>
      <c r="U1492" s="303">
        <v>1025</v>
      </c>
    </row>
    <row r="1493" spans="1:21" x14ac:dyDescent="0.25">
      <c r="A1493" s="300">
        <v>860510826</v>
      </c>
      <c r="B1493" s="65" t="s">
        <v>2153</v>
      </c>
      <c r="C1493" s="65" t="s">
        <v>511</v>
      </c>
      <c r="D1493" s="65" t="s">
        <v>511</v>
      </c>
      <c r="E1493" s="65" t="s">
        <v>520</v>
      </c>
      <c r="F1493" s="65" t="s">
        <v>521</v>
      </c>
      <c r="G1493" s="65" t="s">
        <v>564</v>
      </c>
      <c r="H1493" s="84">
        <v>1492</v>
      </c>
      <c r="I1493" s="301">
        <v>19764471</v>
      </c>
      <c r="J1493" s="302">
        <v>886.5</v>
      </c>
      <c r="K1493" s="301">
        <v>13027374</v>
      </c>
      <c r="L1493" s="302">
        <v>2059</v>
      </c>
      <c r="M1493" s="301">
        <v>21856287</v>
      </c>
      <c r="N1493" s="302">
        <v>1308</v>
      </c>
      <c r="O1493" s="301">
        <v>8963617</v>
      </c>
      <c r="P1493" s="302">
        <v>925</v>
      </c>
      <c r="Q1493" s="301">
        <v>3297485</v>
      </c>
      <c r="R1493" s="302">
        <v>983</v>
      </c>
      <c r="S1493" s="301">
        <v>1998244</v>
      </c>
      <c r="T1493" s="301">
        <f t="shared" si="23"/>
        <v>7653.5</v>
      </c>
      <c r="U1493" s="303">
        <v>958</v>
      </c>
    </row>
    <row r="1494" spans="1:21" x14ac:dyDescent="0.25">
      <c r="A1494" s="300">
        <v>830132323</v>
      </c>
      <c r="B1494" s="65" t="s">
        <v>2154</v>
      </c>
      <c r="C1494" s="65" t="s">
        <v>511</v>
      </c>
      <c r="D1494" s="65" t="s">
        <v>511</v>
      </c>
      <c r="E1494" s="65" t="s">
        <v>520</v>
      </c>
      <c r="F1494" s="65" t="s">
        <v>521</v>
      </c>
      <c r="G1494" s="65" t="s">
        <v>1422</v>
      </c>
      <c r="H1494" s="296">
        <v>1493</v>
      </c>
      <c r="I1494" s="301">
        <v>19717811</v>
      </c>
      <c r="J1494" s="302">
        <v>1917.5</v>
      </c>
      <c r="K1494" s="301">
        <v>4596678</v>
      </c>
      <c r="L1494" s="302">
        <v>731</v>
      </c>
      <c r="M1494" s="301">
        <v>66056277</v>
      </c>
      <c r="N1494" s="302">
        <v>753</v>
      </c>
      <c r="O1494" s="301">
        <v>15846757</v>
      </c>
      <c r="P1494" s="302">
        <v>467</v>
      </c>
      <c r="Q1494" s="301">
        <v>7585213</v>
      </c>
      <c r="R1494" s="302">
        <v>588</v>
      </c>
      <c r="S1494" s="301">
        <v>3965636</v>
      </c>
      <c r="T1494" s="301">
        <f t="shared" si="23"/>
        <v>5949.5</v>
      </c>
      <c r="U1494" s="303">
        <v>754</v>
      </c>
    </row>
    <row r="1495" spans="1:21" x14ac:dyDescent="0.25">
      <c r="A1495" s="300">
        <v>890701491</v>
      </c>
      <c r="B1495" s="65" t="s">
        <v>2155</v>
      </c>
      <c r="C1495" s="65" t="s">
        <v>511</v>
      </c>
      <c r="D1495" s="65" t="s">
        <v>511</v>
      </c>
      <c r="E1495" s="65" t="s">
        <v>520</v>
      </c>
      <c r="F1495" s="65" t="s">
        <v>521</v>
      </c>
      <c r="G1495" s="65" t="s">
        <v>926</v>
      </c>
      <c r="H1495" s="84">
        <v>1494</v>
      </c>
      <c r="I1495" s="301">
        <v>19714798</v>
      </c>
      <c r="J1495" s="302">
        <v>1823.5</v>
      </c>
      <c r="K1495" s="301">
        <v>5007758</v>
      </c>
      <c r="L1495" s="302">
        <v>1831</v>
      </c>
      <c r="M1495" s="301">
        <v>25012503</v>
      </c>
      <c r="N1495" s="302">
        <v>2628</v>
      </c>
      <c r="O1495" s="301">
        <v>4207651</v>
      </c>
      <c r="P1495" s="302">
        <v>4131</v>
      </c>
      <c r="Q1495" s="301">
        <v>499293</v>
      </c>
      <c r="R1495" s="302">
        <v>3489</v>
      </c>
      <c r="S1495" s="301">
        <v>366093</v>
      </c>
      <c r="T1495" s="301">
        <f t="shared" si="23"/>
        <v>15396.5</v>
      </c>
      <c r="U1495" s="303">
        <v>1957</v>
      </c>
    </row>
    <row r="1496" spans="1:21" x14ac:dyDescent="0.25">
      <c r="A1496" s="300">
        <v>892300150</v>
      </c>
      <c r="B1496" s="65" t="s">
        <v>2156</v>
      </c>
      <c r="C1496" s="65" t="s">
        <v>2157</v>
      </c>
      <c r="D1496" s="65" t="s">
        <v>2158</v>
      </c>
      <c r="E1496" s="65" t="s">
        <v>520</v>
      </c>
      <c r="F1496" s="65" t="s">
        <v>521</v>
      </c>
      <c r="G1496" s="65" t="s">
        <v>512</v>
      </c>
      <c r="H1496" s="296">
        <v>1495</v>
      </c>
      <c r="I1496" s="301">
        <v>19712246</v>
      </c>
      <c r="J1496" s="302">
        <v>739</v>
      </c>
      <c r="K1496" s="301">
        <v>16460355</v>
      </c>
      <c r="L1496" s="302">
        <v>2035</v>
      </c>
      <c r="M1496" s="301">
        <v>22118181</v>
      </c>
      <c r="N1496" s="302">
        <v>1049</v>
      </c>
      <c r="O1496" s="301">
        <v>11232594</v>
      </c>
      <c r="P1496" s="302">
        <v>1993</v>
      </c>
      <c r="Q1496" s="301">
        <v>1348763</v>
      </c>
      <c r="R1496" s="302">
        <v>1389</v>
      </c>
      <c r="S1496" s="301">
        <v>1306104</v>
      </c>
      <c r="T1496" s="301">
        <f t="shared" si="23"/>
        <v>8700</v>
      </c>
      <c r="U1496" s="303">
        <v>1089</v>
      </c>
    </row>
    <row r="1497" spans="1:21" x14ac:dyDescent="0.25">
      <c r="A1497" s="300">
        <v>830011060</v>
      </c>
      <c r="B1497" s="65" t="s">
        <v>2159</v>
      </c>
      <c r="C1497" s="65" t="s">
        <v>511</v>
      </c>
      <c r="D1497" s="65" t="s">
        <v>511</v>
      </c>
      <c r="E1497" s="65" t="s">
        <v>520</v>
      </c>
      <c r="F1497" s="65" t="s">
        <v>521</v>
      </c>
      <c r="G1497" s="65" t="s">
        <v>517</v>
      </c>
      <c r="H1497" s="84">
        <v>1496</v>
      </c>
      <c r="I1497" s="301">
        <v>19680698</v>
      </c>
      <c r="J1497" s="302">
        <v>1205.5</v>
      </c>
      <c r="K1497" s="301">
        <v>8711686</v>
      </c>
      <c r="L1497" s="302">
        <v>1805</v>
      </c>
      <c r="M1497" s="301">
        <v>25369626</v>
      </c>
      <c r="N1497" s="302">
        <v>3238</v>
      </c>
      <c r="O1497" s="301">
        <v>3244189</v>
      </c>
      <c r="P1497" s="302">
        <v>1963</v>
      </c>
      <c r="Q1497" s="301">
        <v>1365109</v>
      </c>
      <c r="R1497" s="302">
        <v>2516</v>
      </c>
      <c r="S1497" s="301">
        <v>584157</v>
      </c>
      <c r="T1497" s="301">
        <f t="shared" si="23"/>
        <v>12223.5</v>
      </c>
      <c r="U1497" s="303">
        <v>1542</v>
      </c>
    </row>
    <row r="1498" spans="1:21" x14ac:dyDescent="0.25">
      <c r="A1498" s="300">
        <v>890905022</v>
      </c>
      <c r="B1498" s="65" t="s">
        <v>2160</v>
      </c>
      <c r="C1498" s="65" t="s">
        <v>505</v>
      </c>
      <c r="D1498" s="65" t="s">
        <v>506</v>
      </c>
      <c r="E1498" s="65" t="s">
        <v>520</v>
      </c>
      <c r="F1498" s="65" t="s">
        <v>521</v>
      </c>
      <c r="G1498" s="65" t="s">
        <v>931</v>
      </c>
      <c r="H1498" s="296">
        <v>1497</v>
      </c>
      <c r="I1498" s="301">
        <v>19639675</v>
      </c>
      <c r="J1498" s="302">
        <v>1159.5</v>
      </c>
      <c r="K1498" s="301">
        <v>9181173</v>
      </c>
      <c r="L1498" s="302">
        <v>2864</v>
      </c>
      <c r="M1498" s="301">
        <v>14956930</v>
      </c>
      <c r="N1498" s="302">
        <v>1968</v>
      </c>
      <c r="O1498" s="301">
        <v>5919176</v>
      </c>
      <c r="P1498" s="302">
        <v>1436</v>
      </c>
      <c r="Q1498" s="301">
        <v>1967189</v>
      </c>
      <c r="R1498" s="302">
        <v>1124</v>
      </c>
      <c r="S1498" s="301">
        <v>1695182</v>
      </c>
      <c r="T1498" s="301">
        <f t="shared" si="23"/>
        <v>10048.5</v>
      </c>
      <c r="U1498" s="303">
        <v>1259</v>
      </c>
    </row>
    <row r="1499" spans="1:21" x14ac:dyDescent="0.25">
      <c r="A1499" s="300">
        <v>860059687</v>
      </c>
      <c r="B1499" s="65" t="s">
        <v>2161</v>
      </c>
      <c r="C1499" s="65" t="s">
        <v>511</v>
      </c>
      <c r="D1499" s="65" t="s">
        <v>511</v>
      </c>
      <c r="E1499" s="65" t="s">
        <v>520</v>
      </c>
      <c r="F1499" s="65" t="s">
        <v>736</v>
      </c>
      <c r="G1499" s="65" t="s">
        <v>610</v>
      </c>
      <c r="H1499" s="84">
        <v>1498</v>
      </c>
      <c r="I1499" s="301">
        <v>19611057</v>
      </c>
      <c r="J1499" s="302">
        <v>1274</v>
      </c>
      <c r="K1499" s="301">
        <v>8051918</v>
      </c>
      <c r="L1499" s="302">
        <v>1951</v>
      </c>
      <c r="M1499" s="301">
        <v>23419107</v>
      </c>
      <c r="N1499" s="302">
        <v>1608</v>
      </c>
      <c r="O1499" s="301">
        <v>7350510</v>
      </c>
      <c r="P1499" s="302">
        <v>2488</v>
      </c>
      <c r="Q1499" s="301">
        <v>1005995</v>
      </c>
      <c r="R1499" s="302">
        <v>1908</v>
      </c>
      <c r="S1499" s="301">
        <v>860667</v>
      </c>
      <c r="T1499" s="301">
        <f t="shared" si="23"/>
        <v>10727</v>
      </c>
      <c r="U1499" s="303">
        <v>1346</v>
      </c>
    </row>
    <row r="1500" spans="1:21" x14ac:dyDescent="0.25">
      <c r="A1500" s="300">
        <v>860050650</v>
      </c>
      <c r="B1500" s="65" t="s">
        <v>2162</v>
      </c>
      <c r="C1500" s="65" t="s">
        <v>511</v>
      </c>
      <c r="D1500" s="65" t="s">
        <v>511</v>
      </c>
      <c r="E1500" s="65" t="s">
        <v>520</v>
      </c>
      <c r="F1500" s="65" t="s">
        <v>521</v>
      </c>
      <c r="G1500" s="65" t="s">
        <v>675</v>
      </c>
      <c r="H1500" s="296">
        <v>1499</v>
      </c>
      <c r="I1500" s="301">
        <v>19610160</v>
      </c>
      <c r="J1500" s="302">
        <v>1194.5</v>
      </c>
      <c r="K1500" s="301">
        <v>8837376</v>
      </c>
      <c r="L1500" s="302">
        <v>1923</v>
      </c>
      <c r="M1500" s="301">
        <v>23729823</v>
      </c>
      <c r="N1500" s="302">
        <v>2105</v>
      </c>
      <c r="O1500" s="301">
        <v>5449868</v>
      </c>
      <c r="P1500" s="302">
        <v>3071</v>
      </c>
      <c r="Q1500" s="301">
        <v>757106</v>
      </c>
      <c r="R1500" s="302">
        <v>6823</v>
      </c>
      <c r="S1500" s="301">
        <v>119688</v>
      </c>
      <c r="T1500" s="301">
        <f t="shared" si="23"/>
        <v>16615.5</v>
      </c>
      <c r="U1500" s="303">
        <v>2117</v>
      </c>
    </row>
    <row r="1501" spans="1:21" x14ac:dyDescent="0.25">
      <c r="A1501" s="300">
        <v>860008386</v>
      </c>
      <c r="B1501" s="65" t="s">
        <v>2163</v>
      </c>
      <c r="C1501" s="65" t="s">
        <v>1561</v>
      </c>
      <c r="D1501" s="65" t="s">
        <v>781</v>
      </c>
      <c r="E1501" s="65" t="s">
        <v>520</v>
      </c>
      <c r="F1501" s="65" t="s">
        <v>521</v>
      </c>
      <c r="G1501" s="65" t="s">
        <v>525</v>
      </c>
      <c r="H1501" s="84">
        <v>1500</v>
      </c>
      <c r="I1501" s="301">
        <v>19575691</v>
      </c>
      <c r="J1501" s="302">
        <v>820.5</v>
      </c>
      <c r="K1501" s="301">
        <v>14402546</v>
      </c>
      <c r="L1501" s="302">
        <v>3533</v>
      </c>
      <c r="M1501" s="301">
        <v>11688327</v>
      </c>
      <c r="N1501" s="302">
        <v>3010</v>
      </c>
      <c r="O1501" s="301">
        <v>3544778</v>
      </c>
      <c r="P1501" s="302">
        <v>1674</v>
      </c>
      <c r="Q1501" s="301">
        <v>1635721</v>
      </c>
      <c r="R1501" s="302">
        <v>1854</v>
      </c>
      <c r="S1501" s="301">
        <v>889967</v>
      </c>
      <c r="T1501" s="301">
        <f t="shared" si="23"/>
        <v>12391.5</v>
      </c>
      <c r="U1501" s="303">
        <v>1570</v>
      </c>
    </row>
    <row r="1502" spans="1:21" x14ac:dyDescent="0.25">
      <c r="A1502" s="300">
        <v>860031786</v>
      </c>
      <c r="B1502" s="65" t="s">
        <v>2164</v>
      </c>
      <c r="C1502" s="65" t="s">
        <v>511</v>
      </c>
      <c r="D1502" s="65" t="s">
        <v>511</v>
      </c>
      <c r="E1502" s="65" t="s">
        <v>520</v>
      </c>
      <c r="F1502" s="65" t="s">
        <v>521</v>
      </c>
      <c r="G1502" s="65" t="s">
        <v>610</v>
      </c>
      <c r="H1502" s="296">
        <v>1501</v>
      </c>
      <c r="I1502" s="301">
        <v>19572062</v>
      </c>
      <c r="J1502" s="302">
        <v>1099.5</v>
      </c>
      <c r="K1502" s="301">
        <v>9843147</v>
      </c>
      <c r="L1502" s="302">
        <v>1635</v>
      </c>
      <c r="M1502" s="301">
        <v>28317468</v>
      </c>
      <c r="N1502" s="302">
        <v>1415</v>
      </c>
      <c r="O1502" s="301">
        <v>8253609</v>
      </c>
      <c r="P1502" s="302">
        <v>1770</v>
      </c>
      <c r="Q1502" s="301">
        <v>1541882</v>
      </c>
      <c r="R1502" s="302">
        <v>5050</v>
      </c>
      <c r="S1502" s="301">
        <v>207620</v>
      </c>
      <c r="T1502" s="301">
        <f t="shared" si="23"/>
        <v>12470.5</v>
      </c>
      <c r="U1502" s="303">
        <v>1575</v>
      </c>
    </row>
    <row r="1503" spans="1:21" x14ac:dyDescent="0.25">
      <c r="A1503" s="300">
        <v>860072876</v>
      </c>
      <c r="B1503" s="65" t="s">
        <v>2165</v>
      </c>
      <c r="C1503" s="65" t="s">
        <v>511</v>
      </c>
      <c r="D1503" s="65" t="s">
        <v>511</v>
      </c>
      <c r="E1503" s="65" t="s">
        <v>520</v>
      </c>
      <c r="F1503" s="65" t="s">
        <v>521</v>
      </c>
      <c r="G1503" s="65" t="s">
        <v>931</v>
      </c>
      <c r="H1503" s="84">
        <v>1502</v>
      </c>
      <c r="I1503" s="301">
        <v>19550460</v>
      </c>
      <c r="J1503" s="302">
        <v>1377.5</v>
      </c>
      <c r="K1503" s="301">
        <v>7318321</v>
      </c>
      <c r="L1503" s="302">
        <v>2225</v>
      </c>
      <c r="M1503" s="301">
        <v>19912994</v>
      </c>
      <c r="N1503" s="302">
        <v>2502</v>
      </c>
      <c r="O1503" s="301">
        <v>4475067</v>
      </c>
      <c r="P1503" s="302">
        <v>1621</v>
      </c>
      <c r="Q1503" s="301">
        <v>1708703</v>
      </c>
      <c r="R1503" s="302">
        <v>3268</v>
      </c>
      <c r="S1503" s="301">
        <v>404020</v>
      </c>
      <c r="T1503" s="301">
        <f t="shared" si="23"/>
        <v>12495.5</v>
      </c>
      <c r="U1503" s="303">
        <v>1578</v>
      </c>
    </row>
    <row r="1504" spans="1:21" x14ac:dyDescent="0.25">
      <c r="A1504" s="300">
        <v>830006122</v>
      </c>
      <c r="B1504" s="65" t="s">
        <v>2166</v>
      </c>
      <c r="C1504" s="65" t="s">
        <v>511</v>
      </c>
      <c r="D1504" s="65" t="s">
        <v>511</v>
      </c>
      <c r="E1504" s="65" t="s">
        <v>520</v>
      </c>
      <c r="F1504" s="65" t="s">
        <v>521</v>
      </c>
      <c r="G1504" s="65" t="s">
        <v>594</v>
      </c>
      <c r="H1504" s="296">
        <v>1503</v>
      </c>
      <c r="I1504" s="301">
        <v>19527894</v>
      </c>
      <c r="J1504" s="302">
        <v>819.5</v>
      </c>
      <c r="K1504" s="301">
        <v>14436725</v>
      </c>
      <c r="L1504" s="302">
        <v>5612</v>
      </c>
      <c r="M1504" s="301">
        <v>6341461</v>
      </c>
      <c r="N1504" s="302">
        <v>1849</v>
      </c>
      <c r="O1504" s="301">
        <v>6341461</v>
      </c>
      <c r="P1504" s="302">
        <v>3766</v>
      </c>
      <c r="Q1504" s="301">
        <v>569708</v>
      </c>
      <c r="R1504" s="302">
        <v>5958</v>
      </c>
      <c r="S1504" s="301">
        <v>155714</v>
      </c>
      <c r="T1504" s="301">
        <f t="shared" si="23"/>
        <v>19507.5</v>
      </c>
      <c r="U1504" s="303">
        <v>2494</v>
      </c>
    </row>
    <row r="1505" spans="1:21" x14ac:dyDescent="0.25">
      <c r="A1505" s="300">
        <v>890700056</v>
      </c>
      <c r="B1505" s="65" t="s">
        <v>2167</v>
      </c>
      <c r="C1505" s="65" t="s">
        <v>1017</v>
      </c>
      <c r="D1505" s="65" t="s">
        <v>1018</v>
      </c>
      <c r="E1505" s="65" t="s">
        <v>520</v>
      </c>
      <c r="F1505" s="65" t="s">
        <v>521</v>
      </c>
      <c r="G1505" s="65" t="s">
        <v>656</v>
      </c>
      <c r="H1505" s="84">
        <v>1504</v>
      </c>
      <c r="I1505" s="301">
        <v>19524972</v>
      </c>
      <c r="J1505" s="302">
        <v>707.5</v>
      </c>
      <c r="K1505" s="301">
        <v>17523086</v>
      </c>
      <c r="L1505" s="302">
        <v>5350</v>
      </c>
      <c r="M1505" s="301">
        <v>6789484</v>
      </c>
      <c r="N1505" s="302">
        <v>5737</v>
      </c>
      <c r="O1505" s="301">
        <v>1582978</v>
      </c>
      <c r="P1505" s="302">
        <v>3585</v>
      </c>
      <c r="Q1505" s="301">
        <v>604738</v>
      </c>
      <c r="R1505" s="302">
        <v>2032</v>
      </c>
      <c r="S1505" s="301">
        <v>787836</v>
      </c>
      <c r="T1505" s="301">
        <f t="shared" si="23"/>
        <v>18915.5</v>
      </c>
      <c r="U1505" s="303">
        <v>2419</v>
      </c>
    </row>
    <row r="1506" spans="1:21" x14ac:dyDescent="0.25">
      <c r="A1506" s="300">
        <v>860090365</v>
      </c>
      <c r="B1506" s="65" t="s">
        <v>2168</v>
      </c>
      <c r="C1506" s="65" t="s">
        <v>511</v>
      </c>
      <c r="D1506" s="65" t="s">
        <v>511</v>
      </c>
      <c r="E1506" s="65" t="s">
        <v>520</v>
      </c>
      <c r="F1506" s="65" t="s">
        <v>521</v>
      </c>
      <c r="G1506" s="65" t="s">
        <v>525</v>
      </c>
      <c r="H1506" s="296">
        <v>1505</v>
      </c>
      <c r="I1506" s="301">
        <v>19518288</v>
      </c>
      <c r="J1506" s="302">
        <v>943.5</v>
      </c>
      <c r="K1506" s="301">
        <v>12102370</v>
      </c>
      <c r="L1506" s="302">
        <v>694</v>
      </c>
      <c r="M1506" s="301">
        <v>69321723</v>
      </c>
      <c r="N1506" s="302">
        <v>1629</v>
      </c>
      <c r="O1506" s="301">
        <v>7254436</v>
      </c>
      <c r="P1506" s="302">
        <v>1266</v>
      </c>
      <c r="Q1506" s="301">
        <v>2273835</v>
      </c>
      <c r="R1506" s="302">
        <v>1255</v>
      </c>
      <c r="S1506" s="301">
        <v>1489455</v>
      </c>
      <c r="T1506" s="301">
        <f t="shared" si="23"/>
        <v>7292.5</v>
      </c>
      <c r="U1506" s="303">
        <v>908</v>
      </c>
    </row>
    <row r="1507" spans="1:21" x14ac:dyDescent="0.25">
      <c r="A1507" s="300">
        <v>890908021</v>
      </c>
      <c r="B1507" s="65" t="s">
        <v>2169</v>
      </c>
      <c r="C1507" s="65" t="s">
        <v>505</v>
      </c>
      <c r="D1507" s="65" t="s">
        <v>506</v>
      </c>
      <c r="E1507" s="65" t="s">
        <v>520</v>
      </c>
      <c r="F1507" s="65" t="s">
        <v>521</v>
      </c>
      <c r="G1507" s="65" t="s">
        <v>525</v>
      </c>
      <c r="H1507" s="84">
        <v>1506</v>
      </c>
      <c r="I1507" s="301">
        <v>19514852</v>
      </c>
      <c r="J1507" s="302">
        <v>970</v>
      </c>
      <c r="K1507" s="301">
        <v>11692838</v>
      </c>
      <c r="L1507" s="302">
        <v>1738</v>
      </c>
      <c r="M1507" s="301">
        <v>26415579</v>
      </c>
      <c r="N1507" s="302">
        <v>1399</v>
      </c>
      <c r="O1507" s="301">
        <v>8390905</v>
      </c>
      <c r="P1507" s="302">
        <v>1464</v>
      </c>
      <c r="Q1507" s="301">
        <v>1929327</v>
      </c>
      <c r="R1507" s="302">
        <v>1859</v>
      </c>
      <c r="S1507" s="301">
        <v>886721</v>
      </c>
      <c r="T1507" s="301">
        <f t="shared" si="23"/>
        <v>8936</v>
      </c>
      <c r="U1507" s="303">
        <v>1122</v>
      </c>
    </row>
    <row r="1508" spans="1:21" x14ac:dyDescent="0.25">
      <c r="A1508" s="300">
        <v>800218155</v>
      </c>
      <c r="B1508" s="65" t="s">
        <v>2170</v>
      </c>
      <c r="C1508" s="65" t="s">
        <v>585</v>
      </c>
      <c r="D1508" s="65" t="s">
        <v>586</v>
      </c>
      <c r="E1508" s="65" t="s">
        <v>520</v>
      </c>
      <c r="F1508" s="65" t="s">
        <v>521</v>
      </c>
      <c r="G1508" s="65" t="s">
        <v>556</v>
      </c>
      <c r="H1508" s="296">
        <v>1507</v>
      </c>
      <c r="I1508" s="301">
        <v>19478573</v>
      </c>
      <c r="J1508" s="302">
        <v>1250</v>
      </c>
      <c r="K1508" s="301">
        <v>8244255</v>
      </c>
      <c r="L1508" s="302">
        <v>549</v>
      </c>
      <c r="M1508" s="301">
        <v>86379891</v>
      </c>
      <c r="N1508" s="302">
        <v>933</v>
      </c>
      <c r="O1508" s="301">
        <v>12734235</v>
      </c>
      <c r="P1508" s="302">
        <v>2772</v>
      </c>
      <c r="Q1508" s="301">
        <v>873067</v>
      </c>
      <c r="R1508" s="302">
        <v>3771</v>
      </c>
      <c r="S1508" s="301">
        <v>324755</v>
      </c>
      <c r="T1508" s="301">
        <f t="shared" si="23"/>
        <v>10782</v>
      </c>
      <c r="U1508" s="303">
        <v>1353</v>
      </c>
    </row>
    <row r="1509" spans="1:21" x14ac:dyDescent="0.25">
      <c r="A1509" s="300">
        <v>860049957</v>
      </c>
      <c r="B1509" s="65" t="s">
        <v>2171</v>
      </c>
      <c r="C1509" s="65" t="s">
        <v>511</v>
      </c>
      <c r="D1509" s="65" t="s">
        <v>511</v>
      </c>
      <c r="E1509" s="65" t="s">
        <v>520</v>
      </c>
      <c r="F1509" s="65" t="s">
        <v>521</v>
      </c>
      <c r="G1509" s="65" t="s">
        <v>564</v>
      </c>
      <c r="H1509" s="84">
        <v>1508</v>
      </c>
      <c r="I1509" s="301">
        <v>19448355</v>
      </c>
      <c r="J1509" s="302">
        <v>953.5</v>
      </c>
      <c r="K1509" s="301">
        <v>11920895</v>
      </c>
      <c r="L1509" s="302">
        <v>1442</v>
      </c>
      <c r="M1509" s="301">
        <v>32882428</v>
      </c>
      <c r="N1509" s="302">
        <v>1407</v>
      </c>
      <c r="O1509" s="301">
        <v>8324447</v>
      </c>
      <c r="P1509" s="302">
        <v>1540</v>
      </c>
      <c r="Q1509" s="301">
        <v>1813041</v>
      </c>
      <c r="R1509" s="302">
        <v>1323</v>
      </c>
      <c r="S1509" s="301">
        <v>1400109</v>
      </c>
      <c r="T1509" s="301">
        <f t="shared" si="23"/>
        <v>8173.5</v>
      </c>
      <c r="U1509" s="303">
        <v>1018</v>
      </c>
    </row>
    <row r="1510" spans="1:21" x14ac:dyDescent="0.25">
      <c r="A1510" s="300">
        <v>860400157</v>
      </c>
      <c r="B1510" s="65" t="s">
        <v>2172</v>
      </c>
      <c r="C1510" s="65" t="s">
        <v>511</v>
      </c>
      <c r="D1510" s="65" t="s">
        <v>511</v>
      </c>
      <c r="E1510" s="65" t="s">
        <v>520</v>
      </c>
      <c r="F1510" s="65" t="s">
        <v>736</v>
      </c>
      <c r="G1510" s="65" t="s">
        <v>564</v>
      </c>
      <c r="H1510" s="296">
        <v>1509</v>
      </c>
      <c r="I1510" s="301">
        <v>19419186</v>
      </c>
      <c r="J1510" s="302">
        <v>2040.5</v>
      </c>
      <c r="K1510" s="301">
        <v>4187320</v>
      </c>
      <c r="L1510" s="302">
        <v>1893</v>
      </c>
      <c r="M1510" s="301">
        <v>24098352</v>
      </c>
      <c r="N1510" s="302">
        <v>1857</v>
      </c>
      <c r="O1510" s="301">
        <v>6317136</v>
      </c>
      <c r="P1510" s="302">
        <v>1261</v>
      </c>
      <c r="Q1510" s="301">
        <v>2287686</v>
      </c>
      <c r="R1510" s="302">
        <v>1991</v>
      </c>
      <c r="S1510" s="301">
        <v>810648</v>
      </c>
      <c r="T1510" s="301">
        <f t="shared" si="23"/>
        <v>10551.5</v>
      </c>
      <c r="U1510" s="303">
        <v>1323</v>
      </c>
    </row>
    <row r="1511" spans="1:21" x14ac:dyDescent="0.25">
      <c r="A1511" s="300">
        <v>860033653</v>
      </c>
      <c r="B1511" s="65" t="s">
        <v>2173</v>
      </c>
      <c r="C1511" s="65" t="s">
        <v>511</v>
      </c>
      <c r="D1511" s="65" t="s">
        <v>511</v>
      </c>
      <c r="E1511" s="65" t="s">
        <v>520</v>
      </c>
      <c r="F1511" s="65" t="s">
        <v>521</v>
      </c>
      <c r="G1511" s="65" t="s">
        <v>564</v>
      </c>
      <c r="H1511" s="84">
        <v>1510</v>
      </c>
      <c r="I1511" s="301">
        <v>19412620</v>
      </c>
      <c r="J1511" s="302">
        <v>883.5</v>
      </c>
      <c r="K1511" s="301">
        <v>13069488</v>
      </c>
      <c r="L1511" s="302">
        <v>2083</v>
      </c>
      <c r="M1511" s="301">
        <v>21546789</v>
      </c>
      <c r="N1511" s="302">
        <v>1299</v>
      </c>
      <c r="O1511" s="301">
        <v>9024208</v>
      </c>
      <c r="P1511" s="302">
        <v>838</v>
      </c>
      <c r="Q1511" s="301">
        <v>3725881</v>
      </c>
      <c r="R1511" s="302">
        <v>950</v>
      </c>
      <c r="S1511" s="301">
        <v>2094068</v>
      </c>
      <c r="T1511" s="301">
        <f t="shared" si="23"/>
        <v>7563.5</v>
      </c>
      <c r="U1511" s="303">
        <v>944</v>
      </c>
    </row>
    <row r="1512" spans="1:21" x14ac:dyDescent="0.25">
      <c r="A1512" s="300">
        <v>811039654</v>
      </c>
      <c r="B1512" s="65" t="s">
        <v>2174</v>
      </c>
      <c r="C1512" s="65" t="s">
        <v>844</v>
      </c>
      <c r="D1512" s="65" t="s">
        <v>506</v>
      </c>
      <c r="E1512" s="65" t="s">
        <v>520</v>
      </c>
      <c r="F1512" s="65" t="s">
        <v>521</v>
      </c>
      <c r="G1512" s="65" t="s">
        <v>648</v>
      </c>
      <c r="H1512" s="296">
        <v>1511</v>
      </c>
      <c r="I1512" s="301">
        <v>19411661</v>
      </c>
      <c r="J1512" s="302">
        <v>3383</v>
      </c>
      <c r="K1512" s="301">
        <v>2018284</v>
      </c>
      <c r="L1512" s="302">
        <v>1834</v>
      </c>
      <c r="M1512" s="301">
        <v>24968364</v>
      </c>
      <c r="N1512" s="302">
        <v>2528</v>
      </c>
      <c r="O1512" s="301">
        <v>4429650</v>
      </c>
      <c r="P1512" s="302">
        <v>1181</v>
      </c>
      <c r="Q1512" s="301">
        <v>2460551</v>
      </c>
      <c r="R1512" s="302">
        <v>1116</v>
      </c>
      <c r="S1512" s="301">
        <v>1711082</v>
      </c>
      <c r="T1512" s="301">
        <f t="shared" si="23"/>
        <v>11553</v>
      </c>
      <c r="U1512" s="303">
        <v>1453</v>
      </c>
    </row>
    <row r="1513" spans="1:21" x14ac:dyDescent="0.25">
      <c r="A1513" s="300">
        <v>800043489</v>
      </c>
      <c r="B1513" s="65" t="s">
        <v>2175</v>
      </c>
      <c r="C1513" s="65" t="s">
        <v>585</v>
      </c>
      <c r="D1513" s="65" t="s">
        <v>586</v>
      </c>
      <c r="E1513" s="65" t="s">
        <v>520</v>
      </c>
      <c r="F1513" s="65" t="s">
        <v>736</v>
      </c>
      <c r="G1513" s="65" t="s">
        <v>668</v>
      </c>
      <c r="H1513" s="84">
        <v>1512</v>
      </c>
      <c r="I1513" s="301">
        <v>19407261</v>
      </c>
      <c r="J1513" s="302">
        <v>1609.5</v>
      </c>
      <c r="K1513" s="301">
        <v>5903690</v>
      </c>
      <c r="L1513" s="302">
        <v>2141</v>
      </c>
      <c r="M1513" s="301">
        <v>20845864</v>
      </c>
      <c r="N1513" s="302">
        <v>3194</v>
      </c>
      <c r="O1513" s="301">
        <v>3310952</v>
      </c>
      <c r="P1513" s="302">
        <v>2383</v>
      </c>
      <c r="Q1513" s="301">
        <v>1058250</v>
      </c>
      <c r="R1513" s="302">
        <v>9545</v>
      </c>
      <c r="S1513" s="301">
        <v>57511</v>
      </c>
      <c r="T1513" s="301">
        <f t="shared" si="23"/>
        <v>20384.5</v>
      </c>
      <c r="U1513" s="303">
        <v>2603</v>
      </c>
    </row>
    <row r="1514" spans="1:21" x14ac:dyDescent="0.25">
      <c r="A1514" s="300">
        <v>891300043</v>
      </c>
      <c r="B1514" s="65" t="s">
        <v>2176</v>
      </c>
      <c r="C1514" s="65" t="s">
        <v>612</v>
      </c>
      <c r="D1514" s="65" t="s">
        <v>544</v>
      </c>
      <c r="E1514" s="65" t="s">
        <v>520</v>
      </c>
      <c r="F1514" s="65" t="s">
        <v>521</v>
      </c>
      <c r="G1514" s="65" t="s">
        <v>605</v>
      </c>
      <c r="H1514" s="296">
        <v>1513</v>
      </c>
      <c r="I1514" s="301">
        <v>19406004</v>
      </c>
      <c r="J1514" s="302">
        <v>1198.5</v>
      </c>
      <c r="K1514" s="301">
        <v>8793587</v>
      </c>
      <c r="L1514" s="302">
        <v>1768</v>
      </c>
      <c r="M1514" s="301">
        <v>25915773</v>
      </c>
      <c r="N1514" s="302">
        <v>1022</v>
      </c>
      <c r="O1514" s="301">
        <v>11566395</v>
      </c>
      <c r="P1514" s="302">
        <v>1159</v>
      </c>
      <c r="Q1514" s="301">
        <v>2526407</v>
      </c>
      <c r="R1514" s="302">
        <v>2172</v>
      </c>
      <c r="S1514" s="301">
        <v>720152</v>
      </c>
      <c r="T1514" s="301">
        <f t="shared" si="23"/>
        <v>8832.5</v>
      </c>
      <c r="U1514" s="303">
        <v>1106</v>
      </c>
    </row>
    <row r="1515" spans="1:21" x14ac:dyDescent="0.25">
      <c r="A1515" s="300">
        <v>802016387</v>
      </c>
      <c r="B1515" s="65" t="s">
        <v>2177</v>
      </c>
      <c r="C1515" s="65" t="s">
        <v>585</v>
      </c>
      <c r="D1515" s="65" t="s">
        <v>586</v>
      </c>
      <c r="E1515" s="65" t="s">
        <v>520</v>
      </c>
      <c r="F1515" s="65" t="s">
        <v>521</v>
      </c>
      <c r="G1515" s="65" t="s">
        <v>931</v>
      </c>
      <c r="H1515" s="84">
        <v>1514</v>
      </c>
      <c r="I1515" s="301">
        <v>19296770</v>
      </c>
      <c r="J1515" s="302">
        <v>1173.5</v>
      </c>
      <c r="K1515" s="301">
        <v>9052915</v>
      </c>
      <c r="L1515" s="302">
        <v>5669</v>
      </c>
      <c r="M1515" s="301">
        <v>6248065</v>
      </c>
      <c r="N1515" s="302">
        <v>3058</v>
      </c>
      <c r="O1515" s="301">
        <v>3487205</v>
      </c>
      <c r="P1515" s="302">
        <v>1210</v>
      </c>
      <c r="Q1515" s="301">
        <v>2369444</v>
      </c>
      <c r="R1515" s="302">
        <v>1246</v>
      </c>
      <c r="S1515" s="301">
        <v>1502980</v>
      </c>
      <c r="T1515" s="301">
        <f t="shared" si="23"/>
        <v>13870.5</v>
      </c>
      <c r="U1515" s="303">
        <v>1750</v>
      </c>
    </row>
    <row r="1516" spans="1:21" x14ac:dyDescent="0.25">
      <c r="A1516" s="300">
        <v>830068537</v>
      </c>
      <c r="B1516" s="65" t="s">
        <v>2178</v>
      </c>
      <c r="C1516" s="65" t="s">
        <v>511</v>
      </c>
      <c r="D1516" s="65" t="s">
        <v>511</v>
      </c>
      <c r="E1516" s="65" t="s">
        <v>520</v>
      </c>
      <c r="F1516" s="65" t="s">
        <v>521</v>
      </c>
      <c r="G1516" s="65" t="s">
        <v>522</v>
      </c>
      <c r="H1516" s="296">
        <v>1515</v>
      </c>
      <c r="I1516" s="301">
        <v>19273987</v>
      </c>
      <c r="J1516" s="302">
        <v>1853</v>
      </c>
      <c r="K1516" s="301">
        <v>4893205</v>
      </c>
      <c r="L1516" s="302">
        <v>1309</v>
      </c>
      <c r="M1516" s="301">
        <v>36155872</v>
      </c>
      <c r="N1516" s="302">
        <v>2817</v>
      </c>
      <c r="O1516" s="301">
        <v>3845540</v>
      </c>
      <c r="P1516" s="302">
        <v>1797</v>
      </c>
      <c r="Q1516" s="301">
        <v>1510535</v>
      </c>
      <c r="R1516" s="302">
        <v>2788</v>
      </c>
      <c r="S1516" s="301">
        <v>507411</v>
      </c>
      <c r="T1516" s="301">
        <f t="shared" si="23"/>
        <v>12079</v>
      </c>
      <c r="U1516" s="303">
        <v>1528</v>
      </c>
    </row>
    <row r="1517" spans="1:21" x14ac:dyDescent="0.25">
      <c r="A1517" s="300">
        <v>890401198</v>
      </c>
      <c r="B1517" s="65" t="s">
        <v>2179</v>
      </c>
      <c r="C1517" s="65" t="s">
        <v>620</v>
      </c>
      <c r="D1517" s="65" t="s">
        <v>621</v>
      </c>
      <c r="E1517" s="65" t="s">
        <v>520</v>
      </c>
      <c r="F1517" s="65" t="s">
        <v>521</v>
      </c>
      <c r="G1517" s="65" t="s">
        <v>627</v>
      </c>
      <c r="H1517" s="84">
        <v>1516</v>
      </c>
      <c r="I1517" s="301">
        <v>19262330</v>
      </c>
      <c r="J1517" s="302">
        <v>800.5</v>
      </c>
      <c r="K1517" s="301">
        <v>14890171</v>
      </c>
      <c r="L1517" s="302">
        <v>9616</v>
      </c>
      <c r="M1517" s="301">
        <v>2443947</v>
      </c>
      <c r="N1517" s="302">
        <v>4106</v>
      </c>
      <c r="O1517" s="301">
        <v>2441769</v>
      </c>
      <c r="P1517" s="302">
        <v>2655</v>
      </c>
      <c r="Q1517" s="301">
        <v>923480</v>
      </c>
      <c r="R1517" s="302">
        <v>3508</v>
      </c>
      <c r="S1517" s="301">
        <v>362214</v>
      </c>
      <c r="T1517" s="301">
        <f t="shared" si="23"/>
        <v>22201.5</v>
      </c>
      <c r="U1517" s="303">
        <v>2855</v>
      </c>
    </row>
    <row r="1518" spans="1:21" x14ac:dyDescent="0.25">
      <c r="A1518" s="300">
        <v>860039615</v>
      </c>
      <c r="B1518" s="65" t="s">
        <v>2180</v>
      </c>
      <c r="C1518" s="65" t="s">
        <v>511</v>
      </c>
      <c r="D1518" s="65" t="s">
        <v>511</v>
      </c>
      <c r="E1518" s="65" t="s">
        <v>520</v>
      </c>
      <c r="F1518" s="65" t="s">
        <v>521</v>
      </c>
      <c r="G1518" s="65" t="s">
        <v>528</v>
      </c>
      <c r="H1518" s="296">
        <v>1517</v>
      </c>
      <c r="I1518" s="301">
        <v>19259552</v>
      </c>
      <c r="J1518" s="302">
        <v>875.5</v>
      </c>
      <c r="K1518" s="301">
        <v>13310135</v>
      </c>
      <c r="L1518" s="302">
        <v>2287</v>
      </c>
      <c r="M1518" s="301">
        <v>19279495</v>
      </c>
      <c r="N1518" s="302">
        <v>992</v>
      </c>
      <c r="O1518" s="301">
        <v>11897438</v>
      </c>
      <c r="P1518" s="302">
        <v>2374</v>
      </c>
      <c r="Q1518" s="301">
        <v>1067372</v>
      </c>
      <c r="R1518" s="302">
        <v>1353</v>
      </c>
      <c r="S1518" s="301">
        <v>1355402</v>
      </c>
      <c r="T1518" s="301">
        <f t="shared" si="23"/>
        <v>9398.5</v>
      </c>
      <c r="U1518" s="303">
        <v>1184</v>
      </c>
    </row>
    <row r="1519" spans="1:21" x14ac:dyDescent="0.25">
      <c r="A1519" s="300">
        <v>860049210</v>
      </c>
      <c r="B1519" s="65" t="s">
        <v>2181</v>
      </c>
      <c r="C1519" s="65" t="s">
        <v>511</v>
      </c>
      <c r="D1519" s="65" t="s">
        <v>511</v>
      </c>
      <c r="E1519" s="65" t="s">
        <v>520</v>
      </c>
      <c r="F1519" s="65" t="s">
        <v>521</v>
      </c>
      <c r="G1519" s="65" t="s">
        <v>564</v>
      </c>
      <c r="H1519" s="84">
        <v>1518</v>
      </c>
      <c r="I1519" s="301">
        <v>19258613</v>
      </c>
      <c r="J1519" s="302">
        <v>975</v>
      </c>
      <c r="K1519" s="301">
        <v>11631563</v>
      </c>
      <c r="L1519" s="302">
        <v>2034</v>
      </c>
      <c r="M1519" s="301">
        <v>22122306</v>
      </c>
      <c r="N1519" s="302">
        <v>1111</v>
      </c>
      <c r="O1519" s="301">
        <v>10561928</v>
      </c>
      <c r="P1519" s="302">
        <v>858</v>
      </c>
      <c r="Q1519" s="301">
        <v>3604083</v>
      </c>
      <c r="R1519" s="302">
        <v>1085</v>
      </c>
      <c r="S1519" s="301">
        <v>1773551</v>
      </c>
      <c r="T1519" s="301">
        <f t="shared" si="23"/>
        <v>7581</v>
      </c>
      <c r="U1519" s="303">
        <v>950</v>
      </c>
    </row>
    <row r="1520" spans="1:21" x14ac:dyDescent="0.25">
      <c r="A1520" s="300">
        <v>800195190</v>
      </c>
      <c r="B1520" s="65" t="s">
        <v>2182</v>
      </c>
      <c r="C1520" s="65" t="s">
        <v>511</v>
      </c>
      <c r="D1520" s="65" t="s">
        <v>511</v>
      </c>
      <c r="E1520" s="65" t="s">
        <v>520</v>
      </c>
      <c r="F1520" s="65" t="s">
        <v>521</v>
      </c>
      <c r="G1520" s="65" t="s">
        <v>564</v>
      </c>
      <c r="H1520" s="296">
        <v>1519</v>
      </c>
      <c r="I1520" s="301">
        <v>19230796</v>
      </c>
      <c r="J1520" s="302">
        <v>1943</v>
      </c>
      <c r="K1520" s="301">
        <v>4515940</v>
      </c>
      <c r="L1520" s="302">
        <v>672</v>
      </c>
      <c r="M1520" s="301">
        <v>71905348</v>
      </c>
      <c r="N1520" s="302">
        <v>476</v>
      </c>
      <c r="O1520" s="301">
        <v>26302145</v>
      </c>
      <c r="P1520" s="302">
        <v>2435</v>
      </c>
      <c r="Q1520" s="301">
        <v>1033185</v>
      </c>
      <c r="R1520" s="302">
        <v>1960</v>
      </c>
      <c r="S1520" s="301">
        <v>828194</v>
      </c>
      <c r="T1520" s="301">
        <f t="shared" si="23"/>
        <v>9005</v>
      </c>
      <c r="U1520" s="303">
        <v>1131</v>
      </c>
    </row>
    <row r="1521" spans="1:21" x14ac:dyDescent="0.25">
      <c r="A1521" s="300">
        <v>860526290</v>
      </c>
      <c r="B1521" s="65" t="s">
        <v>2183</v>
      </c>
      <c r="C1521" s="65" t="s">
        <v>547</v>
      </c>
      <c r="D1521" s="65" t="s">
        <v>544</v>
      </c>
      <c r="E1521" s="65" t="s">
        <v>520</v>
      </c>
      <c r="F1521" s="65" t="s">
        <v>521</v>
      </c>
      <c r="G1521" s="65" t="s">
        <v>525</v>
      </c>
      <c r="H1521" s="84">
        <v>1520</v>
      </c>
      <c r="I1521" s="301">
        <v>19215957</v>
      </c>
      <c r="J1521" s="302">
        <v>814</v>
      </c>
      <c r="K1521" s="301">
        <v>14546870</v>
      </c>
      <c r="L1521" s="302">
        <v>2307</v>
      </c>
      <c r="M1521" s="301">
        <v>19073594</v>
      </c>
      <c r="N1521" s="302">
        <v>3299</v>
      </c>
      <c r="O1521" s="301">
        <v>3164431</v>
      </c>
      <c r="P1521" s="302">
        <v>2178</v>
      </c>
      <c r="Q1521" s="301">
        <v>1208793</v>
      </c>
      <c r="R1521" s="302">
        <v>1807</v>
      </c>
      <c r="S1521" s="301">
        <v>919441</v>
      </c>
      <c r="T1521" s="301">
        <f t="shared" si="23"/>
        <v>11925</v>
      </c>
      <c r="U1521" s="303">
        <v>1506</v>
      </c>
    </row>
    <row r="1522" spans="1:21" x14ac:dyDescent="0.25">
      <c r="A1522" s="300">
        <v>860518248</v>
      </c>
      <c r="B1522" s="65" t="s">
        <v>2184</v>
      </c>
      <c r="C1522" s="65" t="s">
        <v>511</v>
      </c>
      <c r="D1522" s="65" t="s">
        <v>511</v>
      </c>
      <c r="E1522" s="65" t="s">
        <v>520</v>
      </c>
      <c r="F1522" s="65" t="s">
        <v>736</v>
      </c>
      <c r="G1522" s="65" t="s">
        <v>737</v>
      </c>
      <c r="H1522" s="296">
        <v>1521</v>
      </c>
      <c r="I1522" s="301">
        <v>19209911</v>
      </c>
      <c r="J1522" s="302">
        <v>11391</v>
      </c>
      <c r="K1522" s="301">
        <v>-2998236</v>
      </c>
      <c r="L1522" s="302">
        <v>2430</v>
      </c>
      <c r="M1522" s="301">
        <v>18101610</v>
      </c>
      <c r="N1522" s="302">
        <v>2002</v>
      </c>
      <c r="O1522" s="301">
        <v>5801039</v>
      </c>
      <c r="P1522" s="302">
        <v>1880</v>
      </c>
      <c r="Q1522" s="301">
        <v>1429061</v>
      </c>
      <c r="R1522" s="302">
        <v>2386</v>
      </c>
      <c r="S1522" s="301">
        <v>629197</v>
      </c>
      <c r="T1522" s="301">
        <f t="shared" si="23"/>
        <v>21610</v>
      </c>
      <c r="U1522" s="303">
        <v>2774</v>
      </c>
    </row>
    <row r="1523" spans="1:21" x14ac:dyDescent="0.25">
      <c r="A1523" s="300">
        <v>890900016</v>
      </c>
      <c r="B1523" s="65" t="s">
        <v>2185</v>
      </c>
      <c r="C1523" s="65" t="s">
        <v>505</v>
      </c>
      <c r="D1523" s="65" t="s">
        <v>506</v>
      </c>
      <c r="E1523" s="65" t="s">
        <v>520</v>
      </c>
      <c r="F1523" s="65" t="s">
        <v>521</v>
      </c>
      <c r="G1523" s="65" t="s">
        <v>556</v>
      </c>
      <c r="H1523" s="84">
        <v>1522</v>
      </c>
      <c r="I1523" s="301">
        <v>19204024</v>
      </c>
      <c r="J1523" s="302">
        <v>1127.5</v>
      </c>
      <c r="K1523" s="301">
        <v>9523208</v>
      </c>
      <c r="L1523" s="302">
        <v>1676</v>
      </c>
      <c r="M1523" s="301">
        <v>27565495</v>
      </c>
      <c r="N1523" s="302">
        <v>967</v>
      </c>
      <c r="O1523" s="301">
        <v>12283487</v>
      </c>
      <c r="P1523" s="302">
        <v>1322</v>
      </c>
      <c r="Q1523" s="301">
        <v>2163866</v>
      </c>
      <c r="R1523" s="302">
        <v>1537</v>
      </c>
      <c r="S1523" s="301">
        <v>1142305</v>
      </c>
      <c r="T1523" s="301">
        <f t="shared" si="23"/>
        <v>8151.5</v>
      </c>
      <c r="U1523" s="303">
        <v>1015</v>
      </c>
    </row>
    <row r="1524" spans="1:21" x14ac:dyDescent="0.25">
      <c r="A1524" s="300">
        <v>860065720</v>
      </c>
      <c r="B1524" s="65" t="s">
        <v>2186</v>
      </c>
      <c r="C1524" s="65" t="s">
        <v>511</v>
      </c>
      <c r="D1524" s="65" t="s">
        <v>511</v>
      </c>
      <c r="E1524" s="65" t="s">
        <v>520</v>
      </c>
      <c r="F1524" s="65" t="s">
        <v>521</v>
      </c>
      <c r="G1524" s="65" t="s">
        <v>564</v>
      </c>
      <c r="H1524" s="296">
        <v>1523</v>
      </c>
      <c r="I1524" s="301">
        <v>19090904</v>
      </c>
      <c r="J1524" s="302">
        <v>1110.5</v>
      </c>
      <c r="K1524" s="301">
        <v>9708209</v>
      </c>
      <c r="L1524" s="302">
        <v>1366</v>
      </c>
      <c r="M1524" s="301">
        <v>34610126</v>
      </c>
      <c r="N1524" s="302">
        <v>2375</v>
      </c>
      <c r="O1524" s="301">
        <v>4726010</v>
      </c>
      <c r="P1524" s="302">
        <v>4866</v>
      </c>
      <c r="Q1524" s="301">
        <v>394096</v>
      </c>
      <c r="R1524" s="302">
        <v>1479</v>
      </c>
      <c r="S1524" s="301">
        <v>1197327</v>
      </c>
      <c r="T1524" s="301">
        <f t="shared" si="23"/>
        <v>12719.5</v>
      </c>
      <c r="U1524" s="303">
        <v>1607</v>
      </c>
    </row>
    <row r="1525" spans="1:21" x14ac:dyDescent="0.25">
      <c r="A1525" s="300">
        <v>890105214</v>
      </c>
      <c r="B1525" s="65" t="s">
        <v>2187</v>
      </c>
      <c r="C1525" s="65" t="s">
        <v>585</v>
      </c>
      <c r="D1525" s="65" t="s">
        <v>586</v>
      </c>
      <c r="E1525" s="65" t="s">
        <v>520</v>
      </c>
      <c r="F1525" s="65" t="s">
        <v>521</v>
      </c>
      <c r="G1525" s="65" t="s">
        <v>525</v>
      </c>
      <c r="H1525" s="84">
        <v>1524</v>
      </c>
      <c r="I1525" s="301">
        <v>19077678</v>
      </c>
      <c r="J1525" s="302">
        <v>1016</v>
      </c>
      <c r="K1525" s="301">
        <v>10993010</v>
      </c>
      <c r="L1525" s="302">
        <v>2167</v>
      </c>
      <c r="M1525" s="301">
        <v>20496675</v>
      </c>
      <c r="N1525" s="302">
        <v>1954</v>
      </c>
      <c r="O1525" s="301">
        <v>5961227</v>
      </c>
      <c r="P1525" s="302">
        <v>2232</v>
      </c>
      <c r="Q1525" s="301">
        <v>1162520</v>
      </c>
      <c r="R1525" s="302">
        <v>5470</v>
      </c>
      <c r="S1525" s="301">
        <v>182015</v>
      </c>
      <c r="T1525" s="301">
        <f t="shared" si="23"/>
        <v>14363</v>
      </c>
      <c r="U1525" s="303">
        <v>1829</v>
      </c>
    </row>
    <row r="1526" spans="1:21" x14ac:dyDescent="0.25">
      <c r="A1526" s="300">
        <v>890902091</v>
      </c>
      <c r="B1526" s="65" t="s">
        <v>2188</v>
      </c>
      <c r="C1526" s="65" t="s">
        <v>505</v>
      </c>
      <c r="D1526" s="65" t="s">
        <v>506</v>
      </c>
      <c r="E1526" s="65" t="s">
        <v>520</v>
      </c>
      <c r="F1526" s="65" t="s">
        <v>521</v>
      </c>
      <c r="G1526" s="65" t="s">
        <v>522</v>
      </c>
      <c r="H1526" s="296">
        <v>1525</v>
      </c>
      <c r="I1526" s="301">
        <v>19058296</v>
      </c>
      <c r="J1526" s="302">
        <v>2717</v>
      </c>
      <c r="K1526" s="301">
        <v>2800250</v>
      </c>
      <c r="L1526" s="302">
        <v>193</v>
      </c>
      <c r="M1526" s="301">
        <v>208791312</v>
      </c>
      <c r="N1526" s="302">
        <v>2695</v>
      </c>
      <c r="O1526" s="301">
        <v>4073056</v>
      </c>
      <c r="P1526" s="302">
        <v>2426</v>
      </c>
      <c r="Q1526" s="301">
        <v>1036044</v>
      </c>
      <c r="R1526" s="302">
        <v>5386</v>
      </c>
      <c r="S1526" s="301">
        <v>186128</v>
      </c>
      <c r="T1526" s="301">
        <f t="shared" si="23"/>
        <v>14942</v>
      </c>
      <c r="U1526" s="303">
        <v>1899</v>
      </c>
    </row>
    <row r="1527" spans="1:21" x14ac:dyDescent="0.25">
      <c r="A1527" s="300">
        <v>830513773</v>
      </c>
      <c r="B1527" s="65" t="s">
        <v>2189</v>
      </c>
      <c r="C1527" s="65" t="s">
        <v>585</v>
      </c>
      <c r="D1527" s="65" t="s">
        <v>586</v>
      </c>
      <c r="E1527" s="65" t="s">
        <v>520</v>
      </c>
      <c r="F1527" s="65" t="s">
        <v>521</v>
      </c>
      <c r="G1527" s="65" t="s">
        <v>624</v>
      </c>
      <c r="H1527" s="84">
        <v>1526</v>
      </c>
      <c r="I1527" s="301">
        <v>19045277</v>
      </c>
      <c r="J1527" s="302">
        <v>1660.5</v>
      </c>
      <c r="K1527" s="301">
        <v>5670895</v>
      </c>
      <c r="L1527" s="302">
        <v>1703</v>
      </c>
      <c r="M1527" s="301">
        <v>27064067</v>
      </c>
      <c r="N1527" s="302">
        <v>1852</v>
      </c>
      <c r="O1527" s="301">
        <v>6333445</v>
      </c>
      <c r="P1527" s="302">
        <v>1329</v>
      </c>
      <c r="Q1527" s="301">
        <v>2150744</v>
      </c>
      <c r="R1527" s="302">
        <v>1457</v>
      </c>
      <c r="S1527" s="301">
        <v>1227342</v>
      </c>
      <c r="T1527" s="301">
        <f t="shared" si="23"/>
        <v>9527.5</v>
      </c>
      <c r="U1527" s="303">
        <v>1203</v>
      </c>
    </row>
    <row r="1528" spans="1:21" x14ac:dyDescent="0.25">
      <c r="A1528" s="300">
        <v>860003981</v>
      </c>
      <c r="B1528" s="65" t="s">
        <v>2190</v>
      </c>
      <c r="C1528" s="65" t="s">
        <v>511</v>
      </c>
      <c r="D1528" s="65" t="s">
        <v>511</v>
      </c>
      <c r="E1528" s="65" t="s">
        <v>520</v>
      </c>
      <c r="F1528" s="65" t="s">
        <v>521</v>
      </c>
      <c r="G1528" s="65" t="s">
        <v>564</v>
      </c>
      <c r="H1528" s="296">
        <v>1527</v>
      </c>
      <c r="I1528" s="301">
        <v>19040217</v>
      </c>
      <c r="J1528" s="302">
        <v>1010.5</v>
      </c>
      <c r="K1528" s="301">
        <v>11088632</v>
      </c>
      <c r="L1528" s="302">
        <v>1122</v>
      </c>
      <c r="M1528" s="301">
        <v>42571490</v>
      </c>
      <c r="N1528" s="302">
        <v>2613</v>
      </c>
      <c r="O1528" s="301">
        <v>4236418</v>
      </c>
      <c r="P1528" s="302">
        <v>2049</v>
      </c>
      <c r="Q1528" s="301">
        <v>1303327</v>
      </c>
      <c r="R1528" s="302">
        <v>2421</v>
      </c>
      <c r="S1528" s="301">
        <v>619713</v>
      </c>
      <c r="T1528" s="301">
        <f t="shared" si="23"/>
        <v>10742.5</v>
      </c>
      <c r="U1528" s="303">
        <v>1349</v>
      </c>
    </row>
    <row r="1529" spans="1:21" x14ac:dyDescent="0.25">
      <c r="A1529" s="300">
        <v>890212868</v>
      </c>
      <c r="B1529" s="65" t="s">
        <v>2191</v>
      </c>
      <c r="C1529" s="65" t="s">
        <v>732</v>
      </c>
      <c r="D1529" s="65" t="s">
        <v>733</v>
      </c>
      <c r="E1529" s="65" t="s">
        <v>520</v>
      </c>
      <c r="F1529" s="65" t="s">
        <v>521</v>
      </c>
      <c r="G1529" s="65" t="s">
        <v>525</v>
      </c>
      <c r="H1529" s="84">
        <v>1528</v>
      </c>
      <c r="I1529" s="301">
        <v>19033370</v>
      </c>
      <c r="J1529" s="302">
        <v>729.5</v>
      </c>
      <c r="K1529" s="301">
        <v>16800792</v>
      </c>
      <c r="L1529" s="302">
        <v>2171</v>
      </c>
      <c r="M1529" s="301">
        <v>20462334</v>
      </c>
      <c r="N1529" s="302">
        <v>3710</v>
      </c>
      <c r="O1529" s="301">
        <v>2769254</v>
      </c>
      <c r="P1529" s="302">
        <v>2408</v>
      </c>
      <c r="Q1529" s="301">
        <v>1041516</v>
      </c>
      <c r="R1529" s="302">
        <v>1683</v>
      </c>
      <c r="S1529" s="301">
        <v>1013668</v>
      </c>
      <c r="T1529" s="301">
        <f t="shared" si="23"/>
        <v>12229.5</v>
      </c>
      <c r="U1529" s="303">
        <v>1550</v>
      </c>
    </row>
    <row r="1530" spans="1:21" x14ac:dyDescent="0.25">
      <c r="A1530" s="300">
        <v>860039333</v>
      </c>
      <c r="B1530" s="65" t="s">
        <v>2192</v>
      </c>
      <c r="C1530" s="65" t="s">
        <v>511</v>
      </c>
      <c r="D1530" s="65" t="s">
        <v>511</v>
      </c>
      <c r="E1530" s="65" t="s">
        <v>520</v>
      </c>
      <c r="F1530" s="65" t="s">
        <v>521</v>
      </c>
      <c r="G1530" s="65" t="s">
        <v>528</v>
      </c>
      <c r="H1530" s="296">
        <v>1529</v>
      </c>
      <c r="I1530" s="301">
        <v>19028172</v>
      </c>
      <c r="J1530" s="302">
        <v>1333.5</v>
      </c>
      <c r="K1530" s="301">
        <v>7619481</v>
      </c>
      <c r="L1530" s="302">
        <v>1498</v>
      </c>
      <c r="M1530" s="301">
        <v>31385927</v>
      </c>
      <c r="N1530" s="302">
        <v>1224</v>
      </c>
      <c r="O1530" s="301">
        <v>9529618</v>
      </c>
      <c r="P1530" s="302">
        <v>2091</v>
      </c>
      <c r="Q1530" s="301">
        <v>1270945</v>
      </c>
      <c r="R1530" s="302">
        <v>2084</v>
      </c>
      <c r="S1530" s="301">
        <v>762883</v>
      </c>
      <c r="T1530" s="301">
        <f t="shared" si="23"/>
        <v>9759.5</v>
      </c>
      <c r="U1530" s="303">
        <v>1235</v>
      </c>
    </row>
    <row r="1531" spans="1:21" x14ac:dyDescent="0.25">
      <c r="A1531" s="300">
        <v>860026892</v>
      </c>
      <c r="B1531" s="65" t="s">
        <v>2193</v>
      </c>
      <c r="C1531" s="65" t="s">
        <v>2144</v>
      </c>
      <c r="D1531" s="65" t="s">
        <v>511</v>
      </c>
      <c r="E1531" s="65" t="s">
        <v>520</v>
      </c>
      <c r="F1531" s="65" t="s">
        <v>521</v>
      </c>
      <c r="G1531" s="65" t="s">
        <v>618</v>
      </c>
      <c r="H1531" s="84">
        <v>1530</v>
      </c>
      <c r="I1531" s="301">
        <v>18982654</v>
      </c>
      <c r="J1531" s="302">
        <v>941.5</v>
      </c>
      <c r="K1531" s="301">
        <v>12150086</v>
      </c>
      <c r="L1531" s="302">
        <v>1446</v>
      </c>
      <c r="M1531" s="301">
        <v>32797116</v>
      </c>
      <c r="N1531" s="302">
        <v>1773</v>
      </c>
      <c r="O1531" s="301">
        <v>6693756</v>
      </c>
      <c r="P1531" s="302">
        <v>834</v>
      </c>
      <c r="Q1531" s="301">
        <v>3756034</v>
      </c>
      <c r="R1531" s="302">
        <v>964</v>
      </c>
      <c r="S1531" s="301">
        <v>2056822</v>
      </c>
      <c r="T1531" s="301">
        <f t="shared" si="23"/>
        <v>7488.5</v>
      </c>
      <c r="U1531" s="303">
        <v>935</v>
      </c>
    </row>
    <row r="1532" spans="1:21" x14ac:dyDescent="0.25">
      <c r="A1532" s="300">
        <v>800130684</v>
      </c>
      <c r="B1532" s="65" t="s">
        <v>2194</v>
      </c>
      <c r="C1532" s="65" t="s">
        <v>511</v>
      </c>
      <c r="D1532" s="65" t="s">
        <v>511</v>
      </c>
      <c r="E1532" s="65" t="s">
        <v>520</v>
      </c>
      <c r="F1532" s="65" t="s">
        <v>521</v>
      </c>
      <c r="G1532" s="65" t="s">
        <v>707</v>
      </c>
      <c r="H1532" s="296">
        <v>1531</v>
      </c>
      <c r="I1532" s="301">
        <v>18976555</v>
      </c>
      <c r="J1532" s="302">
        <v>1716</v>
      </c>
      <c r="K1532" s="301">
        <v>5407331</v>
      </c>
      <c r="L1532" s="302">
        <v>4402</v>
      </c>
      <c r="M1532" s="301">
        <v>8914200</v>
      </c>
      <c r="N1532" s="302">
        <v>6973</v>
      </c>
      <c r="O1532" s="301">
        <v>1208582</v>
      </c>
      <c r="P1532" s="302">
        <v>3268</v>
      </c>
      <c r="Q1532" s="301">
        <v>691815</v>
      </c>
      <c r="R1532" s="302">
        <v>3152</v>
      </c>
      <c r="S1532" s="301">
        <v>427878</v>
      </c>
      <c r="T1532" s="301">
        <f t="shared" si="23"/>
        <v>21042</v>
      </c>
      <c r="U1532" s="303">
        <v>2699</v>
      </c>
    </row>
    <row r="1533" spans="1:21" x14ac:dyDescent="0.25">
      <c r="A1533" s="300">
        <v>860001777</v>
      </c>
      <c r="B1533" s="65" t="s">
        <v>2195</v>
      </c>
      <c r="C1533" s="65" t="s">
        <v>511</v>
      </c>
      <c r="D1533" s="65" t="s">
        <v>511</v>
      </c>
      <c r="E1533" s="65" t="s">
        <v>520</v>
      </c>
      <c r="F1533" s="65" t="s">
        <v>521</v>
      </c>
      <c r="G1533" s="65" t="s">
        <v>528</v>
      </c>
      <c r="H1533" s="84">
        <v>1532</v>
      </c>
      <c r="I1533" s="301">
        <v>18971966</v>
      </c>
      <c r="J1533" s="302">
        <v>1023.5</v>
      </c>
      <c r="K1533" s="301">
        <v>10915328</v>
      </c>
      <c r="L1533" s="302">
        <v>1089</v>
      </c>
      <c r="M1533" s="301">
        <v>43479874</v>
      </c>
      <c r="N1533" s="302">
        <v>603</v>
      </c>
      <c r="O1533" s="301">
        <v>20737729</v>
      </c>
      <c r="P1533" s="302">
        <v>1618</v>
      </c>
      <c r="Q1533" s="301">
        <v>1711010</v>
      </c>
      <c r="R1533" s="302">
        <v>1652</v>
      </c>
      <c r="S1533" s="301">
        <v>1035393</v>
      </c>
      <c r="T1533" s="301">
        <f t="shared" si="23"/>
        <v>7517.5</v>
      </c>
      <c r="U1533" s="303">
        <v>940</v>
      </c>
    </row>
    <row r="1534" spans="1:21" x14ac:dyDescent="0.25">
      <c r="A1534" s="300">
        <v>890208788</v>
      </c>
      <c r="B1534" s="65" t="s">
        <v>2196</v>
      </c>
      <c r="C1534" s="65" t="s">
        <v>732</v>
      </c>
      <c r="D1534" s="65" t="s">
        <v>733</v>
      </c>
      <c r="E1534" s="65" t="s">
        <v>520</v>
      </c>
      <c r="F1534" s="65" t="s">
        <v>521</v>
      </c>
      <c r="G1534" s="65" t="s">
        <v>564</v>
      </c>
      <c r="H1534" s="296">
        <v>1533</v>
      </c>
      <c r="I1534" s="301">
        <v>18970764</v>
      </c>
      <c r="J1534" s="302">
        <v>2113.5</v>
      </c>
      <c r="K1534" s="301">
        <v>4002104</v>
      </c>
      <c r="L1534" s="302">
        <v>817</v>
      </c>
      <c r="M1534" s="301">
        <v>58513089</v>
      </c>
      <c r="N1534" s="302">
        <v>1334</v>
      </c>
      <c r="O1534" s="301">
        <v>8835212</v>
      </c>
      <c r="P1534" s="302">
        <v>2223</v>
      </c>
      <c r="Q1534" s="301">
        <v>1168703</v>
      </c>
      <c r="R1534" s="302">
        <v>2442</v>
      </c>
      <c r="S1534" s="301">
        <v>611989</v>
      </c>
      <c r="T1534" s="301">
        <f t="shared" si="23"/>
        <v>10462.5</v>
      </c>
      <c r="U1534" s="303">
        <v>1317</v>
      </c>
    </row>
    <row r="1535" spans="1:21" x14ac:dyDescent="0.25">
      <c r="A1535" s="300">
        <v>890400681</v>
      </c>
      <c r="B1535" s="65" t="s">
        <v>2197</v>
      </c>
      <c r="C1535" s="65" t="s">
        <v>620</v>
      </c>
      <c r="D1535" s="65" t="s">
        <v>621</v>
      </c>
      <c r="E1535" s="65" t="s">
        <v>520</v>
      </c>
      <c r="F1535" s="65" t="s">
        <v>736</v>
      </c>
      <c r="G1535" s="65" t="s">
        <v>690</v>
      </c>
      <c r="H1535" s="84">
        <v>1534</v>
      </c>
      <c r="I1535" s="301">
        <v>18965661</v>
      </c>
      <c r="J1535" s="302">
        <v>5004</v>
      </c>
      <c r="K1535" s="301">
        <v>973394</v>
      </c>
      <c r="L1535" s="302">
        <v>2348</v>
      </c>
      <c r="M1535" s="301">
        <v>18750930</v>
      </c>
      <c r="N1535" s="302">
        <v>3805</v>
      </c>
      <c r="O1535" s="301">
        <v>2697527</v>
      </c>
      <c r="P1535" s="302">
        <v>5653</v>
      </c>
      <c r="Q1535" s="301">
        <v>305733</v>
      </c>
      <c r="R1535" s="302">
        <v>2328</v>
      </c>
      <c r="S1535" s="301">
        <v>644171</v>
      </c>
      <c r="T1535" s="301">
        <f t="shared" si="23"/>
        <v>20672</v>
      </c>
      <c r="U1535" s="303">
        <v>2647</v>
      </c>
    </row>
    <row r="1536" spans="1:21" x14ac:dyDescent="0.25">
      <c r="A1536" s="300">
        <v>800248124</v>
      </c>
      <c r="B1536" s="65" t="s">
        <v>2198</v>
      </c>
      <c r="C1536" s="65" t="s">
        <v>940</v>
      </c>
      <c r="D1536" s="65" t="s">
        <v>941</v>
      </c>
      <c r="E1536" s="65" t="s">
        <v>520</v>
      </c>
      <c r="F1536" s="65" t="s">
        <v>521</v>
      </c>
      <c r="G1536" s="65" t="s">
        <v>564</v>
      </c>
      <c r="H1536" s="296">
        <v>1535</v>
      </c>
      <c r="I1536" s="301">
        <v>18939116</v>
      </c>
      <c r="J1536" s="302">
        <v>2922</v>
      </c>
      <c r="K1536" s="301">
        <v>2525253</v>
      </c>
      <c r="L1536" s="302">
        <v>3394</v>
      </c>
      <c r="M1536" s="301">
        <v>12289313</v>
      </c>
      <c r="N1536" s="302">
        <v>2475</v>
      </c>
      <c r="O1536" s="301">
        <v>4527116</v>
      </c>
      <c r="P1536" s="302">
        <v>2124</v>
      </c>
      <c r="Q1536" s="301">
        <v>1249983</v>
      </c>
      <c r="R1536" s="302">
        <v>5641</v>
      </c>
      <c r="S1536" s="301">
        <v>173083</v>
      </c>
      <c r="T1536" s="301">
        <f t="shared" si="23"/>
        <v>18091</v>
      </c>
      <c r="U1536" s="303">
        <v>2315</v>
      </c>
    </row>
    <row r="1537" spans="1:21" x14ac:dyDescent="0.25">
      <c r="A1537" s="300">
        <v>800106129</v>
      </c>
      <c r="B1537" s="65" t="s">
        <v>2199</v>
      </c>
      <c r="C1537" s="65" t="s">
        <v>2148</v>
      </c>
      <c r="D1537" s="65" t="s">
        <v>511</v>
      </c>
      <c r="E1537" s="65" t="s">
        <v>520</v>
      </c>
      <c r="F1537" s="65" t="s">
        <v>521</v>
      </c>
      <c r="G1537" s="65" t="s">
        <v>627</v>
      </c>
      <c r="H1537" s="84">
        <v>1536</v>
      </c>
      <c r="I1537" s="301">
        <v>18924784</v>
      </c>
      <c r="J1537" s="302">
        <v>690.5</v>
      </c>
      <c r="K1537" s="301">
        <v>17958397</v>
      </c>
      <c r="L1537" s="302">
        <v>10302</v>
      </c>
      <c r="M1537" s="301">
        <v>2081214</v>
      </c>
      <c r="N1537" s="302">
        <v>4661</v>
      </c>
      <c r="O1537" s="301">
        <v>2081214</v>
      </c>
      <c r="P1537" s="302">
        <v>1810</v>
      </c>
      <c r="Q1537" s="301">
        <v>1497006</v>
      </c>
      <c r="R1537" s="302">
        <v>1257</v>
      </c>
      <c r="S1537" s="301">
        <v>1487062</v>
      </c>
      <c r="T1537" s="301">
        <f t="shared" si="23"/>
        <v>20256.5</v>
      </c>
      <c r="U1537" s="303">
        <v>2588</v>
      </c>
    </row>
    <row r="1538" spans="1:21" x14ac:dyDescent="0.25">
      <c r="A1538" s="300">
        <v>860507974</v>
      </c>
      <c r="B1538" s="65" t="s">
        <v>2200</v>
      </c>
      <c r="C1538" s="65" t="s">
        <v>511</v>
      </c>
      <c r="D1538" s="65" t="s">
        <v>511</v>
      </c>
      <c r="E1538" s="65" t="s">
        <v>520</v>
      </c>
      <c r="F1538" s="65" t="s">
        <v>521</v>
      </c>
      <c r="G1538" s="65" t="s">
        <v>813</v>
      </c>
      <c r="H1538" s="296">
        <v>1537</v>
      </c>
      <c r="I1538" s="301">
        <v>18870668</v>
      </c>
      <c r="J1538" s="302">
        <v>1883.5</v>
      </c>
      <c r="K1538" s="301">
        <v>4744292</v>
      </c>
      <c r="L1538" s="302">
        <v>3063</v>
      </c>
      <c r="M1538" s="301">
        <v>13803437</v>
      </c>
      <c r="N1538" s="302">
        <v>4408</v>
      </c>
      <c r="O1538" s="301">
        <v>2241266</v>
      </c>
      <c r="P1538" s="302">
        <v>1878</v>
      </c>
      <c r="Q1538" s="301">
        <v>1432629</v>
      </c>
      <c r="R1538" s="302">
        <v>2315</v>
      </c>
      <c r="S1538" s="301">
        <v>647804</v>
      </c>
      <c r="T1538" s="301">
        <f t="shared" ref="T1538:T1601" si="24">SUM(H1538+J1538+L1538+N1538+P1538+R1538)</f>
        <v>15084.5</v>
      </c>
      <c r="U1538" s="303">
        <v>1918</v>
      </c>
    </row>
    <row r="1539" spans="1:21" x14ac:dyDescent="0.25">
      <c r="A1539" s="300">
        <v>830050405</v>
      </c>
      <c r="B1539" s="65" t="s">
        <v>2201</v>
      </c>
      <c r="C1539" s="65" t="s">
        <v>511</v>
      </c>
      <c r="D1539" s="65" t="s">
        <v>511</v>
      </c>
      <c r="E1539" s="65" t="s">
        <v>520</v>
      </c>
      <c r="F1539" s="65" t="s">
        <v>521</v>
      </c>
      <c r="G1539" s="65" t="s">
        <v>839</v>
      </c>
      <c r="H1539" s="84">
        <v>1538</v>
      </c>
      <c r="I1539" s="301">
        <v>18852805</v>
      </c>
      <c r="J1539" s="302">
        <v>1148.5</v>
      </c>
      <c r="K1539" s="301">
        <v>9301810</v>
      </c>
      <c r="L1539" s="302">
        <v>3642</v>
      </c>
      <c r="M1539" s="301">
        <v>11192972</v>
      </c>
      <c r="N1539" s="302">
        <v>3936</v>
      </c>
      <c r="O1539" s="301">
        <v>2593557</v>
      </c>
      <c r="P1539" s="302">
        <v>2989</v>
      </c>
      <c r="Q1539" s="301">
        <v>788517</v>
      </c>
      <c r="R1539" s="302">
        <v>2369</v>
      </c>
      <c r="S1539" s="301">
        <v>633733</v>
      </c>
      <c r="T1539" s="301">
        <f t="shared" si="24"/>
        <v>15622.5</v>
      </c>
      <c r="U1539" s="303">
        <v>1998</v>
      </c>
    </row>
    <row r="1540" spans="1:21" x14ac:dyDescent="0.25">
      <c r="A1540" s="300">
        <v>890915475</v>
      </c>
      <c r="B1540" s="65" t="s">
        <v>2202</v>
      </c>
      <c r="C1540" s="65" t="s">
        <v>505</v>
      </c>
      <c r="D1540" s="65" t="s">
        <v>506</v>
      </c>
      <c r="E1540" s="65" t="s">
        <v>520</v>
      </c>
      <c r="F1540" s="65" t="s">
        <v>521</v>
      </c>
      <c r="G1540" s="65" t="s">
        <v>564</v>
      </c>
      <c r="H1540" s="296">
        <v>1539</v>
      </c>
      <c r="I1540" s="301">
        <v>18844560</v>
      </c>
      <c r="J1540" s="302">
        <v>1676.5</v>
      </c>
      <c r="K1540" s="301">
        <v>5598910</v>
      </c>
      <c r="L1540" s="302">
        <v>1388</v>
      </c>
      <c r="M1540" s="301">
        <v>34138264</v>
      </c>
      <c r="N1540" s="302">
        <v>1012</v>
      </c>
      <c r="O1540" s="301">
        <v>11713798</v>
      </c>
      <c r="P1540" s="302">
        <v>1925</v>
      </c>
      <c r="Q1540" s="301">
        <v>1398061</v>
      </c>
      <c r="R1540" s="302">
        <v>2226</v>
      </c>
      <c r="S1540" s="301">
        <v>687995</v>
      </c>
      <c r="T1540" s="301">
        <f t="shared" si="24"/>
        <v>9766.5</v>
      </c>
      <c r="U1540" s="303">
        <v>1238</v>
      </c>
    </row>
    <row r="1541" spans="1:21" x14ac:dyDescent="0.25">
      <c r="A1541" s="300">
        <v>800134939</v>
      </c>
      <c r="B1541" s="65" t="s">
        <v>2203</v>
      </c>
      <c r="C1541" s="65" t="s">
        <v>505</v>
      </c>
      <c r="D1541" s="65" t="s">
        <v>506</v>
      </c>
      <c r="E1541" s="65" t="s">
        <v>520</v>
      </c>
      <c r="F1541" s="65" t="s">
        <v>521</v>
      </c>
      <c r="G1541" s="65" t="s">
        <v>509</v>
      </c>
      <c r="H1541" s="84">
        <v>1540</v>
      </c>
      <c r="I1541" s="301">
        <v>18817186</v>
      </c>
      <c r="J1541" s="302">
        <v>1208</v>
      </c>
      <c r="K1541" s="301">
        <v>8674082</v>
      </c>
      <c r="L1541" s="302">
        <v>7576</v>
      </c>
      <c r="M1541" s="301">
        <v>3854860</v>
      </c>
      <c r="N1541" s="302">
        <v>2813</v>
      </c>
      <c r="O1541" s="301">
        <v>3854860</v>
      </c>
      <c r="P1541" s="302">
        <v>1549</v>
      </c>
      <c r="Q1541" s="301">
        <v>1796482</v>
      </c>
      <c r="R1541" s="302">
        <v>2750</v>
      </c>
      <c r="S1541" s="301">
        <v>514847</v>
      </c>
      <c r="T1541" s="301">
        <f t="shared" si="24"/>
        <v>17436</v>
      </c>
      <c r="U1541" s="303">
        <v>2231</v>
      </c>
    </row>
    <row r="1542" spans="1:21" x14ac:dyDescent="0.25">
      <c r="A1542" s="300">
        <v>830081806</v>
      </c>
      <c r="B1542" s="65" t="s">
        <v>2204</v>
      </c>
      <c r="C1542" s="65" t="s">
        <v>511</v>
      </c>
      <c r="D1542" s="65" t="s">
        <v>511</v>
      </c>
      <c r="E1542" s="65" t="s">
        <v>520</v>
      </c>
      <c r="F1542" s="65" t="s">
        <v>521</v>
      </c>
      <c r="G1542" s="65" t="s">
        <v>564</v>
      </c>
      <c r="H1542" s="296">
        <v>1541</v>
      </c>
      <c r="I1542" s="301">
        <v>18782232</v>
      </c>
      <c r="J1542" s="302">
        <v>1375.5</v>
      </c>
      <c r="K1542" s="301">
        <v>7331260</v>
      </c>
      <c r="L1542" s="302">
        <v>2556</v>
      </c>
      <c r="M1542" s="301">
        <v>17131633</v>
      </c>
      <c r="N1542" s="302">
        <v>1493</v>
      </c>
      <c r="O1542" s="301">
        <v>7888896</v>
      </c>
      <c r="P1542" s="302">
        <v>973</v>
      </c>
      <c r="Q1542" s="301">
        <v>3113962</v>
      </c>
      <c r="R1542" s="302">
        <v>2120</v>
      </c>
      <c r="S1542" s="301">
        <v>748082</v>
      </c>
      <c r="T1542" s="301">
        <f t="shared" si="24"/>
        <v>10058.5</v>
      </c>
      <c r="U1542" s="303">
        <v>1271</v>
      </c>
    </row>
    <row r="1543" spans="1:21" x14ac:dyDescent="0.25">
      <c r="A1543" s="300">
        <v>800129770</v>
      </c>
      <c r="B1543" s="65" t="s">
        <v>2205</v>
      </c>
      <c r="C1543" s="65" t="s">
        <v>547</v>
      </c>
      <c r="D1543" s="65" t="s">
        <v>544</v>
      </c>
      <c r="E1543" s="65" t="s">
        <v>520</v>
      </c>
      <c r="F1543" s="65" t="s">
        <v>521</v>
      </c>
      <c r="G1543" s="65" t="s">
        <v>624</v>
      </c>
      <c r="H1543" s="84">
        <v>1542</v>
      </c>
      <c r="I1543" s="301">
        <v>18759945</v>
      </c>
      <c r="J1543" s="302">
        <v>3722</v>
      </c>
      <c r="K1543" s="301">
        <v>1723608</v>
      </c>
      <c r="L1543" s="302">
        <v>888</v>
      </c>
      <c r="M1543" s="301">
        <v>54491650</v>
      </c>
      <c r="N1543" s="302">
        <v>221</v>
      </c>
      <c r="O1543" s="301">
        <v>54491650</v>
      </c>
      <c r="P1543" s="302">
        <v>1334</v>
      </c>
      <c r="Q1543" s="301">
        <v>2132766</v>
      </c>
      <c r="R1543" s="302">
        <v>5666</v>
      </c>
      <c r="S1543" s="301">
        <v>171966</v>
      </c>
      <c r="T1543" s="301">
        <f t="shared" si="24"/>
        <v>13373</v>
      </c>
      <c r="U1543" s="303">
        <v>1677</v>
      </c>
    </row>
    <row r="1544" spans="1:21" x14ac:dyDescent="0.25">
      <c r="A1544" s="300">
        <v>860050777</v>
      </c>
      <c r="B1544" s="65" t="s">
        <v>2206</v>
      </c>
      <c r="C1544" s="65" t="s">
        <v>511</v>
      </c>
      <c r="D1544" s="65" t="s">
        <v>511</v>
      </c>
      <c r="E1544" s="65" t="s">
        <v>520</v>
      </c>
      <c r="F1544" s="65" t="s">
        <v>521</v>
      </c>
      <c r="G1544" s="65" t="s">
        <v>624</v>
      </c>
      <c r="H1544" s="296">
        <v>1543</v>
      </c>
      <c r="I1544" s="301">
        <v>18755246</v>
      </c>
      <c r="J1544" s="302">
        <v>783</v>
      </c>
      <c r="K1544" s="301">
        <v>15286713</v>
      </c>
      <c r="L1544" s="302">
        <v>4610</v>
      </c>
      <c r="M1544" s="301">
        <v>8388813</v>
      </c>
      <c r="N1544" s="302">
        <v>4340</v>
      </c>
      <c r="O1544" s="301">
        <v>2282632</v>
      </c>
      <c r="P1544" s="302">
        <v>3269</v>
      </c>
      <c r="Q1544" s="301">
        <v>691773</v>
      </c>
      <c r="R1544" s="302">
        <v>3005</v>
      </c>
      <c r="S1544" s="301">
        <v>457412</v>
      </c>
      <c r="T1544" s="301">
        <f t="shared" si="24"/>
        <v>17550</v>
      </c>
      <c r="U1544" s="303">
        <v>2247</v>
      </c>
    </row>
    <row r="1545" spans="1:21" x14ac:dyDescent="0.25">
      <c r="A1545" s="300">
        <v>890800452</v>
      </c>
      <c r="B1545" s="65" t="s">
        <v>2207</v>
      </c>
      <c r="C1545" s="65" t="s">
        <v>702</v>
      </c>
      <c r="D1545" s="65" t="s">
        <v>703</v>
      </c>
      <c r="E1545" s="65" t="s">
        <v>520</v>
      </c>
      <c r="F1545" s="65" t="s">
        <v>1534</v>
      </c>
      <c r="G1545" s="65" t="s">
        <v>618</v>
      </c>
      <c r="H1545" s="84">
        <v>1544</v>
      </c>
      <c r="I1545" s="301">
        <v>18738579</v>
      </c>
      <c r="J1545" s="302">
        <v>1139</v>
      </c>
      <c r="K1545" s="301">
        <v>9424571</v>
      </c>
      <c r="L1545" s="302">
        <v>1855</v>
      </c>
      <c r="M1545" s="301">
        <v>24695566</v>
      </c>
      <c r="N1545" s="302">
        <v>1958</v>
      </c>
      <c r="O1545" s="301">
        <v>5943299</v>
      </c>
      <c r="P1545" s="302">
        <v>3965</v>
      </c>
      <c r="Q1545" s="301">
        <v>531109</v>
      </c>
      <c r="R1545" s="302">
        <v>2990</v>
      </c>
      <c r="S1545" s="301">
        <v>460821</v>
      </c>
      <c r="T1545" s="301">
        <f t="shared" si="24"/>
        <v>13451</v>
      </c>
      <c r="U1545" s="303">
        <v>1686</v>
      </c>
    </row>
    <row r="1546" spans="1:21" x14ac:dyDescent="0.25">
      <c r="A1546" s="300">
        <v>830039329</v>
      </c>
      <c r="B1546" s="65" t="s">
        <v>2208</v>
      </c>
      <c r="C1546" s="65" t="s">
        <v>511</v>
      </c>
      <c r="D1546" s="65" t="s">
        <v>511</v>
      </c>
      <c r="E1546" s="65" t="s">
        <v>520</v>
      </c>
      <c r="F1546" s="65" t="s">
        <v>521</v>
      </c>
      <c r="G1546" s="65" t="s">
        <v>1235</v>
      </c>
      <c r="H1546" s="296">
        <v>1545</v>
      </c>
      <c r="I1546" s="301">
        <v>18706180</v>
      </c>
      <c r="J1546" s="302">
        <v>1001</v>
      </c>
      <c r="K1546" s="301">
        <v>11188245</v>
      </c>
      <c r="L1546" s="302">
        <v>1237</v>
      </c>
      <c r="M1546" s="301">
        <v>38200341</v>
      </c>
      <c r="N1546" s="302">
        <v>915</v>
      </c>
      <c r="O1546" s="301">
        <v>12989505</v>
      </c>
      <c r="P1546" s="302">
        <v>557</v>
      </c>
      <c r="Q1546" s="301">
        <v>6054951</v>
      </c>
      <c r="R1546" s="302">
        <v>676</v>
      </c>
      <c r="S1546" s="301">
        <v>3351887</v>
      </c>
      <c r="T1546" s="301">
        <f t="shared" si="24"/>
        <v>5931</v>
      </c>
      <c r="U1546" s="303">
        <v>758</v>
      </c>
    </row>
    <row r="1547" spans="1:21" x14ac:dyDescent="0.25">
      <c r="A1547" s="300">
        <v>860511458</v>
      </c>
      <c r="B1547" s="65" t="s">
        <v>2209</v>
      </c>
      <c r="C1547" s="65" t="s">
        <v>511</v>
      </c>
      <c r="D1547" s="65" t="s">
        <v>511</v>
      </c>
      <c r="E1547" s="65" t="s">
        <v>520</v>
      </c>
      <c r="F1547" s="65" t="s">
        <v>521</v>
      </c>
      <c r="G1547" s="65" t="s">
        <v>564</v>
      </c>
      <c r="H1547" s="84">
        <v>1546</v>
      </c>
      <c r="I1547" s="301">
        <v>18703885</v>
      </c>
      <c r="J1547" s="302">
        <v>2175</v>
      </c>
      <c r="K1547" s="301">
        <v>3837136</v>
      </c>
      <c r="L1547" s="302">
        <v>923</v>
      </c>
      <c r="M1547" s="301">
        <v>52184266</v>
      </c>
      <c r="N1547" s="302">
        <v>1755</v>
      </c>
      <c r="O1547" s="301">
        <v>6752646</v>
      </c>
      <c r="P1547" s="302">
        <v>1586</v>
      </c>
      <c r="Q1547" s="301">
        <v>1758147</v>
      </c>
      <c r="R1547" s="302">
        <v>2454</v>
      </c>
      <c r="S1547" s="301">
        <v>607952</v>
      </c>
      <c r="T1547" s="301">
        <f t="shared" si="24"/>
        <v>10439</v>
      </c>
      <c r="U1547" s="303">
        <v>1315</v>
      </c>
    </row>
    <row r="1548" spans="1:21" x14ac:dyDescent="0.25">
      <c r="A1548" s="300">
        <v>860033245</v>
      </c>
      <c r="B1548" s="65" t="s">
        <v>2210</v>
      </c>
      <c r="C1548" s="65" t="s">
        <v>511</v>
      </c>
      <c r="D1548" s="65" t="s">
        <v>511</v>
      </c>
      <c r="E1548" s="65" t="s">
        <v>520</v>
      </c>
      <c r="F1548" s="65" t="s">
        <v>521</v>
      </c>
      <c r="G1548" s="65" t="s">
        <v>571</v>
      </c>
      <c r="H1548" s="296">
        <v>1547</v>
      </c>
      <c r="I1548" s="301">
        <v>18649600</v>
      </c>
      <c r="J1548" s="302">
        <v>1432</v>
      </c>
      <c r="K1548" s="301">
        <v>6911189</v>
      </c>
      <c r="L1548" s="302">
        <v>1650</v>
      </c>
      <c r="M1548" s="301">
        <v>28020334</v>
      </c>
      <c r="N1548" s="302">
        <v>2130</v>
      </c>
      <c r="O1548" s="301">
        <v>5356604</v>
      </c>
      <c r="P1548" s="302">
        <v>1444</v>
      </c>
      <c r="Q1548" s="301">
        <v>1952877</v>
      </c>
      <c r="R1548" s="302">
        <v>2029</v>
      </c>
      <c r="S1548" s="301">
        <v>788622</v>
      </c>
      <c r="T1548" s="301">
        <f t="shared" si="24"/>
        <v>10232</v>
      </c>
      <c r="U1548" s="303">
        <v>1292</v>
      </c>
    </row>
    <row r="1549" spans="1:21" x14ac:dyDescent="0.25">
      <c r="A1549" s="300">
        <v>900072380</v>
      </c>
      <c r="B1549" s="65" t="s">
        <v>2211</v>
      </c>
      <c r="C1549" s="65" t="s">
        <v>511</v>
      </c>
      <c r="D1549" s="65" t="s">
        <v>511</v>
      </c>
      <c r="E1549" s="65" t="s">
        <v>520</v>
      </c>
      <c r="F1549" s="65" t="s">
        <v>521</v>
      </c>
      <c r="G1549" s="65" t="s">
        <v>509</v>
      </c>
      <c r="H1549" s="84">
        <v>1548</v>
      </c>
      <c r="I1549" s="301">
        <v>18648572</v>
      </c>
      <c r="J1549" s="302">
        <v>825</v>
      </c>
      <c r="K1549" s="301">
        <v>14310523</v>
      </c>
      <c r="L1549" s="302">
        <v>10588</v>
      </c>
      <c r="M1549" s="301">
        <v>1933981</v>
      </c>
      <c r="N1549" s="302">
        <v>4949</v>
      </c>
      <c r="O1549" s="301">
        <v>1933981</v>
      </c>
      <c r="P1549" s="302">
        <v>2156</v>
      </c>
      <c r="Q1549" s="301">
        <v>1224037</v>
      </c>
      <c r="R1549" s="302">
        <v>825</v>
      </c>
      <c r="S1549" s="301">
        <v>2569880</v>
      </c>
      <c r="T1549" s="301">
        <f t="shared" si="24"/>
        <v>20891</v>
      </c>
      <c r="U1549" s="303">
        <v>2676</v>
      </c>
    </row>
    <row r="1550" spans="1:21" x14ac:dyDescent="0.25">
      <c r="A1550" s="300">
        <v>890940122</v>
      </c>
      <c r="B1550" s="65" t="s">
        <v>2212</v>
      </c>
      <c r="C1550" s="65" t="s">
        <v>527</v>
      </c>
      <c r="D1550" s="65" t="s">
        <v>506</v>
      </c>
      <c r="E1550" s="65" t="s">
        <v>520</v>
      </c>
      <c r="F1550" s="65" t="s">
        <v>521</v>
      </c>
      <c r="G1550" s="65" t="s">
        <v>694</v>
      </c>
      <c r="H1550" s="296">
        <v>1549</v>
      </c>
      <c r="I1550" s="301">
        <v>18646039</v>
      </c>
      <c r="J1550" s="302">
        <v>2284.5</v>
      </c>
      <c r="K1550" s="301">
        <v>3546627</v>
      </c>
      <c r="L1550" s="302">
        <v>1723</v>
      </c>
      <c r="M1550" s="301">
        <v>26759143</v>
      </c>
      <c r="N1550" s="302">
        <v>2214</v>
      </c>
      <c r="O1550" s="301">
        <v>5095330</v>
      </c>
      <c r="P1550" s="302">
        <v>2725</v>
      </c>
      <c r="Q1550" s="301">
        <v>890845</v>
      </c>
      <c r="R1550" s="302">
        <v>5581</v>
      </c>
      <c r="S1550" s="301">
        <v>176227</v>
      </c>
      <c r="T1550" s="301">
        <f t="shared" si="24"/>
        <v>16076.5</v>
      </c>
      <c r="U1550" s="303">
        <v>2055</v>
      </c>
    </row>
    <row r="1551" spans="1:21" x14ac:dyDescent="0.25">
      <c r="A1551" s="300">
        <v>890916155</v>
      </c>
      <c r="B1551" s="65" t="s">
        <v>2213</v>
      </c>
      <c r="C1551" s="65" t="s">
        <v>770</v>
      </c>
      <c r="D1551" s="65" t="s">
        <v>506</v>
      </c>
      <c r="E1551" s="65" t="s">
        <v>520</v>
      </c>
      <c r="F1551" s="65" t="s">
        <v>521</v>
      </c>
      <c r="G1551" s="65" t="s">
        <v>545</v>
      </c>
      <c r="H1551" s="84">
        <v>1550</v>
      </c>
      <c r="I1551" s="301">
        <v>18590685</v>
      </c>
      <c r="J1551" s="302">
        <v>759</v>
      </c>
      <c r="K1551" s="301">
        <v>15959747</v>
      </c>
      <c r="L1551" s="302">
        <v>2576</v>
      </c>
      <c r="M1551" s="301">
        <v>16964379</v>
      </c>
      <c r="N1551" s="302">
        <v>2060</v>
      </c>
      <c r="O1551" s="301">
        <v>5583274</v>
      </c>
      <c r="P1551" s="302">
        <v>1050</v>
      </c>
      <c r="Q1551" s="301">
        <v>2821279</v>
      </c>
      <c r="R1551" s="302">
        <v>1094</v>
      </c>
      <c r="S1551" s="301">
        <v>1760373</v>
      </c>
      <c r="T1551" s="301">
        <f t="shared" si="24"/>
        <v>9089</v>
      </c>
      <c r="U1551" s="303">
        <v>1147</v>
      </c>
    </row>
    <row r="1552" spans="1:21" x14ac:dyDescent="0.25">
      <c r="A1552" s="300">
        <v>860450498</v>
      </c>
      <c r="B1552" s="65" t="s">
        <v>2214</v>
      </c>
      <c r="C1552" s="65" t="s">
        <v>551</v>
      </c>
      <c r="D1552" s="65" t="s">
        <v>552</v>
      </c>
      <c r="E1552" s="65" t="s">
        <v>520</v>
      </c>
      <c r="F1552" s="65" t="s">
        <v>521</v>
      </c>
      <c r="G1552" s="65" t="s">
        <v>624</v>
      </c>
      <c r="H1552" s="296">
        <v>1551</v>
      </c>
      <c r="I1552" s="301">
        <v>18513400</v>
      </c>
      <c r="J1552" s="302">
        <v>1127</v>
      </c>
      <c r="K1552" s="301">
        <v>9528190</v>
      </c>
      <c r="L1552" s="302">
        <v>811</v>
      </c>
      <c r="M1552" s="301">
        <v>59265947</v>
      </c>
      <c r="N1552" s="302">
        <v>202</v>
      </c>
      <c r="O1552" s="301">
        <v>59265947</v>
      </c>
      <c r="P1552" s="302">
        <v>725</v>
      </c>
      <c r="Q1552" s="301">
        <v>4470675</v>
      </c>
      <c r="R1552" s="302">
        <v>772</v>
      </c>
      <c r="S1552" s="301">
        <v>2814783</v>
      </c>
      <c r="T1552" s="301">
        <f t="shared" si="24"/>
        <v>5188</v>
      </c>
      <c r="U1552" s="303">
        <v>681</v>
      </c>
    </row>
    <row r="1553" spans="1:21" x14ac:dyDescent="0.25">
      <c r="A1553" s="300">
        <v>811000506</v>
      </c>
      <c r="B1553" s="65" t="s">
        <v>2215</v>
      </c>
      <c r="C1553" s="65" t="s">
        <v>505</v>
      </c>
      <c r="D1553" s="65" t="s">
        <v>506</v>
      </c>
      <c r="E1553" s="65" t="s">
        <v>520</v>
      </c>
      <c r="F1553" s="65" t="s">
        <v>521</v>
      </c>
      <c r="G1553" s="65" t="s">
        <v>610</v>
      </c>
      <c r="H1553" s="84">
        <v>1552</v>
      </c>
      <c r="I1553" s="301">
        <v>18496994</v>
      </c>
      <c r="J1553" s="302">
        <v>710.5</v>
      </c>
      <c r="K1553" s="301">
        <v>17425195</v>
      </c>
      <c r="L1553" s="302">
        <v>3612</v>
      </c>
      <c r="M1553" s="301">
        <v>11326136</v>
      </c>
      <c r="N1553" s="302">
        <v>3764</v>
      </c>
      <c r="O1553" s="301">
        <v>2733334</v>
      </c>
      <c r="P1553" s="302">
        <v>1448</v>
      </c>
      <c r="Q1553" s="301">
        <v>1948544</v>
      </c>
      <c r="R1553" s="302">
        <v>1891</v>
      </c>
      <c r="S1553" s="301">
        <v>867044</v>
      </c>
      <c r="T1553" s="301">
        <f t="shared" si="24"/>
        <v>12977.5</v>
      </c>
      <c r="U1553" s="303">
        <v>1635</v>
      </c>
    </row>
    <row r="1554" spans="1:21" x14ac:dyDescent="0.25">
      <c r="A1554" s="300">
        <v>860515812</v>
      </c>
      <c r="B1554" s="65" t="s">
        <v>2216</v>
      </c>
      <c r="C1554" s="65" t="s">
        <v>511</v>
      </c>
      <c r="D1554" s="65" t="s">
        <v>511</v>
      </c>
      <c r="E1554" s="65" t="s">
        <v>520</v>
      </c>
      <c r="F1554" s="65" t="s">
        <v>521</v>
      </c>
      <c r="G1554" s="65" t="s">
        <v>618</v>
      </c>
      <c r="H1554" s="296">
        <v>1553</v>
      </c>
      <c r="I1554" s="301">
        <v>18448516</v>
      </c>
      <c r="J1554" s="302">
        <v>1650</v>
      </c>
      <c r="K1554" s="301">
        <v>5727678</v>
      </c>
      <c r="L1554" s="302">
        <v>1400</v>
      </c>
      <c r="M1554" s="301">
        <v>33885952</v>
      </c>
      <c r="N1554" s="302">
        <v>1684</v>
      </c>
      <c r="O1554" s="301">
        <v>7037677</v>
      </c>
      <c r="P1554" s="302">
        <v>1423</v>
      </c>
      <c r="Q1554" s="301">
        <v>1987777</v>
      </c>
      <c r="R1554" s="302">
        <v>1984</v>
      </c>
      <c r="S1554" s="301">
        <v>816857</v>
      </c>
      <c r="T1554" s="301">
        <f t="shared" si="24"/>
        <v>9694</v>
      </c>
      <c r="U1554" s="303">
        <v>1229</v>
      </c>
    </row>
    <row r="1555" spans="1:21" x14ac:dyDescent="0.25">
      <c r="A1555" s="300">
        <v>800130144</v>
      </c>
      <c r="B1555" s="65" t="s">
        <v>2217</v>
      </c>
      <c r="C1555" s="65" t="s">
        <v>547</v>
      </c>
      <c r="D1555" s="65" t="s">
        <v>544</v>
      </c>
      <c r="E1555" s="65" t="s">
        <v>520</v>
      </c>
      <c r="F1555" s="65" t="s">
        <v>521</v>
      </c>
      <c r="G1555" s="65" t="s">
        <v>564</v>
      </c>
      <c r="H1555" s="84">
        <v>1554</v>
      </c>
      <c r="I1555" s="301">
        <v>18447376</v>
      </c>
      <c r="J1555" s="302">
        <v>1950.5</v>
      </c>
      <c r="K1555" s="301">
        <v>4502750</v>
      </c>
      <c r="L1555" s="302">
        <v>2697</v>
      </c>
      <c r="M1555" s="301">
        <v>16067833</v>
      </c>
      <c r="N1555" s="302">
        <v>1400</v>
      </c>
      <c r="O1555" s="301">
        <v>8387170</v>
      </c>
      <c r="P1555" s="302">
        <v>1704</v>
      </c>
      <c r="Q1555" s="301">
        <v>1608429</v>
      </c>
      <c r="R1555" s="302">
        <v>1498</v>
      </c>
      <c r="S1555" s="301">
        <v>1182822</v>
      </c>
      <c r="T1555" s="301">
        <f t="shared" si="24"/>
        <v>10803.5</v>
      </c>
      <c r="U1555" s="303">
        <v>1361</v>
      </c>
    </row>
    <row r="1556" spans="1:21" x14ac:dyDescent="0.25">
      <c r="A1556" s="300">
        <v>860012340</v>
      </c>
      <c r="B1556" s="65" t="s">
        <v>2218</v>
      </c>
      <c r="C1556" s="65" t="s">
        <v>511</v>
      </c>
      <c r="D1556" s="65" t="s">
        <v>511</v>
      </c>
      <c r="E1556" s="65" t="s">
        <v>520</v>
      </c>
      <c r="F1556" s="65" t="s">
        <v>521</v>
      </c>
      <c r="G1556" s="65" t="s">
        <v>618</v>
      </c>
      <c r="H1556" s="296">
        <v>1555</v>
      </c>
      <c r="I1556" s="301">
        <v>18416002</v>
      </c>
      <c r="J1556" s="302">
        <v>868</v>
      </c>
      <c r="K1556" s="301">
        <v>13424860</v>
      </c>
      <c r="L1556" s="302">
        <v>2995</v>
      </c>
      <c r="M1556" s="301">
        <v>14167501</v>
      </c>
      <c r="N1556" s="302">
        <v>2186</v>
      </c>
      <c r="O1556" s="301">
        <v>5174976</v>
      </c>
      <c r="P1556" s="302">
        <v>3039</v>
      </c>
      <c r="Q1556" s="301">
        <v>768902</v>
      </c>
      <c r="R1556" s="302">
        <v>2910</v>
      </c>
      <c r="S1556" s="301">
        <v>476331</v>
      </c>
      <c r="T1556" s="301">
        <f t="shared" si="24"/>
        <v>13553</v>
      </c>
      <c r="U1556" s="303">
        <v>1712</v>
      </c>
    </row>
    <row r="1557" spans="1:21" x14ac:dyDescent="0.25">
      <c r="A1557" s="300">
        <v>860011109</v>
      </c>
      <c r="B1557" s="65" t="s">
        <v>2219</v>
      </c>
      <c r="C1557" s="65" t="s">
        <v>511</v>
      </c>
      <c r="D1557" s="65" t="s">
        <v>511</v>
      </c>
      <c r="E1557" s="65" t="s">
        <v>520</v>
      </c>
      <c r="F1557" s="65" t="s">
        <v>521</v>
      </c>
      <c r="G1557" s="65" t="s">
        <v>571</v>
      </c>
      <c r="H1557" s="84">
        <v>1556</v>
      </c>
      <c r="I1557" s="301">
        <v>18409495</v>
      </c>
      <c r="J1557" s="302">
        <v>789</v>
      </c>
      <c r="K1557" s="301">
        <v>15175774</v>
      </c>
      <c r="L1557" s="302">
        <v>1848</v>
      </c>
      <c r="M1557" s="301">
        <v>24739235</v>
      </c>
      <c r="N1557" s="302">
        <v>2331</v>
      </c>
      <c r="O1557" s="301">
        <v>4831640</v>
      </c>
      <c r="P1557" s="302">
        <v>1036</v>
      </c>
      <c r="Q1557" s="301">
        <v>2871658</v>
      </c>
      <c r="R1557" s="302">
        <v>2354</v>
      </c>
      <c r="S1557" s="301">
        <v>637455</v>
      </c>
      <c r="T1557" s="301">
        <f t="shared" si="24"/>
        <v>9914</v>
      </c>
      <c r="U1557" s="303">
        <v>1253</v>
      </c>
    </row>
    <row r="1558" spans="1:21" x14ac:dyDescent="0.25">
      <c r="A1558" s="300">
        <v>890312652</v>
      </c>
      <c r="B1558" s="65" t="s">
        <v>2220</v>
      </c>
      <c r="C1558" s="65" t="s">
        <v>547</v>
      </c>
      <c r="D1558" s="65" t="s">
        <v>544</v>
      </c>
      <c r="E1558" s="65" t="s">
        <v>520</v>
      </c>
      <c r="F1558" s="65" t="s">
        <v>521</v>
      </c>
      <c r="G1558" s="65" t="s">
        <v>605</v>
      </c>
      <c r="H1558" s="296">
        <v>1557</v>
      </c>
      <c r="I1558" s="301">
        <v>18400334</v>
      </c>
      <c r="J1558" s="302">
        <v>813.5</v>
      </c>
      <c r="K1558" s="301">
        <v>14559954</v>
      </c>
      <c r="L1558" s="302">
        <v>3857</v>
      </c>
      <c r="M1558" s="301">
        <v>10437226</v>
      </c>
      <c r="N1558" s="302">
        <v>2276</v>
      </c>
      <c r="O1558" s="301">
        <v>4937582</v>
      </c>
      <c r="P1558" s="302">
        <v>878</v>
      </c>
      <c r="Q1558" s="301">
        <v>3521773</v>
      </c>
      <c r="R1558" s="302">
        <v>631</v>
      </c>
      <c r="S1558" s="301">
        <v>3637869</v>
      </c>
      <c r="T1558" s="301">
        <f t="shared" si="24"/>
        <v>10012.5</v>
      </c>
      <c r="U1558" s="303">
        <v>1267</v>
      </c>
    </row>
    <row r="1559" spans="1:21" x14ac:dyDescent="0.25">
      <c r="A1559" s="300">
        <v>800237412</v>
      </c>
      <c r="B1559" s="65" t="s">
        <v>2221</v>
      </c>
      <c r="C1559" s="65" t="s">
        <v>511</v>
      </c>
      <c r="D1559" s="65" t="s">
        <v>511</v>
      </c>
      <c r="E1559" s="65" t="s">
        <v>520</v>
      </c>
      <c r="F1559" s="65" t="s">
        <v>521</v>
      </c>
      <c r="G1559" s="65" t="s">
        <v>564</v>
      </c>
      <c r="H1559" s="84">
        <v>1558</v>
      </c>
      <c r="I1559" s="301">
        <v>18394378</v>
      </c>
      <c r="J1559" s="302">
        <v>813</v>
      </c>
      <c r="K1559" s="301">
        <v>14571654</v>
      </c>
      <c r="L1559" s="302">
        <v>1501</v>
      </c>
      <c r="M1559" s="301">
        <v>31358466</v>
      </c>
      <c r="N1559" s="302">
        <v>1657</v>
      </c>
      <c r="O1559" s="301">
        <v>7161636</v>
      </c>
      <c r="P1559" s="302">
        <v>1708</v>
      </c>
      <c r="Q1559" s="301">
        <v>1605336</v>
      </c>
      <c r="R1559" s="302">
        <v>1635</v>
      </c>
      <c r="S1559" s="301">
        <v>1052644</v>
      </c>
      <c r="T1559" s="301">
        <f t="shared" si="24"/>
        <v>8872</v>
      </c>
      <c r="U1559" s="303">
        <v>1118</v>
      </c>
    </row>
    <row r="1560" spans="1:21" x14ac:dyDescent="0.25">
      <c r="A1560" s="300">
        <v>890405982</v>
      </c>
      <c r="B1560" s="65" t="s">
        <v>2222</v>
      </c>
      <c r="C1560" s="65" t="s">
        <v>620</v>
      </c>
      <c r="D1560" s="65" t="s">
        <v>621</v>
      </c>
      <c r="E1560" s="65" t="s">
        <v>520</v>
      </c>
      <c r="F1560" s="65" t="s">
        <v>521</v>
      </c>
      <c r="G1560" s="65" t="s">
        <v>517</v>
      </c>
      <c r="H1560" s="296">
        <v>1559</v>
      </c>
      <c r="I1560" s="301">
        <v>18372000</v>
      </c>
      <c r="J1560" s="302">
        <v>1082.5</v>
      </c>
      <c r="K1560" s="301">
        <v>10082894</v>
      </c>
      <c r="L1560" s="302">
        <v>2135</v>
      </c>
      <c r="M1560" s="301">
        <v>20900180</v>
      </c>
      <c r="N1560" s="302">
        <v>600</v>
      </c>
      <c r="O1560" s="301">
        <v>20900180</v>
      </c>
      <c r="P1560" s="302">
        <v>2072</v>
      </c>
      <c r="Q1560" s="301">
        <v>1283594</v>
      </c>
      <c r="R1560" s="302">
        <v>4047</v>
      </c>
      <c r="S1560" s="301">
        <v>292448</v>
      </c>
      <c r="T1560" s="301">
        <f t="shared" si="24"/>
        <v>11495.5</v>
      </c>
      <c r="U1560" s="303">
        <v>1445</v>
      </c>
    </row>
    <row r="1561" spans="1:21" x14ac:dyDescent="0.25">
      <c r="A1561" s="300">
        <v>860078739</v>
      </c>
      <c r="B1561" s="65" t="s">
        <v>2223</v>
      </c>
      <c r="C1561" s="65" t="s">
        <v>511</v>
      </c>
      <c r="D1561" s="65" t="s">
        <v>511</v>
      </c>
      <c r="E1561" s="65" t="s">
        <v>520</v>
      </c>
      <c r="F1561" s="65" t="s">
        <v>521</v>
      </c>
      <c r="G1561" s="65" t="s">
        <v>737</v>
      </c>
      <c r="H1561" s="84">
        <v>1560</v>
      </c>
      <c r="I1561" s="301">
        <v>18366654</v>
      </c>
      <c r="J1561" s="302">
        <v>891</v>
      </c>
      <c r="K1561" s="301">
        <v>12910602</v>
      </c>
      <c r="L1561" s="302">
        <v>2338</v>
      </c>
      <c r="M1561" s="301">
        <v>18809998</v>
      </c>
      <c r="N1561" s="302">
        <v>3003</v>
      </c>
      <c r="O1561" s="301">
        <v>3559379</v>
      </c>
      <c r="P1561" s="302">
        <v>2441</v>
      </c>
      <c r="Q1561" s="301">
        <v>1028192</v>
      </c>
      <c r="R1561" s="302">
        <v>2051</v>
      </c>
      <c r="S1561" s="301">
        <v>778311</v>
      </c>
      <c r="T1561" s="301">
        <f t="shared" si="24"/>
        <v>12284</v>
      </c>
      <c r="U1561" s="303">
        <v>1566</v>
      </c>
    </row>
    <row r="1562" spans="1:21" x14ac:dyDescent="0.25">
      <c r="A1562" s="300">
        <v>860078024</v>
      </c>
      <c r="B1562" s="65" t="s">
        <v>2224</v>
      </c>
      <c r="C1562" s="65" t="s">
        <v>511</v>
      </c>
      <c r="D1562" s="65" t="s">
        <v>511</v>
      </c>
      <c r="E1562" s="65" t="s">
        <v>520</v>
      </c>
      <c r="F1562" s="65" t="s">
        <v>521</v>
      </c>
      <c r="G1562" s="65" t="s">
        <v>556</v>
      </c>
      <c r="H1562" s="296">
        <v>1561</v>
      </c>
      <c r="I1562" s="301">
        <v>18364472</v>
      </c>
      <c r="J1562" s="302">
        <v>2182</v>
      </c>
      <c r="K1562" s="301">
        <v>3814905</v>
      </c>
      <c r="L1562" s="302">
        <v>1006</v>
      </c>
      <c r="M1562" s="301">
        <v>47201231</v>
      </c>
      <c r="N1562" s="302">
        <v>2204</v>
      </c>
      <c r="O1562" s="301">
        <v>5120863</v>
      </c>
      <c r="P1562" s="302">
        <v>2931</v>
      </c>
      <c r="Q1562" s="301">
        <v>812365</v>
      </c>
      <c r="R1562" s="302">
        <v>5454</v>
      </c>
      <c r="S1562" s="301">
        <v>182928</v>
      </c>
      <c r="T1562" s="301">
        <f t="shared" si="24"/>
        <v>15338</v>
      </c>
      <c r="U1562" s="303">
        <v>1960</v>
      </c>
    </row>
    <row r="1563" spans="1:21" x14ac:dyDescent="0.25">
      <c r="A1563" s="300">
        <v>800215493</v>
      </c>
      <c r="B1563" s="65" t="s">
        <v>2225</v>
      </c>
      <c r="C1563" s="65" t="s">
        <v>511</v>
      </c>
      <c r="D1563" s="65" t="s">
        <v>511</v>
      </c>
      <c r="E1563" s="65" t="s">
        <v>520</v>
      </c>
      <c r="F1563" s="65" t="s">
        <v>521</v>
      </c>
      <c r="G1563" s="65" t="s">
        <v>556</v>
      </c>
      <c r="H1563" s="84">
        <v>1562</v>
      </c>
      <c r="I1563" s="301">
        <v>18359519</v>
      </c>
      <c r="J1563" s="302">
        <v>2431</v>
      </c>
      <c r="K1563" s="301">
        <v>3222142</v>
      </c>
      <c r="L1563" s="302">
        <v>2488</v>
      </c>
      <c r="M1563" s="301">
        <v>17720058</v>
      </c>
      <c r="N1563" s="302">
        <v>4735</v>
      </c>
      <c r="O1563" s="301">
        <v>2038385</v>
      </c>
      <c r="P1563" s="302">
        <v>5947</v>
      </c>
      <c r="Q1563" s="301">
        <v>280535</v>
      </c>
      <c r="R1563" s="302">
        <v>967</v>
      </c>
      <c r="S1563" s="301">
        <v>2052931</v>
      </c>
      <c r="T1563" s="301">
        <f t="shared" si="24"/>
        <v>18130</v>
      </c>
      <c r="U1563" s="303">
        <v>2320</v>
      </c>
    </row>
    <row r="1564" spans="1:21" x14ac:dyDescent="0.25">
      <c r="A1564" s="300">
        <v>860000656</v>
      </c>
      <c r="B1564" s="65" t="s">
        <v>2226</v>
      </c>
      <c r="C1564" s="65" t="s">
        <v>511</v>
      </c>
      <c r="D1564" s="65" t="s">
        <v>511</v>
      </c>
      <c r="E1564" s="65" t="s">
        <v>520</v>
      </c>
      <c r="F1564" s="65" t="s">
        <v>521</v>
      </c>
      <c r="G1564" s="65" t="s">
        <v>624</v>
      </c>
      <c r="H1564" s="296">
        <v>1563</v>
      </c>
      <c r="I1564" s="301">
        <v>18337479</v>
      </c>
      <c r="J1564" s="302">
        <v>1151.5</v>
      </c>
      <c r="K1564" s="301">
        <v>9274744</v>
      </c>
      <c r="L1564" s="302">
        <v>1439</v>
      </c>
      <c r="M1564" s="301">
        <v>32915806</v>
      </c>
      <c r="N1564" s="302">
        <v>1716</v>
      </c>
      <c r="O1564" s="301">
        <v>6901846</v>
      </c>
      <c r="P1564" s="302">
        <v>3779</v>
      </c>
      <c r="Q1564" s="301">
        <v>567383</v>
      </c>
      <c r="R1564" s="302">
        <v>1547</v>
      </c>
      <c r="S1564" s="301">
        <v>1133736</v>
      </c>
      <c r="T1564" s="301">
        <f t="shared" si="24"/>
        <v>11195.5</v>
      </c>
      <c r="U1564" s="303">
        <v>1411</v>
      </c>
    </row>
    <row r="1565" spans="1:21" x14ac:dyDescent="0.25">
      <c r="A1565" s="300">
        <v>860065624</v>
      </c>
      <c r="B1565" s="65" t="s">
        <v>2227</v>
      </c>
      <c r="C1565" s="65" t="s">
        <v>511</v>
      </c>
      <c r="D1565" s="65" t="s">
        <v>511</v>
      </c>
      <c r="E1565" s="65" t="s">
        <v>520</v>
      </c>
      <c r="F1565" s="65" t="s">
        <v>521</v>
      </c>
      <c r="G1565" s="65" t="s">
        <v>926</v>
      </c>
      <c r="H1565" s="84">
        <v>1564</v>
      </c>
      <c r="I1565" s="301">
        <v>18331152</v>
      </c>
      <c r="J1565" s="302">
        <v>950.5</v>
      </c>
      <c r="K1565" s="301">
        <v>11959208</v>
      </c>
      <c r="L1565" s="302">
        <v>1272</v>
      </c>
      <c r="M1565" s="301">
        <v>36920734</v>
      </c>
      <c r="N1565" s="302">
        <v>1855</v>
      </c>
      <c r="O1565" s="301">
        <v>6329253</v>
      </c>
      <c r="P1565" s="302">
        <v>7373</v>
      </c>
      <c r="Q1565" s="301">
        <v>187803</v>
      </c>
      <c r="R1565" s="302">
        <v>5715</v>
      </c>
      <c r="S1565" s="301">
        <v>169083</v>
      </c>
      <c r="T1565" s="301">
        <f t="shared" si="24"/>
        <v>18729.5</v>
      </c>
      <c r="U1565" s="303">
        <v>2401</v>
      </c>
    </row>
    <row r="1566" spans="1:21" x14ac:dyDescent="0.25">
      <c r="A1566" s="300">
        <v>890900531</v>
      </c>
      <c r="B1566" s="65" t="s">
        <v>2228</v>
      </c>
      <c r="C1566" s="65" t="s">
        <v>505</v>
      </c>
      <c r="D1566" s="65" t="s">
        <v>506</v>
      </c>
      <c r="E1566" s="65" t="s">
        <v>520</v>
      </c>
      <c r="F1566" s="65" t="s">
        <v>521</v>
      </c>
      <c r="G1566" s="65" t="s">
        <v>694</v>
      </c>
      <c r="H1566" s="296">
        <v>1565</v>
      </c>
      <c r="I1566" s="301">
        <v>18321757</v>
      </c>
      <c r="J1566" s="302">
        <v>1497</v>
      </c>
      <c r="K1566" s="301">
        <v>6500608</v>
      </c>
      <c r="L1566" s="302">
        <v>2658</v>
      </c>
      <c r="M1566" s="301">
        <v>16367595</v>
      </c>
      <c r="N1566" s="302">
        <v>2382</v>
      </c>
      <c r="O1566" s="301">
        <v>4708358</v>
      </c>
      <c r="P1566" s="302">
        <v>2319</v>
      </c>
      <c r="Q1566" s="301">
        <v>1100119</v>
      </c>
      <c r="R1566" s="302">
        <v>5284</v>
      </c>
      <c r="S1566" s="301">
        <v>192436</v>
      </c>
      <c r="T1566" s="301">
        <f t="shared" si="24"/>
        <v>15705</v>
      </c>
      <c r="U1566" s="303">
        <v>2010</v>
      </c>
    </row>
    <row r="1567" spans="1:21" x14ac:dyDescent="0.25">
      <c r="A1567" s="300">
        <v>800058195</v>
      </c>
      <c r="B1567" s="65" t="s">
        <v>2229</v>
      </c>
      <c r="C1567" s="65" t="s">
        <v>511</v>
      </c>
      <c r="D1567" s="65" t="s">
        <v>511</v>
      </c>
      <c r="E1567" s="65" t="s">
        <v>520</v>
      </c>
      <c r="F1567" s="65" t="s">
        <v>521</v>
      </c>
      <c r="G1567" s="65" t="s">
        <v>675</v>
      </c>
      <c r="H1567" s="84">
        <v>1566</v>
      </c>
      <c r="I1567" s="301">
        <v>18304635</v>
      </c>
      <c r="J1567" s="302">
        <v>1319.5</v>
      </c>
      <c r="K1567" s="301">
        <v>7725198</v>
      </c>
      <c r="L1567" s="302">
        <v>1720</v>
      </c>
      <c r="M1567" s="301">
        <v>26800298</v>
      </c>
      <c r="N1567" s="302">
        <v>1480</v>
      </c>
      <c r="O1567" s="301">
        <v>7911173</v>
      </c>
      <c r="P1567" s="302">
        <v>1536</v>
      </c>
      <c r="Q1567" s="301">
        <v>1817993</v>
      </c>
      <c r="R1567" s="302">
        <v>1681</v>
      </c>
      <c r="S1567" s="301">
        <v>1015044</v>
      </c>
      <c r="T1567" s="301">
        <f t="shared" si="24"/>
        <v>9302.5</v>
      </c>
      <c r="U1567" s="303">
        <v>1174</v>
      </c>
    </row>
    <row r="1568" spans="1:21" x14ac:dyDescent="0.25">
      <c r="A1568" s="300">
        <v>800222937</v>
      </c>
      <c r="B1568" s="65" t="s">
        <v>2230</v>
      </c>
      <c r="C1568" s="65" t="s">
        <v>732</v>
      </c>
      <c r="D1568" s="65" t="s">
        <v>733</v>
      </c>
      <c r="E1568" s="65" t="s">
        <v>520</v>
      </c>
      <c r="F1568" s="65" t="s">
        <v>521</v>
      </c>
      <c r="G1568" s="65" t="s">
        <v>707</v>
      </c>
      <c r="H1568" s="296">
        <v>1567</v>
      </c>
      <c r="I1568" s="301">
        <v>18304366</v>
      </c>
      <c r="J1568" s="302">
        <v>2444.5</v>
      </c>
      <c r="K1568" s="301">
        <v>3199209</v>
      </c>
      <c r="L1568" s="302">
        <v>3245</v>
      </c>
      <c r="M1568" s="301">
        <v>12894132</v>
      </c>
      <c r="N1568" s="302">
        <v>7645</v>
      </c>
      <c r="O1568" s="301">
        <v>1042086</v>
      </c>
      <c r="P1568" s="302">
        <v>4071</v>
      </c>
      <c r="Q1568" s="301">
        <v>513357</v>
      </c>
      <c r="R1568" s="302">
        <v>3466</v>
      </c>
      <c r="S1568" s="301">
        <v>368901</v>
      </c>
      <c r="T1568" s="301">
        <f t="shared" si="24"/>
        <v>22438.5</v>
      </c>
      <c r="U1568" s="303">
        <v>2895</v>
      </c>
    </row>
    <row r="1569" spans="1:21" x14ac:dyDescent="0.25">
      <c r="A1569" s="300">
        <v>811015541</v>
      </c>
      <c r="B1569" s="65" t="s">
        <v>2231</v>
      </c>
      <c r="C1569" s="65" t="s">
        <v>505</v>
      </c>
      <c r="D1569" s="65" t="s">
        <v>506</v>
      </c>
      <c r="E1569" s="65" t="s">
        <v>520</v>
      </c>
      <c r="F1569" s="65" t="s">
        <v>521</v>
      </c>
      <c r="G1569" s="65" t="s">
        <v>993</v>
      </c>
      <c r="H1569" s="84">
        <v>1568</v>
      </c>
      <c r="I1569" s="301">
        <v>18295910</v>
      </c>
      <c r="J1569" s="302">
        <v>4884.5</v>
      </c>
      <c r="K1569" s="301">
        <v>1027210</v>
      </c>
      <c r="L1569" s="302">
        <v>960</v>
      </c>
      <c r="M1569" s="301">
        <v>49696898</v>
      </c>
      <c r="N1569" s="302">
        <v>1363</v>
      </c>
      <c r="O1569" s="301">
        <v>8625640</v>
      </c>
      <c r="P1569" s="302">
        <v>5666</v>
      </c>
      <c r="Q1569" s="301">
        <v>304887</v>
      </c>
      <c r="R1569" s="302">
        <v>3759</v>
      </c>
      <c r="S1569" s="301">
        <v>327185</v>
      </c>
      <c r="T1569" s="301">
        <f t="shared" si="24"/>
        <v>18200.5</v>
      </c>
      <c r="U1569" s="303">
        <v>2329</v>
      </c>
    </row>
    <row r="1570" spans="1:21" x14ac:dyDescent="0.25">
      <c r="A1570" s="300">
        <v>890928775</v>
      </c>
      <c r="B1570" s="65" t="s">
        <v>2232</v>
      </c>
      <c r="C1570" s="65" t="s">
        <v>505</v>
      </c>
      <c r="D1570" s="65" t="s">
        <v>506</v>
      </c>
      <c r="E1570" s="65" t="s">
        <v>520</v>
      </c>
      <c r="F1570" s="65" t="s">
        <v>521</v>
      </c>
      <c r="G1570" s="65" t="s">
        <v>509</v>
      </c>
      <c r="H1570" s="296">
        <v>1569</v>
      </c>
      <c r="I1570" s="301">
        <v>18279647</v>
      </c>
      <c r="J1570" s="302">
        <v>700</v>
      </c>
      <c r="K1570" s="301">
        <v>17678105</v>
      </c>
      <c r="L1570" s="302">
        <v>9645</v>
      </c>
      <c r="M1570" s="301">
        <v>2429711</v>
      </c>
      <c r="N1570" s="302">
        <v>4129</v>
      </c>
      <c r="O1570" s="301">
        <v>2429711</v>
      </c>
      <c r="P1570" s="302">
        <v>1457</v>
      </c>
      <c r="Q1570" s="301">
        <v>1939357</v>
      </c>
      <c r="R1570" s="302">
        <v>1496</v>
      </c>
      <c r="S1570" s="301">
        <v>1184175</v>
      </c>
      <c r="T1570" s="301">
        <f t="shared" si="24"/>
        <v>18996</v>
      </c>
      <c r="U1570" s="303">
        <v>2436</v>
      </c>
    </row>
    <row r="1571" spans="1:21" x14ac:dyDescent="0.25">
      <c r="A1571" s="300">
        <v>830136799</v>
      </c>
      <c r="B1571" s="65" t="s">
        <v>2233</v>
      </c>
      <c r="C1571" s="65" t="s">
        <v>511</v>
      </c>
      <c r="D1571" s="65" t="s">
        <v>511</v>
      </c>
      <c r="E1571" s="65" t="s">
        <v>520</v>
      </c>
      <c r="F1571" s="65" t="s">
        <v>521</v>
      </c>
      <c r="G1571" s="65" t="s">
        <v>1106</v>
      </c>
      <c r="H1571" s="84">
        <v>1570</v>
      </c>
      <c r="I1571" s="301">
        <v>18185209</v>
      </c>
      <c r="J1571" s="302">
        <v>1354.5</v>
      </c>
      <c r="K1571" s="301">
        <v>7479464</v>
      </c>
      <c r="L1571" s="302">
        <v>956</v>
      </c>
      <c r="M1571" s="301">
        <v>49917833</v>
      </c>
      <c r="N1571" s="302">
        <v>5552</v>
      </c>
      <c r="O1571" s="301">
        <v>1650577</v>
      </c>
      <c r="P1571" s="302">
        <v>6717</v>
      </c>
      <c r="Q1571" s="301">
        <v>224575</v>
      </c>
      <c r="R1571" s="302">
        <v>6886</v>
      </c>
      <c r="S1571" s="301">
        <v>117568</v>
      </c>
      <c r="T1571" s="301">
        <f t="shared" si="24"/>
        <v>23035.5</v>
      </c>
      <c r="U1571" s="303">
        <v>2995</v>
      </c>
    </row>
    <row r="1572" spans="1:21" x14ac:dyDescent="0.25">
      <c r="A1572" s="300">
        <v>832007824</v>
      </c>
      <c r="B1572" s="65" t="s">
        <v>2234</v>
      </c>
      <c r="C1572" s="65" t="s">
        <v>1001</v>
      </c>
      <c r="D1572" s="65" t="s">
        <v>552</v>
      </c>
      <c r="E1572" s="65" t="s">
        <v>520</v>
      </c>
      <c r="F1572" s="65" t="s">
        <v>521</v>
      </c>
      <c r="G1572" s="65" t="s">
        <v>648</v>
      </c>
      <c r="H1572" s="296">
        <v>1571</v>
      </c>
      <c r="I1572" s="301">
        <v>18144718</v>
      </c>
      <c r="J1572" s="302">
        <v>2472.5</v>
      </c>
      <c r="K1572" s="301">
        <v>3146050</v>
      </c>
      <c r="L1572" s="302">
        <v>3315</v>
      </c>
      <c r="M1572" s="301">
        <v>12616858</v>
      </c>
      <c r="N1572" s="302">
        <v>3459</v>
      </c>
      <c r="O1572" s="301">
        <v>2998078</v>
      </c>
      <c r="P1572" s="302">
        <v>1915</v>
      </c>
      <c r="Q1572" s="301">
        <v>1404492</v>
      </c>
      <c r="R1572" s="302">
        <v>2353</v>
      </c>
      <c r="S1572" s="301">
        <v>637527</v>
      </c>
      <c r="T1572" s="301">
        <f t="shared" si="24"/>
        <v>15085.5</v>
      </c>
      <c r="U1572" s="303">
        <v>1924</v>
      </c>
    </row>
    <row r="1573" spans="1:21" x14ac:dyDescent="0.25">
      <c r="A1573" s="300">
        <v>860008488</v>
      </c>
      <c r="B1573" s="65" t="s">
        <v>2235</v>
      </c>
      <c r="C1573" s="65" t="s">
        <v>511</v>
      </c>
      <c r="D1573" s="65" t="s">
        <v>511</v>
      </c>
      <c r="E1573" s="65" t="s">
        <v>520</v>
      </c>
      <c r="F1573" s="65" t="s">
        <v>521</v>
      </c>
      <c r="G1573" s="65" t="s">
        <v>926</v>
      </c>
      <c r="H1573" s="84">
        <v>1572</v>
      </c>
      <c r="I1573" s="301">
        <v>18134354</v>
      </c>
      <c r="J1573" s="302">
        <v>919.5</v>
      </c>
      <c r="K1573" s="301">
        <v>12471048</v>
      </c>
      <c r="L1573" s="302">
        <v>2594</v>
      </c>
      <c r="M1573" s="301">
        <v>16850752</v>
      </c>
      <c r="N1573" s="302">
        <v>712</v>
      </c>
      <c r="O1573" s="301">
        <v>16850752</v>
      </c>
      <c r="P1573" s="302">
        <v>798</v>
      </c>
      <c r="Q1573" s="301">
        <v>3998939</v>
      </c>
      <c r="R1573" s="302">
        <v>644</v>
      </c>
      <c r="S1573" s="301">
        <v>3531062</v>
      </c>
      <c r="T1573" s="301">
        <f t="shared" si="24"/>
        <v>7239.5</v>
      </c>
      <c r="U1573" s="303">
        <v>910</v>
      </c>
    </row>
    <row r="1574" spans="1:21" x14ac:dyDescent="0.25">
      <c r="A1574" s="300">
        <v>860052649</v>
      </c>
      <c r="B1574" s="65" t="s">
        <v>2236</v>
      </c>
      <c r="C1574" s="65" t="s">
        <v>1275</v>
      </c>
      <c r="D1574" s="65" t="s">
        <v>1048</v>
      </c>
      <c r="E1574" s="65" t="s">
        <v>520</v>
      </c>
      <c r="F1574" s="65" t="s">
        <v>521</v>
      </c>
      <c r="G1574" s="65" t="s">
        <v>525</v>
      </c>
      <c r="H1574" s="296">
        <v>1573</v>
      </c>
      <c r="I1574" s="301">
        <v>18130020</v>
      </c>
      <c r="J1574" s="302">
        <v>1256.5</v>
      </c>
      <c r="K1574" s="301">
        <v>8182874</v>
      </c>
      <c r="L1574" s="302">
        <v>1437</v>
      </c>
      <c r="M1574" s="301">
        <v>32962528</v>
      </c>
      <c r="N1574" s="302">
        <v>3733</v>
      </c>
      <c r="O1574" s="301">
        <v>2751215</v>
      </c>
      <c r="P1574" s="302">
        <v>2783</v>
      </c>
      <c r="Q1574" s="301">
        <v>868855</v>
      </c>
      <c r="R1574" s="302">
        <v>9292</v>
      </c>
      <c r="S1574" s="301">
        <v>61345</v>
      </c>
      <c r="T1574" s="301">
        <f t="shared" si="24"/>
        <v>20074.5</v>
      </c>
      <c r="U1574" s="303">
        <v>2570</v>
      </c>
    </row>
    <row r="1575" spans="1:21" x14ac:dyDescent="0.25">
      <c r="A1575" s="300">
        <v>890904459</v>
      </c>
      <c r="B1575" s="65" t="s">
        <v>2237</v>
      </c>
      <c r="C1575" s="65" t="s">
        <v>585</v>
      </c>
      <c r="D1575" s="65" t="s">
        <v>586</v>
      </c>
      <c r="E1575" s="65" t="s">
        <v>520</v>
      </c>
      <c r="F1575" s="65" t="s">
        <v>521</v>
      </c>
      <c r="G1575" s="65" t="s">
        <v>564</v>
      </c>
      <c r="H1575" s="84">
        <v>1574</v>
      </c>
      <c r="I1575" s="301">
        <v>18124340</v>
      </c>
      <c r="J1575" s="302">
        <v>2233</v>
      </c>
      <c r="K1575" s="301">
        <v>3663311</v>
      </c>
      <c r="L1575" s="302">
        <v>1345</v>
      </c>
      <c r="M1575" s="301">
        <v>34991233</v>
      </c>
      <c r="N1575" s="302">
        <v>2470</v>
      </c>
      <c r="O1575" s="301">
        <v>4537376</v>
      </c>
      <c r="P1575" s="302">
        <v>3046</v>
      </c>
      <c r="Q1575" s="301">
        <v>766676</v>
      </c>
      <c r="R1575" s="302">
        <v>3287</v>
      </c>
      <c r="S1575" s="301">
        <v>401220</v>
      </c>
      <c r="T1575" s="301">
        <f t="shared" si="24"/>
        <v>13955</v>
      </c>
      <c r="U1575" s="303">
        <v>1776</v>
      </c>
    </row>
    <row r="1576" spans="1:21" x14ac:dyDescent="0.25">
      <c r="A1576" s="300">
        <v>860062466</v>
      </c>
      <c r="B1576" s="65" t="s">
        <v>2238</v>
      </c>
      <c r="C1576" s="65" t="s">
        <v>511</v>
      </c>
      <c r="D1576" s="65" t="s">
        <v>511</v>
      </c>
      <c r="E1576" s="65" t="s">
        <v>520</v>
      </c>
      <c r="F1576" s="65" t="s">
        <v>521</v>
      </c>
      <c r="G1576" s="65" t="s">
        <v>571</v>
      </c>
      <c r="H1576" s="296">
        <v>1575</v>
      </c>
      <c r="I1576" s="301">
        <v>18082184</v>
      </c>
      <c r="J1576" s="302">
        <v>882.5</v>
      </c>
      <c r="K1576" s="301">
        <v>13088129</v>
      </c>
      <c r="L1576" s="302">
        <v>2559</v>
      </c>
      <c r="M1576" s="301">
        <v>17083049</v>
      </c>
      <c r="N1576" s="302">
        <v>2244</v>
      </c>
      <c r="O1576" s="301">
        <v>5020269</v>
      </c>
      <c r="P1576" s="302">
        <v>1400</v>
      </c>
      <c r="Q1576" s="301">
        <v>2027624</v>
      </c>
      <c r="R1576" s="302">
        <v>2078</v>
      </c>
      <c r="S1576" s="301">
        <v>767125</v>
      </c>
      <c r="T1576" s="301">
        <f t="shared" si="24"/>
        <v>10738.5</v>
      </c>
      <c r="U1576" s="303">
        <v>1355</v>
      </c>
    </row>
    <row r="1577" spans="1:21" x14ac:dyDescent="0.25">
      <c r="A1577" s="300">
        <v>817000727</v>
      </c>
      <c r="B1577" s="65" t="s">
        <v>2239</v>
      </c>
      <c r="C1577" s="65" t="s">
        <v>543</v>
      </c>
      <c r="D1577" s="65" t="s">
        <v>544</v>
      </c>
      <c r="E1577" s="65" t="s">
        <v>520</v>
      </c>
      <c r="F1577" s="65" t="s">
        <v>521</v>
      </c>
      <c r="G1577" s="65" t="s">
        <v>690</v>
      </c>
      <c r="H1577" s="84">
        <v>1576</v>
      </c>
      <c r="I1577" s="301">
        <v>18076116</v>
      </c>
      <c r="J1577" s="302">
        <v>743</v>
      </c>
      <c r="K1577" s="301">
        <v>16393232</v>
      </c>
      <c r="L1577" s="302">
        <v>2230</v>
      </c>
      <c r="M1577" s="301">
        <v>19825999</v>
      </c>
      <c r="N1577" s="302">
        <v>1246</v>
      </c>
      <c r="O1577" s="301">
        <v>9396300</v>
      </c>
      <c r="P1577" s="302">
        <v>412</v>
      </c>
      <c r="Q1577" s="301">
        <v>8872002</v>
      </c>
      <c r="R1577" s="302">
        <v>315</v>
      </c>
      <c r="S1577" s="301">
        <v>9027359</v>
      </c>
      <c r="T1577" s="301">
        <f t="shared" si="24"/>
        <v>6522</v>
      </c>
      <c r="U1577" s="303">
        <v>830</v>
      </c>
    </row>
    <row r="1578" spans="1:21" x14ac:dyDescent="0.25">
      <c r="A1578" s="300">
        <v>830085521</v>
      </c>
      <c r="B1578" s="65" t="s">
        <v>2240</v>
      </c>
      <c r="C1578" s="65" t="s">
        <v>511</v>
      </c>
      <c r="D1578" s="65" t="s">
        <v>511</v>
      </c>
      <c r="E1578" s="65" t="s">
        <v>520</v>
      </c>
      <c r="F1578" s="65" t="s">
        <v>521</v>
      </c>
      <c r="G1578" s="65" t="s">
        <v>528</v>
      </c>
      <c r="H1578" s="296">
        <v>1577</v>
      </c>
      <c r="I1578" s="301">
        <v>18069251</v>
      </c>
      <c r="J1578" s="302">
        <v>1591</v>
      </c>
      <c r="K1578" s="301">
        <v>5984975</v>
      </c>
      <c r="L1578" s="302">
        <v>2621</v>
      </c>
      <c r="M1578" s="301">
        <v>16656955</v>
      </c>
      <c r="N1578" s="302">
        <v>1388</v>
      </c>
      <c r="O1578" s="301">
        <v>8437309</v>
      </c>
      <c r="P1578" s="302">
        <v>517</v>
      </c>
      <c r="Q1578" s="301">
        <v>6606004</v>
      </c>
      <c r="R1578" s="302">
        <v>532</v>
      </c>
      <c r="S1578" s="301">
        <v>4588534</v>
      </c>
      <c r="T1578" s="301">
        <f t="shared" si="24"/>
        <v>8226</v>
      </c>
      <c r="U1578" s="303">
        <v>1039</v>
      </c>
    </row>
    <row r="1579" spans="1:21" x14ac:dyDescent="0.25">
      <c r="A1579" s="300">
        <v>830131339</v>
      </c>
      <c r="B1579" s="65" t="s">
        <v>2241</v>
      </c>
      <c r="C1579" s="65" t="s">
        <v>511</v>
      </c>
      <c r="D1579" s="65" t="s">
        <v>511</v>
      </c>
      <c r="E1579" s="65" t="s">
        <v>520</v>
      </c>
      <c r="F1579" s="65" t="s">
        <v>521</v>
      </c>
      <c r="G1579" s="65" t="s">
        <v>556</v>
      </c>
      <c r="H1579" s="84">
        <v>1578</v>
      </c>
      <c r="I1579" s="301">
        <v>18054898</v>
      </c>
      <c r="J1579" s="302">
        <v>4739</v>
      </c>
      <c r="K1579" s="301">
        <v>1102782</v>
      </c>
      <c r="L1579" s="302">
        <v>770</v>
      </c>
      <c r="M1579" s="301">
        <v>62586344</v>
      </c>
      <c r="N1579" s="302">
        <v>1800</v>
      </c>
      <c r="O1579" s="301">
        <v>6550042</v>
      </c>
      <c r="P1579" s="302">
        <v>2075</v>
      </c>
      <c r="Q1579" s="301">
        <v>1281907</v>
      </c>
      <c r="R1579" s="302">
        <v>4116</v>
      </c>
      <c r="S1579" s="301">
        <v>284344</v>
      </c>
      <c r="T1579" s="301">
        <f t="shared" si="24"/>
        <v>15078</v>
      </c>
      <c r="U1579" s="303">
        <v>1922</v>
      </c>
    </row>
    <row r="1580" spans="1:21" x14ac:dyDescent="0.25">
      <c r="A1580" s="300">
        <v>811003138</v>
      </c>
      <c r="B1580" s="65" t="s">
        <v>2242</v>
      </c>
      <c r="C1580" s="65" t="s">
        <v>505</v>
      </c>
      <c r="D1580" s="65" t="s">
        <v>506</v>
      </c>
      <c r="E1580" s="65" t="s">
        <v>520</v>
      </c>
      <c r="F1580" s="65" t="s">
        <v>521</v>
      </c>
      <c r="G1580" s="65" t="s">
        <v>564</v>
      </c>
      <c r="H1580" s="296">
        <v>1579</v>
      </c>
      <c r="I1580" s="301">
        <v>18049660</v>
      </c>
      <c r="J1580" s="302">
        <v>1358</v>
      </c>
      <c r="K1580" s="301">
        <v>7463141</v>
      </c>
      <c r="L1580" s="302">
        <v>1229</v>
      </c>
      <c r="M1580" s="301">
        <v>38658596</v>
      </c>
      <c r="N1580" s="302">
        <v>1813</v>
      </c>
      <c r="O1580" s="301">
        <v>6465053</v>
      </c>
      <c r="P1580" s="302">
        <v>1137</v>
      </c>
      <c r="Q1580" s="301">
        <v>2595857</v>
      </c>
      <c r="R1580" s="302">
        <v>1203</v>
      </c>
      <c r="S1580" s="301">
        <v>1560882</v>
      </c>
      <c r="T1580" s="301">
        <f t="shared" si="24"/>
        <v>8319</v>
      </c>
      <c r="U1580" s="303">
        <v>1051</v>
      </c>
    </row>
    <row r="1581" spans="1:21" x14ac:dyDescent="0.25">
      <c r="A1581" s="300">
        <v>800250382</v>
      </c>
      <c r="B1581" s="65" t="s">
        <v>2243</v>
      </c>
      <c r="C1581" s="65" t="s">
        <v>511</v>
      </c>
      <c r="D1581" s="65" t="s">
        <v>511</v>
      </c>
      <c r="E1581" s="65" t="s">
        <v>520</v>
      </c>
      <c r="F1581" s="65" t="s">
        <v>521</v>
      </c>
      <c r="G1581" s="65" t="s">
        <v>564</v>
      </c>
      <c r="H1581" s="84">
        <v>1580</v>
      </c>
      <c r="I1581" s="301">
        <v>18044868</v>
      </c>
      <c r="J1581" s="302">
        <v>1094.5</v>
      </c>
      <c r="K1581" s="301">
        <v>9901891</v>
      </c>
      <c r="L1581" s="302">
        <v>1485</v>
      </c>
      <c r="M1581" s="301">
        <v>31647401</v>
      </c>
      <c r="N1581" s="302">
        <v>595</v>
      </c>
      <c r="O1581" s="301">
        <v>21059519</v>
      </c>
      <c r="P1581" s="302">
        <v>450</v>
      </c>
      <c r="Q1581" s="301">
        <v>7955350</v>
      </c>
      <c r="R1581" s="302">
        <v>651</v>
      </c>
      <c r="S1581" s="301">
        <v>3475190</v>
      </c>
      <c r="T1581" s="301">
        <f t="shared" si="24"/>
        <v>5855.5</v>
      </c>
      <c r="U1581" s="303">
        <v>752</v>
      </c>
    </row>
    <row r="1582" spans="1:21" x14ac:dyDescent="0.25">
      <c r="A1582" s="300">
        <v>830065885</v>
      </c>
      <c r="B1582" s="65" t="s">
        <v>2244</v>
      </c>
      <c r="C1582" s="65" t="s">
        <v>511</v>
      </c>
      <c r="D1582" s="65" t="s">
        <v>511</v>
      </c>
      <c r="E1582" s="65" t="s">
        <v>520</v>
      </c>
      <c r="F1582" s="65" t="s">
        <v>521</v>
      </c>
      <c r="G1582" s="65" t="s">
        <v>564</v>
      </c>
      <c r="H1582" s="296">
        <v>1581</v>
      </c>
      <c r="I1582" s="301">
        <v>18033661</v>
      </c>
      <c r="J1582" s="302">
        <v>1192</v>
      </c>
      <c r="K1582" s="301">
        <v>8884019</v>
      </c>
      <c r="L1582" s="302">
        <v>1654</v>
      </c>
      <c r="M1582" s="301">
        <v>27918457</v>
      </c>
      <c r="N1582" s="302">
        <v>1582</v>
      </c>
      <c r="O1582" s="301">
        <v>7476060</v>
      </c>
      <c r="P1582" s="302">
        <v>1206</v>
      </c>
      <c r="Q1582" s="301">
        <v>2380319</v>
      </c>
      <c r="R1582" s="302">
        <v>1367</v>
      </c>
      <c r="S1582" s="301">
        <v>1341987</v>
      </c>
      <c r="T1582" s="301">
        <f t="shared" si="24"/>
        <v>8582</v>
      </c>
      <c r="U1582" s="303">
        <v>1083</v>
      </c>
    </row>
    <row r="1583" spans="1:21" x14ac:dyDescent="0.25">
      <c r="A1583" s="300">
        <v>830077389</v>
      </c>
      <c r="B1583" s="65" t="s">
        <v>2245</v>
      </c>
      <c r="C1583" s="65" t="s">
        <v>511</v>
      </c>
      <c r="D1583" s="65" t="s">
        <v>511</v>
      </c>
      <c r="E1583" s="65" t="s">
        <v>520</v>
      </c>
      <c r="F1583" s="65" t="s">
        <v>521</v>
      </c>
      <c r="G1583" s="65" t="s">
        <v>564</v>
      </c>
      <c r="H1583" s="84">
        <v>1582</v>
      </c>
      <c r="I1583" s="301">
        <v>17974719</v>
      </c>
      <c r="J1583" s="302">
        <v>1104</v>
      </c>
      <c r="K1583" s="301">
        <v>9754438</v>
      </c>
      <c r="L1583" s="302">
        <v>1362</v>
      </c>
      <c r="M1583" s="301">
        <v>34670552</v>
      </c>
      <c r="N1583" s="302">
        <v>935</v>
      </c>
      <c r="O1583" s="301">
        <v>12697315</v>
      </c>
      <c r="P1583" s="302">
        <v>1547</v>
      </c>
      <c r="Q1583" s="301">
        <v>1800602</v>
      </c>
      <c r="R1583" s="302">
        <v>3031</v>
      </c>
      <c r="S1583" s="301">
        <v>452893</v>
      </c>
      <c r="T1583" s="301">
        <f t="shared" si="24"/>
        <v>9561</v>
      </c>
      <c r="U1583" s="303">
        <v>1212</v>
      </c>
    </row>
    <row r="1584" spans="1:21" x14ac:dyDescent="0.25">
      <c r="A1584" s="300">
        <v>891401711</v>
      </c>
      <c r="B1584" s="65" t="s">
        <v>2246</v>
      </c>
      <c r="C1584" s="65" t="s">
        <v>780</v>
      </c>
      <c r="D1584" s="65" t="s">
        <v>781</v>
      </c>
      <c r="E1584" s="65" t="s">
        <v>520</v>
      </c>
      <c r="F1584" s="65" t="s">
        <v>521</v>
      </c>
      <c r="G1584" s="65" t="s">
        <v>675</v>
      </c>
      <c r="H1584" s="296">
        <v>1583</v>
      </c>
      <c r="I1584" s="301">
        <v>17951646</v>
      </c>
      <c r="J1584" s="302">
        <v>1269</v>
      </c>
      <c r="K1584" s="301">
        <v>8074208</v>
      </c>
      <c r="L1584" s="302">
        <v>831</v>
      </c>
      <c r="M1584" s="301">
        <v>57877301</v>
      </c>
      <c r="N1584" s="302">
        <v>1284</v>
      </c>
      <c r="O1584" s="301">
        <v>9160404</v>
      </c>
      <c r="P1584" s="302">
        <v>724</v>
      </c>
      <c r="Q1584" s="301">
        <v>4472050</v>
      </c>
      <c r="R1584" s="302">
        <v>1023</v>
      </c>
      <c r="S1584" s="301">
        <v>1906964</v>
      </c>
      <c r="T1584" s="301">
        <f t="shared" si="24"/>
        <v>6714</v>
      </c>
      <c r="U1584" s="303">
        <v>857</v>
      </c>
    </row>
    <row r="1585" spans="1:21" x14ac:dyDescent="0.25">
      <c r="A1585" s="300">
        <v>830063800</v>
      </c>
      <c r="B1585" s="65" t="s">
        <v>2247</v>
      </c>
      <c r="C1585" s="65" t="s">
        <v>511</v>
      </c>
      <c r="D1585" s="65" t="s">
        <v>511</v>
      </c>
      <c r="E1585" s="65" t="s">
        <v>520</v>
      </c>
      <c r="F1585" s="65" t="s">
        <v>521</v>
      </c>
      <c r="G1585" s="65" t="s">
        <v>564</v>
      </c>
      <c r="H1585" s="84">
        <v>1584</v>
      </c>
      <c r="I1585" s="301">
        <v>17916894</v>
      </c>
      <c r="J1585" s="302">
        <v>2419.5</v>
      </c>
      <c r="K1585" s="301">
        <v>3241975</v>
      </c>
      <c r="L1585" s="302">
        <v>1156</v>
      </c>
      <c r="M1585" s="301">
        <v>41245667</v>
      </c>
      <c r="N1585" s="302">
        <v>1671</v>
      </c>
      <c r="O1585" s="301">
        <v>7083216</v>
      </c>
      <c r="P1585" s="302">
        <v>2304</v>
      </c>
      <c r="Q1585" s="301">
        <v>1109776</v>
      </c>
      <c r="R1585" s="302">
        <v>2182</v>
      </c>
      <c r="S1585" s="301">
        <v>710169</v>
      </c>
      <c r="T1585" s="301">
        <f t="shared" si="24"/>
        <v>11316.5</v>
      </c>
      <c r="U1585" s="303">
        <v>1428</v>
      </c>
    </row>
    <row r="1586" spans="1:21" x14ac:dyDescent="0.25">
      <c r="A1586" s="300">
        <v>860535706</v>
      </c>
      <c r="B1586" s="65" t="s">
        <v>2248</v>
      </c>
      <c r="C1586" s="65" t="s">
        <v>511</v>
      </c>
      <c r="D1586" s="65" t="s">
        <v>511</v>
      </c>
      <c r="E1586" s="65" t="s">
        <v>520</v>
      </c>
      <c r="F1586" s="65" t="s">
        <v>521</v>
      </c>
      <c r="G1586" s="65" t="s">
        <v>591</v>
      </c>
      <c r="H1586" s="296">
        <v>1585</v>
      </c>
      <c r="I1586" s="301">
        <v>17893365</v>
      </c>
      <c r="J1586" s="302">
        <v>1345.5</v>
      </c>
      <c r="K1586" s="301">
        <v>7539781</v>
      </c>
      <c r="L1586" s="302">
        <v>1809</v>
      </c>
      <c r="M1586" s="301">
        <v>25337594</v>
      </c>
      <c r="N1586" s="302">
        <v>2038</v>
      </c>
      <c r="O1586" s="301">
        <v>5690336</v>
      </c>
      <c r="P1586" s="302">
        <v>2122</v>
      </c>
      <c r="Q1586" s="301">
        <v>1250580</v>
      </c>
      <c r="R1586" s="302">
        <v>3498</v>
      </c>
      <c r="S1586" s="301">
        <v>363700</v>
      </c>
      <c r="T1586" s="301">
        <f t="shared" si="24"/>
        <v>12397.5</v>
      </c>
      <c r="U1586" s="303">
        <v>1577</v>
      </c>
    </row>
    <row r="1587" spans="1:21" x14ac:dyDescent="0.25">
      <c r="A1587" s="300">
        <v>860029441</v>
      </c>
      <c r="B1587" s="65" t="s">
        <v>2249</v>
      </c>
      <c r="C1587" s="65" t="s">
        <v>511</v>
      </c>
      <c r="D1587" s="65" t="s">
        <v>511</v>
      </c>
      <c r="E1587" s="65" t="s">
        <v>520</v>
      </c>
      <c r="F1587" s="65" t="s">
        <v>521</v>
      </c>
      <c r="G1587" s="65" t="s">
        <v>564</v>
      </c>
      <c r="H1587" s="84">
        <v>1586</v>
      </c>
      <c r="I1587" s="301">
        <v>17857632</v>
      </c>
      <c r="J1587" s="302">
        <v>840</v>
      </c>
      <c r="K1587" s="301">
        <v>13976665</v>
      </c>
      <c r="L1587" s="302">
        <v>1213</v>
      </c>
      <c r="M1587" s="301">
        <v>39113201</v>
      </c>
      <c r="N1587" s="302">
        <v>645</v>
      </c>
      <c r="O1587" s="301">
        <v>18921161</v>
      </c>
      <c r="P1587" s="302">
        <v>679</v>
      </c>
      <c r="Q1587" s="301">
        <v>4790123</v>
      </c>
      <c r="R1587" s="302">
        <v>876</v>
      </c>
      <c r="S1587" s="301">
        <v>2385860</v>
      </c>
      <c r="T1587" s="301">
        <f t="shared" si="24"/>
        <v>5839</v>
      </c>
      <c r="U1587" s="303">
        <v>751</v>
      </c>
    </row>
    <row r="1588" spans="1:21" x14ac:dyDescent="0.25">
      <c r="A1588" s="300">
        <v>860040347</v>
      </c>
      <c r="B1588" s="65" t="s">
        <v>2250</v>
      </c>
      <c r="C1588" s="65" t="s">
        <v>511</v>
      </c>
      <c r="D1588" s="65" t="s">
        <v>511</v>
      </c>
      <c r="E1588" s="65" t="s">
        <v>520</v>
      </c>
      <c r="F1588" s="65" t="s">
        <v>521</v>
      </c>
      <c r="G1588" s="65" t="s">
        <v>564</v>
      </c>
      <c r="H1588" s="296">
        <v>1587</v>
      </c>
      <c r="I1588" s="301">
        <v>17832425</v>
      </c>
      <c r="J1588" s="302">
        <v>910</v>
      </c>
      <c r="K1588" s="301">
        <v>12626994</v>
      </c>
      <c r="L1588" s="302">
        <v>2551</v>
      </c>
      <c r="M1588" s="301">
        <v>17158498</v>
      </c>
      <c r="N1588" s="302">
        <v>2267</v>
      </c>
      <c r="O1588" s="301">
        <v>4963706</v>
      </c>
      <c r="P1588" s="302">
        <v>2930</v>
      </c>
      <c r="Q1588" s="301">
        <v>812485</v>
      </c>
      <c r="R1588" s="302">
        <v>3309</v>
      </c>
      <c r="S1588" s="301">
        <v>395768</v>
      </c>
      <c r="T1588" s="301">
        <f t="shared" si="24"/>
        <v>13554</v>
      </c>
      <c r="U1588" s="303">
        <v>1715</v>
      </c>
    </row>
    <row r="1589" spans="1:21" x14ac:dyDescent="0.25">
      <c r="A1589" s="300">
        <v>860051447</v>
      </c>
      <c r="B1589" s="65" t="s">
        <v>2251</v>
      </c>
      <c r="C1589" s="65" t="s">
        <v>511</v>
      </c>
      <c r="D1589" s="65" t="s">
        <v>511</v>
      </c>
      <c r="E1589" s="65" t="s">
        <v>520</v>
      </c>
      <c r="F1589" s="65" t="s">
        <v>521</v>
      </c>
      <c r="G1589" s="65" t="s">
        <v>610</v>
      </c>
      <c r="H1589" s="84">
        <v>1588</v>
      </c>
      <c r="I1589" s="301">
        <v>17825120</v>
      </c>
      <c r="J1589" s="302">
        <v>900</v>
      </c>
      <c r="K1589" s="301">
        <v>12770654</v>
      </c>
      <c r="L1589" s="302">
        <v>3540</v>
      </c>
      <c r="M1589" s="301">
        <v>11648349</v>
      </c>
      <c r="N1589" s="302">
        <v>3206</v>
      </c>
      <c r="O1589" s="301">
        <v>3295757</v>
      </c>
      <c r="P1589" s="302">
        <v>2589</v>
      </c>
      <c r="Q1589" s="301">
        <v>951858</v>
      </c>
      <c r="R1589" s="302">
        <v>5117</v>
      </c>
      <c r="S1589" s="301">
        <v>202817</v>
      </c>
      <c r="T1589" s="301">
        <f t="shared" si="24"/>
        <v>16940</v>
      </c>
      <c r="U1589" s="303">
        <v>2164</v>
      </c>
    </row>
    <row r="1590" spans="1:21" x14ac:dyDescent="0.25">
      <c r="A1590" s="300">
        <v>860516066</v>
      </c>
      <c r="B1590" s="65" t="s">
        <v>2252</v>
      </c>
      <c r="C1590" s="65" t="s">
        <v>1227</v>
      </c>
      <c r="D1590" s="65" t="s">
        <v>552</v>
      </c>
      <c r="E1590" s="65" t="s">
        <v>520</v>
      </c>
      <c r="F1590" s="65" t="s">
        <v>521</v>
      </c>
      <c r="G1590" s="65" t="s">
        <v>618</v>
      </c>
      <c r="H1590" s="296">
        <v>1589</v>
      </c>
      <c r="I1590" s="301">
        <v>17794805</v>
      </c>
      <c r="J1590" s="302">
        <v>1453.5</v>
      </c>
      <c r="K1590" s="301">
        <v>6775021</v>
      </c>
      <c r="L1590" s="302">
        <v>2564</v>
      </c>
      <c r="M1590" s="301">
        <v>17041589</v>
      </c>
      <c r="N1590" s="302">
        <v>3033</v>
      </c>
      <c r="O1590" s="301">
        <v>3517521</v>
      </c>
      <c r="P1590" s="302">
        <v>3596</v>
      </c>
      <c r="Q1590" s="301">
        <v>602847</v>
      </c>
      <c r="R1590" s="302">
        <v>3816</v>
      </c>
      <c r="S1590" s="301">
        <v>319743</v>
      </c>
      <c r="T1590" s="301">
        <f t="shared" si="24"/>
        <v>16051.5</v>
      </c>
      <c r="U1590" s="303">
        <v>2058</v>
      </c>
    </row>
    <row r="1591" spans="1:21" x14ac:dyDescent="0.25">
      <c r="A1591" s="300">
        <v>890312452</v>
      </c>
      <c r="B1591" s="65" t="s">
        <v>2253</v>
      </c>
      <c r="C1591" s="65" t="s">
        <v>547</v>
      </c>
      <c r="D1591" s="65" t="s">
        <v>544</v>
      </c>
      <c r="E1591" s="65" t="s">
        <v>520</v>
      </c>
      <c r="F1591" s="65" t="s">
        <v>521</v>
      </c>
      <c r="G1591" s="65" t="s">
        <v>564</v>
      </c>
      <c r="H1591" s="84">
        <v>1590</v>
      </c>
      <c r="I1591" s="301">
        <v>17789771</v>
      </c>
      <c r="J1591" s="302">
        <v>833</v>
      </c>
      <c r="K1591" s="301">
        <v>14130955</v>
      </c>
      <c r="L1591" s="302">
        <v>1188</v>
      </c>
      <c r="M1591" s="301">
        <v>40223626</v>
      </c>
      <c r="N1591" s="302">
        <v>1702</v>
      </c>
      <c r="O1591" s="301">
        <v>6955064</v>
      </c>
      <c r="P1591" s="302">
        <v>1509</v>
      </c>
      <c r="Q1591" s="301">
        <v>1855290</v>
      </c>
      <c r="R1591" s="302">
        <v>1293</v>
      </c>
      <c r="S1591" s="301">
        <v>1440621</v>
      </c>
      <c r="T1591" s="301">
        <f t="shared" si="24"/>
        <v>8115</v>
      </c>
      <c r="U1591" s="303">
        <v>1023</v>
      </c>
    </row>
    <row r="1592" spans="1:21" x14ac:dyDescent="0.25">
      <c r="A1592" s="300">
        <v>800152825</v>
      </c>
      <c r="B1592" s="65" t="s">
        <v>2254</v>
      </c>
      <c r="C1592" s="65" t="s">
        <v>770</v>
      </c>
      <c r="D1592" s="65" t="s">
        <v>506</v>
      </c>
      <c r="E1592" s="65" t="s">
        <v>520</v>
      </c>
      <c r="F1592" s="65" t="s">
        <v>521</v>
      </c>
      <c r="G1592" s="65" t="s">
        <v>694</v>
      </c>
      <c r="H1592" s="296">
        <v>1591</v>
      </c>
      <c r="I1592" s="301">
        <v>17778080</v>
      </c>
      <c r="J1592" s="302">
        <v>732.5</v>
      </c>
      <c r="K1592" s="301">
        <v>16700221</v>
      </c>
      <c r="L1592" s="302">
        <v>5631</v>
      </c>
      <c r="M1592" s="301">
        <v>6324767</v>
      </c>
      <c r="N1592" s="302">
        <v>5495</v>
      </c>
      <c r="O1592" s="301">
        <v>1672080</v>
      </c>
      <c r="P1592" s="302">
        <v>2564</v>
      </c>
      <c r="Q1592" s="301">
        <v>964186</v>
      </c>
      <c r="R1592" s="302">
        <v>4094</v>
      </c>
      <c r="S1592" s="301">
        <v>287765</v>
      </c>
      <c r="T1592" s="301">
        <f t="shared" si="24"/>
        <v>20107.5</v>
      </c>
      <c r="U1592" s="303">
        <v>2577</v>
      </c>
    </row>
    <row r="1593" spans="1:21" x14ac:dyDescent="0.25">
      <c r="A1593" s="300">
        <v>811022997</v>
      </c>
      <c r="B1593" s="65" t="s">
        <v>2255</v>
      </c>
      <c r="C1593" s="65" t="s">
        <v>580</v>
      </c>
      <c r="D1593" s="65" t="s">
        <v>506</v>
      </c>
      <c r="E1593" s="65" t="s">
        <v>520</v>
      </c>
      <c r="F1593" s="65" t="s">
        <v>521</v>
      </c>
      <c r="G1593" s="65" t="s">
        <v>564</v>
      </c>
      <c r="H1593" s="84">
        <v>1592</v>
      </c>
      <c r="I1593" s="301">
        <v>17777935</v>
      </c>
      <c r="J1593" s="302">
        <v>2152.5</v>
      </c>
      <c r="K1593" s="301">
        <v>3900551</v>
      </c>
      <c r="L1593" s="302">
        <v>551</v>
      </c>
      <c r="M1593" s="301">
        <v>86142882</v>
      </c>
      <c r="N1593" s="302">
        <v>980</v>
      </c>
      <c r="O1593" s="301">
        <v>12075116</v>
      </c>
      <c r="P1593" s="302">
        <v>10654</v>
      </c>
      <c r="Q1593" s="301">
        <v>75416</v>
      </c>
      <c r="R1593" s="302">
        <v>3249</v>
      </c>
      <c r="S1593" s="301">
        <v>408249</v>
      </c>
      <c r="T1593" s="301">
        <f t="shared" si="24"/>
        <v>19178.5</v>
      </c>
      <c r="U1593" s="303">
        <v>2458</v>
      </c>
    </row>
    <row r="1594" spans="1:21" x14ac:dyDescent="0.25">
      <c r="A1594" s="300">
        <v>817000598</v>
      </c>
      <c r="B1594" s="65" t="s">
        <v>2256</v>
      </c>
      <c r="C1594" s="65" t="s">
        <v>727</v>
      </c>
      <c r="D1594" s="65" t="s">
        <v>714</v>
      </c>
      <c r="E1594" s="65" t="s">
        <v>520</v>
      </c>
      <c r="F1594" s="65" t="s">
        <v>521</v>
      </c>
      <c r="G1594" s="65" t="s">
        <v>512</v>
      </c>
      <c r="H1594" s="296">
        <v>1593</v>
      </c>
      <c r="I1594" s="301">
        <v>17774008</v>
      </c>
      <c r="J1594" s="302">
        <v>829.5</v>
      </c>
      <c r="K1594" s="301">
        <v>14197913</v>
      </c>
      <c r="L1594" s="302">
        <v>3955</v>
      </c>
      <c r="M1594" s="301">
        <v>10134390</v>
      </c>
      <c r="N1594" s="302">
        <v>5650</v>
      </c>
      <c r="O1594" s="301">
        <v>1617980</v>
      </c>
      <c r="P1594" s="302">
        <v>4565</v>
      </c>
      <c r="Q1594" s="301">
        <v>429495</v>
      </c>
      <c r="R1594" s="302">
        <v>5342</v>
      </c>
      <c r="S1594" s="301">
        <v>188697</v>
      </c>
      <c r="T1594" s="301">
        <f t="shared" si="24"/>
        <v>21934.5</v>
      </c>
      <c r="U1594" s="303">
        <v>2831</v>
      </c>
    </row>
    <row r="1595" spans="1:21" x14ac:dyDescent="0.25">
      <c r="A1595" s="300">
        <v>832005617</v>
      </c>
      <c r="B1595" s="65" t="s">
        <v>2257</v>
      </c>
      <c r="C1595" s="65" t="s">
        <v>511</v>
      </c>
      <c r="D1595" s="65" t="s">
        <v>511</v>
      </c>
      <c r="E1595" s="65" t="s">
        <v>520</v>
      </c>
      <c r="F1595" s="65" t="s">
        <v>521</v>
      </c>
      <c r="G1595" s="65" t="s">
        <v>528</v>
      </c>
      <c r="H1595" s="84">
        <v>1594</v>
      </c>
      <c r="I1595" s="301">
        <v>17738575</v>
      </c>
      <c r="J1595" s="302">
        <v>1318</v>
      </c>
      <c r="K1595" s="301">
        <v>7730161</v>
      </c>
      <c r="L1595" s="302">
        <v>983</v>
      </c>
      <c r="M1595" s="301">
        <v>48295669</v>
      </c>
      <c r="N1595" s="302">
        <v>1423</v>
      </c>
      <c r="O1595" s="301">
        <v>8203876</v>
      </c>
      <c r="P1595" s="302">
        <v>2675</v>
      </c>
      <c r="Q1595" s="301">
        <v>910454</v>
      </c>
      <c r="R1595" s="302">
        <v>1901</v>
      </c>
      <c r="S1595" s="301">
        <v>863213</v>
      </c>
      <c r="T1595" s="301">
        <f t="shared" si="24"/>
        <v>9894</v>
      </c>
      <c r="U1595" s="303">
        <v>1254</v>
      </c>
    </row>
    <row r="1596" spans="1:21" x14ac:dyDescent="0.25">
      <c r="A1596" s="300">
        <v>860530223</v>
      </c>
      <c r="B1596" s="65" t="s">
        <v>2258</v>
      </c>
      <c r="C1596" s="65" t="s">
        <v>511</v>
      </c>
      <c r="D1596" s="65" t="s">
        <v>511</v>
      </c>
      <c r="E1596" s="65" t="s">
        <v>520</v>
      </c>
      <c r="F1596" s="65" t="s">
        <v>521</v>
      </c>
      <c r="G1596" s="65" t="s">
        <v>813</v>
      </c>
      <c r="H1596" s="296">
        <v>1595</v>
      </c>
      <c r="I1596" s="301">
        <v>17727816</v>
      </c>
      <c r="J1596" s="302">
        <v>1787.5</v>
      </c>
      <c r="K1596" s="301">
        <v>5123712</v>
      </c>
      <c r="L1596" s="302">
        <v>3194</v>
      </c>
      <c r="M1596" s="301">
        <v>13122461</v>
      </c>
      <c r="N1596" s="302">
        <v>4541</v>
      </c>
      <c r="O1596" s="301">
        <v>2154851</v>
      </c>
      <c r="P1596" s="302">
        <v>1666</v>
      </c>
      <c r="Q1596" s="301">
        <v>1643592</v>
      </c>
      <c r="R1596" s="302">
        <v>2329</v>
      </c>
      <c r="S1596" s="301">
        <v>643914</v>
      </c>
      <c r="T1596" s="301">
        <f t="shared" si="24"/>
        <v>15112.5</v>
      </c>
      <c r="U1596" s="303">
        <v>1930</v>
      </c>
    </row>
    <row r="1597" spans="1:21" x14ac:dyDescent="0.25">
      <c r="A1597" s="300">
        <v>860351760</v>
      </c>
      <c r="B1597" s="65" t="s">
        <v>2259</v>
      </c>
      <c r="C1597" s="65" t="s">
        <v>511</v>
      </c>
      <c r="D1597" s="65" t="s">
        <v>511</v>
      </c>
      <c r="E1597" s="65" t="s">
        <v>520</v>
      </c>
      <c r="F1597" s="65" t="s">
        <v>521</v>
      </c>
      <c r="G1597" s="65" t="s">
        <v>528</v>
      </c>
      <c r="H1597" s="84">
        <v>1596</v>
      </c>
      <c r="I1597" s="301">
        <v>17718807</v>
      </c>
      <c r="J1597" s="302">
        <v>1061</v>
      </c>
      <c r="K1597" s="301">
        <v>10408841</v>
      </c>
      <c r="L1597" s="302">
        <v>2365</v>
      </c>
      <c r="M1597" s="301">
        <v>18638150</v>
      </c>
      <c r="N1597" s="302">
        <v>1485</v>
      </c>
      <c r="O1597" s="301">
        <v>7906675</v>
      </c>
      <c r="P1597" s="302">
        <v>1577</v>
      </c>
      <c r="Q1597" s="301">
        <v>1770987</v>
      </c>
      <c r="R1597" s="302">
        <v>1607</v>
      </c>
      <c r="S1597" s="301">
        <v>1076268</v>
      </c>
      <c r="T1597" s="301">
        <f t="shared" si="24"/>
        <v>9691</v>
      </c>
      <c r="U1597" s="303">
        <v>1232</v>
      </c>
    </row>
    <row r="1598" spans="1:21" x14ac:dyDescent="0.25">
      <c r="A1598" s="300">
        <v>860032450</v>
      </c>
      <c r="B1598" s="65" t="s">
        <v>2260</v>
      </c>
      <c r="C1598" s="65" t="s">
        <v>511</v>
      </c>
      <c r="D1598" s="65" t="s">
        <v>511</v>
      </c>
      <c r="E1598" s="65" t="s">
        <v>520</v>
      </c>
      <c r="F1598" s="65" t="s">
        <v>1534</v>
      </c>
      <c r="G1598" s="65" t="s">
        <v>926</v>
      </c>
      <c r="H1598" s="296">
        <v>1597</v>
      </c>
      <c r="I1598" s="301">
        <v>17707425</v>
      </c>
      <c r="J1598" s="302">
        <v>1115</v>
      </c>
      <c r="K1598" s="301">
        <v>9688423</v>
      </c>
      <c r="L1598" s="302">
        <v>753</v>
      </c>
      <c r="M1598" s="301">
        <v>64273329</v>
      </c>
      <c r="N1598" s="302">
        <v>1271</v>
      </c>
      <c r="O1598" s="301">
        <v>9250013</v>
      </c>
      <c r="P1598" s="302">
        <v>2063</v>
      </c>
      <c r="Q1598" s="301">
        <v>1293784</v>
      </c>
      <c r="R1598" s="302">
        <v>1990</v>
      </c>
      <c r="S1598" s="301">
        <v>810906</v>
      </c>
      <c r="T1598" s="301">
        <f t="shared" si="24"/>
        <v>8789</v>
      </c>
      <c r="U1598" s="303">
        <v>1111</v>
      </c>
    </row>
    <row r="1599" spans="1:21" x14ac:dyDescent="0.25">
      <c r="A1599" s="300">
        <v>830134897</v>
      </c>
      <c r="B1599" s="65" t="s">
        <v>2261</v>
      </c>
      <c r="C1599" s="65" t="s">
        <v>511</v>
      </c>
      <c r="D1599" s="65" t="s">
        <v>511</v>
      </c>
      <c r="E1599" s="65" t="s">
        <v>520</v>
      </c>
      <c r="F1599" s="65" t="s">
        <v>521</v>
      </c>
      <c r="G1599" s="65" t="s">
        <v>517</v>
      </c>
      <c r="H1599" s="84">
        <v>1598</v>
      </c>
      <c r="I1599" s="301">
        <v>17694040</v>
      </c>
      <c r="J1599" s="302">
        <v>1366</v>
      </c>
      <c r="K1599" s="301">
        <v>7402992</v>
      </c>
      <c r="L1599" s="302">
        <v>1028</v>
      </c>
      <c r="M1599" s="301">
        <v>46223348</v>
      </c>
      <c r="N1599" s="302">
        <v>897</v>
      </c>
      <c r="O1599" s="301">
        <v>13195780</v>
      </c>
      <c r="P1599" s="302">
        <v>1375</v>
      </c>
      <c r="Q1599" s="301">
        <v>2057368</v>
      </c>
      <c r="R1599" s="302">
        <v>1256</v>
      </c>
      <c r="S1599" s="301">
        <v>1489267</v>
      </c>
      <c r="T1599" s="301">
        <f t="shared" si="24"/>
        <v>7520</v>
      </c>
      <c r="U1599" s="303">
        <v>951</v>
      </c>
    </row>
    <row r="1600" spans="1:21" x14ac:dyDescent="0.25">
      <c r="A1600" s="300">
        <v>800019102</v>
      </c>
      <c r="B1600" s="65" t="s">
        <v>2262</v>
      </c>
      <c r="C1600" s="65" t="s">
        <v>511</v>
      </c>
      <c r="D1600" s="65" t="s">
        <v>511</v>
      </c>
      <c r="E1600" s="65" t="s">
        <v>520</v>
      </c>
      <c r="F1600" s="65" t="s">
        <v>521</v>
      </c>
      <c r="G1600" s="65" t="s">
        <v>672</v>
      </c>
      <c r="H1600" s="296">
        <v>1599</v>
      </c>
      <c r="I1600" s="301">
        <v>17660179</v>
      </c>
      <c r="J1600" s="302">
        <v>1198</v>
      </c>
      <c r="K1600" s="301">
        <v>8797914</v>
      </c>
      <c r="L1600" s="302">
        <v>2226</v>
      </c>
      <c r="M1600" s="301">
        <v>19857643</v>
      </c>
      <c r="N1600" s="302">
        <v>1662</v>
      </c>
      <c r="O1600" s="301">
        <v>7126055</v>
      </c>
      <c r="P1600" s="302">
        <v>3237</v>
      </c>
      <c r="Q1600" s="301">
        <v>702079</v>
      </c>
      <c r="R1600" s="302">
        <v>3589</v>
      </c>
      <c r="S1600" s="301">
        <v>349334</v>
      </c>
      <c r="T1600" s="301">
        <f t="shared" si="24"/>
        <v>13511</v>
      </c>
      <c r="U1600" s="303">
        <v>1708</v>
      </c>
    </row>
    <row r="1601" spans="1:21" x14ac:dyDescent="0.25">
      <c r="A1601" s="300">
        <v>860064038</v>
      </c>
      <c r="B1601" s="65" t="s">
        <v>2263</v>
      </c>
      <c r="C1601" s="65" t="s">
        <v>511</v>
      </c>
      <c r="D1601" s="65" t="s">
        <v>511</v>
      </c>
      <c r="E1601" s="65" t="s">
        <v>520</v>
      </c>
      <c r="F1601" s="65" t="s">
        <v>521</v>
      </c>
      <c r="G1601" s="65" t="s">
        <v>564</v>
      </c>
      <c r="H1601" s="84">
        <v>1600</v>
      </c>
      <c r="I1601" s="301">
        <v>17615939</v>
      </c>
      <c r="J1601" s="302">
        <v>936.5</v>
      </c>
      <c r="K1601" s="301">
        <v>12190692</v>
      </c>
      <c r="L1601" s="302">
        <v>4432</v>
      </c>
      <c r="M1601" s="301">
        <v>8828251</v>
      </c>
      <c r="N1601" s="302">
        <v>3942</v>
      </c>
      <c r="O1601" s="301">
        <v>2588657</v>
      </c>
      <c r="P1601" s="302">
        <v>3649</v>
      </c>
      <c r="Q1601" s="301">
        <v>593876</v>
      </c>
      <c r="R1601" s="302">
        <v>6044</v>
      </c>
      <c r="S1601" s="301">
        <v>151390</v>
      </c>
      <c r="T1601" s="301">
        <f t="shared" si="24"/>
        <v>20603.5</v>
      </c>
      <c r="U1601" s="303">
        <v>2644</v>
      </c>
    </row>
    <row r="1602" spans="1:21" x14ac:dyDescent="0.25">
      <c r="A1602" s="300">
        <v>860046645</v>
      </c>
      <c r="B1602" s="65" t="s">
        <v>2264</v>
      </c>
      <c r="C1602" s="65" t="s">
        <v>511</v>
      </c>
      <c r="D1602" s="65" t="s">
        <v>511</v>
      </c>
      <c r="E1602" s="65" t="s">
        <v>520</v>
      </c>
      <c r="F1602" s="65" t="s">
        <v>521</v>
      </c>
      <c r="G1602" s="65" t="s">
        <v>624</v>
      </c>
      <c r="H1602" s="296">
        <v>1601</v>
      </c>
      <c r="I1602" s="301">
        <v>17604648</v>
      </c>
      <c r="J1602" s="302">
        <v>1920.5</v>
      </c>
      <c r="K1602" s="301">
        <v>4582859</v>
      </c>
      <c r="L1602" s="302">
        <v>1354</v>
      </c>
      <c r="M1602" s="301">
        <v>34802520</v>
      </c>
      <c r="N1602" s="302">
        <v>355</v>
      </c>
      <c r="O1602" s="301">
        <v>34802520</v>
      </c>
      <c r="P1602" s="302">
        <v>1080</v>
      </c>
      <c r="Q1602" s="301">
        <v>2752722</v>
      </c>
      <c r="R1602" s="302">
        <v>1277</v>
      </c>
      <c r="S1602" s="301">
        <v>1467342</v>
      </c>
      <c r="T1602" s="301">
        <f t="shared" ref="T1602:T1665" si="25">SUM(H1602+J1602+L1602+N1602+P1602+R1602)</f>
        <v>7587.5</v>
      </c>
      <c r="U1602" s="303">
        <v>959</v>
      </c>
    </row>
    <row r="1603" spans="1:21" x14ac:dyDescent="0.25">
      <c r="A1603" s="300">
        <v>890907821</v>
      </c>
      <c r="B1603" s="65" t="s">
        <v>2265</v>
      </c>
      <c r="C1603" s="65" t="s">
        <v>505</v>
      </c>
      <c r="D1603" s="65" t="s">
        <v>506</v>
      </c>
      <c r="E1603" s="65" t="s">
        <v>520</v>
      </c>
      <c r="F1603" s="65" t="s">
        <v>521</v>
      </c>
      <c r="G1603" s="65" t="s">
        <v>694</v>
      </c>
      <c r="H1603" s="84">
        <v>1602</v>
      </c>
      <c r="I1603" s="301">
        <v>17574592</v>
      </c>
      <c r="J1603" s="302">
        <v>2044.5</v>
      </c>
      <c r="K1603" s="301">
        <v>4178206</v>
      </c>
      <c r="L1603" s="302">
        <v>1566</v>
      </c>
      <c r="M1603" s="301">
        <v>30037944</v>
      </c>
      <c r="N1603" s="302">
        <v>1532</v>
      </c>
      <c r="O1603" s="301">
        <v>7751669</v>
      </c>
      <c r="P1603" s="302">
        <v>1779</v>
      </c>
      <c r="Q1603" s="301">
        <v>1531464</v>
      </c>
      <c r="R1603" s="302">
        <v>5780</v>
      </c>
      <c r="S1603" s="301">
        <v>164687</v>
      </c>
      <c r="T1603" s="301">
        <f t="shared" si="25"/>
        <v>14303.5</v>
      </c>
      <c r="U1603" s="303">
        <v>1831</v>
      </c>
    </row>
    <row r="1604" spans="1:21" x14ac:dyDescent="0.25">
      <c r="A1604" s="300">
        <v>817001693</v>
      </c>
      <c r="B1604" s="65" t="s">
        <v>2266</v>
      </c>
      <c r="C1604" s="65" t="s">
        <v>713</v>
      </c>
      <c r="D1604" s="65" t="s">
        <v>714</v>
      </c>
      <c r="E1604" s="65" t="s">
        <v>520</v>
      </c>
      <c r="F1604" s="65" t="s">
        <v>521</v>
      </c>
      <c r="G1604" s="65" t="s">
        <v>648</v>
      </c>
      <c r="H1604" s="296">
        <v>1603</v>
      </c>
      <c r="I1604" s="301">
        <v>17545043</v>
      </c>
      <c r="J1604" s="302">
        <v>750</v>
      </c>
      <c r="K1604" s="301">
        <v>16197973</v>
      </c>
      <c r="L1604" s="302">
        <v>4796</v>
      </c>
      <c r="M1604" s="301">
        <v>7965934</v>
      </c>
      <c r="N1604" s="302">
        <v>2540</v>
      </c>
      <c r="O1604" s="301">
        <v>4396170</v>
      </c>
      <c r="P1604" s="302">
        <v>806</v>
      </c>
      <c r="Q1604" s="301">
        <v>3958552</v>
      </c>
      <c r="R1604" s="302">
        <v>597</v>
      </c>
      <c r="S1604" s="301">
        <v>3912884</v>
      </c>
      <c r="T1604" s="301">
        <f t="shared" si="25"/>
        <v>11092</v>
      </c>
      <c r="U1604" s="303">
        <v>1405</v>
      </c>
    </row>
    <row r="1605" spans="1:21" x14ac:dyDescent="0.25">
      <c r="A1605" s="300">
        <v>817000801</v>
      </c>
      <c r="B1605" s="65" t="s">
        <v>2267</v>
      </c>
      <c r="C1605" s="65" t="s">
        <v>727</v>
      </c>
      <c r="D1605" s="65" t="s">
        <v>714</v>
      </c>
      <c r="E1605" s="65" t="s">
        <v>520</v>
      </c>
      <c r="F1605" s="65" t="s">
        <v>521</v>
      </c>
      <c r="G1605" s="65" t="s">
        <v>605</v>
      </c>
      <c r="H1605" s="84">
        <v>1604</v>
      </c>
      <c r="I1605" s="301">
        <v>17540815</v>
      </c>
      <c r="J1605" s="302">
        <v>757.5</v>
      </c>
      <c r="K1605" s="301">
        <v>16005245</v>
      </c>
      <c r="L1605" s="302">
        <v>2676</v>
      </c>
      <c r="M1605" s="301">
        <v>16194028</v>
      </c>
      <c r="N1605" s="302">
        <v>2383</v>
      </c>
      <c r="O1605" s="301">
        <v>4704905</v>
      </c>
      <c r="P1605" s="302">
        <v>770</v>
      </c>
      <c r="Q1605" s="301">
        <v>4147277</v>
      </c>
      <c r="R1605" s="302">
        <v>607</v>
      </c>
      <c r="S1605" s="301">
        <v>3808146</v>
      </c>
      <c r="T1605" s="301">
        <f t="shared" si="25"/>
        <v>8797.5</v>
      </c>
      <c r="U1605" s="303">
        <v>1114</v>
      </c>
    </row>
    <row r="1606" spans="1:21" x14ac:dyDescent="0.25">
      <c r="A1606" s="300">
        <v>860024986</v>
      </c>
      <c r="B1606" s="65" t="s">
        <v>2268</v>
      </c>
      <c r="C1606" s="65" t="s">
        <v>511</v>
      </c>
      <c r="D1606" s="65" t="s">
        <v>511</v>
      </c>
      <c r="E1606" s="65" t="s">
        <v>520</v>
      </c>
      <c r="F1606" s="65" t="s">
        <v>521</v>
      </c>
      <c r="G1606" s="65" t="s">
        <v>690</v>
      </c>
      <c r="H1606" s="296">
        <v>1605</v>
      </c>
      <c r="I1606" s="301">
        <v>17536983</v>
      </c>
      <c r="J1606" s="302">
        <v>1390</v>
      </c>
      <c r="K1606" s="301">
        <v>7230884</v>
      </c>
      <c r="L1606" s="302">
        <v>1537</v>
      </c>
      <c r="M1606" s="301">
        <v>30719994</v>
      </c>
      <c r="N1606" s="302">
        <v>1776</v>
      </c>
      <c r="O1606" s="301">
        <v>6673274</v>
      </c>
      <c r="P1606" s="302">
        <v>782</v>
      </c>
      <c r="Q1606" s="301">
        <v>4091344</v>
      </c>
      <c r="R1606" s="302">
        <v>847</v>
      </c>
      <c r="S1606" s="301">
        <v>2495953</v>
      </c>
      <c r="T1606" s="301">
        <f t="shared" si="25"/>
        <v>7937</v>
      </c>
      <c r="U1606" s="303">
        <v>999</v>
      </c>
    </row>
    <row r="1607" spans="1:21" x14ac:dyDescent="0.25">
      <c r="A1607" s="300">
        <v>830032559</v>
      </c>
      <c r="B1607" s="65" t="s">
        <v>2269</v>
      </c>
      <c r="C1607" s="65" t="s">
        <v>511</v>
      </c>
      <c r="D1607" s="65" t="s">
        <v>511</v>
      </c>
      <c r="E1607" s="65" t="s">
        <v>520</v>
      </c>
      <c r="F1607" s="65" t="s">
        <v>521</v>
      </c>
      <c r="G1607" s="65" t="s">
        <v>564</v>
      </c>
      <c r="H1607" s="84">
        <v>1606</v>
      </c>
      <c r="I1607" s="301">
        <v>17529818</v>
      </c>
      <c r="J1607" s="302">
        <v>2043.5</v>
      </c>
      <c r="K1607" s="301">
        <v>4179984</v>
      </c>
      <c r="L1607" s="302">
        <v>1900</v>
      </c>
      <c r="M1607" s="301">
        <v>24015000</v>
      </c>
      <c r="N1607" s="302">
        <v>2070</v>
      </c>
      <c r="O1607" s="301">
        <v>5549314</v>
      </c>
      <c r="P1607" s="302">
        <v>2748</v>
      </c>
      <c r="Q1607" s="301">
        <v>880519</v>
      </c>
      <c r="R1607" s="302">
        <v>4481</v>
      </c>
      <c r="S1607" s="301">
        <v>249477</v>
      </c>
      <c r="T1607" s="301">
        <f t="shared" si="25"/>
        <v>14848.5</v>
      </c>
      <c r="U1607" s="303">
        <v>1895</v>
      </c>
    </row>
    <row r="1608" spans="1:21" x14ac:dyDescent="0.25">
      <c r="A1608" s="300">
        <v>891500059</v>
      </c>
      <c r="B1608" s="65" t="s">
        <v>2270</v>
      </c>
      <c r="C1608" s="65" t="s">
        <v>1973</v>
      </c>
      <c r="D1608" s="65" t="s">
        <v>714</v>
      </c>
      <c r="E1608" s="65" t="s">
        <v>520</v>
      </c>
      <c r="F1608" s="65" t="s">
        <v>521</v>
      </c>
      <c r="G1608" s="65" t="s">
        <v>571</v>
      </c>
      <c r="H1608" s="296">
        <v>1607</v>
      </c>
      <c r="I1608" s="301">
        <v>17521798</v>
      </c>
      <c r="J1608" s="302">
        <v>735</v>
      </c>
      <c r="K1608" s="301">
        <v>16637886</v>
      </c>
      <c r="L1608" s="302">
        <v>3776</v>
      </c>
      <c r="M1608" s="301">
        <v>10701240</v>
      </c>
      <c r="N1608" s="302">
        <v>5155</v>
      </c>
      <c r="O1608" s="301">
        <v>1832365</v>
      </c>
      <c r="P1608" s="302">
        <v>3457</v>
      </c>
      <c r="Q1608" s="301">
        <v>638558</v>
      </c>
      <c r="R1608" s="302">
        <v>2965</v>
      </c>
      <c r="S1608" s="301">
        <v>465683</v>
      </c>
      <c r="T1608" s="301">
        <f t="shared" si="25"/>
        <v>17695</v>
      </c>
      <c r="U1608" s="303">
        <v>2269</v>
      </c>
    </row>
    <row r="1609" spans="1:21" x14ac:dyDescent="0.25">
      <c r="A1609" s="300">
        <v>860047876</v>
      </c>
      <c r="B1609" s="65" t="s">
        <v>2271</v>
      </c>
      <c r="C1609" s="65" t="s">
        <v>511</v>
      </c>
      <c r="D1609" s="65" t="s">
        <v>511</v>
      </c>
      <c r="E1609" s="65" t="s">
        <v>520</v>
      </c>
      <c r="F1609" s="65" t="s">
        <v>521</v>
      </c>
      <c r="G1609" s="65" t="s">
        <v>512</v>
      </c>
      <c r="H1609" s="84">
        <v>1608</v>
      </c>
      <c r="I1609" s="301">
        <v>17520201</v>
      </c>
      <c r="J1609" s="302">
        <v>1288.5</v>
      </c>
      <c r="K1609" s="301">
        <v>7965711</v>
      </c>
      <c r="L1609" s="302">
        <v>3101</v>
      </c>
      <c r="M1609" s="301">
        <v>13628399</v>
      </c>
      <c r="N1609" s="302">
        <v>1731</v>
      </c>
      <c r="O1609" s="301">
        <v>6858945</v>
      </c>
      <c r="P1609" s="302">
        <v>1767</v>
      </c>
      <c r="Q1609" s="301">
        <v>1543137</v>
      </c>
      <c r="R1609" s="302">
        <v>2958</v>
      </c>
      <c r="S1609" s="301">
        <v>466268</v>
      </c>
      <c r="T1609" s="301">
        <f t="shared" si="25"/>
        <v>12453.5</v>
      </c>
      <c r="U1609" s="303">
        <v>1585</v>
      </c>
    </row>
    <row r="1610" spans="1:21" x14ac:dyDescent="0.25">
      <c r="A1610" s="300">
        <v>890904724</v>
      </c>
      <c r="B1610" s="65" t="s">
        <v>2272</v>
      </c>
      <c r="C1610" s="65" t="s">
        <v>505</v>
      </c>
      <c r="D1610" s="65" t="s">
        <v>506</v>
      </c>
      <c r="E1610" s="65" t="s">
        <v>520</v>
      </c>
      <c r="F1610" s="65" t="s">
        <v>521</v>
      </c>
      <c r="G1610" s="65" t="s">
        <v>571</v>
      </c>
      <c r="H1610" s="296">
        <v>1609</v>
      </c>
      <c r="I1610" s="301">
        <v>17514580</v>
      </c>
      <c r="J1610" s="302">
        <v>1063.5</v>
      </c>
      <c r="K1610" s="301">
        <v>10378324</v>
      </c>
      <c r="L1610" s="302">
        <v>2819</v>
      </c>
      <c r="M1610" s="301">
        <v>15204950</v>
      </c>
      <c r="N1610" s="302">
        <v>3268</v>
      </c>
      <c r="O1610" s="301">
        <v>3205298</v>
      </c>
      <c r="P1610" s="302">
        <v>1735</v>
      </c>
      <c r="Q1610" s="301">
        <v>1578063</v>
      </c>
      <c r="R1610" s="302">
        <v>4592</v>
      </c>
      <c r="S1610" s="301">
        <v>239904</v>
      </c>
      <c r="T1610" s="301">
        <f t="shared" si="25"/>
        <v>15086.5</v>
      </c>
      <c r="U1610" s="303">
        <v>1928</v>
      </c>
    </row>
    <row r="1611" spans="1:21" x14ac:dyDescent="0.25">
      <c r="A1611" s="300">
        <v>800105706</v>
      </c>
      <c r="B1611" s="65" t="s">
        <v>2273</v>
      </c>
      <c r="C1611" s="65" t="s">
        <v>511</v>
      </c>
      <c r="D1611" s="65" t="s">
        <v>511</v>
      </c>
      <c r="E1611" s="65" t="s">
        <v>520</v>
      </c>
      <c r="F1611" s="65" t="s">
        <v>521</v>
      </c>
      <c r="G1611" s="65" t="s">
        <v>528</v>
      </c>
      <c r="H1611" s="84">
        <v>1610</v>
      </c>
      <c r="I1611" s="301">
        <v>17513100</v>
      </c>
      <c r="J1611" s="302">
        <v>1573</v>
      </c>
      <c r="K1611" s="301">
        <v>6071341</v>
      </c>
      <c r="L1611" s="302">
        <v>1820</v>
      </c>
      <c r="M1611" s="301">
        <v>25114391</v>
      </c>
      <c r="N1611" s="302">
        <v>1134</v>
      </c>
      <c r="O1611" s="301">
        <v>10347068</v>
      </c>
      <c r="P1611" s="302">
        <v>1126</v>
      </c>
      <c r="Q1611" s="301">
        <v>2638257</v>
      </c>
      <c r="R1611" s="302">
        <v>1538</v>
      </c>
      <c r="S1611" s="301">
        <v>1141365</v>
      </c>
      <c r="T1611" s="301">
        <f t="shared" si="25"/>
        <v>8801</v>
      </c>
      <c r="U1611" s="303">
        <v>1116</v>
      </c>
    </row>
    <row r="1612" spans="1:21" x14ac:dyDescent="0.25">
      <c r="A1612" s="300">
        <v>830032514</v>
      </c>
      <c r="B1612" s="65" t="s">
        <v>2274</v>
      </c>
      <c r="C1612" s="65" t="s">
        <v>511</v>
      </c>
      <c r="D1612" s="65" t="s">
        <v>511</v>
      </c>
      <c r="E1612" s="65" t="s">
        <v>520</v>
      </c>
      <c r="F1612" s="65" t="s">
        <v>521</v>
      </c>
      <c r="G1612" s="65" t="s">
        <v>517</v>
      </c>
      <c r="H1612" s="296">
        <v>1611</v>
      </c>
      <c r="I1612" s="301">
        <v>17503876</v>
      </c>
      <c r="J1612" s="302">
        <v>1038</v>
      </c>
      <c r="K1612" s="301">
        <v>10716536</v>
      </c>
      <c r="L1612" s="302">
        <v>1829</v>
      </c>
      <c r="M1612" s="301">
        <v>25042453</v>
      </c>
      <c r="N1612" s="302">
        <v>2181</v>
      </c>
      <c r="O1612" s="301">
        <v>5187345</v>
      </c>
      <c r="P1612" s="302">
        <v>1631</v>
      </c>
      <c r="Q1612" s="301">
        <v>1700405</v>
      </c>
      <c r="R1612" s="302">
        <v>1319</v>
      </c>
      <c r="S1612" s="301">
        <v>1402244</v>
      </c>
      <c r="T1612" s="301">
        <f t="shared" si="25"/>
        <v>9609</v>
      </c>
      <c r="U1612" s="303">
        <v>1219</v>
      </c>
    </row>
    <row r="1613" spans="1:21" x14ac:dyDescent="0.25">
      <c r="A1613" s="300">
        <v>800228676</v>
      </c>
      <c r="B1613" s="65" t="s">
        <v>2275</v>
      </c>
      <c r="C1613" s="65" t="s">
        <v>585</v>
      </c>
      <c r="D1613" s="65" t="s">
        <v>586</v>
      </c>
      <c r="E1613" s="65" t="s">
        <v>520</v>
      </c>
      <c r="F1613" s="65" t="s">
        <v>736</v>
      </c>
      <c r="G1613" s="65" t="s">
        <v>766</v>
      </c>
      <c r="H1613" s="84">
        <v>1612</v>
      </c>
      <c r="I1613" s="301">
        <v>17459613</v>
      </c>
      <c r="J1613" s="302">
        <v>1910</v>
      </c>
      <c r="K1613" s="301">
        <v>4626476</v>
      </c>
      <c r="L1613" s="302">
        <v>3749</v>
      </c>
      <c r="M1613" s="301">
        <v>10803222</v>
      </c>
      <c r="N1613" s="302">
        <v>3320</v>
      </c>
      <c r="O1613" s="301">
        <v>3137427</v>
      </c>
      <c r="P1613" s="302">
        <v>2533</v>
      </c>
      <c r="Q1613" s="301">
        <v>984492</v>
      </c>
      <c r="R1613" s="302">
        <v>2866</v>
      </c>
      <c r="S1613" s="301">
        <v>486111</v>
      </c>
      <c r="T1613" s="301">
        <f t="shared" si="25"/>
        <v>15990</v>
      </c>
      <c r="U1613" s="303">
        <v>2048</v>
      </c>
    </row>
    <row r="1614" spans="1:21" x14ac:dyDescent="0.25">
      <c r="A1614" s="300">
        <v>830040575</v>
      </c>
      <c r="B1614" s="65" t="s">
        <v>2276</v>
      </c>
      <c r="C1614" s="65" t="s">
        <v>511</v>
      </c>
      <c r="D1614" s="65" t="s">
        <v>511</v>
      </c>
      <c r="E1614" s="65" t="s">
        <v>520</v>
      </c>
      <c r="F1614" s="65" t="s">
        <v>521</v>
      </c>
      <c r="G1614" s="65" t="s">
        <v>528</v>
      </c>
      <c r="H1614" s="296">
        <v>1613</v>
      </c>
      <c r="I1614" s="301">
        <v>17420676</v>
      </c>
      <c r="J1614" s="302">
        <v>915</v>
      </c>
      <c r="K1614" s="301">
        <v>12540035</v>
      </c>
      <c r="L1614" s="302">
        <v>1615</v>
      </c>
      <c r="M1614" s="301">
        <v>28715434</v>
      </c>
      <c r="N1614" s="302">
        <v>1369</v>
      </c>
      <c r="O1614" s="301">
        <v>8595913</v>
      </c>
      <c r="P1614" s="302">
        <v>1061</v>
      </c>
      <c r="Q1614" s="301">
        <v>2793978</v>
      </c>
      <c r="R1614" s="302">
        <v>1347</v>
      </c>
      <c r="S1614" s="301">
        <v>1359696</v>
      </c>
      <c r="T1614" s="301">
        <f t="shared" si="25"/>
        <v>7920</v>
      </c>
      <c r="U1614" s="303">
        <v>996</v>
      </c>
    </row>
    <row r="1615" spans="1:21" x14ac:dyDescent="0.25">
      <c r="A1615" s="300">
        <v>830050633</v>
      </c>
      <c r="B1615" s="65" t="s">
        <v>2277</v>
      </c>
      <c r="C1615" s="65" t="s">
        <v>511</v>
      </c>
      <c r="D1615" s="65" t="s">
        <v>511</v>
      </c>
      <c r="E1615" s="65" t="s">
        <v>520</v>
      </c>
      <c r="F1615" s="65" t="s">
        <v>521</v>
      </c>
      <c r="G1615" s="65" t="s">
        <v>528</v>
      </c>
      <c r="H1615" s="84">
        <v>1614</v>
      </c>
      <c r="I1615" s="301">
        <v>17395223</v>
      </c>
      <c r="J1615" s="302">
        <v>1408</v>
      </c>
      <c r="K1615" s="301">
        <v>7065087</v>
      </c>
      <c r="L1615" s="302">
        <v>1609</v>
      </c>
      <c r="M1615" s="301">
        <v>28860365</v>
      </c>
      <c r="N1615" s="302">
        <v>1756</v>
      </c>
      <c r="O1615" s="301">
        <v>6748612</v>
      </c>
      <c r="P1615" s="302">
        <v>994</v>
      </c>
      <c r="Q1615" s="301">
        <v>3019969</v>
      </c>
      <c r="R1615" s="302">
        <v>1576</v>
      </c>
      <c r="S1615" s="301">
        <v>1104131</v>
      </c>
      <c r="T1615" s="301">
        <f t="shared" si="25"/>
        <v>8957</v>
      </c>
      <c r="U1615" s="303">
        <v>1135</v>
      </c>
    </row>
    <row r="1616" spans="1:21" x14ac:dyDescent="0.25">
      <c r="A1616" s="300">
        <v>890907724</v>
      </c>
      <c r="B1616" s="65" t="s">
        <v>2278</v>
      </c>
      <c r="C1616" s="65" t="s">
        <v>505</v>
      </c>
      <c r="D1616" s="65" t="s">
        <v>506</v>
      </c>
      <c r="E1616" s="65" t="s">
        <v>520</v>
      </c>
      <c r="F1616" s="65" t="s">
        <v>736</v>
      </c>
      <c r="G1616" s="65" t="s">
        <v>668</v>
      </c>
      <c r="H1616" s="296">
        <v>1615</v>
      </c>
      <c r="I1616" s="301">
        <v>17355901</v>
      </c>
      <c r="J1616" s="302">
        <v>1059</v>
      </c>
      <c r="K1616" s="301">
        <v>10431522</v>
      </c>
      <c r="L1616" s="302">
        <v>1567</v>
      </c>
      <c r="M1616" s="301">
        <v>30027433</v>
      </c>
      <c r="N1616" s="302">
        <v>4776</v>
      </c>
      <c r="O1616" s="301">
        <v>2021552</v>
      </c>
      <c r="P1616" s="302">
        <v>2660</v>
      </c>
      <c r="Q1616" s="301">
        <v>920346</v>
      </c>
      <c r="R1616" s="302">
        <v>1776</v>
      </c>
      <c r="S1616" s="301">
        <v>942404</v>
      </c>
      <c r="T1616" s="301">
        <f t="shared" si="25"/>
        <v>13453</v>
      </c>
      <c r="U1616" s="303">
        <v>1699</v>
      </c>
    </row>
    <row r="1617" spans="1:21" x14ac:dyDescent="0.25">
      <c r="A1617" s="300">
        <v>860026428</v>
      </c>
      <c r="B1617" s="65" t="s">
        <v>2279</v>
      </c>
      <c r="C1617" s="65" t="s">
        <v>511</v>
      </c>
      <c r="D1617" s="65" t="s">
        <v>511</v>
      </c>
      <c r="E1617" s="65" t="s">
        <v>520</v>
      </c>
      <c r="F1617" s="65" t="s">
        <v>521</v>
      </c>
      <c r="G1617" s="65" t="s">
        <v>525</v>
      </c>
      <c r="H1617" s="84">
        <v>1616</v>
      </c>
      <c r="I1617" s="301">
        <v>17332543</v>
      </c>
      <c r="J1617" s="302">
        <v>758.5</v>
      </c>
      <c r="K1617" s="301">
        <v>15977677</v>
      </c>
      <c r="L1617" s="302">
        <v>2068</v>
      </c>
      <c r="M1617" s="301">
        <v>21785549</v>
      </c>
      <c r="N1617" s="302">
        <v>1796</v>
      </c>
      <c r="O1617" s="301">
        <v>6560508</v>
      </c>
      <c r="P1617" s="302">
        <v>1236</v>
      </c>
      <c r="Q1617" s="301">
        <v>2321501</v>
      </c>
      <c r="R1617" s="302">
        <v>1605</v>
      </c>
      <c r="S1617" s="301">
        <v>1077241</v>
      </c>
      <c r="T1617" s="301">
        <f t="shared" si="25"/>
        <v>9079.5</v>
      </c>
      <c r="U1617" s="303">
        <v>1149</v>
      </c>
    </row>
    <row r="1618" spans="1:21" x14ac:dyDescent="0.25">
      <c r="A1618" s="300">
        <v>890300012</v>
      </c>
      <c r="B1618" s="65" t="s">
        <v>2280</v>
      </c>
      <c r="C1618" s="65" t="s">
        <v>547</v>
      </c>
      <c r="D1618" s="65" t="s">
        <v>544</v>
      </c>
      <c r="E1618" s="65" t="s">
        <v>520</v>
      </c>
      <c r="F1618" s="65" t="s">
        <v>521</v>
      </c>
      <c r="G1618" s="65" t="s">
        <v>2281</v>
      </c>
      <c r="H1618" s="296">
        <v>1617</v>
      </c>
      <c r="I1618" s="301">
        <v>17330861</v>
      </c>
      <c r="J1618" s="302">
        <v>845</v>
      </c>
      <c r="K1618" s="301">
        <v>13885527</v>
      </c>
      <c r="L1618" s="302">
        <v>2197</v>
      </c>
      <c r="M1618" s="301">
        <v>20213472</v>
      </c>
      <c r="N1618" s="302">
        <v>2413</v>
      </c>
      <c r="O1618" s="301">
        <v>4646846</v>
      </c>
      <c r="P1618" s="302">
        <v>1942</v>
      </c>
      <c r="Q1618" s="301">
        <v>1383055</v>
      </c>
      <c r="R1618" s="302">
        <v>2291</v>
      </c>
      <c r="S1618" s="301">
        <v>657065</v>
      </c>
      <c r="T1618" s="301">
        <f t="shared" si="25"/>
        <v>11305</v>
      </c>
      <c r="U1618" s="303">
        <v>1430</v>
      </c>
    </row>
    <row r="1619" spans="1:21" x14ac:dyDescent="0.25">
      <c r="A1619" s="300">
        <v>811031140</v>
      </c>
      <c r="B1619" s="65" t="s">
        <v>2282</v>
      </c>
      <c r="C1619" s="65" t="s">
        <v>505</v>
      </c>
      <c r="D1619" s="65" t="s">
        <v>506</v>
      </c>
      <c r="E1619" s="65" t="s">
        <v>520</v>
      </c>
      <c r="F1619" s="65" t="s">
        <v>521</v>
      </c>
      <c r="G1619" s="65" t="s">
        <v>841</v>
      </c>
      <c r="H1619" s="84">
        <v>1618</v>
      </c>
      <c r="I1619" s="301">
        <v>17314842</v>
      </c>
      <c r="J1619" s="302">
        <v>1205</v>
      </c>
      <c r="K1619" s="301">
        <v>8718056</v>
      </c>
      <c r="L1619" s="302">
        <v>5650</v>
      </c>
      <c r="M1619" s="301">
        <v>6280292</v>
      </c>
      <c r="N1619" s="302">
        <v>2120</v>
      </c>
      <c r="O1619" s="301">
        <v>5382016</v>
      </c>
      <c r="P1619" s="302">
        <v>1794</v>
      </c>
      <c r="Q1619" s="301">
        <v>1513310</v>
      </c>
      <c r="R1619" s="302">
        <v>1421</v>
      </c>
      <c r="S1619" s="301">
        <v>1275151</v>
      </c>
      <c r="T1619" s="301">
        <f t="shared" si="25"/>
        <v>13808</v>
      </c>
      <c r="U1619" s="303">
        <v>1758</v>
      </c>
    </row>
    <row r="1620" spans="1:21" x14ac:dyDescent="0.25">
      <c r="A1620" s="300">
        <v>830004993</v>
      </c>
      <c r="B1620" s="65" t="s">
        <v>2283</v>
      </c>
      <c r="C1620" s="65" t="s">
        <v>511</v>
      </c>
      <c r="D1620" s="65" t="s">
        <v>511</v>
      </c>
      <c r="E1620" s="65" t="s">
        <v>520</v>
      </c>
      <c r="F1620" s="65" t="s">
        <v>521</v>
      </c>
      <c r="G1620" s="65" t="s">
        <v>556</v>
      </c>
      <c r="H1620" s="296">
        <v>1619</v>
      </c>
      <c r="I1620" s="301">
        <v>17299746</v>
      </c>
      <c r="J1620" s="302">
        <v>2214.5</v>
      </c>
      <c r="K1620" s="301">
        <v>3716218</v>
      </c>
      <c r="L1620" s="302">
        <v>767</v>
      </c>
      <c r="M1620" s="301">
        <v>63268855</v>
      </c>
      <c r="N1620" s="302">
        <v>1732</v>
      </c>
      <c r="O1620" s="301">
        <v>6851374</v>
      </c>
      <c r="P1620" s="302">
        <v>2369</v>
      </c>
      <c r="Q1620" s="301">
        <v>1069818</v>
      </c>
      <c r="R1620" s="302">
        <v>3175</v>
      </c>
      <c r="S1620" s="301">
        <v>422800</v>
      </c>
      <c r="T1620" s="301">
        <f t="shared" si="25"/>
        <v>11876.5</v>
      </c>
      <c r="U1620" s="303">
        <v>1512</v>
      </c>
    </row>
    <row r="1621" spans="1:21" x14ac:dyDescent="0.25">
      <c r="A1621" s="300">
        <v>860536256</v>
      </c>
      <c r="B1621" s="65" t="s">
        <v>2284</v>
      </c>
      <c r="C1621" s="65" t="s">
        <v>511</v>
      </c>
      <c r="D1621" s="65" t="s">
        <v>511</v>
      </c>
      <c r="E1621" s="65" t="s">
        <v>520</v>
      </c>
      <c r="F1621" s="65" t="s">
        <v>521</v>
      </c>
      <c r="G1621" s="65" t="s">
        <v>694</v>
      </c>
      <c r="H1621" s="84">
        <v>1620</v>
      </c>
      <c r="I1621" s="301">
        <v>17295009</v>
      </c>
      <c r="J1621" s="302">
        <v>1038.5</v>
      </c>
      <c r="K1621" s="301">
        <v>10715515</v>
      </c>
      <c r="L1621" s="302">
        <v>2560</v>
      </c>
      <c r="M1621" s="301">
        <v>17070623</v>
      </c>
      <c r="N1621" s="302">
        <v>1898</v>
      </c>
      <c r="O1621" s="301">
        <v>6155721</v>
      </c>
      <c r="P1621" s="302">
        <v>735</v>
      </c>
      <c r="Q1621" s="301">
        <v>4382808</v>
      </c>
      <c r="R1621" s="302">
        <v>842</v>
      </c>
      <c r="S1621" s="301">
        <v>2507491</v>
      </c>
      <c r="T1621" s="301">
        <f t="shared" si="25"/>
        <v>8693.5</v>
      </c>
      <c r="U1621" s="303">
        <v>1102</v>
      </c>
    </row>
    <row r="1622" spans="1:21" x14ac:dyDescent="0.25">
      <c r="A1622" s="300">
        <v>890204822</v>
      </c>
      <c r="B1622" s="65" t="s">
        <v>2285</v>
      </c>
      <c r="C1622" s="65" t="s">
        <v>906</v>
      </c>
      <c r="D1622" s="65" t="s">
        <v>733</v>
      </c>
      <c r="E1622" s="65" t="s">
        <v>520</v>
      </c>
      <c r="F1622" s="65" t="s">
        <v>521</v>
      </c>
      <c r="G1622" s="65" t="s">
        <v>564</v>
      </c>
      <c r="H1622" s="296">
        <v>1621</v>
      </c>
      <c r="I1622" s="301">
        <v>17287294</v>
      </c>
      <c r="J1622" s="302">
        <v>2640.5</v>
      </c>
      <c r="K1622" s="301">
        <v>2901752</v>
      </c>
      <c r="L1622" s="302">
        <v>2144</v>
      </c>
      <c r="M1622" s="301">
        <v>20770816</v>
      </c>
      <c r="N1622" s="302">
        <v>2234</v>
      </c>
      <c r="O1622" s="301">
        <v>5046391</v>
      </c>
      <c r="P1622" s="302">
        <v>2602</v>
      </c>
      <c r="Q1622" s="301">
        <v>946834</v>
      </c>
      <c r="R1622" s="302">
        <v>6314</v>
      </c>
      <c r="S1622" s="301">
        <v>139482</v>
      </c>
      <c r="T1622" s="301">
        <f t="shared" si="25"/>
        <v>17555.5</v>
      </c>
      <c r="U1622" s="303">
        <v>2253</v>
      </c>
    </row>
    <row r="1623" spans="1:21" x14ac:dyDescent="0.25">
      <c r="A1623" s="300">
        <v>806004274</v>
      </c>
      <c r="B1623" s="65" t="s">
        <v>2286</v>
      </c>
      <c r="C1623" s="65" t="s">
        <v>620</v>
      </c>
      <c r="D1623" s="65" t="s">
        <v>621</v>
      </c>
      <c r="E1623" s="65" t="s">
        <v>520</v>
      </c>
      <c r="F1623" s="65" t="s">
        <v>521</v>
      </c>
      <c r="G1623" s="65" t="s">
        <v>605</v>
      </c>
      <c r="H1623" s="84">
        <v>1622</v>
      </c>
      <c r="I1623" s="301">
        <v>17280145</v>
      </c>
      <c r="J1623" s="302">
        <v>1272.5</v>
      </c>
      <c r="K1623" s="301">
        <v>8056746</v>
      </c>
      <c r="L1623" s="302">
        <v>2037</v>
      </c>
      <c r="M1623" s="301">
        <v>22115484</v>
      </c>
      <c r="N1623" s="302">
        <v>2219</v>
      </c>
      <c r="O1623" s="301">
        <v>5079569</v>
      </c>
      <c r="P1623" s="302">
        <v>1763</v>
      </c>
      <c r="Q1623" s="301">
        <v>1554644</v>
      </c>
      <c r="R1623" s="302">
        <v>1115</v>
      </c>
      <c r="S1623" s="301">
        <v>1712812</v>
      </c>
      <c r="T1623" s="301">
        <f t="shared" si="25"/>
        <v>10028.5</v>
      </c>
      <c r="U1623" s="303">
        <v>1277</v>
      </c>
    </row>
    <row r="1624" spans="1:21" x14ac:dyDescent="0.25">
      <c r="A1624" s="300">
        <v>800226705</v>
      </c>
      <c r="B1624" s="65" t="s">
        <v>2287</v>
      </c>
      <c r="C1624" s="65" t="s">
        <v>732</v>
      </c>
      <c r="D1624" s="65" t="s">
        <v>733</v>
      </c>
      <c r="E1624" s="65" t="s">
        <v>520</v>
      </c>
      <c r="F1624" s="65" t="s">
        <v>521</v>
      </c>
      <c r="G1624" s="65" t="s">
        <v>926</v>
      </c>
      <c r="H1624" s="296">
        <v>1623</v>
      </c>
      <c r="I1624" s="301">
        <v>17261901</v>
      </c>
      <c r="J1624" s="302">
        <v>991</v>
      </c>
      <c r="K1624" s="301">
        <v>11349780</v>
      </c>
      <c r="L1624" s="302">
        <v>2153</v>
      </c>
      <c r="M1624" s="301">
        <v>20702577</v>
      </c>
      <c r="N1624" s="302">
        <v>2089</v>
      </c>
      <c r="O1624" s="301">
        <v>5491742</v>
      </c>
      <c r="P1624" s="302">
        <v>1760</v>
      </c>
      <c r="Q1624" s="301">
        <v>1557232</v>
      </c>
      <c r="R1624" s="302">
        <v>911</v>
      </c>
      <c r="S1624" s="301">
        <v>2243809</v>
      </c>
      <c r="T1624" s="301">
        <f t="shared" si="25"/>
        <v>9527</v>
      </c>
      <c r="U1624" s="303">
        <v>1211</v>
      </c>
    </row>
    <row r="1625" spans="1:21" x14ac:dyDescent="0.25">
      <c r="A1625" s="300">
        <v>800206930</v>
      </c>
      <c r="B1625" s="65" t="s">
        <v>2288</v>
      </c>
      <c r="C1625" s="65" t="s">
        <v>511</v>
      </c>
      <c r="D1625" s="65" t="s">
        <v>511</v>
      </c>
      <c r="E1625" s="65" t="s">
        <v>520</v>
      </c>
      <c r="F1625" s="65" t="s">
        <v>521</v>
      </c>
      <c r="G1625" s="65" t="s">
        <v>559</v>
      </c>
      <c r="H1625" s="84">
        <v>1624</v>
      </c>
      <c r="I1625" s="301">
        <v>17259093</v>
      </c>
      <c r="J1625" s="302">
        <v>916</v>
      </c>
      <c r="K1625" s="301">
        <v>12522078</v>
      </c>
      <c r="L1625" s="302">
        <v>3350</v>
      </c>
      <c r="M1625" s="301">
        <v>12468913</v>
      </c>
      <c r="N1625" s="302">
        <v>2662</v>
      </c>
      <c r="O1625" s="301">
        <v>4135876</v>
      </c>
      <c r="P1625" s="302">
        <v>2028</v>
      </c>
      <c r="Q1625" s="301">
        <v>1320521</v>
      </c>
      <c r="R1625" s="302">
        <v>1134</v>
      </c>
      <c r="S1625" s="301">
        <v>1667433</v>
      </c>
      <c r="T1625" s="301">
        <f t="shared" si="25"/>
        <v>11714</v>
      </c>
      <c r="U1625" s="303">
        <v>1489</v>
      </c>
    </row>
    <row r="1626" spans="1:21" x14ac:dyDescent="0.25">
      <c r="A1626" s="300">
        <v>860518629</v>
      </c>
      <c r="B1626" s="65" t="s">
        <v>2289</v>
      </c>
      <c r="C1626" s="65" t="s">
        <v>1001</v>
      </c>
      <c r="D1626" s="65" t="s">
        <v>552</v>
      </c>
      <c r="E1626" s="65" t="s">
        <v>520</v>
      </c>
      <c r="F1626" s="65" t="s">
        <v>521</v>
      </c>
      <c r="G1626" s="65" t="s">
        <v>564</v>
      </c>
      <c r="H1626" s="296">
        <v>1625</v>
      </c>
      <c r="I1626" s="301">
        <v>17229119</v>
      </c>
      <c r="J1626" s="302">
        <v>1200.5</v>
      </c>
      <c r="K1626" s="301">
        <v>8762590</v>
      </c>
      <c r="L1626" s="302">
        <v>1135</v>
      </c>
      <c r="M1626" s="301">
        <v>42021599</v>
      </c>
      <c r="N1626" s="302">
        <v>2185</v>
      </c>
      <c r="O1626" s="301">
        <v>5175198</v>
      </c>
      <c r="P1626" s="302">
        <v>7095</v>
      </c>
      <c r="Q1626" s="301">
        <v>202669</v>
      </c>
      <c r="R1626" s="302">
        <v>5248</v>
      </c>
      <c r="S1626" s="301">
        <v>194855</v>
      </c>
      <c r="T1626" s="301">
        <f t="shared" si="25"/>
        <v>18488.5</v>
      </c>
      <c r="U1626" s="303">
        <v>2369</v>
      </c>
    </row>
    <row r="1627" spans="1:21" x14ac:dyDescent="0.25">
      <c r="A1627" s="300">
        <v>830001972</v>
      </c>
      <c r="B1627" s="65" t="s">
        <v>2290</v>
      </c>
      <c r="C1627" s="65" t="s">
        <v>511</v>
      </c>
      <c r="D1627" s="65" t="s">
        <v>511</v>
      </c>
      <c r="E1627" s="65" t="s">
        <v>520</v>
      </c>
      <c r="F1627" s="65" t="s">
        <v>521</v>
      </c>
      <c r="G1627" s="65" t="s">
        <v>594</v>
      </c>
      <c r="H1627" s="84">
        <v>1626</v>
      </c>
      <c r="I1627" s="301">
        <v>17197809</v>
      </c>
      <c r="J1627" s="302">
        <v>1140</v>
      </c>
      <c r="K1627" s="301">
        <v>9410230</v>
      </c>
      <c r="L1627" s="302">
        <v>2258</v>
      </c>
      <c r="M1627" s="301">
        <v>19519015</v>
      </c>
      <c r="N1627" s="302">
        <v>905</v>
      </c>
      <c r="O1627" s="301">
        <v>13050024</v>
      </c>
      <c r="P1627" s="302">
        <v>5792</v>
      </c>
      <c r="Q1627" s="301">
        <v>292928</v>
      </c>
      <c r="R1627" s="302">
        <v>2780</v>
      </c>
      <c r="S1627" s="301">
        <v>509196</v>
      </c>
      <c r="T1627" s="301">
        <f t="shared" si="25"/>
        <v>14501</v>
      </c>
      <c r="U1627" s="303">
        <v>1860</v>
      </c>
    </row>
    <row r="1628" spans="1:21" x14ac:dyDescent="0.25">
      <c r="A1628" s="300">
        <v>800042169</v>
      </c>
      <c r="B1628" s="65" t="s">
        <v>2291</v>
      </c>
      <c r="C1628" s="65" t="s">
        <v>511</v>
      </c>
      <c r="D1628" s="65" t="s">
        <v>511</v>
      </c>
      <c r="E1628" s="65" t="s">
        <v>520</v>
      </c>
      <c r="F1628" s="65" t="s">
        <v>521</v>
      </c>
      <c r="G1628" s="65" t="s">
        <v>564</v>
      </c>
      <c r="H1628" s="296">
        <v>1627</v>
      </c>
      <c r="I1628" s="301">
        <v>17194589</v>
      </c>
      <c r="J1628" s="302">
        <v>1833</v>
      </c>
      <c r="K1628" s="301">
        <v>4979226</v>
      </c>
      <c r="L1628" s="302">
        <v>2019</v>
      </c>
      <c r="M1628" s="301">
        <v>22383409</v>
      </c>
      <c r="N1628" s="302">
        <v>1429</v>
      </c>
      <c r="O1628" s="301">
        <v>8167624</v>
      </c>
      <c r="P1628" s="302">
        <v>1921</v>
      </c>
      <c r="Q1628" s="301">
        <v>1399881</v>
      </c>
      <c r="R1628" s="302">
        <v>2927</v>
      </c>
      <c r="S1628" s="301">
        <v>473199</v>
      </c>
      <c r="T1628" s="301">
        <f t="shared" si="25"/>
        <v>11756</v>
      </c>
      <c r="U1628" s="303">
        <v>1495</v>
      </c>
    </row>
    <row r="1629" spans="1:21" x14ac:dyDescent="0.25">
      <c r="A1629" s="300">
        <v>860038298</v>
      </c>
      <c r="B1629" s="65" t="s">
        <v>2292</v>
      </c>
      <c r="C1629" s="65" t="s">
        <v>511</v>
      </c>
      <c r="D1629" s="65" t="s">
        <v>511</v>
      </c>
      <c r="E1629" s="65" t="s">
        <v>520</v>
      </c>
      <c r="F1629" s="65" t="s">
        <v>521</v>
      </c>
      <c r="G1629" s="65" t="s">
        <v>648</v>
      </c>
      <c r="H1629" s="84">
        <v>1628</v>
      </c>
      <c r="I1629" s="301">
        <v>17176012</v>
      </c>
      <c r="J1629" s="302">
        <v>1402.5</v>
      </c>
      <c r="K1629" s="301">
        <v>7098731</v>
      </c>
      <c r="L1629" s="302">
        <v>1656</v>
      </c>
      <c r="M1629" s="301">
        <v>27855585</v>
      </c>
      <c r="N1629" s="302">
        <v>1268</v>
      </c>
      <c r="O1629" s="301">
        <v>9265933</v>
      </c>
      <c r="P1629" s="302">
        <v>696</v>
      </c>
      <c r="Q1629" s="301">
        <v>4663397</v>
      </c>
      <c r="R1629" s="302">
        <v>777</v>
      </c>
      <c r="S1629" s="301">
        <v>2791489</v>
      </c>
      <c r="T1629" s="301">
        <f t="shared" si="25"/>
        <v>7427.5</v>
      </c>
      <c r="U1629" s="303">
        <v>938</v>
      </c>
    </row>
    <row r="1630" spans="1:21" x14ac:dyDescent="0.25">
      <c r="A1630" s="300">
        <v>890312630</v>
      </c>
      <c r="B1630" s="65" t="s">
        <v>2293</v>
      </c>
      <c r="C1630" s="65" t="s">
        <v>547</v>
      </c>
      <c r="D1630" s="65" t="s">
        <v>544</v>
      </c>
      <c r="E1630" s="65" t="s">
        <v>520</v>
      </c>
      <c r="F1630" s="65" t="s">
        <v>521</v>
      </c>
      <c r="G1630" s="65" t="s">
        <v>605</v>
      </c>
      <c r="H1630" s="296">
        <v>1629</v>
      </c>
      <c r="I1630" s="301">
        <v>17168485</v>
      </c>
      <c r="J1630" s="302">
        <v>1129</v>
      </c>
      <c r="K1630" s="301">
        <v>9511033</v>
      </c>
      <c r="L1630" s="302">
        <v>2138</v>
      </c>
      <c r="M1630" s="301">
        <v>20873589</v>
      </c>
      <c r="N1630" s="302">
        <v>2281</v>
      </c>
      <c r="O1630" s="301">
        <v>4932329</v>
      </c>
      <c r="P1630" s="302">
        <v>2300</v>
      </c>
      <c r="Q1630" s="301">
        <v>1114545</v>
      </c>
      <c r="R1630" s="302">
        <v>2177</v>
      </c>
      <c r="S1630" s="301">
        <v>713343</v>
      </c>
      <c r="T1630" s="301">
        <f t="shared" si="25"/>
        <v>11654</v>
      </c>
      <c r="U1630" s="303">
        <v>1482</v>
      </c>
    </row>
    <row r="1631" spans="1:21" x14ac:dyDescent="0.25">
      <c r="A1631" s="300">
        <v>800165815</v>
      </c>
      <c r="B1631" s="65" t="s">
        <v>2294</v>
      </c>
      <c r="C1631" s="65" t="s">
        <v>511</v>
      </c>
      <c r="D1631" s="65" t="s">
        <v>511</v>
      </c>
      <c r="E1631" s="65" t="s">
        <v>520</v>
      </c>
      <c r="F1631" s="65" t="s">
        <v>521</v>
      </c>
      <c r="G1631" s="65" t="s">
        <v>571</v>
      </c>
      <c r="H1631" s="84">
        <v>1630</v>
      </c>
      <c r="I1631" s="301">
        <v>17162959</v>
      </c>
      <c r="J1631" s="302">
        <v>1145.5</v>
      </c>
      <c r="K1631" s="301">
        <v>9355588</v>
      </c>
      <c r="L1631" s="302">
        <v>2857</v>
      </c>
      <c r="M1631" s="301">
        <v>14974516</v>
      </c>
      <c r="N1631" s="302">
        <v>3291</v>
      </c>
      <c r="O1631" s="301">
        <v>3175923</v>
      </c>
      <c r="P1631" s="302">
        <v>3526</v>
      </c>
      <c r="Q1631" s="301">
        <v>621504</v>
      </c>
      <c r="R1631" s="302">
        <v>4968</v>
      </c>
      <c r="S1631" s="301">
        <v>212811</v>
      </c>
      <c r="T1631" s="301">
        <f t="shared" si="25"/>
        <v>17417.5</v>
      </c>
      <c r="U1631" s="303">
        <v>2237</v>
      </c>
    </row>
    <row r="1632" spans="1:21" x14ac:dyDescent="0.25">
      <c r="A1632" s="300">
        <v>860057295</v>
      </c>
      <c r="B1632" s="65" t="s">
        <v>2295</v>
      </c>
      <c r="C1632" s="65" t="s">
        <v>511</v>
      </c>
      <c r="D1632" s="65" t="s">
        <v>511</v>
      </c>
      <c r="E1632" s="65" t="s">
        <v>520</v>
      </c>
      <c r="F1632" s="65" t="s">
        <v>521</v>
      </c>
      <c r="G1632" s="65" t="s">
        <v>926</v>
      </c>
      <c r="H1632" s="296">
        <v>1631</v>
      </c>
      <c r="I1632" s="301">
        <v>17113904</v>
      </c>
      <c r="J1632" s="302">
        <v>1805.5</v>
      </c>
      <c r="K1632" s="301">
        <v>5060507</v>
      </c>
      <c r="L1632" s="302">
        <v>1211</v>
      </c>
      <c r="M1632" s="301">
        <v>39128406</v>
      </c>
      <c r="N1632" s="302">
        <v>4120</v>
      </c>
      <c r="O1632" s="301">
        <v>2432783</v>
      </c>
      <c r="P1632" s="302">
        <v>2263</v>
      </c>
      <c r="Q1632" s="301">
        <v>1137251</v>
      </c>
      <c r="R1632" s="302">
        <v>2789</v>
      </c>
      <c r="S1632" s="301">
        <v>507010</v>
      </c>
      <c r="T1632" s="301">
        <f t="shared" si="25"/>
        <v>13819.5</v>
      </c>
      <c r="U1632" s="303">
        <v>1765</v>
      </c>
    </row>
    <row r="1633" spans="1:21" x14ac:dyDescent="0.25">
      <c r="A1633" s="300">
        <v>800180375</v>
      </c>
      <c r="B1633" s="65" t="s">
        <v>2296</v>
      </c>
      <c r="C1633" s="65" t="s">
        <v>511</v>
      </c>
      <c r="D1633" s="65" t="s">
        <v>511</v>
      </c>
      <c r="E1633" s="65" t="s">
        <v>520</v>
      </c>
      <c r="F1633" s="65" t="s">
        <v>521</v>
      </c>
      <c r="G1633" s="65" t="s">
        <v>841</v>
      </c>
      <c r="H1633" s="84">
        <v>1632</v>
      </c>
      <c r="I1633" s="301">
        <v>17089432</v>
      </c>
      <c r="J1633" s="302">
        <v>1417</v>
      </c>
      <c r="K1633" s="301">
        <v>7004781</v>
      </c>
      <c r="L1633" s="302">
        <v>1449</v>
      </c>
      <c r="M1633" s="301">
        <v>32728327</v>
      </c>
      <c r="N1633" s="302">
        <v>431</v>
      </c>
      <c r="O1633" s="301">
        <v>28949353</v>
      </c>
      <c r="P1633" s="302">
        <v>2777</v>
      </c>
      <c r="Q1633" s="301">
        <v>872032</v>
      </c>
      <c r="R1633" s="302">
        <v>1376</v>
      </c>
      <c r="S1633" s="301">
        <v>1326468</v>
      </c>
      <c r="T1633" s="301">
        <f t="shared" si="25"/>
        <v>9082</v>
      </c>
      <c r="U1633" s="303">
        <v>1150</v>
      </c>
    </row>
    <row r="1634" spans="1:21" x14ac:dyDescent="0.25">
      <c r="A1634" s="300">
        <v>830012344</v>
      </c>
      <c r="B1634" s="65" t="s">
        <v>2297</v>
      </c>
      <c r="C1634" s="65" t="s">
        <v>511</v>
      </c>
      <c r="D1634" s="65" t="s">
        <v>511</v>
      </c>
      <c r="E1634" s="65" t="s">
        <v>520</v>
      </c>
      <c r="F1634" s="65" t="s">
        <v>521</v>
      </c>
      <c r="G1634" s="65" t="s">
        <v>564</v>
      </c>
      <c r="H1634" s="296">
        <v>1633</v>
      </c>
      <c r="I1634" s="301">
        <v>17078548</v>
      </c>
      <c r="J1634" s="302">
        <v>863</v>
      </c>
      <c r="K1634" s="301">
        <v>13544556</v>
      </c>
      <c r="L1634" s="302">
        <v>2913</v>
      </c>
      <c r="M1634" s="301">
        <v>14651720</v>
      </c>
      <c r="N1634" s="302">
        <v>1707</v>
      </c>
      <c r="O1634" s="301">
        <v>6927206</v>
      </c>
      <c r="P1634" s="302">
        <v>999</v>
      </c>
      <c r="Q1634" s="301">
        <v>3010972</v>
      </c>
      <c r="R1634" s="302">
        <v>1154</v>
      </c>
      <c r="S1634" s="301">
        <v>1635085</v>
      </c>
      <c r="T1634" s="301">
        <f t="shared" si="25"/>
        <v>9269</v>
      </c>
      <c r="U1634" s="303">
        <v>1178</v>
      </c>
    </row>
    <row r="1635" spans="1:21" x14ac:dyDescent="0.25">
      <c r="A1635" s="300">
        <v>890932134</v>
      </c>
      <c r="B1635" s="65" t="s">
        <v>2298</v>
      </c>
      <c r="C1635" s="65" t="s">
        <v>505</v>
      </c>
      <c r="D1635" s="65" t="s">
        <v>506</v>
      </c>
      <c r="E1635" s="65" t="s">
        <v>520</v>
      </c>
      <c r="F1635" s="65" t="s">
        <v>521</v>
      </c>
      <c r="G1635" s="65" t="s">
        <v>675</v>
      </c>
      <c r="H1635" s="84">
        <v>1634</v>
      </c>
      <c r="I1635" s="301">
        <v>17049657</v>
      </c>
      <c r="J1635" s="302">
        <v>1598.5</v>
      </c>
      <c r="K1635" s="301">
        <v>5956906</v>
      </c>
      <c r="L1635" s="302">
        <v>3168</v>
      </c>
      <c r="M1635" s="301">
        <v>13243942</v>
      </c>
      <c r="N1635" s="302">
        <v>2923</v>
      </c>
      <c r="O1635" s="301">
        <v>3677012</v>
      </c>
      <c r="P1635" s="302">
        <v>2058</v>
      </c>
      <c r="Q1635" s="301">
        <v>1297889</v>
      </c>
      <c r="R1635" s="302">
        <v>2245</v>
      </c>
      <c r="S1635" s="301">
        <v>678007</v>
      </c>
      <c r="T1635" s="301">
        <f t="shared" si="25"/>
        <v>13626.5</v>
      </c>
      <c r="U1635" s="303">
        <v>1732</v>
      </c>
    </row>
    <row r="1636" spans="1:21" x14ac:dyDescent="0.25">
      <c r="A1636" s="300">
        <v>802000849</v>
      </c>
      <c r="B1636" s="65" t="s">
        <v>2299</v>
      </c>
      <c r="C1636" s="65" t="s">
        <v>585</v>
      </c>
      <c r="D1636" s="65" t="s">
        <v>586</v>
      </c>
      <c r="E1636" s="65" t="s">
        <v>520</v>
      </c>
      <c r="F1636" s="65" t="s">
        <v>521</v>
      </c>
      <c r="G1636" s="65" t="s">
        <v>556</v>
      </c>
      <c r="H1636" s="296">
        <v>1635</v>
      </c>
      <c r="I1636" s="301">
        <v>17047463</v>
      </c>
      <c r="J1636" s="302">
        <v>1378</v>
      </c>
      <c r="K1636" s="301">
        <v>7315862</v>
      </c>
      <c r="L1636" s="302">
        <v>858</v>
      </c>
      <c r="M1636" s="301">
        <v>56254089</v>
      </c>
      <c r="N1636" s="302">
        <v>1940</v>
      </c>
      <c r="O1636" s="301">
        <v>6001114</v>
      </c>
      <c r="P1636" s="302">
        <v>1176</v>
      </c>
      <c r="Q1636" s="301">
        <v>2476116</v>
      </c>
      <c r="R1636" s="302">
        <v>1340</v>
      </c>
      <c r="S1636" s="301">
        <v>1376690</v>
      </c>
      <c r="T1636" s="301">
        <f t="shared" si="25"/>
        <v>8327</v>
      </c>
      <c r="U1636" s="303">
        <v>1056</v>
      </c>
    </row>
    <row r="1637" spans="1:21" x14ac:dyDescent="0.25">
      <c r="A1637" s="300">
        <v>800059608</v>
      </c>
      <c r="B1637" s="65" t="s">
        <v>2300</v>
      </c>
      <c r="C1637" s="65" t="s">
        <v>505</v>
      </c>
      <c r="D1637" s="65" t="s">
        <v>506</v>
      </c>
      <c r="E1637" s="65" t="s">
        <v>520</v>
      </c>
      <c r="F1637" s="65" t="s">
        <v>521</v>
      </c>
      <c r="G1637" s="65" t="s">
        <v>694</v>
      </c>
      <c r="H1637" s="84">
        <v>1636</v>
      </c>
      <c r="I1637" s="301">
        <v>17039002</v>
      </c>
      <c r="J1637" s="302">
        <v>1047</v>
      </c>
      <c r="K1637" s="301">
        <v>10588198</v>
      </c>
      <c r="L1637" s="302">
        <v>1704</v>
      </c>
      <c r="M1637" s="301">
        <v>27056929</v>
      </c>
      <c r="N1637" s="302">
        <v>1632</v>
      </c>
      <c r="O1637" s="301">
        <v>7246700</v>
      </c>
      <c r="P1637" s="302">
        <v>3470</v>
      </c>
      <c r="Q1637" s="301">
        <v>635340</v>
      </c>
      <c r="R1637" s="302">
        <v>3341</v>
      </c>
      <c r="S1637" s="301">
        <v>390009</v>
      </c>
      <c r="T1637" s="301">
        <f t="shared" si="25"/>
        <v>12830</v>
      </c>
      <c r="U1637" s="303">
        <v>1623</v>
      </c>
    </row>
    <row r="1638" spans="1:21" x14ac:dyDescent="0.25">
      <c r="A1638" s="300">
        <v>800027374</v>
      </c>
      <c r="B1638" s="65" t="s">
        <v>2301</v>
      </c>
      <c r="C1638" s="65" t="s">
        <v>505</v>
      </c>
      <c r="D1638" s="65" t="s">
        <v>506</v>
      </c>
      <c r="E1638" s="65" t="s">
        <v>520</v>
      </c>
      <c r="F1638" s="65" t="s">
        <v>521</v>
      </c>
      <c r="G1638" s="65" t="s">
        <v>528</v>
      </c>
      <c r="H1638" s="296">
        <v>1637</v>
      </c>
      <c r="I1638" s="301">
        <v>17030508</v>
      </c>
      <c r="J1638" s="302">
        <v>2100.5</v>
      </c>
      <c r="K1638" s="301">
        <v>4027368</v>
      </c>
      <c r="L1638" s="302">
        <v>1734</v>
      </c>
      <c r="M1638" s="301">
        <v>26487142</v>
      </c>
      <c r="N1638" s="302">
        <v>1674</v>
      </c>
      <c r="O1638" s="301">
        <v>7077156</v>
      </c>
      <c r="P1638" s="302">
        <v>1378</v>
      </c>
      <c r="Q1638" s="301">
        <v>2056574</v>
      </c>
      <c r="R1638" s="302">
        <v>3504</v>
      </c>
      <c r="S1638" s="301">
        <v>362847</v>
      </c>
      <c r="T1638" s="301">
        <f t="shared" si="25"/>
        <v>12027.5</v>
      </c>
      <c r="U1638" s="303">
        <v>1532</v>
      </c>
    </row>
    <row r="1639" spans="1:21" x14ac:dyDescent="0.25">
      <c r="A1639" s="300">
        <v>802006279</v>
      </c>
      <c r="B1639" s="65" t="s">
        <v>2302</v>
      </c>
      <c r="C1639" s="65" t="s">
        <v>585</v>
      </c>
      <c r="D1639" s="65" t="s">
        <v>586</v>
      </c>
      <c r="E1639" s="65" t="s">
        <v>520</v>
      </c>
      <c r="F1639" s="65" t="s">
        <v>521</v>
      </c>
      <c r="G1639" s="65" t="s">
        <v>564</v>
      </c>
      <c r="H1639" s="84">
        <v>1638</v>
      </c>
      <c r="I1639" s="301">
        <v>16988137</v>
      </c>
      <c r="J1639" s="302">
        <v>1412.5</v>
      </c>
      <c r="K1639" s="301">
        <v>7030264</v>
      </c>
      <c r="L1639" s="302">
        <v>2261</v>
      </c>
      <c r="M1639" s="301">
        <v>19497974</v>
      </c>
      <c r="N1639" s="302">
        <v>847</v>
      </c>
      <c r="O1639" s="301">
        <v>14123640</v>
      </c>
      <c r="P1639" s="302">
        <v>1651</v>
      </c>
      <c r="Q1639" s="301">
        <v>1672127</v>
      </c>
      <c r="R1639" s="302">
        <v>2654</v>
      </c>
      <c r="S1639" s="301">
        <v>541785</v>
      </c>
      <c r="T1639" s="301">
        <f t="shared" si="25"/>
        <v>10463.5</v>
      </c>
      <c r="U1639" s="303">
        <v>1326</v>
      </c>
    </row>
    <row r="1640" spans="1:21" x14ac:dyDescent="0.25">
      <c r="A1640" s="300">
        <v>811016426</v>
      </c>
      <c r="B1640" s="65" t="s">
        <v>2303</v>
      </c>
      <c r="C1640" s="65" t="s">
        <v>527</v>
      </c>
      <c r="D1640" s="65" t="s">
        <v>506</v>
      </c>
      <c r="E1640" s="65" t="s">
        <v>520</v>
      </c>
      <c r="F1640" s="65" t="s">
        <v>521</v>
      </c>
      <c r="G1640" s="65" t="s">
        <v>528</v>
      </c>
      <c r="H1640" s="296">
        <v>1639</v>
      </c>
      <c r="I1640" s="301">
        <v>16973799</v>
      </c>
      <c r="J1640" s="302">
        <v>2663</v>
      </c>
      <c r="K1640" s="301">
        <v>2871725</v>
      </c>
      <c r="L1640" s="302">
        <v>1001</v>
      </c>
      <c r="M1640" s="301">
        <v>47507075</v>
      </c>
      <c r="N1640" s="302">
        <v>1315</v>
      </c>
      <c r="O1640" s="301">
        <v>8925258</v>
      </c>
      <c r="P1640" s="302">
        <v>849</v>
      </c>
      <c r="Q1640" s="301">
        <v>3666498</v>
      </c>
      <c r="R1640" s="302">
        <v>1158</v>
      </c>
      <c r="S1640" s="301">
        <v>1628903</v>
      </c>
      <c r="T1640" s="301">
        <f t="shared" si="25"/>
        <v>8625</v>
      </c>
      <c r="U1640" s="303">
        <v>1093</v>
      </c>
    </row>
    <row r="1641" spans="1:21" x14ac:dyDescent="0.25">
      <c r="A1641" s="300">
        <v>890331524</v>
      </c>
      <c r="B1641" s="65" t="s">
        <v>2304</v>
      </c>
      <c r="C1641" s="65" t="s">
        <v>547</v>
      </c>
      <c r="D1641" s="65" t="s">
        <v>544</v>
      </c>
      <c r="E1641" s="65" t="s">
        <v>520</v>
      </c>
      <c r="F1641" s="65" t="s">
        <v>521</v>
      </c>
      <c r="G1641" s="65" t="s">
        <v>603</v>
      </c>
      <c r="H1641" s="84">
        <v>1640</v>
      </c>
      <c r="I1641" s="301">
        <v>16951392</v>
      </c>
      <c r="J1641" s="302">
        <v>850.5</v>
      </c>
      <c r="K1641" s="301">
        <v>13764732</v>
      </c>
      <c r="L1641" s="302">
        <v>4606</v>
      </c>
      <c r="M1641" s="301">
        <v>8400451</v>
      </c>
      <c r="N1641" s="302">
        <v>2623</v>
      </c>
      <c r="O1641" s="301">
        <v>4218736</v>
      </c>
      <c r="P1641" s="302">
        <v>2428</v>
      </c>
      <c r="Q1641" s="301">
        <v>1035660</v>
      </c>
      <c r="R1641" s="302">
        <v>1489</v>
      </c>
      <c r="S1641" s="301">
        <v>1189719</v>
      </c>
      <c r="T1641" s="301">
        <f t="shared" si="25"/>
        <v>13636.5</v>
      </c>
      <c r="U1641" s="303">
        <v>1735</v>
      </c>
    </row>
    <row r="1642" spans="1:21" x14ac:dyDescent="0.25">
      <c r="A1642" s="300">
        <v>830027231</v>
      </c>
      <c r="B1642" s="65" t="s">
        <v>2305</v>
      </c>
      <c r="C1642" s="65" t="s">
        <v>1227</v>
      </c>
      <c r="D1642" s="65" t="s">
        <v>552</v>
      </c>
      <c r="E1642" s="65" t="s">
        <v>520</v>
      </c>
      <c r="F1642" s="65" t="s">
        <v>521</v>
      </c>
      <c r="G1642" s="65" t="s">
        <v>564</v>
      </c>
      <c r="H1642" s="296">
        <v>1641</v>
      </c>
      <c r="I1642" s="301">
        <v>16947661</v>
      </c>
      <c r="J1642" s="302">
        <v>2297.5</v>
      </c>
      <c r="K1642" s="301">
        <v>3518360</v>
      </c>
      <c r="L1642" s="302">
        <v>1548</v>
      </c>
      <c r="M1642" s="301">
        <v>30451309</v>
      </c>
      <c r="N1642" s="302">
        <v>1883</v>
      </c>
      <c r="O1642" s="301">
        <v>6207332</v>
      </c>
      <c r="P1642" s="302">
        <v>1522</v>
      </c>
      <c r="Q1642" s="301">
        <v>1842085</v>
      </c>
      <c r="R1642" s="302">
        <v>2537</v>
      </c>
      <c r="S1642" s="301">
        <v>577717</v>
      </c>
      <c r="T1642" s="301">
        <f t="shared" si="25"/>
        <v>11428.5</v>
      </c>
      <c r="U1642" s="303">
        <v>1444</v>
      </c>
    </row>
    <row r="1643" spans="1:21" x14ac:dyDescent="0.25">
      <c r="A1643" s="300">
        <v>890929647</v>
      </c>
      <c r="B1643" s="65" t="s">
        <v>2306</v>
      </c>
      <c r="C1643" s="65" t="s">
        <v>505</v>
      </c>
      <c r="D1643" s="65" t="s">
        <v>506</v>
      </c>
      <c r="E1643" s="65" t="s">
        <v>520</v>
      </c>
      <c r="F1643" s="65" t="s">
        <v>521</v>
      </c>
      <c r="G1643" s="65" t="s">
        <v>564</v>
      </c>
      <c r="H1643" s="84">
        <v>1642</v>
      </c>
      <c r="I1643" s="301">
        <v>16947647</v>
      </c>
      <c r="J1643" s="302">
        <v>1884.5</v>
      </c>
      <c r="K1643" s="301">
        <v>4739263</v>
      </c>
      <c r="L1643" s="302">
        <v>1595</v>
      </c>
      <c r="M1643" s="301">
        <v>29246521</v>
      </c>
      <c r="N1643" s="302">
        <v>2277</v>
      </c>
      <c r="O1643" s="301">
        <v>4937172</v>
      </c>
      <c r="P1643" s="302">
        <v>1173</v>
      </c>
      <c r="Q1643" s="301">
        <v>2483977</v>
      </c>
      <c r="R1643" s="302">
        <v>1408</v>
      </c>
      <c r="S1643" s="301">
        <v>1288377</v>
      </c>
      <c r="T1643" s="301">
        <f t="shared" si="25"/>
        <v>9979.5</v>
      </c>
      <c r="U1643" s="303">
        <v>1269</v>
      </c>
    </row>
    <row r="1644" spans="1:21" x14ac:dyDescent="0.25">
      <c r="A1644" s="300">
        <v>800042972</v>
      </c>
      <c r="B1644" s="65" t="s">
        <v>2307</v>
      </c>
      <c r="C1644" s="65" t="s">
        <v>732</v>
      </c>
      <c r="D1644" s="65" t="s">
        <v>733</v>
      </c>
      <c r="E1644" s="65" t="s">
        <v>520</v>
      </c>
      <c r="F1644" s="65" t="s">
        <v>521</v>
      </c>
      <c r="G1644" s="65" t="s">
        <v>564</v>
      </c>
      <c r="H1644" s="296">
        <v>1643</v>
      </c>
      <c r="I1644" s="301">
        <v>16947128</v>
      </c>
      <c r="J1644" s="302">
        <v>1420</v>
      </c>
      <c r="K1644" s="301">
        <v>6995882</v>
      </c>
      <c r="L1644" s="302">
        <v>2147</v>
      </c>
      <c r="M1644" s="301">
        <v>20741317</v>
      </c>
      <c r="N1644" s="302">
        <v>3045</v>
      </c>
      <c r="O1644" s="301">
        <v>3507209</v>
      </c>
      <c r="P1644" s="302">
        <v>882</v>
      </c>
      <c r="Q1644" s="301">
        <v>3507209</v>
      </c>
      <c r="R1644" s="302">
        <v>751</v>
      </c>
      <c r="S1644" s="301">
        <v>2957648</v>
      </c>
      <c r="T1644" s="301">
        <f t="shared" si="25"/>
        <v>9888</v>
      </c>
      <c r="U1644" s="303">
        <v>1257</v>
      </c>
    </row>
    <row r="1645" spans="1:21" x14ac:dyDescent="0.25">
      <c r="A1645" s="300">
        <v>890900097</v>
      </c>
      <c r="B1645" s="65" t="s">
        <v>2308</v>
      </c>
      <c r="C1645" s="65" t="s">
        <v>580</v>
      </c>
      <c r="D1645" s="65" t="s">
        <v>506</v>
      </c>
      <c r="E1645" s="65" t="s">
        <v>520</v>
      </c>
      <c r="F1645" s="65" t="s">
        <v>736</v>
      </c>
      <c r="G1645" s="65" t="s">
        <v>648</v>
      </c>
      <c r="H1645" s="84">
        <v>1644</v>
      </c>
      <c r="I1645" s="301">
        <v>16931641</v>
      </c>
      <c r="J1645" s="302">
        <v>968.5</v>
      </c>
      <c r="K1645" s="301">
        <v>11716791</v>
      </c>
      <c r="L1645" s="302">
        <v>2660</v>
      </c>
      <c r="M1645" s="301">
        <v>16342491</v>
      </c>
      <c r="N1645" s="302">
        <v>2763</v>
      </c>
      <c r="O1645" s="301">
        <v>3947606</v>
      </c>
      <c r="P1645" s="302">
        <v>3192</v>
      </c>
      <c r="Q1645" s="301">
        <v>712626</v>
      </c>
      <c r="R1645" s="302">
        <v>5547</v>
      </c>
      <c r="S1645" s="301">
        <v>177694</v>
      </c>
      <c r="T1645" s="301">
        <f t="shared" si="25"/>
        <v>16774.5</v>
      </c>
      <c r="U1645" s="303">
        <v>2142</v>
      </c>
    </row>
    <row r="1646" spans="1:21" x14ac:dyDescent="0.25">
      <c r="A1646" s="300">
        <v>890911705</v>
      </c>
      <c r="B1646" s="65" t="s">
        <v>2309</v>
      </c>
      <c r="C1646" s="65" t="s">
        <v>1683</v>
      </c>
      <c r="D1646" s="65" t="s">
        <v>506</v>
      </c>
      <c r="E1646" s="65" t="s">
        <v>520</v>
      </c>
      <c r="F1646" s="65" t="s">
        <v>521</v>
      </c>
      <c r="G1646" s="65" t="s">
        <v>656</v>
      </c>
      <c r="H1646" s="296">
        <v>1645</v>
      </c>
      <c r="I1646" s="301">
        <v>16926185</v>
      </c>
      <c r="J1646" s="302">
        <v>954.5</v>
      </c>
      <c r="K1646" s="301">
        <v>11890714</v>
      </c>
      <c r="L1646" s="302">
        <v>3304</v>
      </c>
      <c r="M1646" s="301">
        <v>12675398</v>
      </c>
      <c r="N1646" s="302">
        <v>4055</v>
      </c>
      <c r="O1646" s="301">
        <v>2479466</v>
      </c>
      <c r="P1646" s="302">
        <v>4265</v>
      </c>
      <c r="Q1646" s="301">
        <v>477271</v>
      </c>
      <c r="R1646" s="302">
        <v>1849</v>
      </c>
      <c r="S1646" s="301">
        <v>895390</v>
      </c>
      <c r="T1646" s="301">
        <f t="shared" si="25"/>
        <v>16072.5</v>
      </c>
      <c r="U1646" s="303">
        <v>2065</v>
      </c>
    </row>
    <row r="1647" spans="1:21" x14ac:dyDescent="0.25">
      <c r="A1647" s="300">
        <v>890100683</v>
      </c>
      <c r="B1647" s="65" t="s">
        <v>2310</v>
      </c>
      <c r="C1647" s="65" t="s">
        <v>585</v>
      </c>
      <c r="D1647" s="65" t="s">
        <v>586</v>
      </c>
      <c r="E1647" s="65" t="s">
        <v>520</v>
      </c>
      <c r="F1647" s="65" t="s">
        <v>521</v>
      </c>
      <c r="G1647" s="65" t="s">
        <v>525</v>
      </c>
      <c r="H1647" s="84">
        <v>1646</v>
      </c>
      <c r="I1647" s="301">
        <v>16913504</v>
      </c>
      <c r="J1647" s="302">
        <v>906</v>
      </c>
      <c r="K1647" s="301">
        <v>12654413</v>
      </c>
      <c r="L1647" s="302">
        <v>1302</v>
      </c>
      <c r="M1647" s="301">
        <v>36212065</v>
      </c>
      <c r="N1647" s="302">
        <v>1934</v>
      </c>
      <c r="O1647" s="301">
        <v>6024332</v>
      </c>
      <c r="P1647" s="302">
        <v>1257</v>
      </c>
      <c r="Q1647" s="301">
        <v>2291854</v>
      </c>
      <c r="R1647" s="302">
        <v>2150</v>
      </c>
      <c r="S1647" s="301">
        <v>730615</v>
      </c>
      <c r="T1647" s="301">
        <f t="shared" si="25"/>
        <v>9195</v>
      </c>
      <c r="U1647" s="303">
        <v>1168</v>
      </c>
    </row>
    <row r="1648" spans="1:21" x14ac:dyDescent="0.25">
      <c r="A1648" s="300">
        <v>860027326</v>
      </c>
      <c r="B1648" s="65" t="s">
        <v>2311</v>
      </c>
      <c r="C1648" s="65" t="s">
        <v>511</v>
      </c>
      <c r="D1648" s="65" t="s">
        <v>511</v>
      </c>
      <c r="E1648" s="65" t="s">
        <v>520</v>
      </c>
      <c r="F1648" s="65" t="s">
        <v>521</v>
      </c>
      <c r="G1648" s="65" t="s">
        <v>605</v>
      </c>
      <c r="H1648" s="296">
        <v>1647</v>
      </c>
      <c r="I1648" s="301">
        <v>16897247</v>
      </c>
      <c r="J1648" s="302">
        <v>981.5</v>
      </c>
      <c r="K1648" s="301">
        <v>11492931</v>
      </c>
      <c r="L1648" s="302">
        <v>1514</v>
      </c>
      <c r="M1648" s="301">
        <v>31066861</v>
      </c>
      <c r="N1648" s="302">
        <v>1638</v>
      </c>
      <c r="O1648" s="301">
        <v>7237128</v>
      </c>
      <c r="P1648" s="302">
        <v>1193</v>
      </c>
      <c r="Q1648" s="301">
        <v>2428657</v>
      </c>
      <c r="R1648" s="302">
        <v>1949</v>
      </c>
      <c r="S1648" s="301">
        <v>834339</v>
      </c>
      <c r="T1648" s="301">
        <f t="shared" si="25"/>
        <v>8922.5</v>
      </c>
      <c r="U1648" s="303">
        <v>1134</v>
      </c>
    </row>
    <row r="1649" spans="1:21" x14ac:dyDescent="0.25">
      <c r="A1649" s="300">
        <v>811036961</v>
      </c>
      <c r="B1649" s="65" t="s">
        <v>2312</v>
      </c>
      <c r="C1649" s="65" t="s">
        <v>527</v>
      </c>
      <c r="D1649" s="65" t="s">
        <v>506</v>
      </c>
      <c r="E1649" s="65" t="s">
        <v>520</v>
      </c>
      <c r="F1649" s="65" t="s">
        <v>521</v>
      </c>
      <c r="G1649" s="65" t="s">
        <v>556</v>
      </c>
      <c r="H1649" s="84">
        <v>1648</v>
      </c>
      <c r="I1649" s="301">
        <v>16882168</v>
      </c>
      <c r="J1649" s="302">
        <v>2645.5</v>
      </c>
      <c r="K1649" s="301">
        <v>2895051</v>
      </c>
      <c r="L1649" s="302">
        <v>2330</v>
      </c>
      <c r="M1649" s="301">
        <v>18872485</v>
      </c>
      <c r="N1649" s="302">
        <v>2809</v>
      </c>
      <c r="O1649" s="301">
        <v>3867835</v>
      </c>
      <c r="P1649" s="302">
        <v>1633</v>
      </c>
      <c r="Q1649" s="301">
        <v>1697976</v>
      </c>
      <c r="R1649" s="302">
        <v>2533</v>
      </c>
      <c r="S1649" s="301">
        <v>577984</v>
      </c>
      <c r="T1649" s="301">
        <f t="shared" si="25"/>
        <v>13598.5</v>
      </c>
      <c r="U1649" s="303">
        <v>1724</v>
      </c>
    </row>
    <row r="1650" spans="1:21" x14ac:dyDescent="0.25">
      <c r="A1650" s="300">
        <v>822003832</v>
      </c>
      <c r="B1650" s="65" t="s">
        <v>2313</v>
      </c>
      <c r="C1650" s="65" t="s">
        <v>1275</v>
      </c>
      <c r="D1650" s="65" t="s">
        <v>1048</v>
      </c>
      <c r="E1650" s="65" t="s">
        <v>520</v>
      </c>
      <c r="F1650" s="65" t="s">
        <v>521</v>
      </c>
      <c r="G1650" s="65" t="s">
        <v>1106</v>
      </c>
      <c r="H1650" s="296">
        <v>1649</v>
      </c>
      <c r="I1650" s="301">
        <v>16861179</v>
      </c>
      <c r="J1650" s="302">
        <v>1401</v>
      </c>
      <c r="K1650" s="301">
        <v>7116268</v>
      </c>
      <c r="L1650" s="302">
        <v>2510</v>
      </c>
      <c r="M1650" s="301">
        <v>17515732</v>
      </c>
      <c r="N1650" s="302">
        <v>2536</v>
      </c>
      <c r="O1650" s="301">
        <v>4403957</v>
      </c>
      <c r="P1650" s="302">
        <v>1145</v>
      </c>
      <c r="Q1650" s="301">
        <v>2569065</v>
      </c>
      <c r="R1650" s="302">
        <v>945</v>
      </c>
      <c r="S1650" s="301">
        <v>2123968</v>
      </c>
      <c r="T1650" s="301">
        <f t="shared" si="25"/>
        <v>10186</v>
      </c>
      <c r="U1650" s="303">
        <v>1296</v>
      </c>
    </row>
    <row r="1651" spans="1:21" x14ac:dyDescent="0.25">
      <c r="A1651" s="300">
        <v>890332187</v>
      </c>
      <c r="B1651" s="65" t="s">
        <v>2314</v>
      </c>
      <c r="C1651" s="65" t="s">
        <v>547</v>
      </c>
      <c r="D1651" s="65" t="s">
        <v>544</v>
      </c>
      <c r="E1651" s="65" t="s">
        <v>520</v>
      </c>
      <c r="F1651" s="65" t="s">
        <v>521</v>
      </c>
      <c r="G1651" s="65" t="s">
        <v>656</v>
      </c>
      <c r="H1651" s="84">
        <v>1650</v>
      </c>
      <c r="I1651" s="301">
        <v>16848210</v>
      </c>
      <c r="J1651" s="302">
        <v>750.5</v>
      </c>
      <c r="K1651" s="301">
        <v>16193490</v>
      </c>
      <c r="L1651" s="302">
        <v>6907</v>
      </c>
      <c r="M1651" s="301">
        <v>4490352</v>
      </c>
      <c r="N1651" s="302">
        <v>7032</v>
      </c>
      <c r="O1651" s="301">
        <v>1195057</v>
      </c>
      <c r="P1651" s="302">
        <v>2640</v>
      </c>
      <c r="Q1651" s="301">
        <v>929948</v>
      </c>
      <c r="R1651" s="302">
        <v>2502</v>
      </c>
      <c r="S1651" s="301">
        <v>588003</v>
      </c>
      <c r="T1651" s="301">
        <f t="shared" si="25"/>
        <v>21481.5</v>
      </c>
      <c r="U1651" s="303">
        <v>2769</v>
      </c>
    </row>
    <row r="1652" spans="1:21" x14ac:dyDescent="0.25">
      <c r="A1652" s="300">
        <v>890920782</v>
      </c>
      <c r="B1652" s="65" t="s">
        <v>2315</v>
      </c>
      <c r="C1652" s="65" t="s">
        <v>580</v>
      </c>
      <c r="D1652" s="65" t="s">
        <v>506</v>
      </c>
      <c r="E1652" s="65" t="s">
        <v>520</v>
      </c>
      <c r="F1652" s="65" t="s">
        <v>521</v>
      </c>
      <c r="G1652" s="65" t="s">
        <v>556</v>
      </c>
      <c r="H1652" s="296">
        <v>1651</v>
      </c>
      <c r="I1652" s="301">
        <v>16836694</v>
      </c>
      <c r="J1652" s="302">
        <v>2305</v>
      </c>
      <c r="K1652" s="301">
        <v>3503472</v>
      </c>
      <c r="L1652" s="302">
        <v>2053</v>
      </c>
      <c r="M1652" s="301">
        <v>21948686</v>
      </c>
      <c r="N1652" s="302">
        <v>1722</v>
      </c>
      <c r="O1652" s="301">
        <v>6890432</v>
      </c>
      <c r="P1652" s="302">
        <v>2040</v>
      </c>
      <c r="Q1652" s="301">
        <v>1310694</v>
      </c>
      <c r="R1652" s="302">
        <v>5611</v>
      </c>
      <c r="S1652" s="301">
        <v>174579</v>
      </c>
      <c r="T1652" s="301">
        <f t="shared" si="25"/>
        <v>15382</v>
      </c>
      <c r="U1652" s="303">
        <v>1973</v>
      </c>
    </row>
    <row r="1653" spans="1:21" x14ac:dyDescent="0.25">
      <c r="A1653" s="300">
        <v>811000761</v>
      </c>
      <c r="B1653" s="65" t="s">
        <v>2316</v>
      </c>
      <c r="C1653" s="65" t="s">
        <v>505</v>
      </c>
      <c r="D1653" s="65" t="s">
        <v>506</v>
      </c>
      <c r="E1653" s="65" t="s">
        <v>520</v>
      </c>
      <c r="F1653" s="65" t="s">
        <v>521</v>
      </c>
      <c r="G1653" s="65" t="s">
        <v>839</v>
      </c>
      <c r="H1653" s="84">
        <v>1652</v>
      </c>
      <c r="I1653" s="301">
        <v>16828024</v>
      </c>
      <c r="J1653" s="302">
        <v>1257</v>
      </c>
      <c r="K1653" s="301">
        <v>8176026</v>
      </c>
      <c r="L1653" s="302">
        <v>2616</v>
      </c>
      <c r="M1653" s="301">
        <v>16706753</v>
      </c>
      <c r="N1653" s="302">
        <v>1928</v>
      </c>
      <c r="O1653" s="301">
        <v>6033883</v>
      </c>
      <c r="P1653" s="302">
        <v>1455</v>
      </c>
      <c r="Q1653" s="301">
        <v>1940341</v>
      </c>
      <c r="R1653" s="302">
        <v>1229</v>
      </c>
      <c r="S1653" s="301">
        <v>1532451</v>
      </c>
      <c r="T1653" s="301">
        <f t="shared" si="25"/>
        <v>10137</v>
      </c>
      <c r="U1653" s="303">
        <v>1289</v>
      </c>
    </row>
    <row r="1654" spans="1:21" x14ac:dyDescent="0.25">
      <c r="A1654" s="300">
        <v>800198348</v>
      </c>
      <c r="B1654" s="65" t="s">
        <v>2317</v>
      </c>
      <c r="C1654" s="65" t="s">
        <v>511</v>
      </c>
      <c r="D1654" s="65" t="s">
        <v>511</v>
      </c>
      <c r="E1654" s="65" t="s">
        <v>520</v>
      </c>
      <c r="F1654" s="65" t="s">
        <v>521</v>
      </c>
      <c r="G1654" s="65" t="s">
        <v>528</v>
      </c>
      <c r="H1654" s="296">
        <v>1653</v>
      </c>
      <c r="I1654" s="301">
        <v>16814385</v>
      </c>
      <c r="J1654" s="302">
        <v>1585</v>
      </c>
      <c r="K1654" s="301">
        <v>6023333</v>
      </c>
      <c r="L1654" s="302">
        <v>2423</v>
      </c>
      <c r="M1654" s="301">
        <v>18159814</v>
      </c>
      <c r="N1654" s="302">
        <v>2566</v>
      </c>
      <c r="O1654" s="301">
        <v>4323290</v>
      </c>
      <c r="P1654" s="302">
        <v>1260</v>
      </c>
      <c r="Q1654" s="301">
        <v>2288557</v>
      </c>
      <c r="R1654" s="302">
        <v>2457</v>
      </c>
      <c r="S1654" s="301">
        <v>606549</v>
      </c>
      <c r="T1654" s="301">
        <f t="shared" si="25"/>
        <v>11944</v>
      </c>
      <c r="U1654" s="303">
        <v>1527</v>
      </c>
    </row>
    <row r="1655" spans="1:21" x14ac:dyDescent="0.25">
      <c r="A1655" s="300">
        <v>860353709</v>
      </c>
      <c r="B1655" s="65" t="s">
        <v>2318</v>
      </c>
      <c r="C1655" s="65" t="s">
        <v>505</v>
      </c>
      <c r="D1655" s="65" t="s">
        <v>506</v>
      </c>
      <c r="E1655" s="65" t="s">
        <v>520</v>
      </c>
      <c r="F1655" s="65" t="s">
        <v>521</v>
      </c>
      <c r="G1655" s="65" t="s">
        <v>694</v>
      </c>
      <c r="H1655" s="84">
        <v>1654</v>
      </c>
      <c r="I1655" s="301">
        <v>16784268</v>
      </c>
      <c r="J1655" s="302">
        <v>1722.5</v>
      </c>
      <c r="K1655" s="301">
        <v>5371892</v>
      </c>
      <c r="L1655" s="302">
        <v>1907</v>
      </c>
      <c r="M1655" s="301">
        <v>23937791</v>
      </c>
      <c r="N1655" s="302">
        <v>2930</v>
      </c>
      <c r="O1655" s="301">
        <v>3663850</v>
      </c>
      <c r="P1655" s="302">
        <v>4191</v>
      </c>
      <c r="Q1655" s="301">
        <v>488557</v>
      </c>
      <c r="R1655" s="302">
        <v>3959</v>
      </c>
      <c r="S1655" s="301">
        <v>301778</v>
      </c>
      <c r="T1655" s="301">
        <f t="shared" si="25"/>
        <v>16363.5</v>
      </c>
      <c r="U1655" s="303">
        <v>2101</v>
      </c>
    </row>
    <row r="1656" spans="1:21" x14ac:dyDescent="0.25">
      <c r="A1656" s="300">
        <v>830052530</v>
      </c>
      <c r="B1656" s="65" t="s">
        <v>2319</v>
      </c>
      <c r="C1656" s="65" t="s">
        <v>511</v>
      </c>
      <c r="D1656" s="65" t="s">
        <v>511</v>
      </c>
      <c r="E1656" s="65" t="s">
        <v>520</v>
      </c>
      <c r="F1656" s="65" t="s">
        <v>521</v>
      </c>
      <c r="G1656" s="65" t="s">
        <v>564</v>
      </c>
      <c r="H1656" s="296">
        <v>1655</v>
      </c>
      <c r="I1656" s="301">
        <v>16736903</v>
      </c>
      <c r="J1656" s="302">
        <v>1135</v>
      </c>
      <c r="K1656" s="301">
        <v>9447273</v>
      </c>
      <c r="L1656" s="302">
        <v>1298</v>
      </c>
      <c r="M1656" s="301">
        <v>36339232</v>
      </c>
      <c r="N1656" s="302">
        <v>1487</v>
      </c>
      <c r="O1656" s="301">
        <v>7902370</v>
      </c>
      <c r="P1656" s="302">
        <v>848</v>
      </c>
      <c r="Q1656" s="301">
        <v>3670341</v>
      </c>
      <c r="R1656" s="302">
        <v>894</v>
      </c>
      <c r="S1656" s="301">
        <v>2335576</v>
      </c>
      <c r="T1656" s="301">
        <f t="shared" si="25"/>
        <v>7317</v>
      </c>
      <c r="U1656" s="303">
        <v>927</v>
      </c>
    </row>
    <row r="1657" spans="1:21" x14ac:dyDescent="0.25">
      <c r="A1657" s="300">
        <v>830136683</v>
      </c>
      <c r="B1657" s="65" t="s">
        <v>2320</v>
      </c>
      <c r="C1657" s="65" t="s">
        <v>511</v>
      </c>
      <c r="D1657" s="65" t="s">
        <v>511</v>
      </c>
      <c r="E1657" s="65" t="s">
        <v>520</v>
      </c>
      <c r="F1657" s="65" t="s">
        <v>521</v>
      </c>
      <c r="G1657" s="65" t="s">
        <v>564</v>
      </c>
      <c r="H1657" s="84">
        <v>1656</v>
      </c>
      <c r="I1657" s="301">
        <v>16732403</v>
      </c>
      <c r="J1657" s="302">
        <v>3565</v>
      </c>
      <c r="K1657" s="301">
        <v>1849447</v>
      </c>
      <c r="L1657" s="302">
        <v>1033</v>
      </c>
      <c r="M1657" s="301">
        <v>45960463</v>
      </c>
      <c r="N1657" s="302">
        <v>271</v>
      </c>
      <c r="O1657" s="301">
        <v>44717746</v>
      </c>
      <c r="P1657" s="302">
        <v>1319</v>
      </c>
      <c r="Q1657" s="301">
        <v>2168214</v>
      </c>
      <c r="R1657" s="302">
        <v>1518</v>
      </c>
      <c r="S1657" s="301">
        <v>1165132</v>
      </c>
      <c r="T1657" s="301">
        <f t="shared" si="25"/>
        <v>9362</v>
      </c>
      <c r="U1657" s="303">
        <v>1194</v>
      </c>
    </row>
    <row r="1658" spans="1:21" x14ac:dyDescent="0.25">
      <c r="A1658" s="300">
        <v>860352933</v>
      </c>
      <c r="B1658" s="65" t="s">
        <v>2321</v>
      </c>
      <c r="C1658" s="65" t="s">
        <v>511</v>
      </c>
      <c r="D1658" s="65" t="s">
        <v>511</v>
      </c>
      <c r="E1658" s="65" t="s">
        <v>520</v>
      </c>
      <c r="F1658" s="65" t="s">
        <v>521</v>
      </c>
      <c r="G1658" s="65" t="s">
        <v>707</v>
      </c>
      <c r="H1658" s="296">
        <v>1657</v>
      </c>
      <c r="I1658" s="301">
        <v>16728687</v>
      </c>
      <c r="J1658" s="302">
        <v>1306.5</v>
      </c>
      <c r="K1658" s="301">
        <v>7824062</v>
      </c>
      <c r="L1658" s="302">
        <v>3374</v>
      </c>
      <c r="M1658" s="301">
        <v>12377629</v>
      </c>
      <c r="N1658" s="302">
        <v>6167</v>
      </c>
      <c r="O1658" s="301">
        <v>1444755</v>
      </c>
      <c r="P1658" s="302">
        <v>3662</v>
      </c>
      <c r="Q1658" s="301">
        <v>591139</v>
      </c>
      <c r="R1658" s="302">
        <v>1983</v>
      </c>
      <c r="S1658" s="301">
        <v>817436</v>
      </c>
      <c r="T1658" s="301">
        <f t="shared" si="25"/>
        <v>18149.5</v>
      </c>
      <c r="U1658" s="303">
        <v>2330</v>
      </c>
    </row>
    <row r="1659" spans="1:21" x14ac:dyDescent="0.25">
      <c r="A1659" s="300">
        <v>860516954</v>
      </c>
      <c r="B1659" s="65" t="s">
        <v>2322</v>
      </c>
      <c r="C1659" s="65" t="s">
        <v>511</v>
      </c>
      <c r="D1659" s="65" t="s">
        <v>511</v>
      </c>
      <c r="E1659" s="65" t="s">
        <v>520</v>
      </c>
      <c r="F1659" s="65" t="s">
        <v>521</v>
      </c>
      <c r="G1659" s="65" t="s">
        <v>813</v>
      </c>
      <c r="H1659" s="84">
        <v>1658</v>
      </c>
      <c r="I1659" s="301">
        <v>16684542</v>
      </c>
      <c r="J1659" s="302">
        <v>928</v>
      </c>
      <c r="K1659" s="301">
        <v>12354151</v>
      </c>
      <c r="L1659" s="302">
        <v>4250</v>
      </c>
      <c r="M1659" s="301">
        <v>9248654</v>
      </c>
      <c r="N1659" s="302">
        <v>3071</v>
      </c>
      <c r="O1659" s="301">
        <v>3463206</v>
      </c>
      <c r="P1659" s="302">
        <v>2562</v>
      </c>
      <c r="Q1659" s="301">
        <v>964574</v>
      </c>
      <c r="R1659" s="302">
        <v>3133</v>
      </c>
      <c r="S1659" s="301">
        <v>431277</v>
      </c>
      <c r="T1659" s="301">
        <f t="shared" si="25"/>
        <v>15602</v>
      </c>
      <c r="U1659" s="303">
        <v>2008</v>
      </c>
    </row>
    <row r="1660" spans="1:21" x14ac:dyDescent="0.25">
      <c r="A1660" s="300">
        <v>860001710</v>
      </c>
      <c r="B1660" s="65" t="s">
        <v>2323</v>
      </c>
      <c r="C1660" s="65" t="s">
        <v>511</v>
      </c>
      <c r="D1660" s="65" t="s">
        <v>511</v>
      </c>
      <c r="E1660" s="65" t="s">
        <v>520</v>
      </c>
      <c r="F1660" s="65" t="s">
        <v>736</v>
      </c>
      <c r="G1660" s="65" t="s">
        <v>564</v>
      </c>
      <c r="H1660" s="296">
        <v>1659</v>
      </c>
      <c r="I1660" s="301">
        <v>16647240</v>
      </c>
      <c r="J1660" s="302">
        <v>1316</v>
      </c>
      <c r="K1660" s="301">
        <v>7745790</v>
      </c>
      <c r="L1660" s="302">
        <v>2633</v>
      </c>
      <c r="M1660" s="301">
        <v>16570589</v>
      </c>
      <c r="N1660" s="302">
        <v>1410</v>
      </c>
      <c r="O1660" s="301">
        <v>8308775</v>
      </c>
      <c r="P1660" s="302">
        <v>2809</v>
      </c>
      <c r="Q1660" s="301">
        <v>857604</v>
      </c>
      <c r="R1660" s="302">
        <v>3356</v>
      </c>
      <c r="S1660" s="301">
        <v>385832</v>
      </c>
      <c r="T1660" s="301">
        <f t="shared" si="25"/>
        <v>13183</v>
      </c>
      <c r="U1660" s="303">
        <v>1666</v>
      </c>
    </row>
    <row r="1661" spans="1:21" x14ac:dyDescent="0.25">
      <c r="A1661" s="300">
        <v>800011002</v>
      </c>
      <c r="B1661" s="65" t="s">
        <v>2324</v>
      </c>
      <c r="C1661" s="65" t="s">
        <v>505</v>
      </c>
      <c r="D1661" s="65" t="s">
        <v>506</v>
      </c>
      <c r="E1661" s="65" t="s">
        <v>520</v>
      </c>
      <c r="F1661" s="65" t="s">
        <v>521</v>
      </c>
      <c r="G1661" s="65" t="s">
        <v>525</v>
      </c>
      <c r="H1661" s="84">
        <v>1660</v>
      </c>
      <c r="I1661" s="301">
        <v>16643560</v>
      </c>
      <c r="J1661" s="302">
        <v>2101</v>
      </c>
      <c r="K1661" s="301">
        <v>4027013</v>
      </c>
      <c r="L1661" s="302">
        <v>1496</v>
      </c>
      <c r="M1661" s="301">
        <v>31412024</v>
      </c>
      <c r="N1661" s="302">
        <v>1566</v>
      </c>
      <c r="O1661" s="301">
        <v>7588499</v>
      </c>
      <c r="P1661" s="302">
        <v>2314</v>
      </c>
      <c r="Q1661" s="301">
        <v>1103311</v>
      </c>
      <c r="R1661" s="302">
        <v>2765</v>
      </c>
      <c r="S1661" s="301">
        <v>512696</v>
      </c>
      <c r="T1661" s="301">
        <f t="shared" si="25"/>
        <v>11902</v>
      </c>
      <c r="U1661" s="303">
        <v>1519</v>
      </c>
    </row>
    <row r="1662" spans="1:21" x14ac:dyDescent="0.25">
      <c r="A1662" s="300">
        <v>805011316</v>
      </c>
      <c r="B1662" s="65" t="s">
        <v>2325</v>
      </c>
      <c r="C1662" s="65" t="s">
        <v>543</v>
      </c>
      <c r="D1662" s="65" t="s">
        <v>544</v>
      </c>
      <c r="E1662" s="65" t="s">
        <v>520</v>
      </c>
      <c r="F1662" s="65" t="s">
        <v>521</v>
      </c>
      <c r="G1662" s="65" t="s">
        <v>993</v>
      </c>
      <c r="H1662" s="296">
        <v>1661</v>
      </c>
      <c r="I1662" s="301">
        <v>16617769</v>
      </c>
      <c r="J1662" s="302">
        <v>2129</v>
      </c>
      <c r="K1662" s="301">
        <v>3970475</v>
      </c>
      <c r="L1662" s="302">
        <v>2024</v>
      </c>
      <c r="M1662" s="301">
        <v>22313156</v>
      </c>
      <c r="N1662" s="302">
        <v>838</v>
      </c>
      <c r="O1662" s="301">
        <v>14262904</v>
      </c>
      <c r="P1662" s="302">
        <v>1441</v>
      </c>
      <c r="Q1662" s="301">
        <v>1958027</v>
      </c>
      <c r="R1662" s="302">
        <v>1905</v>
      </c>
      <c r="S1662" s="301">
        <v>861349</v>
      </c>
      <c r="T1662" s="301">
        <f t="shared" si="25"/>
        <v>9998</v>
      </c>
      <c r="U1662" s="303">
        <v>1275</v>
      </c>
    </row>
    <row r="1663" spans="1:21" x14ac:dyDescent="0.25">
      <c r="A1663" s="300">
        <v>830096047</v>
      </c>
      <c r="B1663" s="65" t="s">
        <v>2326</v>
      </c>
      <c r="C1663" s="65" t="s">
        <v>511</v>
      </c>
      <c r="D1663" s="65" t="s">
        <v>511</v>
      </c>
      <c r="E1663" s="65" t="s">
        <v>520</v>
      </c>
      <c r="F1663" s="65" t="s">
        <v>521</v>
      </c>
      <c r="G1663" s="65" t="s">
        <v>556</v>
      </c>
      <c r="H1663" s="84">
        <v>1662</v>
      </c>
      <c r="I1663" s="301">
        <v>16616567</v>
      </c>
      <c r="J1663" s="302">
        <v>1509</v>
      </c>
      <c r="K1663" s="301">
        <v>6420277</v>
      </c>
      <c r="L1663" s="302">
        <v>2008</v>
      </c>
      <c r="M1663" s="301">
        <v>22539132</v>
      </c>
      <c r="N1663" s="302">
        <v>1394</v>
      </c>
      <c r="O1663" s="301">
        <v>8410847</v>
      </c>
      <c r="P1663" s="302">
        <v>892</v>
      </c>
      <c r="Q1663" s="301">
        <v>3458990</v>
      </c>
      <c r="R1663" s="302">
        <v>1514</v>
      </c>
      <c r="S1663" s="301">
        <v>1168362</v>
      </c>
      <c r="T1663" s="301">
        <f t="shared" si="25"/>
        <v>8979</v>
      </c>
      <c r="U1663" s="303">
        <v>1143</v>
      </c>
    </row>
    <row r="1664" spans="1:21" x14ac:dyDescent="0.25">
      <c r="A1664" s="300">
        <v>890912221</v>
      </c>
      <c r="B1664" s="65" t="s">
        <v>2327</v>
      </c>
      <c r="C1664" s="65" t="s">
        <v>505</v>
      </c>
      <c r="D1664" s="65" t="s">
        <v>506</v>
      </c>
      <c r="E1664" s="65" t="s">
        <v>520</v>
      </c>
      <c r="F1664" s="65" t="s">
        <v>736</v>
      </c>
      <c r="G1664" s="65" t="s">
        <v>525</v>
      </c>
      <c r="H1664" s="296">
        <v>1663</v>
      </c>
      <c r="I1664" s="301">
        <v>16605142</v>
      </c>
      <c r="J1664" s="302">
        <v>1534.5</v>
      </c>
      <c r="K1664" s="301">
        <v>6299718</v>
      </c>
      <c r="L1664" s="302">
        <v>1617</v>
      </c>
      <c r="M1664" s="301">
        <v>28676432</v>
      </c>
      <c r="N1664" s="302">
        <v>656</v>
      </c>
      <c r="O1664" s="301">
        <v>18573428</v>
      </c>
      <c r="P1664" s="302">
        <v>4007</v>
      </c>
      <c r="Q1664" s="301">
        <v>525503</v>
      </c>
      <c r="R1664" s="302">
        <v>3282</v>
      </c>
      <c r="S1664" s="301">
        <v>401932</v>
      </c>
      <c r="T1664" s="301">
        <f t="shared" si="25"/>
        <v>12759.5</v>
      </c>
      <c r="U1664" s="303">
        <v>1620</v>
      </c>
    </row>
    <row r="1665" spans="1:21" x14ac:dyDescent="0.25">
      <c r="A1665" s="300">
        <v>860036884</v>
      </c>
      <c r="B1665" s="65" t="s">
        <v>2328</v>
      </c>
      <c r="C1665" s="65" t="s">
        <v>511</v>
      </c>
      <c r="D1665" s="65" t="s">
        <v>511</v>
      </c>
      <c r="E1665" s="65" t="s">
        <v>520</v>
      </c>
      <c r="F1665" s="65" t="s">
        <v>521</v>
      </c>
      <c r="G1665" s="65" t="s">
        <v>624</v>
      </c>
      <c r="H1665" s="84">
        <v>1664</v>
      </c>
      <c r="I1665" s="301">
        <v>16581436</v>
      </c>
      <c r="J1665" s="302">
        <v>1827</v>
      </c>
      <c r="K1665" s="301">
        <v>4995804</v>
      </c>
      <c r="L1665" s="302">
        <v>1752</v>
      </c>
      <c r="M1665" s="301">
        <v>26087557</v>
      </c>
      <c r="N1665" s="302">
        <v>482</v>
      </c>
      <c r="O1665" s="301">
        <v>26087557</v>
      </c>
      <c r="P1665" s="302">
        <v>643</v>
      </c>
      <c r="Q1665" s="301">
        <v>5141934</v>
      </c>
      <c r="R1665" s="302">
        <v>605</v>
      </c>
      <c r="S1665" s="301">
        <v>3828460</v>
      </c>
      <c r="T1665" s="301">
        <f t="shared" si="25"/>
        <v>6973</v>
      </c>
      <c r="U1665" s="303">
        <v>893</v>
      </c>
    </row>
    <row r="1666" spans="1:21" x14ac:dyDescent="0.25">
      <c r="A1666" s="300">
        <v>860091235</v>
      </c>
      <c r="B1666" s="65" t="s">
        <v>2329</v>
      </c>
      <c r="C1666" s="65" t="s">
        <v>511</v>
      </c>
      <c r="D1666" s="65" t="s">
        <v>511</v>
      </c>
      <c r="E1666" s="65" t="s">
        <v>520</v>
      </c>
      <c r="F1666" s="65" t="s">
        <v>521</v>
      </c>
      <c r="G1666" s="65" t="s">
        <v>564</v>
      </c>
      <c r="H1666" s="296">
        <v>1665</v>
      </c>
      <c r="I1666" s="301">
        <v>16581152</v>
      </c>
      <c r="J1666" s="302">
        <v>1113.5</v>
      </c>
      <c r="K1666" s="301">
        <v>9696078</v>
      </c>
      <c r="L1666" s="302">
        <v>8820</v>
      </c>
      <c r="M1666" s="301">
        <v>2906478</v>
      </c>
      <c r="N1666" s="302">
        <v>4483</v>
      </c>
      <c r="O1666" s="301">
        <v>2196382</v>
      </c>
      <c r="P1666" s="302">
        <v>4420</v>
      </c>
      <c r="Q1666" s="301">
        <v>450334</v>
      </c>
      <c r="R1666" s="302">
        <v>1971</v>
      </c>
      <c r="S1666" s="301">
        <v>823210</v>
      </c>
      <c r="T1666" s="301">
        <f t="shared" ref="T1666:T1729" si="26">SUM(H1666+J1666+L1666+N1666+P1666+R1666)</f>
        <v>22472.5</v>
      </c>
      <c r="U1666" s="303">
        <v>2913</v>
      </c>
    </row>
    <row r="1667" spans="1:21" x14ac:dyDescent="0.25">
      <c r="A1667" s="300">
        <v>890900431</v>
      </c>
      <c r="B1667" s="65" t="s">
        <v>2330</v>
      </c>
      <c r="C1667" s="65" t="s">
        <v>505</v>
      </c>
      <c r="D1667" s="65" t="s">
        <v>506</v>
      </c>
      <c r="E1667" s="65" t="s">
        <v>520</v>
      </c>
      <c r="F1667" s="65" t="s">
        <v>521</v>
      </c>
      <c r="G1667" s="65" t="s">
        <v>690</v>
      </c>
      <c r="H1667" s="84">
        <v>1666</v>
      </c>
      <c r="I1667" s="301">
        <v>16569284</v>
      </c>
      <c r="J1667" s="302">
        <v>921</v>
      </c>
      <c r="K1667" s="301">
        <v>12461908</v>
      </c>
      <c r="L1667" s="302">
        <v>2500</v>
      </c>
      <c r="M1667" s="301">
        <v>17589226</v>
      </c>
      <c r="N1667" s="302">
        <v>3123</v>
      </c>
      <c r="O1667" s="301">
        <v>3393969</v>
      </c>
      <c r="P1667" s="302">
        <v>1869</v>
      </c>
      <c r="Q1667" s="301">
        <v>1444019</v>
      </c>
      <c r="R1667" s="302">
        <v>2751</v>
      </c>
      <c r="S1667" s="301">
        <v>514724</v>
      </c>
      <c r="T1667" s="301">
        <f t="shared" si="26"/>
        <v>12830</v>
      </c>
      <c r="U1667" s="303">
        <v>1626</v>
      </c>
    </row>
    <row r="1668" spans="1:21" x14ac:dyDescent="0.25">
      <c r="A1668" s="300">
        <v>860006965</v>
      </c>
      <c r="B1668" s="65" t="s">
        <v>2331</v>
      </c>
      <c r="C1668" s="65" t="s">
        <v>899</v>
      </c>
      <c r="D1668" s="65" t="s">
        <v>552</v>
      </c>
      <c r="E1668" s="65" t="s">
        <v>520</v>
      </c>
      <c r="F1668" s="65" t="s">
        <v>521</v>
      </c>
      <c r="G1668" s="65" t="s">
        <v>605</v>
      </c>
      <c r="H1668" s="296">
        <v>1667</v>
      </c>
      <c r="I1668" s="301">
        <v>16567597</v>
      </c>
      <c r="J1668" s="302">
        <v>1298</v>
      </c>
      <c r="K1668" s="301">
        <v>7866453</v>
      </c>
      <c r="L1668" s="302">
        <v>1779</v>
      </c>
      <c r="M1668" s="301">
        <v>25772373</v>
      </c>
      <c r="N1668" s="302">
        <v>1515</v>
      </c>
      <c r="O1668" s="301">
        <v>7809264</v>
      </c>
      <c r="P1668" s="302">
        <v>1723</v>
      </c>
      <c r="Q1668" s="301">
        <v>1590176</v>
      </c>
      <c r="R1668" s="302">
        <v>2180</v>
      </c>
      <c r="S1668" s="301">
        <v>711939</v>
      </c>
      <c r="T1668" s="301">
        <f t="shared" si="26"/>
        <v>10162</v>
      </c>
      <c r="U1668" s="303">
        <v>1294</v>
      </c>
    </row>
    <row r="1669" spans="1:21" x14ac:dyDescent="0.25">
      <c r="A1669" s="300">
        <v>830080102</v>
      </c>
      <c r="B1669" s="65" t="s">
        <v>2332</v>
      </c>
      <c r="C1669" s="65" t="s">
        <v>511</v>
      </c>
      <c r="D1669" s="65" t="s">
        <v>511</v>
      </c>
      <c r="E1669" s="65" t="s">
        <v>520</v>
      </c>
      <c r="F1669" s="65" t="s">
        <v>521</v>
      </c>
      <c r="G1669" s="65" t="s">
        <v>2281</v>
      </c>
      <c r="H1669" s="84">
        <v>1668</v>
      </c>
      <c r="I1669" s="301">
        <v>16563321</v>
      </c>
      <c r="J1669" s="302">
        <v>1733</v>
      </c>
      <c r="K1669" s="301">
        <v>5326057</v>
      </c>
      <c r="L1669" s="302">
        <v>2142</v>
      </c>
      <c r="M1669" s="301">
        <v>20834581</v>
      </c>
      <c r="N1669" s="302">
        <v>3282</v>
      </c>
      <c r="O1669" s="301">
        <v>3186449</v>
      </c>
      <c r="P1669" s="302">
        <v>1623</v>
      </c>
      <c r="Q1669" s="301">
        <v>1705738</v>
      </c>
      <c r="R1669" s="302">
        <v>6781</v>
      </c>
      <c r="S1669" s="301">
        <v>120942</v>
      </c>
      <c r="T1669" s="301">
        <f t="shared" si="26"/>
        <v>17229</v>
      </c>
      <c r="U1669" s="303">
        <v>2216</v>
      </c>
    </row>
    <row r="1670" spans="1:21" x14ac:dyDescent="0.25">
      <c r="A1670" s="300">
        <v>860529890</v>
      </c>
      <c r="B1670" s="65" t="s">
        <v>2333</v>
      </c>
      <c r="C1670" s="65" t="s">
        <v>511</v>
      </c>
      <c r="D1670" s="65" t="s">
        <v>511</v>
      </c>
      <c r="E1670" s="65" t="s">
        <v>520</v>
      </c>
      <c r="F1670" s="65" t="s">
        <v>521</v>
      </c>
      <c r="G1670" s="65" t="s">
        <v>528</v>
      </c>
      <c r="H1670" s="296">
        <v>1669</v>
      </c>
      <c r="I1670" s="301">
        <v>16534355</v>
      </c>
      <c r="J1670" s="302">
        <v>892</v>
      </c>
      <c r="K1670" s="301">
        <v>12885665</v>
      </c>
      <c r="L1670" s="302">
        <v>2476</v>
      </c>
      <c r="M1670" s="301">
        <v>17777167</v>
      </c>
      <c r="N1670" s="302">
        <v>1256</v>
      </c>
      <c r="O1670" s="301">
        <v>9328354</v>
      </c>
      <c r="P1670" s="302">
        <v>769</v>
      </c>
      <c r="Q1670" s="301">
        <v>4149081</v>
      </c>
      <c r="R1670" s="302">
        <v>828</v>
      </c>
      <c r="S1670" s="301">
        <v>2565293</v>
      </c>
      <c r="T1670" s="301">
        <f t="shared" si="26"/>
        <v>7890</v>
      </c>
      <c r="U1670" s="303">
        <v>998</v>
      </c>
    </row>
    <row r="1671" spans="1:21" x14ac:dyDescent="0.25">
      <c r="A1671" s="300">
        <v>890919355</v>
      </c>
      <c r="B1671" s="65" t="s">
        <v>2334</v>
      </c>
      <c r="C1671" s="65" t="s">
        <v>580</v>
      </c>
      <c r="D1671" s="65" t="s">
        <v>506</v>
      </c>
      <c r="E1671" s="65" t="s">
        <v>520</v>
      </c>
      <c r="F1671" s="65" t="s">
        <v>521</v>
      </c>
      <c r="G1671" s="65" t="s">
        <v>564</v>
      </c>
      <c r="H1671" s="84">
        <v>1670</v>
      </c>
      <c r="I1671" s="301">
        <v>16523831</v>
      </c>
      <c r="J1671" s="302">
        <v>2213</v>
      </c>
      <c r="K1671" s="301">
        <v>3720251</v>
      </c>
      <c r="L1671" s="302">
        <v>747</v>
      </c>
      <c r="M1671" s="301">
        <v>64785592</v>
      </c>
      <c r="N1671" s="302">
        <v>2260</v>
      </c>
      <c r="O1671" s="301">
        <v>4986985</v>
      </c>
      <c r="P1671" s="302">
        <v>1219</v>
      </c>
      <c r="Q1671" s="301">
        <v>2361215</v>
      </c>
      <c r="R1671" s="302">
        <v>2020</v>
      </c>
      <c r="S1671" s="301">
        <v>792150</v>
      </c>
      <c r="T1671" s="301">
        <f t="shared" si="26"/>
        <v>10129</v>
      </c>
      <c r="U1671" s="303">
        <v>1290</v>
      </c>
    </row>
    <row r="1672" spans="1:21" x14ac:dyDescent="0.25">
      <c r="A1672" s="300">
        <v>860057349</v>
      </c>
      <c r="B1672" s="65" t="s">
        <v>2335</v>
      </c>
      <c r="C1672" s="65" t="s">
        <v>511</v>
      </c>
      <c r="D1672" s="65" t="s">
        <v>511</v>
      </c>
      <c r="E1672" s="65" t="s">
        <v>520</v>
      </c>
      <c r="F1672" s="65" t="s">
        <v>521</v>
      </c>
      <c r="G1672" s="65" t="s">
        <v>690</v>
      </c>
      <c r="H1672" s="296">
        <v>1671</v>
      </c>
      <c r="I1672" s="301">
        <v>16512519</v>
      </c>
      <c r="J1672" s="302">
        <v>1029.5</v>
      </c>
      <c r="K1672" s="301">
        <v>10835665</v>
      </c>
      <c r="L1672" s="302">
        <v>2224</v>
      </c>
      <c r="M1672" s="301">
        <v>19925168</v>
      </c>
      <c r="N1672" s="302">
        <v>2472</v>
      </c>
      <c r="O1672" s="301">
        <v>4531710</v>
      </c>
      <c r="P1672" s="302">
        <v>1106</v>
      </c>
      <c r="Q1672" s="301">
        <v>2685302</v>
      </c>
      <c r="R1672" s="302">
        <v>1243</v>
      </c>
      <c r="S1672" s="301">
        <v>1509874</v>
      </c>
      <c r="T1672" s="301">
        <f t="shared" si="26"/>
        <v>9745.5</v>
      </c>
      <c r="U1672" s="303">
        <v>1245</v>
      </c>
    </row>
    <row r="1673" spans="1:21" x14ac:dyDescent="0.25">
      <c r="A1673" s="300">
        <v>890705018</v>
      </c>
      <c r="B1673" s="65" t="s">
        <v>2336</v>
      </c>
      <c r="C1673" s="65" t="s">
        <v>1017</v>
      </c>
      <c r="D1673" s="65" t="s">
        <v>1018</v>
      </c>
      <c r="E1673" s="65" t="s">
        <v>520</v>
      </c>
      <c r="F1673" s="65" t="s">
        <v>521</v>
      </c>
      <c r="G1673" s="65" t="s">
        <v>528</v>
      </c>
      <c r="H1673" s="84">
        <v>1672</v>
      </c>
      <c r="I1673" s="301">
        <v>16502224</v>
      </c>
      <c r="J1673" s="302">
        <v>1465</v>
      </c>
      <c r="K1673" s="301">
        <v>6698411</v>
      </c>
      <c r="L1673" s="302">
        <v>894</v>
      </c>
      <c r="M1673" s="301">
        <v>54092970</v>
      </c>
      <c r="N1673" s="302">
        <v>1973</v>
      </c>
      <c r="O1673" s="301">
        <v>5904931</v>
      </c>
      <c r="P1673" s="302">
        <v>1404</v>
      </c>
      <c r="Q1673" s="301">
        <v>2010933</v>
      </c>
      <c r="R1673" s="302">
        <v>2195</v>
      </c>
      <c r="S1673" s="301">
        <v>704198</v>
      </c>
      <c r="T1673" s="301">
        <f t="shared" si="26"/>
        <v>9603</v>
      </c>
      <c r="U1673" s="303">
        <v>1226</v>
      </c>
    </row>
    <row r="1674" spans="1:21" x14ac:dyDescent="0.25">
      <c r="A1674" s="300">
        <v>890928717</v>
      </c>
      <c r="B1674" s="65" t="s">
        <v>2337</v>
      </c>
      <c r="C1674" s="65" t="s">
        <v>580</v>
      </c>
      <c r="D1674" s="65" t="s">
        <v>506</v>
      </c>
      <c r="E1674" s="65" t="s">
        <v>520</v>
      </c>
      <c r="F1674" s="65" t="s">
        <v>521</v>
      </c>
      <c r="G1674" s="65" t="s">
        <v>564</v>
      </c>
      <c r="H1674" s="296">
        <v>1673</v>
      </c>
      <c r="I1674" s="301">
        <v>16497698</v>
      </c>
      <c r="J1674" s="302">
        <v>1912</v>
      </c>
      <c r="K1674" s="301">
        <v>4616164</v>
      </c>
      <c r="L1674" s="302">
        <v>1278</v>
      </c>
      <c r="M1674" s="301">
        <v>36816828</v>
      </c>
      <c r="N1674" s="302">
        <v>1434</v>
      </c>
      <c r="O1674" s="301">
        <v>8146757</v>
      </c>
      <c r="P1674" s="302">
        <v>1744</v>
      </c>
      <c r="Q1674" s="301">
        <v>1569954</v>
      </c>
      <c r="R1674" s="302">
        <v>2821</v>
      </c>
      <c r="S1674" s="301">
        <v>499743</v>
      </c>
      <c r="T1674" s="301">
        <f t="shared" si="26"/>
        <v>10862</v>
      </c>
      <c r="U1674" s="303">
        <v>1379</v>
      </c>
    </row>
    <row r="1675" spans="1:21" x14ac:dyDescent="0.25">
      <c r="A1675" s="300">
        <v>812001631</v>
      </c>
      <c r="B1675" s="65" t="s">
        <v>2338</v>
      </c>
      <c r="C1675" s="65" t="s">
        <v>505</v>
      </c>
      <c r="D1675" s="65" t="s">
        <v>506</v>
      </c>
      <c r="E1675" s="65" t="s">
        <v>520</v>
      </c>
      <c r="F1675" s="65" t="s">
        <v>521</v>
      </c>
      <c r="G1675" s="65" t="s">
        <v>624</v>
      </c>
      <c r="H1675" s="84">
        <v>1674</v>
      </c>
      <c r="I1675" s="301">
        <v>16493407</v>
      </c>
      <c r="J1675" s="302">
        <v>982.5</v>
      </c>
      <c r="K1675" s="301">
        <v>11488390</v>
      </c>
      <c r="L1675" s="302">
        <v>9790</v>
      </c>
      <c r="M1675" s="301">
        <v>2348988</v>
      </c>
      <c r="N1675" s="302">
        <v>4249</v>
      </c>
      <c r="O1675" s="301">
        <v>2348988</v>
      </c>
      <c r="P1675" s="302">
        <v>3929</v>
      </c>
      <c r="Q1675" s="301">
        <v>537072</v>
      </c>
      <c r="R1675" s="302">
        <v>1045</v>
      </c>
      <c r="S1675" s="301">
        <v>1860311</v>
      </c>
      <c r="T1675" s="301">
        <f t="shared" si="26"/>
        <v>21669.5</v>
      </c>
      <c r="U1675" s="303">
        <v>2801</v>
      </c>
    </row>
    <row r="1676" spans="1:21" x14ac:dyDescent="0.25">
      <c r="A1676" s="300">
        <v>890116102</v>
      </c>
      <c r="B1676" s="65" t="s">
        <v>2339</v>
      </c>
      <c r="C1676" s="65" t="s">
        <v>585</v>
      </c>
      <c r="D1676" s="65" t="s">
        <v>586</v>
      </c>
      <c r="E1676" s="65" t="s">
        <v>520</v>
      </c>
      <c r="F1676" s="65" t="s">
        <v>521</v>
      </c>
      <c r="G1676" s="65" t="s">
        <v>564</v>
      </c>
      <c r="H1676" s="296">
        <v>1675</v>
      </c>
      <c r="I1676" s="301">
        <v>16461437</v>
      </c>
      <c r="J1676" s="302">
        <v>2254.5</v>
      </c>
      <c r="K1676" s="301">
        <v>3611794</v>
      </c>
      <c r="L1676" s="302">
        <v>1251</v>
      </c>
      <c r="M1676" s="301">
        <v>37686843</v>
      </c>
      <c r="N1676" s="302">
        <v>900</v>
      </c>
      <c r="O1676" s="301">
        <v>13121286</v>
      </c>
      <c r="P1676" s="302">
        <v>1124</v>
      </c>
      <c r="Q1676" s="301">
        <v>2640053</v>
      </c>
      <c r="R1676" s="302">
        <v>1350</v>
      </c>
      <c r="S1676" s="301">
        <v>1357889</v>
      </c>
      <c r="T1676" s="301">
        <f t="shared" si="26"/>
        <v>8554.5</v>
      </c>
      <c r="U1676" s="303">
        <v>1087</v>
      </c>
    </row>
    <row r="1677" spans="1:21" x14ac:dyDescent="0.25">
      <c r="A1677" s="300">
        <v>890913861</v>
      </c>
      <c r="B1677" s="65" t="s">
        <v>2340</v>
      </c>
      <c r="C1677" s="65" t="s">
        <v>505</v>
      </c>
      <c r="D1677" s="65" t="s">
        <v>506</v>
      </c>
      <c r="E1677" s="65" t="s">
        <v>520</v>
      </c>
      <c r="F1677" s="65" t="s">
        <v>521</v>
      </c>
      <c r="G1677" s="65" t="s">
        <v>1160</v>
      </c>
      <c r="H1677" s="84">
        <v>1676</v>
      </c>
      <c r="I1677" s="301">
        <v>16453831</v>
      </c>
      <c r="J1677" s="302">
        <v>1245.5</v>
      </c>
      <c r="K1677" s="301">
        <v>8305026</v>
      </c>
      <c r="L1677" s="302">
        <v>3098</v>
      </c>
      <c r="M1677" s="301">
        <v>13640820</v>
      </c>
      <c r="N1677" s="302">
        <v>2653</v>
      </c>
      <c r="O1677" s="301">
        <v>4146054</v>
      </c>
      <c r="P1677" s="302">
        <v>2105</v>
      </c>
      <c r="Q1677" s="301">
        <v>1262381</v>
      </c>
      <c r="R1677" s="302">
        <v>2756</v>
      </c>
      <c r="S1677" s="301">
        <v>513881</v>
      </c>
      <c r="T1677" s="301">
        <f t="shared" si="26"/>
        <v>13533.5</v>
      </c>
      <c r="U1677" s="303">
        <v>1717</v>
      </c>
    </row>
    <row r="1678" spans="1:21" x14ac:dyDescent="0.25">
      <c r="A1678" s="300">
        <v>860518131</v>
      </c>
      <c r="B1678" s="65" t="s">
        <v>2341</v>
      </c>
      <c r="C1678" s="65" t="s">
        <v>511</v>
      </c>
      <c r="D1678" s="65" t="s">
        <v>511</v>
      </c>
      <c r="E1678" s="65" t="s">
        <v>520</v>
      </c>
      <c r="F1678" s="65" t="s">
        <v>521</v>
      </c>
      <c r="G1678" s="65" t="s">
        <v>605</v>
      </c>
      <c r="H1678" s="296">
        <v>1677</v>
      </c>
      <c r="I1678" s="301">
        <v>16450648</v>
      </c>
      <c r="J1678" s="302">
        <v>1119</v>
      </c>
      <c r="K1678" s="301">
        <v>9621859</v>
      </c>
      <c r="L1678" s="302">
        <v>2179</v>
      </c>
      <c r="M1678" s="301">
        <v>20369619</v>
      </c>
      <c r="N1678" s="302">
        <v>1628</v>
      </c>
      <c r="O1678" s="301">
        <v>7255453</v>
      </c>
      <c r="P1678" s="302">
        <v>1394</v>
      </c>
      <c r="Q1678" s="301">
        <v>2035495</v>
      </c>
      <c r="R1678" s="302">
        <v>1434</v>
      </c>
      <c r="S1678" s="301">
        <v>1262981</v>
      </c>
      <c r="T1678" s="301">
        <f t="shared" si="26"/>
        <v>9431</v>
      </c>
      <c r="U1678" s="303">
        <v>1206</v>
      </c>
    </row>
    <row r="1679" spans="1:21" x14ac:dyDescent="0.25">
      <c r="A1679" s="300">
        <v>890404389</v>
      </c>
      <c r="B1679" s="65" t="s">
        <v>2342</v>
      </c>
      <c r="C1679" s="65" t="s">
        <v>620</v>
      </c>
      <c r="D1679" s="65" t="s">
        <v>621</v>
      </c>
      <c r="E1679" s="65" t="s">
        <v>520</v>
      </c>
      <c r="F1679" s="65" t="s">
        <v>521</v>
      </c>
      <c r="G1679" s="65" t="s">
        <v>841</v>
      </c>
      <c r="H1679" s="84">
        <v>1678</v>
      </c>
      <c r="I1679" s="301">
        <v>16428091</v>
      </c>
      <c r="J1679" s="302">
        <v>5908</v>
      </c>
      <c r="K1679" s="301">
        <v>660862</v>
      </c>
      <c r="L1679" s="302">
        <v>1542</v>
      </c>
      <c r="M1679" s="301">
        <v>30611122</v>
      </c>
      <c r="N1679" s="302">
        <v>471</v>
      </c>
      <c r="O1679" s="301">
        <v>26569737</v>
      </c>
      <c r="P1679" s="302">
        <v>3664</v>
      </c>
      <c r="Q1679" s="301">
        <v>590917</v>
      </c>
      <c r="R1679" s="302">
        <v>6774</v>
      </c>
      <c r="S1679" s="301">
        <v>121129</v>
      </c>
      <c r="T1679" s="301">
        <f t="shared" si="26"/>
        <v>20037</v>
      </c>
      <c r="U1679" s="303">
        <v>2574</v>
      </c>
    </row>
    <row r="1680" spans="1:21" x14ac:dyDescent="0.25">
      <c r="A1680" s="300">
        <v>891856457</v>
      </c>
      <c r="B1680" s="65" t="s">
        <v>2343</v>
      </c>
      <c r="C1680" s="65" t="s">
        <v>2344</v>
      </c>
      <c r="D1680" s="65" t="s">
        <v>1386</v>
      </c>
      <c r="E1680" s="65" t="s">
        <v>520</v>
      </c>
      <c r="F1680" s="65" t="s">
        <v>521</v>
      </c>
      <c r="G1680" s="65" t="s">
        <v>926</v>
      </c>
      <c r="H1680" s="296">
        <v>1679</v>
      </c>
      <c r="I1680" s="301">
        <v>16417059</v>
      </c>
      <c r="J1680" s="302">
        <v>796.5</v>
      </c>
      <c r="K1680" s="301">
        <v>15040711</v>
      </c>
      <c r="L1680" s="302">
        <v>1505</v>
      </c>
      <c r="M1680" s="301">
        <v>31284246</v>
      </c>
      <c r="N1680" s="302">
        <v>2632</v>
      </c>
      <c r="O1680" s="301">
        <v>4204025</v>
      </c>
      <c r="P1680" s="302">
        <v>1754</v>
      </c>
      <c r="Q1680" s="301">
        <v>1559543</v>
      </c>
      <c r="R1680" s="302">
        <v>1148</v>
      </c>
      <c r="S1680" s="301">
        <v>1638837</v>
      </c>
      <c r="T1680" s="301">
        <f t="shared" si="26"/>
        <v>9514.5</v>
      </c>
      <c r="U1680" s="303">
        <v>1216</v>
      </c>
    </row>
    <row r="1681" spans="1:21" x14ac:dyDescent="0.25">
      <c r="A1681" s="300">
        <v>811031407</v>
      </c>
      <c r="B1681" s="65" t="s">
        <v>2345</v>
      </c>
      <c r="C1681" s="65" t="s">
        <v>505</v>
      </c>
      <c r="D1681" s="65" t="s">
        <v>506</v>
      </c>
      <c r="E1681" s="65" t="s">
        <v>520</v>
      </c>
      <c r="F1681" s="65" t="s">
        <v>736</v>
      </c>
      <c r="G1681" s="65" t="s">
        <v>737</v>
      </c>
      <c r="H1681" s="84">
        <v>1680</v>
      </c>
      <c r="I1681" s="301">
        <v>16412762</v>
      </c>
      <c r="J1681" s="302">
        <v>1133</v>
      </c>
      <c r="K1681" s="301">
        <v>9475370</v>
      </c>
      <c r="L1681" s="302">
        <v>5054</v>
      </c>
      <c r="M1681" s="301">
        <v>7362862</v>
      </c>
      <c r="N1681" s="302">
        <v>6761</v>
      </c>
      <c r="O1681" s="301">
        <v>1268260</v>
      </c>
      <c r="P1681" s="302">
        <v>2556</v>
      </c>
      <c r="Q1681" s="301">
        <v>970268</v>
      </c>
      <c r="R1681" s="302">
        <v>3219</v>
      </c>
      <c r="S1681" s="301">
        <v>414252</v>
      </c>
      <c r="T1681" s="301">
        <f t="shared" si="26"/>
        <v>20403</v>
      </c>
      <c r="U1681" s="303">
        <v>2621</v>
      </c>
    </row>
    <row r="1682" spans="1:21" x14ac:dyDescent="0.25">
      <c r="A1682" s="300">
        <v>800157130</v>
      </c>
      <c r="B1682" s="65" t="s">
        <v>2346</v>
      </c>
      <c r="C1682" s="65" t="s">
        <v>844</v>
      </c>
      <c r="D1682" s="65" t="s">
        <v>506</v>
      </c>
      <c r="E1682" s="65" t="s">
        <v>520</v>
      </c>
      <c r="F1682" s="65" t="s">
        <v>521</v>
      </c>
      <c r="G1682" s="65" t="s">
        <v>525</v>
      </c>
      <c r="H1682" s="296">
        <v>1681</v>
      </c>
      <c r="I1682" s="301">
        <v>16408033</v>
      </c>
      <c r="J1682" s="302">
        <v>1790.5</v>
      </c>
      <c r="K1682" s="301">
        <v>5115081</v>
      </c>
      <c r="L1682" s="302">
        <v>2076</v>
      </c>
      <c r="M1682" s="301">
        <v>21678059</v>
      </c>
      <c r="N1682" s="302">
        <v>1599</v>
      </c>
      <c r="O1682" s="301">
        <v>7380208</v>
      </c>
      <c r="P1682" s="302">
        <v>2623</v>
      </c>
      <c r="Q1682" s="301">
        <v>937715</v>
      </c>
      <c r="R1682" s="302">
        <v>6257</v>
      </c>
      <c r="S1682" s="301">
        <v>141778</v>
      </c>
      <c r="T1682" s="301">
        <f t="shared" si="26"/>
        <v>16026.5</v>
      </c>
      <c r="U1682" s="303">
        <v>2062</v>
      </c>
    </row>
    <row r="1683" spans="1:21" x14ac:dyDescent="0.25">
      <c r="A1683" s="300">
        <v>890806999</v>
      </c>
      <c r="B1683" s="65" t="s">
        <v>2347</v>
      </c>
      <c r="C1683" s="65" t="s">
        <v>702</v>
      </c>
      <c r="D1683" s="65" t="s">
        <v>703</v>
      </c>
      <c r="E1683" s="65" t="s">
        <v>520</v>
      </c>
      <c r="F1683" s="65" t="s">
        <v>521</v>
      </c>
      <c r="G1683" s="65" t="s">
        <v>564</v>
      </c>
      <c r="H1683" s="84">
        <v>1682</v>
      </c>
      <c r="I1683" s="301">
        <v>16388576</v>
      </c>
      <c r="J1683" s="302">
        <v>1371.5</v>
      </c>
      <c r="K1683" s="301">
        <v>7366874</v>
      </c>
      <c r="L1683" s="302">
        <v>870</v>
      </c>
      <c r="M1683" s="301">
        <v>55555907</v>
      </c>
      <c r="N1683" s="302">
        <v>2379</v>
      </c>
      <c r="O1683" s="301">
        <v>4718199</v>
      </c>
      <c r="P1683" s="302">
        <v>2718</v>
      </c>
      <c r="Q1683" s="301">
        <v>892963</v>
      </c>
      <c r="R1683" s="302">
        <v>1478</v>
      </c>
      <c r="S1683" s="301">
        <v>1200495</v>
      </c>
      <c r="T1683" s="301">
        <f t="shared" si="26"/>
        <v>10498.5</v>
      </c>
      <c r="U1683" s="303">
        <v>1335</v>
      </c>
    </row>
    <row r="1684" spans="1:21" x14ac:dyDescent="0.25">
      <c r="A1684" s="300">
        <v>800200237</v>
      </c>
      <c r="B1684" s="65" t="s">
        <v>2348</v>
      </c>
      <c r="C1684" s="65" t="s">
        <v>511</v>
      </c>
      <c r="D1684" s="65" t="s">
        <v>511</v>
      </c>
      <c r="E1684" s="65" t="s">
        <v>520</v>
      </c>
      <c r="F1684" s="65" t="s">
        <v>521</v>
      </c>
      <c r="G1684" s="65" t="s">
        <v>564</v>
      </c>
      <c r="H1684" s="296">
        <v>1683</v>
      </c>
      <c r="I1684" s="301">
        <v>16376778</v>
      </c>
      <c r="J1684" s="302">
        <v>1824.5</v>
      </c>
      <c r="K1684" s="301">
        <v>5004360</v>
      </c>
      <c r="L1684" s="302">
        <v>1748</v>
      </c>
      <c r="M1684" s="301">
        <v>26225975</v>
      </c>
      <c r="N1684" s="302">
        <v>1136</v>
      </c>
      <c r="O1684" s="301">
        <v>10341892</v>
      </c>
      <c r="P1684" s="302">
        <v>1177</v>
      </c>
      <c r="Q1684" s="301">
        <v>2475802</v>
      </c>
      <c r="R1684" s="302">
        <v>1837</v>
      </c>
      <c r="S1684" s="301">
        <v>903277</v>
      </c>
      <c r="T1684" s="301">
        <f t="shared" si="26"/>
        <v>9405.5</v>
      </c>
      <c r="U1684" s="303">
        <v>1201</v>
      </c>
    </row>
    <row r="1685" spans="1:21" x14ac:dyDescent="0.25">
      <c r="A1685" s="300">
        <v>860508462</v>
      </c>
      <c r="B1685" s="65" t="s">
        <v>2349</v>
      </c>
      <c r="C1685" s="65" t="s">
        <v>511</v>
      </c>
      <c r="D1685" s="65" t="s">
        <v>511</v>
      </c>
      <c r="E1685" s="65" t="s">
        <v>520</v>
      </c>
      <c r="F1685" s="65" t="s">
        <v>521</v>
      </c>
      <c r="G1685" s="65" t="s">
        <v>509</v>
      </c>
      <c r="H1685" s="84">
        <v>1684</v>
      </c>
      <c r="I1685" s="301">
        <v>16362922</v>
      </c>
      <c r="J1685" s="302">
        <v>768</v>
      </c>
      <c r="K1685" s="301">
        <v>15766088</v>
      </c>
      <c r="L1685" s="302">
        <v>9156</v>
      </c>
      <c r="M1685" s="301">
        <v>2693930</v>
      </c>
      <c r="N1685" s="302">
        <v>3811</v>
      </c>
      <c r="O1685" s="301">
        <v>2693930</v>
      </c>
      <c r="P1685" s="302">
        <v>1844</v>
      </c>
      <c r="Q1685" s="301">
        <v>1473180</v>
      </c>
      <c r="R1685" s="302">
        <v>2512</v>
      </c>
      <c r="S1685" s="301">
        <v>585458</v>
      </c>
      <c r="T1685" s="301">
        <f t="shared" si="26"/>
        <v>19775</v>
      </c>
      <c r="U1685" s="303">
        <v>2543</v>
      </c>
    </row>
    <row r="1686" spans="1:21" x14ac:dyDescent="0.25">
      <c r="A1686" s="300">
        <v>800035606</v>
      </c>
      <c r="B1686" s="65" t="s">
        <v>2350</v>
      </c>
      <c r="C1686" s="65" t="s">
        <v>732</v>
      </c>
      <c r="D1686" s="65" t="s">
        <v>733</v>
      </c>
      <c r="E1686" s="65" t="s">
        <v>520</v>
      </c>
      <c r="F1686" s="65" t="s">
        <v>521</v>
      </c>
      <c r="G1686" s="65" t="s">
        <v>556</v>
      </c>
      <c r="H1686" s="296">
        <v>1685</v>
      </c>
      <c r="I1686" s="301">
        <v>16355961</v>
      </c>
      <c r="J1686" s="302">
        <v>2344.5</v>
      </c>
      <c r="K1686" s="301">
        <v>3405805</v>
      </c>
      <c r="L1686" s="302">
        <v>498</v>
      </c>
      <c r="M1686" s="301">
        <v>92927371</v>
      </c>
      <c r="N1686" s="302">
        <v>1235</v>
      </c>
      <c r="O1686" s="301">
        <v>9457918</v>
      </c>
      <c r="P1686" s="302">
        <v>8979</v>
      </c>
      <c r="Q1686" s="301">
        <v>119425</v>
      </c>
      <c r="R1686" s="302">
        <v>3161</v>
      </c>
      <c r="S1686" s="301">
        <v>424776</v>
      </c>
      <c r="T1686" s="301">
        <f t="shared" si="26"/>
        <v>17902.5</v>
      </c>
      <c r="U1686" s="303">
        <v>2301</v>
      </c>
    </row>
    <row r="1687" spans="1:21" x14ac:dyDescent="0.25">
      <c r="A1687" s="300">
        <v>860521637</v>
      </c>
      <c r="B1687" s="65" t="s">
        <v>2351</v>
      </c>
      <c r="C1687" s="65" t="s">
        <v>1001</v>
      </c>
      <c r="D1687" s="65" t="s">
        <v>552</v>
      </c>
      <c r="E1687" s="65" t="s">
        <v>520</v>
      </c>
      <c r="F1687" s="65" t="s">
        <v>521</v>
      </c>
      <c r="G1687" s="65" t="s">
        <v>564</v>
      </c>
      <c r="H1687" s="84">
        <v>1686</v>
      </c>
      <c r="I1687" s="301">
        <v>16348499</v>
      </c>
      <c r="J1687" s="302">
        <v>2912</v>
      </c>
      <c r="K1687" s="301">
        <v>2540101</v>
      </c>
      <c r="L1687" s="302">
        <v>1144</v>
      </c>
      <c r="M1687" s="301">
        <v>41744304</v>
      </c>
      <c r="N1687" s="302">
        <v>1886</v>
      </c>
      <c r="O1687" s="301">
        <v>6189768</v>
      </c>
      <c r="P1687" s="302">
        <v>4675</v>
      </c>
      <c r="Q1687" s="301">
        <v>415929</v>
      </c>
      <c r="R1687" s="302">
        <v>7849</v>
      </c>
      <c r="S1687" s="301">
        <v>89376</v>
      </c>
      <c r="T1687" s="301">
        <f t="shared" si="26"/>
        <v>20152</v>
      </c>
      <c r="U1687" s="303">
        <v>2589</v>
      </c>
    </row>
    <row r="1688" spans="1:21" x14ac:dyDescent="0.25">
      <c r="A1688" s="300">
        <v>890904615</v>
      </c>
      <c r="B1688" s="65" t="s">
        <v>2352</v>
      </c>
      <c r="C1688" s="65" t="s">
        <v>505</v>
      </c>
      <c r="D1688" s="65" t="s">
        <v>506</v>
      </c>
      <c r="E1688" s="65" t="s">
        <v>520</v>
      </c>
      <c r="F1688" s="65" t="s">
        <v>521</v>
      </c>
      <c r="G1688" s="65" t="s">
        <v>556</v>
      </c>
      <c r="H1688" s="296">
        <v>1687</v>
      </c>
      <c r="I1688" s="301">
        <v>16335253</v>
      </c>
      <c r="J1688" s="302">
        <v>1077</v>
      </c>
      <c r="K1688" s="301">
        <v>10143624</v>
      </c>
      <c r="L1688" s="302">
        <v>1592</v>
      </c>
      <c r="M1688" s="301">
        <v>29359078</v>
      </c>
      <c r="N1688" s="302">
        <v>1208</v>
      </c>
      <c r="O1688" s="301">
        <v>9651462</v>
      </c>
      <c r="P1688" s="302">
        <v>1122</v>
      </c>
      <c r="Q1688" s="301">
        <v>2649690</v>
      </c>
      <c r="R1688" s="302">
        <v>1391</v>
      </c>
      <c r="S1688" s="301">
        <v>1305253</v>
      </c>
      <c r="T1688" s="301">
        <f t="shared" si="26"/>
        <v>8077</v>
      </c>
      <c r="U1688" s="303">
        <v>1030</v>
      </c>
    </row>
    <row r="1689" spans="1:21" x14ac:dyDescent="0.25">
      <c r="A1689" s="300">
        <v>817000534</v>
      </c>
      <c r="B1689" s="65" t="s">
        <v>2353</v>
      </c>
      <c r="C1689" s="65" t="s">
        <v>547</v>
      </c>
      <c r="D1689" s="65" t="s">
        <v>544</v>
      </c>
      <c r="E1689" s="65" t="s">
        <v>520</v>
      </c>
      <c r="F1689" s="65" t="s">
        <v>521</v>
      </c>
      <c r="G1689" s="65" t="s">
        <v>517</v>
      </c>
      <c r="H1689" s="84">
        <v>1688</v>
      </c>
      <c r="I1689" s="301">
        <v>16332801</v>
      </c>
      <c r="J1689" s="302">
        <v>1346.5</v>
      </c>
      <c r="K1689" s="301">
        <v>7536812</v>
      </c>
      <c r="L1689" s="302">
        <v>2731</v>
      </c>
      <c r="M1689" s="301">
        <v>15790431</v>
      </c>
      <c r="N1689" s="302">
        <v>1304</v>
      </c>
      <c r="O1689" s="301">
        <v>8979301</v>
      </c>
      <c r="P1689" s="302">
        <v>1524</v>
      </c>
      <c r="Q1689" s="301">
        <v>1835893</v>
      </c>
      <c r="R1689" s="302">
        <v>2441</v>
      </c>
      <c r="S1689" s="301">
        <v>612300</v>
      </c>
      <c r="T1689" s="301">
        <f t="shared" si="26"/>
        <v>11034.5</v>
      </c>
      <c r="U1689" s="303">
        <v>1404</v>
      </c>
    </row>
    <row r="1690" spans="1:21" x14ac:dyDescent="0.25">
      <c r="A1690" s="300">
        <v>830005448</v>
      </c>
      <c r="B1690" s="65" t="s">
        <v>2354</v>
      </c>
      <c r="C1690" s="65" t="s">
        <v>511</v>
      </c>
      <c r="D1690" s="65" t="s">
        <v>511</v>
      </c>
      <c r="E1690" s="65" t="s">
        <v>520</v>
      </c>
      <c r="F1690" s="65" t="s">
        <v>521</v>
      </c>
      <c r="G1690" s="65" t="s">
        <v>931</v>
      </c>
      <c r="H1690" s="296">
        <v>1689</v>
      </c>
      <c r="I1690" s="301">
        <v>16322684</v>
      </c>
      <c r="J1690" s="302">
        <v>2517</v>
      </c>
      <c r="K1690" s="301">
        <v>3060724</v>
      </c>
      <c r="L1690" s="302">
        <v>2094</v>
      </c>
      <c r="M1690" s="301">
        <v>21372070</v>
      </c>
      <c r="N1690" s="302">
        <v>2745</v>
      </c>
      <c r="O1690" s="301">
        <v>3980730</v>
      </c>
      <c r="P1690" s="302">
        <v>1572</v>
      </c>
      <c r="Q1690" s="301">
        <v>1775811</v>
      </c>
      <c r="R1690" s="302">
        <v>1551</v>
      </c>
      <c r="S1690" s="301">
        <v>1131241</v>
      </c>
      <c r="T1690" s="301">
        <f t="shared" si="26"/>
        <v>12168</v>
      </c>
      <c r="U1690" s="303">
        <v>1558</v>
      </c>
    </row>
    <row r="1691" spans="1:21" x14ac:dyDescent="0.25">
      <c r="A1691" s="300">
        <v>800032918</v>
      </c>
      <c r="B1691" s="65" t="s">
        <v>2355</v>
      </c>
      <c r="C1691" s="65" t="s">
        <v>511</v>
      </c>
      <c r="D1691" s="65" t="s">
        <v>511</v>
      </c>
      <c r="E1691" s="65" t="s">
        <v>520</v>
      </c>
      <c r="F1691" s="65" t="s">
        <v>521</v>
      </c>
      <c r="G1691" s="65" t="s">
        <v>564</v>
      </c>
      <c r="H1691" s="84">
        <v>1690</v>
      </c>
      <c r="I1691" s="301">
        <v>16316542</v>
      </c>
      <c r="J1691" s="302">
        <v>2479.5</v>
      </c>
      <c r="K1691" s="301">
        <v>3127679</v>
      </c>
      <c r="L1691" s="302">
        <v>1180</v>
      </c>
      <c r="M1691" s="301">
        <v>40512954</v>
      </c>
      <c r="N1691" s="302">
        <v>3735</v>
      </c>
      <c r="O1691" s="301">
        <v>2750602</v>
      </c>
      <c r="P1691" s="302">
        <v>1475</v>
      </c>
      <c r="Q1691" s="301">
        <v>1911573</v>
      </c>
      <c r="R1691" s="302">
        <v>1428</v>
      </c>
      <c r="S1691" s="301">
        <v>1267516</v>
      </c>
      <c r="T1691" s="301">
        <f t="shared" si="26"/>
        <v>11987.5</v>
      </c>
      <c r="U1691" s="303">
        <v>1531</v>
      </c>
    </row>
    <row r="1692" spans="1:21" x14ac:dyDescent="0.25">
      <c r="A1692" s="300">
        <v>860033419</v>
      </c>
      <c r="B1692" s="65" t="s">
        <v>2356</v>
      </c>
      <c r="C1692" s="65" t="s">
        <v>2357</v>
      </c>
      <c r="D1692" s="65" t="s">
        <v>552</v>
      </c>
      <c r="E1692" s="65" t="s">
        <v>520</v>
      </c>
      <c r="F1692" s="65" t="s">
        <v>521</v>
      </c>
      <c r="G1692" s="65" t="s">
        <v>610</v>
      </c>
      <c r="H1692" s="296">
        <v>1691</v>
      </c>
      <c r="I1692" s="301">
        <v>16305607</v>
      </c>
      <c r="J1692" s="302">
        <v>942.5</v>
      </c>
      <c r="K1692" s="301">
        <v>12138229</v>
      </c>
      <c r="L1692" s="302">
        <v>2257</v>
      </c>
      <c r="M1692" s="301">
        <v>19531297</v>
      </c>
      <c r="N1692" s="302">
        <v>2319</v>
      </c>
      <c r="O1692" s="301">
        <v>4865647</v>
      </c>
      <c r="P1692" s="302">
        <v>2755</v>
      </c>
      <c r="Q1692" s="301">
        <v>879210</v>
      </c>
      <c r="R1692" s="302">
        <v>1770</v>
      </c>
      <c r="S1692" s="301">
        <v>949133</v>
      </c>
      <c r="T1692" s="301">
        <f t="shared" si="26"/>
        <v>11734.5</v>
      </c>
      <c r="U1692" s="303">
        <v>1499</v>
      </c>
    </row>
    <row r="1693" spans="1:21" x14ac:dyDescent="0.25">
      <c r="A1693" s="300">
        <v>800249813</v>
      </c>
      <c r="B1693" s="65" t="s">
        <v>2358</v>
      </c>
      <c r="C1693" s="65" t="s">
        <v>511</v>
      </c>
      <c r="D1693" s="65" t="s">
        <v>511</v>
      </c>
      <c r="E1693" s="65" t="s">
        <v>520</v>
      </c>
      <c r="F1693" s="65" t="s">
        <v>521</v>
      </c>
      <c r="G1693" s="65" t="s">
        <v>556</v>
      </c>
      <c r="H1693" s="84">
        <v>1692</v>
      </c>
      <c r="I1693" s="301">
        <v>16293245</v>
      </c>
      <c r="J1693" s="302">
        <v>2150.5</v>
      </c>
      <c r="K1693" s="301">
        <v>3902697</v>
      </c>
      <c r="L1693" s="302">
        <v>2038</v>
      </c>
      <c r="M1693" s="301">
        <v>22083071</v>
      </c>
      <c r="N1693" s="302">
        <v>1564</v>
      </c>
      <c r="O1693" s="301">
        <v>7599868</v>
      </c>
      <c r="P1693" s="302">
        <v>1778</v>
      </c>
      <c r="Q1693" s="301">
        <v>1533584</v>
      </c>
      <c r="R1693" s="302">
        <v>1944</v>
      </c>
      <c r="S1693" s="301">
        <v>838679</v>
      </c>
      <c r="T1693" s="301">
        <f t="shared" si="26"/>
        <v>11166.5</v>
      </c>
      <c r="U1693" s="303">
        <v>1420</v>
      </c>
    </row>
    <row r="1694" spans="1:21" x14ac:dyDescent="0.25">
      <c r="A1694" s="300">
        <v>830048328</v>
      </c>
      <c r="B1694" s="65" t="s">
        <v>2359</v>
      </c>
      <c r="C1694" s="65" t="s">
        <v>511</v>
      </c>
      <c r="D1694" s="65" t="s">
        <v>511</v>
      </c>
      <c r="E1694" s="65" t="s">
        <v>520</v>
      </c>
      <c r="F1694" s="65" t="s">
        <v>521</v>
      </c>
      <c r="G1694" s="65" t="s">
        <v>564</v>
      </c>
      <c r="H1694" s="296">
        <v>1693</v>
      </c>
      <c r="I1694" s="301">
        <v>16279732</v>
      </c>
      <c r="J1694" s="302">
        <v>1713.5</v>
      </c>
      <c r="K1694" s="301">
        <v>5419366</v>
      </c>
      <c r="L1694" s="302">
        <v>2057</v>
      </c>
      <c r="M1694" s="301">
        <v>21892027</v>
      </c>
      <c r="N1694" s="302">
        <v>1457</v>
      </c>
      <c r="O1694" s="301">
        <v>8031280</v>
      </c>
      <c r="P1694" s="302">
        <v>4065</v>
      </c>
      <c r="Q1694" s="301">
        <v>514359</v>
      </c>
      <c r="R1694" s="302">
        <v>7906</v>
      </c>
      <c r="S1694" s="301">
        <v>87614</v>
      </c>
      <c r="T1694" s="301">
        <f t="shared" si="26"/>
        <v>18891.5</v>
      </c>
      <c r="U1694" s="303">
        <v>2434</v>
      </c>
    </row>
    <row r="1695" spans="1:21" x14ac:dyDescent="0.25">
      <c r="A1695" s="300">
        <v>830059237</v>
      </c>
      <c r="B1695" s="65" t="s">
        <v>2360</v>
      </c>
      <c r="C1695" s="65" t="s">
        <v>511</v>
      </c>
      <c r="D1695" s="65" t="s">
        <v>511</v>
      </c>
      <c r="E1695" s="65" t="s">
        <v>520</v>
      </c>
      <c r="F1695" s="65" t="s">
        <v>521</v>
      </c>
      <c r="G1695" s="65" t="s">
        <v>564</v>
      </c>
      <c r="H1695" s="84">
        <v>1694</v>
      </c>
      <c r="I1695" s="301">
        <v>16279212</v>
      </c>
      <c r="J1695" s="302">
        <v>3657</v>
      </c>
      <c r="K1695" s="301">
        <v>1772759</v>
      </c>
      <c r="L1695" s="302">
        <v>1308</v>
      </c>
      <c r="M1695" s="301">
        <v>36161487</v>
      </c>
      <c r="N1695" s="302">
        <v>2049</v>
      </c>
      <c r="O1695" s="301">
        <v>5640717</v>
      </c>
      <c r="P1695" s="302">
        <v>2495</v>
      </c>
      <c r="Q1695" s="301">
        <v>1001865</v>
      </c>
      <c r="R1695" s="302">
        <v>1782</v>
      </c>
      <c r="S1695" s="301">
        <v>936023</v>
      </c>
      <c r="T1695" s="301">
        <f t="shared" si="26"/>
        <v>12985</v>
      </c>
      <c r="U1695" s="303">
        <v>1646</v>
      </c>
    </row>
    <row r="1696" spans="1:21" x14ac:dyDescent="0.25">
      <c r="A1696" s="300">
        <v>805015364</v>
      </c>
      <c r="B1696" s="65" t="s">
        <v>2361</v>
      </c>
      <c r="C1696" s="65" t="s">
        <v>547</v>
      </c>
      <c r="D1696" s="65" t="s">
        <v>544</v>
      </c>
      <c r="E1696" s="65" t="s">
        <v>520</v>
      </c>
      <c r="F1696" s="65" t="s">
        <v>521</v>
      </c>
      <c r="G1696" s="65" t="s">
        <v>509</v>
      </c>
      <c r="H1696" s="296">
        <v>1695</v>
      </c>
      <c r="I1696" s="301">
        <v>16277655</v>
      </c>
      <c r="J1696" s="302">
        <v>786.5</v>
      </c>
      <c r="K1696" s="301">
        <v>15213919</v>
      </c>
      <c r="L1696" s="302">
        <v>10630</v>
      </c>
      <c r="M1696" s="301">
        <v>1915494</v>
      </c>
      <c r="N1696" s="302">
        <v>4990</v>
      </c>
      <c r="O1696" s="301">
        <v>1915494</v>
      </c>
      <c r="P1696" s="302">
        <v>2149</v>
      </c>
      <c r="Q1696" s="301">
        <v>1230855</v>
      </c>
      <c r="R1696" s="302">
        <v>1925</v>
      </c>
      <c r="S1696" s="301">
        <v>850305</v>
      </c>
      <c r="T1696" s="301">
        <f t="shared" si="26"/>
        <v>22175.5</v>
      </c>
      <c r="U1696" s="303">
        <v>2873</v>
      </c>
    </row>
    <row r="1697" spans="1:21" x14ac:dyDescent="0.25">
      <c r="A1697" s="300">
        <v>890312368</v>
      </c>
      <c r="B1697" s="65" t="s">
        <v>2362</v>
      </c>
      <c r="C1697" s="65" t="s">
        <v>547</v>
      </c>
      <c r="D1697" s="65" t="s">
        <v>544</v>
      </c>
      <c r="E1697" s="65" t="s">
        <v>520</v>
      </c>
      <c r="F1697" s="65" t="s">
        <v>521</v>
      </c>
      <c r="G1697" s="65" t="s">
        <v>656</v>
      </c>
      <c r="H1697" s="84">
        <v>1696</v>
      </c>
      <c r="I1697" s="301">
        <v>16249477</v>
      </c>
      <c r="J1697" s="302">
        <v>786</v>
      </c>
      <c r="K1697" s="301">
        <v>15223798</v>
      </c>
      <c r="L1697" s="302">
        <v>6717</v>
      </c>
      <c r="M1697" s="301">
        <v>4730211</v>
      </c>
      <c r="N1697" s="302">
        <v>4453</v>
      </c>
      <c r="O1697" s="301">
        <v>2215580</v>
      </c>
      <c r="P1697" s="302">
        <v>2614</v>
      </c>
      <c r="Q1697" s="301">
        <v>940683</v>
      </c>
      <c r="R1697" s="302">
        <v>1982</v>
      </c>
      <c r="S1697" s="301">
        <v>817804</v>
      </c>
      <c r="T1697" s="301">
        <f t="shared" si="26"/>
        <v>18248</v>
      </c>
      <c r="U1697" s="303">
        <v>2348</v>
      </c>
    </row>
    <row r="1698" spans="1:21" x14ac:dyDescent="0.25">
      <c r="A1698" s="300">
        <v>860044421</v>
      </c>
      <c r="B1698" s="65" t="s">
        <v>2363</v>
      </c>
      <c r="C1698" s="65" t="s">
        <v>511</v>
      </c>
      <c r="D1698" s="65" t="s">
        <v>511</v>
      </c>
      <c r="E1698" s="65" t="s">
        <v>520</v>
      </c>
      <c r="F1698" s="65" t="s">
        <v>521</v>
      </c>
      <c r="G1698" s="65" t="s">
        <v>603</v>
      </c>
      <c r="H1698" s="296">
        <v>1697</v>
      </c>
      <c r="I1698" s="301">
        <v>16241708</v>
      </c>
      <c r="J1698" s="302">
        <v>1105</v>
      </c>
      <c r="K1698" s="301">
        <v>9745439</v>
      </c>
      <c r="L1698" s="302">
        <v>2862</v>
      </c>
      <c r="M1698" s="301">
        <v>14962286</v>
      </c>
      <c r="N1698" s="302">
        <v>794</v>
      </c>
      <c r="O1698" s="301">
        <v>14962286</v>
      </c>
      <c r="P1698" s="302">
        <v>1015</v>
      </c>
      <c r="Q1698" s="301">
        <v>2968111</v>
      </c>
      <c r="R1698" s="302">
        <v>742</v>
      </c>
      <c r="S1698" s="301">
        <v>3029004</v>
      </c>
      <c r="T1698" s="301">
        <f t="shared" si="26"/>
        <v>8215</v>
      </c>
      <c r="U1698" s="303">
        <v>1049</v>
      </c>
    </row>
    <row r="1699" spans="1:21" x14ac:dyDescent="0.25">
      <c r="A1699" s="300">
        <v>890200050</v>
      </c>
      <c r="B1699" s="65" t="s">
        <v>2364</v>
      </c>
      <c r="C1699" s="65" t="s">
        <v>732</v>
      </c>
      <c r="D1699" s="65" t="s">
        <v>733</v>
      </c>
      <c r="E1699" s="65" t="s">
        <v>520</v>
      </c>
      <c r="F1699" s="65" t="s">
        <v>521</v>
      </c>
      <c r="G1699" s="65" t="s">
        <v>564</v>
      </c>
      <c r="H1699" s="84">
        <v>1698</v>
      </c>
      <c r="I1699" s="301">
        <v>16187906</v>
      </c>
      <c r="J1699" s="302">
        <v>1216.5</v>
      </c>
      <c r="K1699" s="301">
        <v>8605338</v>
      </c>
      <c r="L1699" s="302">
        <v>1261</v>
      </c>
      <c r="M1699" s="301">
        <v>37432490</v>
      </c>
      <c r="N1699" s="302">
        <v>1417</v>
      </c>
      <c r="O1699" s="301">
        <v>8245838</v>
      </c>
      <c r="P1699" s="302">
        <v>1860</v>
      </c>
      <c r="Q1699" s="301">
        <v>1453084</v>
      </c>
      <c r="R1699" s="302">
        <v>1561</v>
      </c>
      <c r="S1699" s="301">
        <v>1122734</v>
      </c>
      <c r="T1699" s="301">
        <f t="shared" si="26"/>
        <v>9013.5</v>
      </c>
      <c r="U1699" s="303">
        <v>1148</v>
      </c>
    </row>
    <row r="1700" spans="1:21" x14ac:dyDescent="0.25">
      <c r="A1700" s="300">
        <v>860056150</v>
      </c>
      <c r="B1700" s="65" t="s">
        <v>2365</v>
      </c>
      <c r="C1700" s="65" t="s">
        <v>511</v>
      </c>
      <c r="D1700" s="65" t="s">
        <v>511</v>
      </c>
      <c r="E1700" s="65" t="s">
        <v>520</v>
      </c>
      <c r="F1700" s="65" t="s">
        <v>521</v>
      </c>
      <c r="G1700" s="65" t="s">
        <v>610</v>
      </c>
      <c r="H1700" s="296">
        <v>1699</v>
      </c>
      <c r="I1700" s="301">
        <v>16174296</v>
      </c>
      <c r="J1700" s="302">
        <v>982</v>
      </c>
      <c r="K1700" s="301">
        <v>11490568</v>
      </c>
      <c r="L1700" s="302">
        <v>2162</v>
      </c>
      <c r="M1700" s="301">
        <v>20548430</v>
      </c>
      <c r="N1700" s="302">
        <v>1319</v>
      </c>
      <c r="O1700" s="301">
        <v>8897328</v>
      </c>
      <c r="P1700" s="302">
        <v>1792</v>
      </c>
      <c r="Q1700" s="301">
        <v>1517242</v>
      </c>
      <c r="R1700" s="302">
        <v>3705</v>
      </c>
      <c r="S1700" s="301">
        <v>333848</v>
      </c>
      <c r="T1700" s="301">
        <f t="shared" si="26"/>
        <v>11659</v>
      </c>
      <c r="U1700" s="303">
        <v>1490</v>
      </c>
    </row>
    <row r="1701" spans="1:21" x14ac:dyDescent="0.25">
      <c r="A1701" s="300">
        <v>860009576</v>
      </c>
      <c r="B1701" s="65" t="s">
        <v>2366</v>
      </c>
      <c r="C1701" s="65" t="s">
        <v>511</v>
      </c>
      <c r="D1701" s="65" t="s">
        <v>511</v>
      </c>
      <c r="E1701" s="65" t="s">
        <v>520</v>
      </c>
      <c r="F1701" s="65" t="s">
        <v>521</v>
      </c>
      <c r="G1701" s="65" t="s">
        <v>656</v>
      </c>
      <c r="H1701" s="84">
        <v>1700</v>
      </c>
      <c r="I1701" s="301">
        <v>16165301</v>
      </c>
      <c r="J1701" s="302">
        <v>1202.5</v>
      </c>
      <c r="K1701" s="301">
        <v>8744006</v>
      </c>
      <c r="L1701" s="302">
        <v>2744</v>
      </c>
      <c r="M1701" s="301">
        <v>15726228</v>
      </c>
      <c r="N1701" s="302">
        <v>4566</v>
      </c>
      <c r="O1701" s="301">
        <v>2138582</v>
      </c>
      <c r="P1701" s="302">
        <v>3817</v>
      </c>
      <c r="Q1701" s="301">
        <v>560718</v>
      </c>
      <c r="R1701" s="302">
        <v>3572</v>
      </c>
      <c r="S1701" s="301">
        <v>352472</v>
      </c>
      <c r="T1701" s="301">
        <f t="shared" si="26"/>
        <v>17601.5</v>
      </c>
      <c r="U1701" s="303">
        <v>2264</v>
      </c>
    </row>
    <row r="1702" spans="1:21" x14ac:dyDescent="0.25">
      <c r="A1702" s="300">
        <v>890900374</v>
      </c>
      <c r="B1702" s="65" t="s">
        <v>2367</v>
      </c>
      <c r="C1702" s="65" t="s">
        <v>505</v>
      </c>
      <c r="D1702" s="65" t="s">
        <v>506</v>
      </c>
      <c r="E1702" s="65" t="s">
        <v>520</v>
      </c>
      <c r="F1702" s="65" t="s">
        <v>521</v>
      </c>
      <c r="G1702" s="65" t="s">
        <v>618</v>
      </c>
      <c r="H1702" s="296">
        <v>1701</v>
      </c>
      <c r="I1702" s="301">
        <v>16144012</v>
      </c>
      <c r="J1702" s="302">
        <v>1075</v>
      </c>
      <c r="K1702" s="301">
        <v>10198370</v>
      </c>
      <c r="L1702" s="302">
        <v>3764</v>
      </c>
      <c r="M1702" s="301">
        <v>10753396</v>
      </c>
      <c r="N1702" s="302">
        <v>3113</v>
      </c>
      <c r="O1702" s="301">
        <v>3410012</v>
      </c>
      <c r="P1702" s="302">
        <v>2666</v>
      </c>
      <c r="Q1702" s="301">
        <v>914201</v>
      </c>
      <c r="R1702" s="302">
        <v>1050</v>
      </c>
      <c r="S1702" s="301">
        <v>1848803</v>
      </c>
      <c r="T1702" s="301">
        <f t="shared" si="26"/>
        <v>13369</v>
      </c>
      <c r="U1702" s="303">
        <v>1693</v>
      </c>
    </row>
    <row r="1703" spans="1:21" x14ac:dyDescent="0.25">
      <c r="A1703" s="300">
        <v>860029126</v>
      </c>
      <c r="B1703" s="65" t="s">
        <v>2368</v>
      </c>
      <c r="C1703" s="65" t="s">
        <v>511</v>
      </c>
      <c r="D1703" s="65" t="s">
        <v>511</v>
      </c>
      <c r="E1703" s="65" t="s">
        <v>520</v>
      </c>
      <c r="F1703" s="65" t="s">
        <v>521</v>
      </c>
      <c r="G1703" s="65" t="s">
        <v>800</v>
      </c>
      <c r="H1703" s="84">
        <v>1702</v>
      </c>
      <c r="I1703" s="301">
        <v>16127027</v>
      </c>
      <c r="J1703" s="302">
        <v>1454.5</v>
      </c>
      <c r="K1703" s="301">
        <v>6767944</v>
      </c>
      <c r="L1703" s="302">
        <v>2291</v>
      </c>
      <c r="M1703" s="301">
        <v>19237127</v>
      </c>
      <c r="N1703" s="302">
        <v>961</v>
      </c>
      <c r="O1703" s="301">
        <v>12356303</v>
      </c>
      <c r="P1703" s="302">
        <v>3461</v>
      </c>
      <c r="Q1703" s="301">
        <v>636882</v>
      </c>
      <c r="R1703" s="302">
        <v>2181</v>
      </c>
      <c r="S1703" s="301">
        <v>711851</v>
      </c>
      <c r="T1703" s="301">
        <f t="shared" si="26"/>
        <v>12050.5</v>
      </c>
      <c r="U1703" s="303">
        <v>1541</v>
      </c>
    </row>
    <row r="1704" spans="1:21" x14ac:dyDescent="0.25">
      <c r="A1704" s="300">
        <v>800234953</v>
      </c>
      <c r="B1704" s="65" t="s">
        <v>2369</v>
      </c>
      <c r="C1704" s="65" t="s">
        <v>511</v>
      </c>
      <c r="D1704" s="65" t="s">
        <v>511</v>
      </c>
      <c r="E1704" s="65" t="s">
        <v>520</v>
      </c>
      <c r="F1704" s="65" t="s">
        <v>521</v>
      </c>
      <c r="G1704" s="65" t="s">
        <v>564</v>
      </c>
      <c r="H1704" s="296">
        <v>1703</v>
      </c>
      <c r="I1704" s="301">
        <v>16117209</v>
      </c>
      <c r="J1704" s="302">
        <v>2535</v>
      </c>
      <c r="K1704" s="301">
        <v>3021228</v>
      </c>
      <c r="L1704" s="302">
        <v>3165</v>
      </c>
      <c r="M1704" s="301">
        <v>13253353</v>
      </c>
      <c r="N1704" s="302">
        <v>1255</v>
      </c>
      <c r="O1704" s="301">
        <v>9340053</v>
      </c>
      <c r="P1704" s="302">
        <v>1196</v>
      </c>
      <c r="Q1704" s="301">
        <v>2424731</v>
      </c>
      <c r="R1704" s="302">
        <v>4234</v>
      </c>
      <c r="S1704" s="301">
        <v>272306</v>
      </c>
      <c r="T1704" s="301">
        <f t="shared" si="26"/>
        <v>14088</v>
      </c>
      <c r="U1704" s="303">
        <v>1807</v>
      </c>
    </row>
    <row r="1705" spans="1:21" x14ac:dyDescent="0.25">
      <c r="A1705" s="300">
        <v>860004137</v>
      </c>
      <c r="B1705" s="65" t="s">
        <v>2370</v>
      </c>
      <c r="C1705" s="65" t="s">
        <v>899</v>
      </c>
      <c r="D1705" s="65" t="s">
        <v>552</v>
      </c>
      <c r="E1705" s="65" t="s">
        <v>520</v>
      </c>
      <c r="F1705" s="65" t="s">
        <v>521</v>
      </c>
      <c r="G1705" s="65" t="s">
        <v>675</v>
      </c>
      <c r="H1705" s="84">
        <v>1704</v>
      </c>
      <c r="I1705" s="301">
        <v>16112045</v>
      </c>
      <c r="J1705" s="302">
        <v>1091</v>
      </c>
      <c r="K1705" s="301">
        <v>9933588</v>
      </c>
      <c r="L1705" s="302">
        <v>2643</v>
      </c>
      <c r="M1705" s="301">
        <v>16462609</v>
      </c>
      <c r="N1705" s="302">
        <v>1579</v>
      </c>
      <c r="O1705" s="301">
        <v>7502064</v>
      </c>
      <c r="P1705" s="302">
        <v>1453</v>
      </c>
      <c r="Q1705" s="301">
        <v>1942034</v>
      </c>
      <c r="R1705" s="302">
        <v>1003</v>
      </c>
      <c r="S1705" s="301">
        <v>1943255</v>
      </c>
      <c r="T1705" s="301">
        <f t="shared" si="26"/>
        <v>9473</v>
      </c>
      <c r="U1705" s="303">
        <v>1213</v>
      </c>
    </row>
    <row r="1706" spans="1:21" x14ac:dyDescent="0.25">
      <c r="A1706" s="300">
        <v>890302897</v>
      </c>
      <c r="B1706" s="65" t="s">
        <v>2371</v>
      </c>
      <c r="C1706" s="65" t="s">
        <v>547</v>
      </c>
      <c r="D1706" s="65" t="s">
        <v>544</v>
      </c>
      <c r="E1706" s="65" t="s">
        <v>520</v>
      </c>
      <c r="F1706" s="65" t="s">
        <v>521</v>
      </c>
      <c r="G1706" s="65" t="s">
        <v>813</v>
      </c>
      <c r="H1706" s="296">
        <v>1705</v>
      </c>
      <c r="I1706" s="301">
        <v>16093625</v>
      </c>
      <c r="J1706" s="302">
        <v>1531.5</v>
      </c>
      <c r="K1706" s="301">
        <v>6307293</v>
      </c>
      <c r="L1706" s="302">
        <v>1411</v>
      </c>
      <c r="M1706" s="301">
        <v>33593095</v>
      </c>
      <c r="N1706" s="302">
        <v>2415</v>
      </c>
      <c r="O1706" s="301">
        <v>4644475</v>
      </c>
      <c r="P1706" s="302">
        <v>1671</v>
      </c>
      <c r="Q1706" s="301">
        <v>1640730</v>
      </c>
      <c r="R1706" s="302">
        <v>1899</v>
      </c>
      <c r="S1706" s="301">
        <v>864209</v>
      </c>
      <c r="T1706" s="301">
        <f t="shared" si="26"/>
        <v>10632.5</v>
      </c>
      <c r="U1706" s="303">
        <v>1354</v>
      </c>
    </row>
    <row r="1707" spans="1:21" x14ac:dyDescent="0.25">
      <c r="A1707" s="300">
        <v>830127501</v>
      </c>
      <c r="B1707" s="65" t="s">
        <v>2372</v>
      </c>
      <c r="C1707" s="65" t="s">
        <v>511</v>
      </c>
      <c r="D1707" s="65" t="s">
        <v>511</v>
      </c>
      <c r="E1707" s="65" t="s">
        <v>520</v>
      </c>
      <c r="F1707" s="65" t="s">
        <v>521</v>
      </c>
      <c r="G1707" s="65" t="s">
        <v>545</v>
      </c>
      <c r="H1707" s="84">
        <v>1706</v>
      </c>
      <c r="I1707" s="301">
        <v>16048013</v>
      </c>
      <c r="J1707" s="302">
        <v>1424.5</v>
      </c>
      <c r="K1707" s="301">
        <v>6956458</v>
      </c>
      <c r="L1707" s="302">
        <v>2231</v>
      </c>
      <c r="M1707" s="301">
        <v>19812003</v>
      </c>
      <c r="N1707" s="302">
        <v>3139</v>
      </c>
      <c r="O1707" s="301">
        <v>3371400</v>
      </c>
      <c r="P1707" s="302">
        <v>3148</v>
      </c>
      <c r="Q1707" s="301">
        <v>727257</v>
      </c>
      <c r="R1707" s="302">
        <v>5340</v>
      </c>
      <c r="S1707" s="301">
        <v>188756</v>
      </c>
      <c r="T1707" s="301">
        <f t="shared" si="26"/>
        <v>16988.5</v>
      </c>
      <c r="U1707" s="303">
        <v>2180</v>
      </c>
    </row>
    <row r="1708" spans="1:21" x14ac:dyDescent="0.25">
      <c r="A1708" s="300">
        <v>890906407</v>
      </c>
      <c r="B1708" s="65" t="s">
        <v>2373</v>
      </c>
      <c r="C1708" s="65" t="s">
        <v>505</v>
      </c>
      <c r="D1708" s="65" t="s">
        <v>506</v>
      </c>
      <c r="E1708" s="65" t="s">
        <v>520</v>
      </c>
      <c r="F1708" s="65" t="s">
        <v>521</v>
      </c>
      <c r="G1708" s="65" t="s">
        <v>648</v>
      </c>
      <c r="H1708" s="296">
        <v>1707</v>
      </c>
      <c r="I1708" s="301">
        <v>16047731</v>
      </c>
      <c r="J1708" s="302">
        <v>847.5</v>
      </c>
      <c r="K1708" s="301">
        <v>13855655</v>
      </c>
      <c r="L1708" s="302">
        <v>2905</v>
      </c>
      <c r="M1708" s="301">
        <v>14698237</v>
      </c>
      <c r="N1708" s="302">
        <v>2365</v>
      </c>
      <c r="O1708" s="301">
        <v>4742070</v>
      </c>
      <c r="P1708" s="302">
        <v>1738</v>
      </c>
      <c r="Q1708" s="301">
        <v>1575950</v>
      </c>
      <c r="R1708" s="302">
        <v>2524</v>
      </c>
      <c r="S1708" s="301">
        <v>580533</v>
      </c>
      <c r="T1708" s="301">
        <f t="shared" si="26"/>
        <v>12086.5</v>
      </c>
      <c r="U1708" s="303">
        <v>1551</v>
      </c>
    </row>
    <row r="1709" spans="1:21" x14ac:dyDescent="0.25">
      <c r="A1709" s="300">
        <v>860075208</v>
      </c>
      <c r="B1709" s="65" t="s">
        <v>2374</v>
      </c>
      <c r="C1709" s="65" t="s">
        <v>511</v>
      </c>
      <c r="D1709" s="65" t="s">
        <v>511</v>
      </c>
      <c r="E1709" s="65" t="s">
        <v>520</v>
      </c>
      <c r="F1709" s="65" t="s">
        <v>521</v>
      </c>
      <c r="G1709" s="65" t="s">
        <v>528</v>
      </c>
      <c r="H1709" s="84">
        <v>1708</v>
      </c>
      <c r="I1709" s="301">
        <v>16037400</v>
      </c>
      <c r="J1709" s="302">
        <v>1529.5</v>
      </c>
      <c r="K1709" s="301">
        <v>6315677</v>
      </c>
      <c r="L1709" s="302">
        <v>1680</v>
      </c>
      <c r="M1709" s="301">
        <v>27505255</v>
      </c>
      <c r="N1709" s="302">
        <v>1870</v>
      </c>
      <c r="O1709" s="301">
        <v>6252348</v>
      </c>
      <c r="P1709" s="302">
        <v>3644</v>
      </c>
      <c r="Q1709" s="301">
        <v>594713</v>
      </c>
      <c r="R1709" s="302">
        <v>5788</v>
      </c>
      <c r="S1709" s="301">
        <v>164167</v>
      </c>
      <c r="T1709" s="301">
        <f t="shared" si="26"/>
        <v>16219.5</v>
      </c>
      <c r="U1709" s="303">
        <v>2093</v>
      </c>
    </row>
    <row r="1710" spans="1:21" x14ac:dyDescent="0.25">
      <c r="A1710" s="300">
        <v>800161660</v>
      </c>
      <c r="B1710" s="65" t="s">
        <v>2375</v>
      </c>
      <c r="C1710" s="65" t="s">
        <v>702</v>
      </c>
      <c r="D1710" s="65" t="s">
        <v>703</v>
      </c>
      <c r="E1710" s="65" t="s">
        <v>520</v>
      </c>
      <c r="F1710" s="65" t="s">
        <v>521</v>
      </c>
      <c r="G1710" s="65" t="s">
        <v>564</v>
      </c>
      <c r="H1710" s="296">
        <v>1709</v>
      </c>
      <c r="I1710" s="301">
        <v>16019150</v>
      </c>
      <c r="J1710" s="302">
        <v>1580.5</v>
      </c>
      <c r="K1710" s="301">
        <v>6045666</v>
      </c>
      <c r="L1710" s="302">
        <v>2047</v>
      </c>
      <c r="M1710" s="301">
        <v>22008784</v>
      </c>
      <c r="N1710" s="302">
        <v>3437</v>
      </c>
      <c r="O1710" s="301">
        <v>3016340</v>
      </c>
      <c r="P1710" s="302">
        <v>4218</v>
      </c>
      <c r="Q1710" s="301">
        <v>484641</v>
      </c>
      <c r="R1710" s="302">
        <v>1043</v>
      </c>
      <c r="S1710" s="301">
        <v>1865490</v>
      </c>
      <c r="T1710" s="301">
        <f t="shared" si="26"/>
        <v>14034.5</v>
      </c>
      <c r="U1710" s="303">
        <v>1798</v>
      </c>
    </row>
    <row r="1711" spans="1:21" x14ac:dyDescent="0.25">
      <c r="A1711" s="300">
        <v>811029147</v>
      </c>
      <c r="B1711" s="65" t="s">
        <v>2376</v>
      </c>
      <c r="C1711" s="65" t="s">
        <v>770</v>
      </c>
      <c r="D1711" s="65" t="s">
        <v>506</v>
      </c>
      <c r="E1711" s="65" t="s">
        <v>520</v>
      </c>
      <c r="F1711" s="65" t="s">
        <v>521</v>
      </c>
      <c r="G1711" s="65" t="s">
        <v>931</v>
      </c>
      <c r="H1711" s="84">
        <v>1710</v>
      </c>
      <c r="I1711" s="301">
        <v>16001160</v>
      </c>
      <c r="J1711" s="302">
        <v>1743.5</v>
      </c>
      <c r="K1711" s="301">
        <v>5288275</v>
      </c>
      <c r="L1711" s="302">
        <v>1393</v>
      </c>
      <c r="M1711" s="301">
        <v>34061674</v>
      </c>
      <c r="N1711" s="302">
        <v>1193</v>
      </c>
      <c r="O1711" s="301">
        <v>9782179</v>
      </c>
      <c r="P1711" s="302">
        <v>2029</v>
      </c>
      <c r="Q1711" s="301">
        <v>1320052</v>
      </c>
      <c r="R1711" s="302">
        <v>1161</v>
      </c>
      <c r="S1711" s="301">
        <v>1626321</v>
      </c>
      <c r="T1711" s="301">
        <f t="shared" si="26"/>
        <v>9229.5</v>
      </c>
      <c r="U1711" s="303">
        <v>1182</v>
      </c>
    </row>
    <row r="1712" spans="1:21" x14ac:dyDescent="0.25">
      <c r="A1712" s="300">
        <v>890919437</v>
      </c>
      <c r="B1712" s="65" t="s">
        <v>2377</v>
      </c>
      <c r="C1712" s="65" t="s">
        <v>580</v>
      </c>
      <c r="D1712" s="65" t="s">
        <v>506</v>
      </c>
      <c r="E1712" s="65" t="s">
        <v>520</v>
      </c>
      <c r="F1712" s="65" t="s">
        <v>521</v>
      </c>
      <c r="G1712" s="65" t="s">
        <v>675</v>
      </c>
      <c r="H1712" s="296">
        <v>1711</v>
      </c>
      <c r="I1712" s="301">
        <v>16000075</v>
      </c>
      <c r="J1712" s="302">
        <v>1269.5</v>
      </c>
      <c r="K1712" s="301">
        <v>8074052</v>
      </c>
      <c r="L1712" s="302">
        <v>1835</v>
      </c>
      <c r="M1712" s="301">
        <v>24963736</v>
      </c>
      <c r="N1712" s="302">
        <v>1779</v>
      </c>
      <c r="O1712" s="301">
        <v>6657279</v>
      </c>
      <c r="P1712" s="302">
        <v>868</v>
      </c>
      <c r="Q1712" s="301">
        <v>3579385</v>
      </c>
      <c r="R1712" s="302">
        <v>858</v>
      </c>
      <c r="S1712" s="301">
        <v>2457365</v>
      </c>
      <c r="T1712" s="301">
        <f t="shared" si="26"/>
        <v>8320.5</v>
      </c>
      <c r="U1712" s="303">
        <v>1064</v>
      </c>
    </row>
    <row r="1713" spans="1:21" x14ac:dyDescent="0.25">
      <c r="A1713" s="300">
        <v>811007991</v>
      </c>
      <c r="B1713" s="65" t="s">
        <v>2378</v>
      </c>
      <c r="C1713" s="65" t="s">
        <v>770</v>
      </c>
      <c r="D1713" s="65" t="s">
        <v>506</v>
      </c>
      <c r="E1713" s="65" t="s">
        <v>520</v>
      </c>
      <c r="F1713" s="65" t="s">
        <v>521</v>
      </c>
      <c r="G1713" s="65" t="s">
        <v>694</v>
      </c>
      <c r="H1713" s="84">
        <v>1712</v>
      </c>
      <c r="I1713" s="301">
        <v>15993268</v>
      </c>
      <c r="J1713" s="302">
        <v>1356.5</v>
      </c>
      <c r="K1713" s="301">
        <v>7467232</v>
      </c>
      <c r="L1713" s="302">
        <v>2010</v>
      </c>
      <c r="M1713" s="301">
        <v>22489101</v>
      </c>
      <c r="N1713" s="302">
        <v>1576</v>
      </c>
      <c r="O1713" s="301">
        <v>7521717</v>
      </c>
      <c r="P1713" s="302">
        <v>1520</v>
      </c>
      <c r="Q1713" s="301">
        <v>1844688</v>
      </c>
      <c r="R1713" s="302">
        <v>3297</v>
      </c>
      <c r="S1713" s="301">
        <v>399558</v>
      </c>
      <c r="T1713" s="301">
        <f t="shared" si="26"/>
        <v>11471.5</v>
      </c>
      <c r="U1713" s="303">
        <v>1463</v>
      </c>
    </row>
    <row r="1714" spans="1:21" x14ac:dyDescent="0.25">
      <c r="A1714" s="300">
        <v>800037123</v>
      </c>
      <c r="B1714" s="65" t="s">
        <v>2379</v>
      </c>
      <c r="C1714" s="65" t="s">
        <v>732</v>
      </c>
      <c r="D1714" s="65" t="s">
        <v>733</v>
      </c>
      <c r="E1714" s="65" t="s">
        <v>520</v>
      </c>
      <c r="F1714" s="65" t="s">
        <v>521</v>
      </c>
      <c r="G1714" s="65" t="s">
        <v>839</v>
      </c>
      <c r="H1714" s="296">
        <v>1713</v>
      </c>
      <c r="I1714" s="301">
        <v>15983819</v>
      </c>
      <c r="J1714" s="302">
        <v>1390.5</v>
      </c>
      <c r="K1714" s="301">
        <v>7218029</v>
      </c>
      <c r="L1714" s="302">
        <v>1908</v>
      </c>
      <c r="M1714" s="301">
        <v>23914792</v>
      </c>
      <c r="N1714" s="302">
        <v>2226</v>
      </c>
      <c r="O1714" s="301">
        <v>5065078</v>
      </c>
      <c r="P1714" s="302">
        <v>3999</v>
      </c>
      <c r="Q1714" s="301">
        <v>526474</v>
      </c>
      <c r="R1714" s="302">
        <v>3115</v>
      </c>
      <c r="S1714" s="301">
        <v>435018</v>
      </c>
      <c r="T1714" s="301">
        <f t="shared" si="26"/>
        <v>14351.5</v>
      </c>
      <c r="U1714" s="303">
        <v>1847</v>
      </c>
    </row>
    <row r="1715" spans="1:21" x14ac:dyDescent="0.25">
      <c r="A1715" s="300">
        <v>800249326</v>
      </c>
      <c r="B1715" s="65" t="s">
        <v>2380</v>
      </c>
      <c r="C1715" s="65" t="s">
        <v>585</v>
      </c>
      <c r="D1715" s="65" t="s">
        <v>586</v>
      </c>
      <c r="E1715" s="65" t="s">
        <v>520</v>
      </c>
      <c r="F1715" s="65" t="s">
        <v>521</v>
      </c>
      <c r="G1715" s="65" t="s">
        <v>525</v>
      </c>
      <c r="H1715" s="84">
        <v>1714</v>
      </c>
      <c r="I1715" s="301">
        <v>15974651</v>
      </c>
      <c r="J1715" s="302">
        <v>1100.5</v>
      </c>
      <c r="K1715" s="301">
        <v>9817343</v>
      </c>
      <c r="L1715" s="302">
        <v>2090</v>
      </c>
      <c r="M1715" s="301">
        <v>21426398</v>
      </c>
      <c r="N1715" s="302">
        <v>4173</v>
      </c>
      <c r="O1715" s="301">
        <v>2396700</v>
      </c>
      <c r="P1715" s="302">
        <v>2541</v>
      </c>
      <c r="Q1715" s="301">
        <v>978755</v>
      </c>
      <c r="R1715" s="302">
        <v>5501</v>
      </c>
      <c r="S1715" s="301">
        <v>180426</v>
      </c>
      <c r="T1715" s="301">
        <f t="shared" si="26"/>
        <v>17119.5</v>
      </c>
      <c r="U1715" s="303">
        <v>2202</v>
      </c>
    </row>
    <row r="1716" spans="1:21" x14ac:dyDescent="0.25">
      <c r="A1716" s="300">
        <v>830049051</v>
      </c>
      <c r="B1716" s="65" t="s">
        <v>2381</v>
      </c>
      <c r="C1716" s="65" t="s">
        <v>511</v>
      </c>
      <c r="D1716" s="65" t="s">
        <v>511</v>
      </c>
      <c r="E1716" s="65" t="s">
        <v>520</v>
      </c>
      <c r="F1716" s="65" t="s">
        <v>521</v>
      </c>
      <c r="G1716" s="65" t="s">
        <v>564</v>
      </c>
      <c r="H1716" s="296">
        <v>1715</v>
      </c>
      <c r="I1716" s="301">
        <v>15941077</v>
      </c>
      <c r="J1716" s="302">
        <v>1295</v>
      </c>
      <c r="K1716" s="301">
        <v>7896116</v>
      </c>
      <c r="L1716" s="302">
        <v>1458</v>
      </c>
      <c r="M1716" s="301">
        <v>32355360</v>
      </c>
      <c r="N1716" s="302">
        <v>1406</v>
      </c>
      <c r="O1716" s="301">
        <v>8327713</v>
      </c>
      <c r="P1716" s="302">
        <v>1056</v>
      </c>
      <c r="Q1716" s="301">
        <v>2806970</v>
      </c>
      <c r="R1716" s="302">
        <v>1663</v>
      </c>
      <c r="S1716" s="301">
        <v>1030006</v>
      </c>
      <c r="T1716" s="301">
        <f t="shared" si="26"/>
        <v>8593</v>
      </c>
      <c r="U1716" s="303">
        <v>1099</v>
      </c>
    </row>
    <row r="1717" spans="1:21" x14ac:dyDescent="0.25">
      <c r="A1717" s="300">
        <v>800245323</v>
      </c>
      <c r="B1717" s="65" t="s">
        <v>2382</v>
      </c>
      <c r="C1717" s="65" t="s">
        <v>1561</v>
      </c>
      <c r="D1717" s="65" t="s">
        <v>781</v>
      </c>
      <c r="E1717" s="65" t="s">
        <v>520</v>
      </c>
      <c r="F1717" s="65" t="s">
        <v>521</v>
      </c>
      <c r="G1717" s="65" t="s">
        <v>564</v>
      </c>
      <c r="H1717" s="84">
        <v>1716</v>
      </c>
      <c r="I1717" s="301">
        <v>15924375</v>
      </c>
      <c r="J1717" s="302">
        <v>3030.5</v>
      </c>
      <c r="K1717" s="301">
        <v>2399668</v>
      </c>
      <c r="L1717" s="302">
        <v>926</v>
      </c>
      <c r="M1717" s="301">
        <v>52030692</v>
      </c>
      <c r="N1717" s="302">
        <v>2144</v>
      </c>
      <c r="O1717" s="301">
        <v>5298550</v>
      </c>
      <c r="P1717" s="302">
        <v>3714</v>
      </c>
      <c r="Q1717" s="301">
        <v>581496</v>
      </c>
      <c r="R1717" s="302">
        <v>3778</v>
      </c>
      <c r="S1717" s="301">
        <v>323640</v>
      </c>
      <c r="T1717" s="301">
        <f t="shared" si="26"/>
        <v>15308.5</v>
      </c>
      <c r="U1717" s="303">
        <v>1970</v>
      </c>
    </row>
    <row r="1718" spans="1:21" x14ac:dyDescent="0.25">
      <c r="A1718" s="300">
        <v>800112440</v>
      </c>
      <c r="B1718" s="65" t="s">
        <v>2383</v>
      </c>
      <c r="C1718" s="65" t="s">
        <v>511</v>
      </c>
      <c r="D1718" s="65" t="s">
        <v>511</v>
      </c>
      <c r="E1718" s="65" t="s">
        <v>520</v>
      </c>
      <c r="F1718" s="65" t="s">
        <v>521</v>
      </c>
      <c r="G1718" s="65" t="s">
        <v>564</v>
      </c>
      <c r="H1718" s="296">
        <v>1717</v>
      </c>
      <c r="I1718" s="301">
        <v>15904060</v>
      </c>
      <c r="J1718" s="302">
        <v>1661.5</v>
      </c>
      <c r="K1718" s="301">
        <v>5664506</v>
      </c>
      <c r="L1718" s="302">
        <v>1978</v>
      </c>
      <c r="M1718" s="301">
        <v>23024515</v>
      </c>
      <c r="N1718" s="302">
        <v>1832</v>
      </c>
      <c r="O1718" s="301">
        <v>6390512</v>
      </c>
      <c r="P1718" s="302">
        <v>1518</v>
      </c>
      <c r="Q1718" s="301">
        <v>1845414</v>
      </c>
      <c r="R1718" s="302">
        <v>2300</v>
      </c>
      <c r="S1718" s="301">
        <v>652128</v>
      </c>
      <c r="T1718" s="301">
        <f t="shared" si="26"/>
        <v>11006.5</v>
      </c>
      <c r="U1718" s="303">
        <v>1403</v>
      </c>
    </row>
    <row r="1719" spans="1:21" x14ac:dyDescent="0.25">
      <c r="A1719" s="300">
        <v>830038753</v>
      </c>
      <c r="B1719" s="65" t="s">
        <v>2384</v>
      </c>
      <c r="C1719" s="65" t="s">
        <v>902</v>
      </c>
      <c r="D1719" s="65" t="s">
        <v>552</v>
      </c>
      <c r="E1719" s="65" t="s">
        <v>520</v>
      </c>
      <c r="F1719" s="65" t="s">
        <v>521</v>
      </c>
      <c r="G1719" s="65" t="s">
        <v>624</v>
      </c>
      <c r="H1719" s="84">
        <v>1718</v>
      </c>
      <c r="I1719" s="301">
        <v>15892883</v>
      </c>
      <c r="J1719" s="302">
        <v>781.5</v>
      </c>
      <c r="K1719" s="301">
        <v>15318575</v>
      </c>
      <c r="L1719" s="302">
        <v>7204</v>
      </c>
      <c r="M1719" s="301">
        <v>4186520</v>
      </c>
      <c r="N1719" s="302">
        <v>2635</v>
      </c>
      <c r="O1719" s="301">
        <v>4186520</v>
      </c>
      <c r="P1719" s="302">
        <v>4275</v>
      </c>
      <c r="Q1719" s="301">
        <v>476357</v>
      </c>
      <c r="R1719" s="302">
        <v>2571</v>
      </c>
      <c r="S1719" s="301">
        <v>565597</v>
      </c>
      <c r="T1719" s="301">
        <f t="shared" si="26"/>
        <v>19184.5</v>
      </c>
      <c r="U1719" s="303">
        <v>2473</v>
      </c>
    </row>
    <row r="1720" spans="1:21" x14ac:dyDescent="0.25">
      <c r="A1720" s="300">
        <v>800024075</v>
      </c>
      <c r="B1720" s="65" t="s">
        <v>2385</v>
      </c>
      <c r="C1720" s="65" t="s">
        <v>511</v>
      </c>
      <c r="D1720" s="65" t="s">
        <v>511</v>
      </c>
      <c r="E1720" s="65" t="s">
        <v>520</v>
      </c>
      <c r="F1720" s="65" t="s">
        <v>521</v>
      </c>
      <c r="G1720" s="65" t="s">
        <v>1422</v>
      </c>
      <c r="H1720" s="296">
        <v>1719</v>
      </c>
      <c r="I1720" s="301">
        <v>15880964</v>
      </c>
      <c r="J1720" s="302">
        <v>3907.5</v>
      </c>
      <c r="K1720" s="301">
        <v>1591205</v>
      </c>
      <c r="L1720" s="302">
        <v>2411</v>
      </c>
      <c r="M1720" s="301">
        <v>18266406</v>
      </c>
      <c r="N1720" s="302">
        <v>665</v>
      </c>
      <c r="O1720" s="301">
        <v>18266406</v>
      </c>
      <c r="P1720" s="302">
        <v>1932</v>
      </c>
      <c r="Q1720" s="301">
        <v>1390531</v>
      </c>
      <c r="R1720" s="302">
        <v>3456</v>
      </c>
      <c r="S1720" s="301">
        <v>370765</v>
      </c>
      <c r="T1720" s="301">
        <f t="shared" si="26"/>
        <v>14090.5</v>
      </c>
      <c r="U1720" s="303">
        <v>1811</v>
      </c>
    </row>
    <row r="1721" spans="1:21" x14ac:dyDescent="0.25">
      <c r="A1721" s="300">
        <v>830009270</v>
      </c>
      <c r="B1721" s="65" t="s">
        <v>2386</v>
      </c>
      <c r="C1721" s="65" t="s">
        <v>511</v>
      </c>
      <c r="D1721" s="65" t="s">
        <v>511</v>
      </c>
      <c r="E1721" s="65" t="s">
        <v>520</v>
      </c>
      <c r="F1721" s="65" t="s">
        <v>521</v>
      </c>
      <c r="G1721" s="65" t="s">
        <v>931</v>
      </c>
      <c r="H1721" s="84">
        <v>1720</v>
      </c>
      <c r="I1721" s="301">
        <v>15869329</v>
      </c>
      <c r="J1721" s="302">
        <v>870</v>
      </c>
      <c r="K1721" s="301">
        <v>13387600</v>
      </c>
      <c r="L1721" s="302">
        <v>6021</v>
      </c>
      <c r="M1721" s="301">
        <v>5671355</v>
      </c>
      <c r="N1721" s="302">
        <v>3473</v>
      </c>
      <c r="O1721" s="301">
        <v>2984559</v>
      </c>
      <c r="P1721" s="302">
        <v>3370</v>
      </c>
      <c r="Q1721" s="301">
        <v>663581</v>
      </c>
      <c r="R1721" s="302">
        <v>4993</v>
      </c>
      <c r="S1721" s="301">
        <v>211311</v>
      </c>
      <c r="T1721" s="301">
        <f t="shared" si="26"/>
        <v>20447</v>
      </c>
      <c r="U1721" s="303">
        <v>2636</v>
      </c>
    </row>
    <row r="1722" spans="1:21" x14ac:dyDescent="0.25">
      <c r="A1722" s="300">
        <v>890937146</v>
      </c>
      <c r="B1722" s="65" t="s">
        <v>2387</v>
      </c>
      <c r="C1722" s="65" t="s">
        <v>505</v>
      </c>
      <c r="D1722" s="65" t="s">
        <v>506</v>
      </c>
      <c r="E1722" s="65" t="s">
        <v>520</v>
      </c>
      <c r="F1722" s="65" t="s">
        <v>521</v>
      </c>
      <c r="G1722" s="65" t="s">
        <v>694</v>
      </c>
      <c r="H1722" s="296">
        <v>1721</v>
      </c>
      <c r="I1722" s="301">
        <v>15862189</v>
      </c>
      <c r="J1722" s="302">
        <v>1882</v>
      </c>
      <c r="K1722" s="301">
        <v>4751699</v>
      </c>
      <c r="L1722" s="302">
        <v>1969</v>
      </c>
      <c r="M1722" s="301">
        <v>23105520</v>
      </c>
      <c r="N1722" s="302">
        <v>1097</v>
      </c>
      <c r="O1722" s="301">
        <v>10733233</v>
      </c>
      <c r="P1722" s="302">
        <v>1815</v>
      </c>
      <c r="Q1722" s="301">
        <v>1491378</v>
      </c>
      <c r="R1722" s="302">
        <v>3741</v>
      </c>
      <c r="S1722" s="301">
        <v>329770</v>
      </c>
      <c r="T1722" s="301">
        <f t="shared" si="26"/>
        <v>12225</v>
      </c>
      <c r="U1722" s="303">
        <v>1571</v>
      </c>
    </row>
    <row r="1723" spans="1:21" x14ac:dyDescent="0.25">
      <c r="A1723" s="300">
        <v>800188732</v>
      </c>
      <c r="B1723" s="65" t="s">
        <v>2388</v>
      </c>
      <c r="C1723" s="65" t="s">
        <v>585</v>
      </c>
      <c r="D1723" s="65" t="s">
        <v>586</v>
      </c>
      <c r="E1723" s="65" t="s">
        <v>520</v>
      </c>
      <c r="F1723" s="65" t="s">
        <v>521</v>
      </c>
      <c r="G1723" s="65" t="s">
        <v>690</v>
      </c>
      <c r="H1723" s="84">
        <v>1722</v>
      </c>
      <c r="I1723" s="301">
        <v>15859588</v>
      </c>
      <c r="J1723" s="302">
        <v>1737</v>
      </c>
      <c r="K1723" s="301">
        <v>5309037</v>
      </c>
      <c r="L1723" s="302">
        <v>2027</v>
      </c>
      <c r="M1723" s="301">
        <v>22292094</v>
      </c>
      <c r="N1723" s="302">
        <v>2402</v>
      </c>
      <c r="O1723" s="301">
        <v>4664963</v>
      </c>
      <c r="P1723" s="302">
        <v>1417</v>
      </c>
      <c r="Q1723" s="301">
        <v>1995163</v>
      </c>
      <c r="R1723" s="302">
        <v>2568</v>
      </c>
      <c r="S1723" s="301">
        <v>567559</v>
      </c>
      <c r="T1723" s="301">
        <f t="shared" si="26"/>
        <v>11873</v>
      </c>
      <c r="U1723" s="303">
        <v>1523</v>
      </c>
    </row>
    <row r="1724" spans="1:21" x14ac:dyDescent="0.25">
      <c r="A1724" s="300">
        <v>891100247</v>
      </c>
      <c r="B1724" s="65" t="s">
        <v>2389</v>
      </c>
      <c r="C1724" s="65" t="s">
        <v>893</v>
      </c>
      <c r="D1724" s="65" t="s">
        <v>894</v>
      </c>
      <c r="E1724" s="65" t="s">
        <v>520</v>
      </c>
      <c r="F1724" s="65" t="s">
        <v>521</v>
      </c>
      <c r="G1724" s="65" t="s">
        <v>556</v>
      </c>
      <c r="H1724" s="296">
        <v>1723</v>
      </c>
      <c r="I1724" s="301">
        <v>15859213</v>
      </c>
      <c r="J1724" s="302">
        <v>925.5</v>
      </c>
      <c r="K1724" s="301">
        <v>12384876</v>
      </c>
      <c r="L1724" s="302">
        <v>1116</v>
      </c>
      <c r="M1724" s="301">
        <v>42679301</v>
      </c>
      <c r="N1724" s="302">
        <v>2298</v>
      </c>
      <c r="O1724" s="301">
        <v>4903240</v>
      </c>
      <c r="P1724" s="302">
        <v>8935</v>
      </c>
      <c r="Q1724" s="301">
        <v>120682</v>
      </c>
      <c r="R1724" s="302">
        <v>1220</v>
      </c>
      <c r="S1724" s="301">
        <v>1539117</v>
      </c>
      <c r="T1724" s="301">
        <f t="shared" si="26"/>
        <v>16217.5</v>
      </c>
      <c r="U1724" s="303">
        <v>2094</v>
      </c>
    </row>
    <row r="1725" spans="1:21" x14ac:dyDescent="0.25">
      <c r="A1725" s="300">
        <v>890303642</v>
      </c>
      <c r="B1725" s="65" t="s">
        <v>2390</v>
      </c>
      <c r="C1725" s="65" t="s">
        <v>511</v>
      </c>
      <c r="D1725" s="65" t="s">
        <v>511</v>
      </c>
      <c r="E1725" s="65" t="s">
        <v>520</v>
      </c>
      <c r="F1725" s="65" t="s">
        <v>521</v>
      </c>
      <c r="G1725" s="65" t="s">
        <v>931</v>
      </c>
      <c r="H1725" s="84">
        <v>1724</v>
      </c>
      <c r="I1725" s="301">
        <v>15850760</v>
      </c>
      <c r="J1725" s="302">
        <v>975.5</v>
      </c>
      <c r="K1725" s="301">
        <v>11631411</v>
      </c>
      <c r="L1725" s="302">
        <v>2770</v>
      </c>
      <c r="M1725" s="301">
        <v>15545327</v>
      </c>
      <c r="N1725" s="302">
        <v>2504</v>
      </c>
      <c r="O1725" s="301">
        <v>4471303</v>
      </c>
      <c r="P1725" s="302">
        <v>1554</v>
      </c>
      <c r="Q1725" s="301">
        <v>1790809</v>
      </c>
      <c r="R1725" s="302">
        <v>1427</v>
      </c>
      <c r="S1725" s="301">
        <v>1268314</v>
      </c>
      <c r="T1725" s="301">
        <f t="shared" si="26"/>
        <v>10954.5</v>
      </c>
      <c r="U1725" s="303">
        <v>1396</v>
      </c>
    </row>
    <row r="1726" spans="1:21" x14ac:dyDescent="0.25">
      <c r="A1726" s="300">
        <v>800045438</v>
      </c>
      <c r="B1726" s="65" t="s">
        <v>2391</v>
      </c>
      <c r="C1726" s="65" t="s">
        <v>511</v>
      </c>
      <c r="D1726" s="65" t="s">
        <v>511</v>
      </c>
      <c r="E1726" s="65" t="s">
        <v>520</v>
      </c>
      <c r="F1726" s="65" t="s">
        <v>521</v>
      </c>
      <c r="G1726" s="65" t="s">
        <v>694</v>
      </c>
      <c r="H1726" s="296">
        <v>1725</v>
      </c>
      <c r="I1726" s="301">
        <v>15848153</v>
      </c>
      <c r="J1726" s="302">
        <v>2252.5</v>
      </c>
      <c r="K1726" s="301">
        <v>3616541</v>
      </c>
      <c r="L1726" s="302">
        <v>2322</v>
      </c>
      <c r="M1726" s="301">
        <v>18934852</v>
      </c>
      <c r="N1726" s="302">
        <v>4623</v>
      </c>
      <c r="O1726" s="301">
        <v>2107128</v>
      </c>
      <c r="P1726" s="302">
        <v>5005</v>
      </c>
      <c r="Q1726" s="301">
        <v>375409</v>
      </c>
      <c r="R1726" s="302">
        <v>6546</v>
      </c>
      <c r="S1726" s="301">
        <v>130018</v>
      </c>
      <c r="T1726" s="301">
        <f t="shared" si="26"/>
        <v>22473.5</v>
      </c>
      <c r="U1726" s="303">
        <v>2921</v>
      </c>
    </row>
    <row r="1727" spans="1:21" x14ac:dyDescent="0.25">
      <c r="A1727" s="300">
        <v>800173424</v>
      </c>
      <c r="B1727" s="65" t="s">
        <v>2392</v>
      </c>
      <c r="C1727" s="65" t="s">
        <v>511</v>
      </c>
      <c r="D1727" s="65" t="s">
        <v>511</v>
      </c>
      <c r="E1727" s="65" t="s">
        <v>520</v>
      </c>
      <c r="F1727" s="65" t="s">
        <v>521</v>
      </c>
      <c r="G1727" s="65" t="s">
        <v>564</v>
      </c>
      <c r="H1727" s="84">
        <v>1726</v>
      </c>
      <c r="I1727" s="301">
        <v>15844416</v>
      </c>
      <c r="J1727" s="302">
        <v>1783.5</v>
      </c>
      <c r="K1727" s="301">
        <v>5140031</v>
      </c>
      <c r="L1727" s="302">
        <v>2704</v>
      </c>
      <c r="M1727" s="301">
        <v>15992825</v>
      </c>
      <c r="N1727" s="302">
        <v>1395</v>
      </c>
      <c r="O1727" s="301">
        <v>8407230</v>
      </c>
      <c r="P1727" s="302">
        <v>1689</v>
      </c>
      <c r="Q1727" s="301">
        <v>1620266</v>
      </c>
      <c r="R1727" s="302">
        <v>2777</v>
      </c>
      <c r="S1727" s="301">
        <v>509821</v>
      </c>
      <c r="T1727" s="301">
        <f t="shared" si="26"/>
        <v>12074.5</v>
      </c>
      <c r="U1727" s="303">
        <v>1549</v>
      </c>
    </row>
    <row r="1728" spans="1:21" x14ac:dyDescent="0.25">
      <c r="A1728" s="300">
        <v>830119051</v>
      </c>
      <c r="B1728" s="65" t="s">
        <v>2393</v>
      </c>
      <c r="C1728" s="65" t="s">
        <v>511</v>
      </c>
      <c r="D1728" s="65" t="s">
        <v>511</v>
      </c>
      <c r="E1728" s="65" t="s">
        <v>520</v>
      </c>
      <c r="F1728" s="65" t="s">
        <v>521</v>
      </c>
      <c r="G1728" s="65" t="s">
        <v>517</v>
      </c>
      <c r="H1728" s="296">
        <v>1727</v>
      </c>
      <c r="I1728" s="301">
        <v>15841213</v>
      </c>
      <c r="J1728" s="302">
        <v>1671</v>
      </c>
      <c r="K1728" s="301">
        <v>5625467</v>
      </c>
      <c r="L1728" s="302">
        <v>3016</v>
      </c>
      <c r="M1728" s="301">
        <v>14072296</v>
      </c>
      <c r="N1728" s="302">
        <v>1266</v>
      </c>
      <c r="O1728" s="301">
        <v>9282384</v>
      </c>
      <c r="P1728" s="302">
        <v>1589</v>
      </c>
      <c r="Q1728" s="301">
        <v>1754420</v>
      </c>
      <c r="R1728" s="302">
        <v>4908</v>
      </c>
      <c r="S1728" s="301">
        <v>217111</v>
      </c>
      <c r="T1728" s="301">
        <f t="shared" si="26"/>
        <v>14177</v>
      </c>
      <c r="U1728" s="303">
        <v>1824</v>
      </c>
    </row>
    <row r="1729" spans="1:21" x14ac:dyDescent="0.25">
      <c r="A1729" s="300">
        <v>800241635</v>
      </c>
      <c r="B1729" s="65" t="s">
        <v>2394</v>
      </c>
      <c r="C1729" s="65" t="s">
        <v>511</v>
      </c>
      <c r="D1729" s="65" t="s">
        <v>511</v>
      </c>
      <c r="E1729" s="65" t="s">
        <v>520</v>
      </c>
      <c r="F1729" s="65" t="s">
        <v>521</v>
      </c>
      <c r="G1729" s="65" t="s">
        <v>841</v>
      </c>
      <c r="H1729" s="84">
        <v>1728</v>
      </c>
      <c r="I1729" s="301">
        <v>15835379</v>
      </c>
      <c r="J1729" s="302">
        <v>1277</v>
      </c>
      <c r="K1729" s="301">
        <v>8031569</v>
      </c>
      <c r="L1729" s="302">
        <v>1709</v>
      </c>
      <c r="M1729" s="301">
        <v>26961911</v>
      </c>
      <c r="N1729" s="302">
        <v>709</v>
      </c>
      <c r="O1729" s="301">
        <v>17057578</v>
      </c>
      <c r="P1729" s="302">
        <v>928</v>
      </c>
      <c r="Q1729" s="301">
        <v>3282959</v>
      </c>
      <c r="R1729" s="302">
        <v>1099</v>
      </c>
      <c r="S1729" s="301">
        <v>1747041</v>
      </c>
      <c r="T1729" s="301">
        <f t="shared" si="26"/>
        <v>7450</v>
      </c>
      <c r="U1729" s="303">
        <v>954</v>
      </c>
    </row>
    <row r="1730" spans="1:21" x14ac:dyDescent="0.25">
      <c r="A1730" s="300">
        <v>890916988</v>
      </c>
      <c r="B1730" s="65" t="s">
        <v>2395</v>
      </c>
      <c r="C1730" s="65" t="s">
        <v>505</v>
      </c>
      <c r="D1730" s="65" t="s">
        <v>506</v>
      </c>
      <c r="E1730" s="65" t="s">
        <v>520</v>
      </c>
      <c r="F1730" s="65" t="s">
        <v>521</v>
      </c>
      <c r="G1730" s="65" t="s">
        <v>813</v>
      </c>
      <c r="H1730" s="296">
        <v>1729</v>
      </c>
      <c r="I1730" s="301">
        <v>15819450</v>
      </c>
      <c r="J1730" s="302">
        <v>970.5</v>
      </c>
      <c r="K1730" s="301">
        <v>11691218</v>
      </c>
      <c r="L1730" s="302">
        <v>2213</v>
      </c>
      <c r="M1730" s="301">
        <v>20082501</v>
      </c>
      <c r="N1730" s="302">
        <v>1987</v>
      </c>
      <c r="O1730" s="301">
        <v>5862614</v>
      </c>
      <c r="P1730" s="302">
        <v>2612</v>
      </c>
      <c r="Q1730" s="301">
        <v>941536</v>
      </c>
      <c r="R1730" s="302">
        <v>1945</v>
      </c>
      <c r="S1730" s="301">
        <v>838022</v>
      </c>
      <c r="T1730" s="301">
        <f t="shared" ref="T1730:T1793" si="27">SUM(H1730+J1730+L1730+N1730+P1730+R1730)</f>
        <v>11456.5</v>
      </c>
      <c r="U1730" s="303">
        <v>1462</v>
      </c>
    </row>
    <row r="1731" spans="1:21" x14ac:dyDescent="0.25">
      <c r="A1731" s="300">
        <v>860531396</v>
      </c>
      <c r="B1731" s="65" t="s">
        <v>2396</v>
      </c>
      <c r="C1731" s="65" t="s">
        <v>511</v>
      </c>
      <c r="D1731" s="65" t="s">
        <v>511</v>
      </c>
      <c r="E1731" s="65" t="s">
        <v>520</v>
      </c>
      <c r="F1731" s="65" t="s">
        <v>521</v>
      </c>
      <c r="G1731" s="65" t="s">
        <v>813</v>
      </c>
      <c r="H1731" s="84">
        <v>1730</v>
      </c>
      <c r="I1731" s="301">
        <v>15782369</v>
      </c>
      <c r="J1731" s="302">
        <v>848</v>
      </c>
      <c r="K1731" s="301">
        <v>13840189</v>
      </c>
      <c r="L1731" s="302">
        <v>3525</v>
      </c>
      <c r="M1731" s="301">
        <v>11737437</v>
      </c>
      <c r="N1731" s="302">
        <v>1663</v>
      </c>
      <c r="O1731" s="301">
        <v>7125771</v>
      </c>
      <c r="P1731" s="302">
        <v>8599</v>
      </c>
      <c r="Q1731" s="301">
        <v>132585</v>
      </c>
      <c r="R1731" s="302">
        <v>6311</v>
      </c>
      <c r="S1731" s="301">
        <v>139681</v>
      </c>
      <c r="T1731" s="301">
        <f t="shared" si="27"/>
        <v>22676</v>
      </c>
      <c r="U1731" s="303">
        <v>2955</v>
      </c>
    </row>
    <row r="1732" spans="1:21" x14ac:dyDescent="0.25">
      <c r="A1732" s="300">
        <v>890308983</v>
      </c>
      <c r="B1732" s="65" t="s">
        <v>2397</v>
      </c>
      <c r="C1732" s="65" t="s">
        <v>543</v>
      </c>
      <c r="D1732" s="65" t="s">
        <v>544</v>
      </c>
      <c r="E1732" s="65" t="s">
        <v>520</v>
      </c>
      <c r="F1732" s="65" t="s">
        <v>521</v>
      </c>
      <c r="G1732" s="65" t="s">
        <v>556</v>
      </c>
      <c r="H1732" s="296">
        <v>1731</v>
      </c>
      <c r="I1732" s="301">
        <v>15759536</v>
      </c>
      <c r="J1732" s="302">
        <v>1922</v>
      </c>
      <c r="K1732" s="301">
        <v>4577026</v>
      </c>
      <c r="L1732" s="302">
        <v>1091</v>
      </c>
      <c r="M1732" s="301">
        <v>43361273</v>
      </c>
      <c r="N1732" s="302">
        <v>2227</v>
      </c>
      <c r="O1732" s="301">
        <v>5060962</v>
      </c>
      <c r="P1732" s="302">
        <v>1564</v>
      </c>
      <c r="Q1732" s="301">
        <v>1782257</v>
      </c>
      <c r="R1732" s="302">
        <v>1658</v>
      </c>
      <c r="S1732" s="301">
        <v>1033028</v>
      </c>
      <c r="T1732" s="301">
        <f t="shared" si="27"/>
        <v>10193</v>
      </c>
      <c r="U1732" s="303">
        <v>1304</v>
      </c>
    </row>
    <row r="1733" spans="1:21" x14ac:dyDescent="0.25">
      <c r="A1733" s="300">
        <v>890332163</v>
      </c>
      <c r="B1733" s="65" t="s">
        <v>2398</v>
      </c>
      <c r="C1733" s="65" t="s">
        <v>505</v>
      </c>
      <c r="D1733" s="65" t="s">
        <v>506</v>
      </c>
      <c r="E1733" s="65" t="s">
        <v>520</v>
      </c>
      <c r="F1733" s="65" t="s">
        <v>521</v>
      </c>
      <c r="G1733" s="65" t="s">
        <v>564</v>
      </c>
      <c r="H1733" s="84">
        <v>1732</v>
      </c>
      <c r="I1733" s="301">
        <v>15758276</v>
      </c>
      <c r="J1733" s="302">
        <v>1852</v>
      </c>
      <c r="K1733" s="301">
        <v>4896361</v>
      </c>
      <c r="L1733" s="302">
        <v>2133</v>
      </c>
      <c r="M1733" s="301">
        <v>20924827</v>
      </c>
      <c r="N1733" s="302">
        <v>4923</v>
      </c>
      <c r="O1733" s="301">
        <v>1949122</v>
      </c>
      <c r="P1733" s="302">
        <v>3646</v>
      </c>
      <c r="Q1733" s="301">
        <v>594335</v>
      </c>
      <c r="R1733" s="302">
        <v>5351</v>
      </c>
      <c r="S1733" s="301">
        <v>188145</v>
      </c>
      <c r="T1733" s="301">
        <f t="shared" si="27"/>
        <v>19637</v>
      </c>
      <c r="U1733" s="303">
        <v>2534</v>
      </c>
    </row>
    <row r="1734" spans="1:21" x14ac:dyDescent="0.25">
      <c r="A1734" s="300">
        <v>830079287</v>
      </c>
      <c r="B1734" s="65" t="s">
        <v>2399</v>
      </c>
      <c r="C1734" s="65" t="s">
        <v>511</v>
      </c>
      <c r="D1734" s="65" t="s">
        <v>511</v>
      </c>
      <c r="E1734" s="65" t="s">
        <v>520</v>
      </c>
      <c r="F1734" s="65" t="s">
        <v>521</v>
      </c>
      <c r="G1734" s="65" t="s">
        <v>564</v>
      </c>
      <c r="H1734" s="296">
        <v>1733</v>
      </c>
      <c r="I1734" s="301">
        <v>15743416</v>
      </c>
      <c r="J1734" s="302">
        <v>2329.5</v>
      </c>
      <c r="K1734" s="301">
        <v>3441313</v>
      </c>
      <c r="L1734" s="302">
        <v>892</v>
      </c>
      <c r="M1734" s="301">
        <v>54357398</v>
      </c>
      <c r="N1734" s="302">
        <v>610</v>
      </c>
      <c r="O1734" s="301">
        <v>20412624</v>
      </c>
      <c r="P1734" s="302">
        <v>627</v>
      </c>
      <c r="Q1734" s="301">
        <v>5275216</v>
      </c>
      <c r="R1734" s="302">
        <v>731</v>
      </c>
      <c r="S1734" s="301">
        <v>3099831</v>
      </c>
      <c r="T1734" s="301">
        <f t="shared" si="27"/>
        <v>6922.5</v>
      </c>
      <c r="U1734" s="303">
        <v>895</v>
      </c>
    </row>
    <row r="1735" spans="1:21" x14ac:dyDescent="0.25">
      <c r="A1735" s="300">
        <v>800215218</v>
      </c>
      <c r="B1735" s="65" t="s">
        <v>2400</v>
      </c>
      <c r="C1735" s="65" t="s">
        <v>511</v>
      </c>
      <c r="D1735" s="65" t="s">
        <v>511</v>
      </c>
      <c r="E1735" s="65" t="s">
        <v>520</v>
      </c>
      <c r="F1735" s="65" t="s">
        <v>521</v>
      </c>
      <c r="G1735" s="65" t="s">
        <v>813</v>
      </c>
      <c r="H1735" s="84">
        <v>1734</v>
      </c>
      <c r="I1735" s="301">
        <v>15720231</v>
      </c>
      <c r="J1735" s="302">
        <v>822.5</v>
      </c>
      <c r="K1735" s="301">
        <v>14331429</v>
      </c>
      <c r="L1735" s="302">
        <v>3227</v>
      </c>
      <c r="M1735" s="301">
        <v>12974004</v>
      </c>
      <c r="N1735" s="302">
        <v>991</v>
      </c>
      <c r="O1735" s="301">
        <v>11906108</v>
      </c>
      <c r="P1735" s="302">
        <v>1737</v>
      </c>
      <c r="Q1735" s="301">
        <v>1577586</v>
      </c>
      <c r="R1735" s="302">
        <v>1785</v>
      </c>
      <c r="S1735" s="301">
        <v>934895</v>
      </c>
      <c r="T1735" s="301">
        <f t="shared" si="27"/>
        <v>10296.5</v>
      </c>
      <c r="U1735" s="303">
        <v>1316</v>
      </c>
    </row>
    <row r="1736" spans="1:21" x14ac:dyDescent="0.25">
      <c r="A1736" s="300">
        <v>860028540</v>
      </c>
      <c r="B1736" s="65" t="s">
        <v>2401</v>
      </c>
      <c r="C1736" s="65" t="s">
        <v>511</v>
      </c>
      <c r="D1736" s="65" t="s">
        <v>511</v>
      </c>
      <c r="E1736" s="65" t="s">
        <v>520</v>
      </c>
      <c r="F1736" s="65" t="s">
        <v>521</v>
      </c>
      <c r="G1736" s="65" t="s">
        <v>707</v>
      </c>
      <c r="H1736" s="296">
        <v>1735</v>
      </c>
      <c r="I1736" s="301">
        <v>15708263</v>
      </c>
      <c r="J1736" s="302">
        <v>1387.5</v>
      </c>
      <c r="K1736" s="301">
        <v>7245039</v>
      </c>
      <c r="L1736" s="302">
        <v>2915</v>
      </c>
      <c r="M1736" s="301">
        <v>14643775</v>
      </c>
      <c r="N1736" s="302">
        <v>6053</v>
      </c>
      <c r="O1736" s="301">
        <v>1482492</v>
      </c>
      <c r="P1736" s="302">
        <v>2985</v>
      </c>
      <c r="Q1736" s="301">
        <v>790326</v>
      </c>
      <c r="R1736" s="302">
        <v>2793</v>
      </c>
      <c r="S1736" s="301">
        <v>505502</v>
      </c>
      <c r="T1736" s="301">
        <f t="shared" si="27"/>
        <v>17868.5</v>
      </c>
      <c r="U1736" s="303">
        <v>2302</v>
      </c>
    </row>
    <row r="1737" spans="1:21" x14ac:dyDescent="0.25">
      <c r="A1737" s="300">
        <v>800063815</v>
      </c>
      <c r="B1737" s="65" t="s">
        <v>2402</v>
      </c>
      <c r="C1737" s="65" t="s">
        <v>511</v>
      </c>
      <c r="D1737" s="65" t="s">
        <v>511</v>
      </c>
      <c r="E1737" s="65" t="s">
        <v>520</v>
      </c>
      <c r="F1737" s="65" t="s">
        <v>521</v>
      </c>
      <c r="G1737" s="65" t="s">
        <v>931</v>
      </c>
      <c r="H1737" s="84">
        <v>1736</v>
      </c>
      <c r="I1737" s="301">
        <v>15707643</v>
      </c>
      <c r="J1737" s="302">
        <v>1344.5</v>
      </c>
      <c r="K1737" s="301">
        <v>7546399</v>
      </c>
      <c r="L1737" s="302">
        <v>2702</v>
      </c>
      <c r="M1737" s="301">
        <v>16027405</v>
      </c>
      <c r="N1737" s="302">
        <v>4442</v>
      </c>
      <c r="O1737" s="301">
        <v>2219424</v>
      </c>
      <c r="P1737" s="302">
        <v>1876</v>
      </c>
      <c r="Q1737" s="301">
        <v>1438125</v>
      </c>
      <c r="R1737" s="302">
        <v>3614</v>
      </c>
      <c r="S1737" s="301">
        <v>345982</v>
      </c>
      <c r="T1737" s="301">
        <f t="shared" si="27"/>
        <v>15714.5</v>
      </c>
      <c r="U1737" s="303">
        <v>2029</v>
      </c>
    </row>
    <row r="1738" spans="1:21" x14ac:dyDescent="0.25">
      <c r="A1738" s="300">
        <v>890937619</v>
      </c>
      <c r="B1738" s="65" t="s">
        <v>2403</v>
      </c>
      <c r="C1738" s="65" t="s">
        <v>505</v>
      </c>
      <c r="D1738" s="65" t="s">
        <v>506</v>
      </c>
      <c r="E1738" s="65" t="s">
        <v>520</v>
      </c>
      <c r="F1738" s="65" t="s">
        <v>521</v>
      </c>
      <c r="G1738" s="65" t="s">
        <v>690</v>
      </c>
      <c r="H1738" s="296">
        <v>1737</v>
      </c>
      <c r="I1738" s="301">
        <v>15698587</v>
      </c>
      <c r="J1738" s="302">
        <v>1439</v>
      </c>
      <c r="K1738" s="301">
        <v>6859971</v>
      </c>
      <c r="L1738" s="302">
        <v>1312</v>
      </c>
      <c r="M1738" s="301">
        <v>36017112</v>
      </c>
      <c r="N1738" s="302">
        <v>2046</v>
      </c>
      <c r="O1738" s="301">
        <v>5644106</v>
      </c>
      <c r="P1738" s="302">
        <v>1156</v>
      </c>
      <c r="Q1738" s="301">
        <v>2529317</v>
      </c>
      <c r="R1738" s="302">
        <v>1511</v>
      </c>
      <c r="S1738" s="301">
        <v>1173205</v>
      </c>
      <c r="T1738" s="301">
        <f t="shared" si="27"/>
        <v>9201</v>
      </c>
      <c r="U1738" s="303">
        <v>1179</v>
      </c>
    </row>
    <row r="1739" spans="1:21" x14ac:dyDescent="0.25">
      <c r="A1739" s="300">
        <v>830014457</v>
      </c>
      <c r="B1739" s="65" t="s">
        <v>2404</v>
      </c>
      <c r="C1739" s="65" t="s">
        <v>511</v>
      </c>
      <c r="D1739" s="65" t="s">
        <v>511</v>
      </c>
      <c r="E1739" s="65" t="s">
        <v>520</v>
      </c>
      <c r="F1739" s="65" t="s">
        <v>521</v>
      </c>
      <c r="G1739" s="65" t="s">
        <v>605</v>
      </c>
      <c r="H1739" s="84">
        <v>1738</v>
      </c>
      <c r="I1739" s="301">
        <v>15685585</v>
      </c>
      <c r="J1739" s="302">
        <v>1234</v>
      </c>
      <c r="K1739" s="301">
        <v>8402847</v>
      </c>
      <c r="L1739" s="302">
        <v>3284</v>
      </c>
      <c r="M1739" s="301">
        <v>12749966</v>
      </c>
      <c r="N1739" s="302">
        <v>2432</v>
      </c>
      <c r="O1739" s="301">
        <v>4624919</v>
      </c>
      <c r="P1739" s="302">
        <v>2296</v>
      </c>
      <c r="Q1739" s="301">
        <v>1118024</v>
      </c>
      <c r="R1739" s="302">
        <v>3916</v>
      </c>
      <c r="S1739" s="301">
        <v>306804</v>
      </c>
      <c r="T1739" s="301">
        <f t="shared" si="27"/>
        <v>14900</v>
      </c>
      <c r="U1739" s="303">
        <v>1914</v>
      </c>
    </row>
    <row r="1740" spans="1:21" x14ac:dyDescent="0.25">
      <c r="A1740" s="300">
        <v>890206351</v>
      </c>
      <c r="B1740" s="65" t="s">
        <v>2405</v>
      </c>
      <c r="C1740" s="65" t="s">
        <v>732</v>
      </c>
      <c r="D1740" s="65" t="s">
        <v>733</v>
      </c>
      <c r="E1740" s="65" t="s">
        <v>520</v>
      </c>
      <c r="F1740" s="65" t="s">
        <v>521</v>
      </c>
      <c r="G1740" s="65" t="s">
        <v>1235</v>
      </c>
      <c r="H1740" s="296">
        <v>1739</v>
      </c>
      <c r="I1740" s="301">
        <v>15685454</v>
      </c>
      <c r="J1740" s="302">
        <v>973</v>
      </c>
      <c r="K1740" s="301">
        <v>11651517</v>
      </c>
      <c r="L1740" s="302">
        <v>1522</v>
      </c>
      <c r="M1740" s="301">
        <v>31004516</v>
      </c>
      <c r="N1740" s="302">
        <v>881</v>
      </c>
      <c r="O1740" s="301">
        <v>13475028</v>
      </c>
      <c r="P1740" s="302">
        <v>441</v>
      </c>
      <c r="Q1740" s="301">
        <v>8193625</v>
      </c>
      <c r="R1740" s="302">
        <v>490</v>
      </c>
      <c r="S1740" s="301">
        <v>5204913</v>
      </c>
      <c r="T1740" s="301">
        <f t="shared" si="27"/>
        <v>6046</v>
      </c>
      <c r="U1740" s="303">
        <v>789</v>
      </c>
    </row>
    <row r="1741" spans="1:21" x14ac:dyDescent="0.25">
      <c r="A1741" s="300">
        <v>830075976</v>
      </c>
      <c r="B1741" s="65" t="s">
        <v>2406</v>
      </c>
      <c r="C1741" s="65" t="s">
        <v>511</v>
      </c>
      <c r="D1741" s="65" t="s">
        <v>511</v>
      </c>
      <c r="E1741" s="65" t="s">
        <v>520</v>
      </c>
      <c r="F1741" s="65" t="s">
        <v>521</v>
      </c>
      <c r="G1741" s="65" t="s">
        <v>564</v>
      </c>
      <c r="H1741" s="84">
        <v>1740</v>
      </c>
      <c r="I1741" s="301">
        <v>15684838</v>
      </c>
      <c r="J1741" s="302">
        <v>1266</v>
      </c>
      <c r="K1741" s="301">
        <v>8104391</v>
      </c>
      <c r="L1741" s="302">
        <v>1955</v>
      </c>
      <c r="M1741" s="301">
        <v>23394120</v>
      </c>
      <c r="N1741" s="302">
        <v>1285</v>
      </c>
      <c r="O1741" s="301">
        <v>9140041</v>
      </c>
      <c r="P1741" s="302">
        <v>873</v>
      </c>
      <c r="Q1741" s="301">
        <v>3564529</v>
      </c>
      <c r="R1741" s="302">
        <v>879</v>
      </c>
      <c r="S1741" s="301">
        <v>2374868</v>
      </c>
      <c r="T1741" s="301">
        <f t="shared" si="27"/>
        <v>7998</v>
      </c>
      <c r="U1741" s="303">
        <v>1021</v>
      </c>
    </row>
    <row r="1742" spans="1:21" x14ac:dyDescent="0.25">
      <c r="A1742" s="300">
        <v>891300245</v>
      </c>
      <c r="B1742" s="65" t="s">
        <v>2407</v>
      </c>
      <c r="C1742" s="65" t="s">
        <v>505</v>
      </c>
      <c r="D1742" s="65" t="s">
        <v>506</v>
      </c>
      <c r="E1742" s="65" t="s">
        <v>520</v>
      </c>
      <c r="F1742" s="65" t="s">
        <v>521</v>
      </c>
      <c r="G1742" s="65" t="s">
        <v>926</v>
      </c>
      <c r="H1742" s="296">
        <v>1741</v>
      </c>
      <c r="I1742" s="301">
        <v>15676167</v>
      </c>
      <c r="J1742" s="302">
        <v>1131.5</v>
      </c>
      <c r="K1742" s="301">
        <v>9482982</v>
      </c>
      <c r="L1742" s="302">
        <v>3079</v>
      </c>
      <c r="M1742" s="301">
        <v>13726825</v>
      </c>
      <c r="N1742" s="302">
        <v>1013</v>
      </c>
      <c r="O1742" s="301">
        <v>11707112</v>
      </c>
      <c r="P1742" s="302">
        <v>1544</v>
      </c>
      <c r="Q1742" s="301">
        <v>1804433</v>
      </c>
      <c r="R1742" s="302">
        <v>1586</v>
      </c>
      <c r="S1742" s="301">
        <v>1098556</v>
      </c>
      <c r="T1742" s="301">
        <f t="shared" si="27"/>
        <v>10094.5</v>
      </c>
      <c r="U1742" s="303">
        <v>1293</v>
      </c>
    </row>
    <row r="1743" spans="1:21" x14ac:dyDescent="0.25">
      <c r="A1743" s="300">
        <v>860501682</v>
      </c>
      <c r="B1743" s="65" t="s">
        <v>2408</v>
      </c>
      <c r="C1743" s="65" t="s">
        <v>511</v>
      </c>
      <c r="D1743" s="65" t="s">
        <v>511</v>
      </c>
      <c r="E1743" s="65" t="s">
        <v>520</v>
      </c>
      <c r="F1743" s="65" t="s">
        <v>521</v>
      </c>
      <c r="G1743" s="65" t="s">
        <v>564</v>
      </c>
      <c r="H1743" s="84">
        <v>1742</v>
      </c>
      <c r="I1743" s="301">
        <v>15672864</v>
      </c>
      <c r="J1743" s="302">
        <v>2496.5</v>
      </c>
      <c r="K1743" s="301">
        <v>3095263</v>
      </c>
      <c r="L1743" s="302">
        <v>1947</v>
      </c>
      <c r="M1743" s="301">
        <v>23476459</v>
      </c>
      <c r="N1743" s="302">
        <v>2573</v>
      </c>
      <c r="O1743" s="301">
        <v>4306556</v>
      </c>
      <c r="P1743" s="302">
        <v>1753</v>
      </c>
      <c r="Q1743" s="301">
        <v>1559583</v>
      </c>
      <c r="R1743" s="302">
        <v>1679</v>
      </c>
      <c r="S1743" s="301">
        <v>1015684</v>
      </c>
      <c r="T1743" s="301">
        <f t="shared" si="27"/>
        <v>12190.5</v>
      </c>
      <c r="U1743" s="303">
        <v>1568</v>
      </c>
    </row>
    <row r="1744" spans="1:21" x14ac:dyDescent="0.25">
      <c r="A1744" s="300">
        <v>802002895</v>
      </c>
      <c r="B1744" s="65" t="s">
        <v>2409</v>
      </c>
      <c r="C1744" s="65" t="s">
        <v>585</v>
      </c>
      <c r="D1744" s="65" t="s">
        <v>586</v>
      </c>
      <c r="E1744" s="65" t="s">
        <v>520</v>
      </c>
      <c r="F1744" s="65" t="s">
        <v>521</v>
      </c>
      <c r="G1744" s="65" t="s">
        <v>528</v>
      </c>
      <c r="H1744" s="296">
        <v>1743</v>
      </c>
      <c r="I1744" s="301">
        <v>15634984</v>
      </c>
      <c r="J1744" s="302">
        <v>2004.5</v>
      </c>
      <c r="K1744" s="301">
        <v>4332762</v>
      </c>
      <c r="L1744" s="302">
        <v>1337</v>
      </c>
      <c r="M1744" s="301">
        <v>35177165</v>
      </c>
      <c r="N1744" s="302">
        <v>1042</v>
      </c>
      <c r="O1744" s="301">
        <v>11329372</v>
      </c>
      <c r="P1744" s="302">
        <v>1105</v>
      </c>
      <c r="Q1744" s="301">
        <v>2686623</v>
      </c>
      <c r="R1744" s="302">
        <v>1952</v>
      </c>
      <c r="S1744" s="301">
        <v>831253</v>
      </c>
      <c r="T1744" s="301">
        <f t="shared" si="27"/>
        <v>9183.5</v>
      </c>
      <c r="U1744" s="303">
        <v>1177</v>
      </c>
    </row>
    <row r="1745" spans="1:21" x14ac:dyDescent="0.25">
      <c r="A1745" s="300">
        <v>800054668</v>
      </c>
      <c r="B1745" s="65" t="s">
        <v>2410</v>
      </c>
      <c r="C1745" s="65" t="s">
        <v>511</v>
      </c>
      <c r="D1745" s="65" t="s">
        <v>511</v>
      </c>
      <c r="E1745" s="65" t="s">
        <v>520</v>
      </c>
      <c r="F1745" s="65" t="s">
        <v>521</v>
      </c>
      <c r="G1745" s="65" t="s">
        <v>670</v>
      </c>
      <c r="H1745" s="84">
        <v>1744</v>
      </c>
      <c r="I1745" s="301">
        <v>15614574</v>
      </c>
      <c r="J1745" s="302">
        <v>1309.5</v>
      </c>
      <c r="K1745" s="301">
        <v>7810023</v>
      </c>
      <c r="L1745" s="302">
        <v>3343</v>
      </c>
      <c r="M1745" s="301">
        <v>12496901</v>
      </c>
      <c r="N1745" s="302">
        <v>3559</v>
      </c>
      <c r="O1745" s="301">
        <v>2908578</v>
      </c>
      <c r="P1745" s="302">
        <v>3426</v>
      </c>
      <c r="Q1745" s="301">
        <v>648093</v>
      </c>
      <c r="R1745" s="302">
        <v>2236</v>
      </c>
      <c r="S1745" s="301">
        <v>681623</v>
      </c>
      <c r="T1745" s="301">
        <f t="shared" si="27"/>
        <v>15617.5</v>
      </c>
      <c r="U1745" s="303">
        <v>2017</v>
      </c>
    </row>
    <row r="1746" spans="1:21" x14ac:dyDescent="0.25">
      <c r="A1746" s="300">
        <v>830023844</v>
      </c>
      <c r="B1746" s="65" t="s">
        <v>2411</v>
      </c>
      <c r="C1746" s="65" t="s">
        <v>511</v>
      </c>
      <c r="D1746" s="65" t="s">
        <v>511</v>
      </c>
      <c r="E1746" s="65" t="s">
        <v>520</v>
      </c>
      <c r="F1746" s="65" t="s">
        <v>521</v>
      </c>
      <c r="G1746" s="65" t="s">
        <v>528</v>
      </c>
      <c r="H1746" s="296">
        <v>1745</v>
      </c>
      <c r="I1746" s="301">
        <v>15610984</v>
      </c>
      <c r="J1746" s="302">
        <v>946</v>
      </c>
      <c r="K1746" s="301">
        <v>12068859</v>
      </c>
      <c r="L1746" s="302">
        <v>1901</v>
      </c>
      <c r="M1746" s="301">
        <v>24012204</v>
      </c>
      <c r="N1746" s="302">
        <v>1129</v>
      </c>
      <c r="O1746" s="301">
        <v>10409050</v>
      </c>
      <c r="P1746" s="302">
        <v>1217</v>
      </c>
      <c r="Q1746" s="301">
        <v>2364398</v>
      </c>
      <c r="R1746" s="302">
        <v>1593</v>
      </c>
      <c r="S1746" s="301">
        <v>1093366</v>
      </c>
      <c r="T1746" s="301">
        <f t="shared" si="27"/>
        <v>8531</v>
      </c>
      <c r="U1746" s="303">
        <v>1091</v>
      </c>
    </row>
    <row r="1747" spans="1:21" x14ac:dyDescent="0.25">
      <c r="A1747" s="300">
        <v>830023458</v>
      </c>
      <c r="B1747" s="65" t="s">
        <v>2412</v>
      </c>
      <c r="C1747" s="65" t="s">
        <v>511</v>
      </c>
      <c r="D1747" s="65" t="s">
        <v>511</v>
      </c>
      <c r="E1747" s="65" t="s">
        <v>520</v>
      </c>
      <c r="F1747" s="65" t="s">
        <v>521</v>
      </c>
      <c r="G1747" s="65" t="s">
        <v>522</v>
      </c>
      <c r="H1747" s="84">
        <v>1746</v>
      </c>
      <c r="I1747" s="301">
        <v>15574457</v>
      </c>
      <c r="J1747" s="302">
        <v>1146</v>
      </c>
      <c r="K1747" s="301">
        <v>9338683</v>
      </c>
      <c r="L1747" s="302">
        <v>2518</v>
      </c>
      <c r="M1747" s="301">
        <v>17413973</v>
      </c>
      <c r="N1747" s="302">
        <v>1875</v>
      </c>
      <c r="O1747" s="301">
        <v>6233982</v>
      </c>
      <c r="P1747" s="302">
        <v>1469</v>
      </c>
      <c r="Q1747" s="301">
        <v>1923597</v>
      </c>
      <c r="R1747" s="302">
        <v>1361</v>
      </c>
      <c r="S1747" s="301">
        <v>1345990</v>
      </c>
      <c r="T1747" s="301">
        <f t="shared" si="27"/>
        <v>10115</v>
      </c>
      <c r="U1747" s="303">
        <v>1297</v>
      </c>
    </row>
    <row r="1748" spans="1:21" x14ac:dyDescent="0.25">
      <c r="A1748" s="300">
        <v>890105652</v>
      </c>
      <c r="B1748" s="65" t="s">
        <v>2413</v>
      </c>
      <c r="C1748" s="65" t="s">
        <v>585</v>
      </c>
      <c r="D1748" s="65" t="s">
        <v>586</v>
      </c>
      <c r="E1748" s="65" t="s">
        <v>520</v>
      </c>
      <c r="F1748" s="65" t="s">
        <v>521</v>
      </c>
      <c r="G1748" s="65" t="s">
        <v>594</v>
      </c>
      <c r="H1748" s="296">
        <v>1747</v>
      </c>
      <c r="I1748" s="301">
        <v>15500232</v>
      </c>
      <c r="J1748" s="302">
        <v>1101.5</v>
      </c>
      <c r="K1748" s="301">
        <v>9788671</v>
      </c>
      <c r="L1748" s="302">
        <v>4133</v>
      </c>
      <c r="M1748" s="301">
        <v>9597247</v>
      </c>
      <c r="N1748" s="302">
        <v>1478</v>
      </c>
      <c r="O1748" s="301">
        <v>7916653</v>
      </c>
      <c r="P1748" s="302">
        <v>2822</v>
      </c>
      <c r="Q1748" s="301">
        <v>852012</v>
      </c>
      <c r="R1748" s="302">
        <v>3494</v>
      </c>
      <c r="S1748" s="301">
        <v>364640</v>
      </c>
      <c r="T1748" s="301">
        <f t="shared" si="27"/>
        <v>14775.5</v>
      </c>
      <c r="U1748" s="303">
        <v>1902</v>
      </c>
    </row>
    <row r="1749" spans="1:21" x14ac:dyDescent="0.25">
      <c r="A1749" s="300">
        <v>860045764</v>
      </c>
      <c r="B1749" s="65" t="s">
        <v>2414</v>
      </c>
      <c r="C1749" s="65" t="s">
        <v>511</v>
      </c>
      <c r="D1749" s="65" t="s">
        <v>511</v>
      </c>
      <c r="E1749" s="65" t="s">
        <v>520</v>
      </c>
      <c r="F1749" s="65" t="s">
        <v>521</v>
      </c>
      <c r="G1749" s="65" t="s">
        <v>624</v>
      </c>
      <c r="H1749" s="84">
        <v>1748</v>
      </c>
      <c r="I1749" s="301">
        <v>15485738</v>
      </c>
      <c r="J1749" s="302">
        <v>1231</v>
      </c>
      <c r="K1749" s="301">
        <v>8428997</v>
      </c>
      <c r="L1749" s="302">
        <v>2729</v>
      </c>
      <c r="M1749" s="301">
        <v>15792024</v>
      </c>
      <c r="N1749" s="302">
        <v>1712</v>
      </c>
      <c r="O1749" s="301">
        <v>6911452</v>
      </c>
      <c r="P1749" s="302">
        <v>1959</v>
      </c>
      <c r="Q1749" s="301">
        <v>1368105</v>
      </c>
      <c r="R1749" s="302">
        <v>2202</v>
      </c>
      <c r="S1749" s="301">
        <v>698601</v>
      </c>
      <c r="T1749" s="301">
        <f t="shared" si="27"/>
        <v>11581</v>
      </c>
      <c r="U1749" s="303">
        <v>1487</v>
      </c>
    </row>
    <row r="1750" spans="1:21" x14ac:dyDescent="0.25">
      <c r="A1750" s="300">
        <v>800090902</v>
      </c>
      <c r="B1750" s="65" t="s">
        <v>2415</v>
      </c>
      <c r="C1750" s="65" t="s">
        <v>511</v>
      </c>
      <c r="D1750" s="65" t="s">
        <v>511</v>
      </c>
      <c r="E1750" s="65" t="s">
        <v>520</v>
      </c>
      <c r="F1750" s="65" t="s">
        <v>521</v>
      </c>
      <c r="G1750" s="65" t="s">
        <v>564</v>
      </c>
      <c r="H1750" s="296">
        <v>1749</v>
      </c>
      <c r="I1750" s="301">
        <v>15482873</v>
      </c>
      <c r="J1750" s="302">
        <v>1252</v>
      </c>
      <c r="K1750" s="301">
        <v>8221306</v>
      </c>
      <c r="L1750" s="302">
        <v>2373</v>
      </c>
      <c r="M1750" s="301">
        <v>18542883</v>
      </c>
      <c r="N1750" s="302">
        <v>1422</v>
      </c>
      <c r="O1750" s="301">
        <v>8205239</v>
      </c>
      <c r="P1750" s="302">
        <v>993</v>
      </c>
      <c r="Q1750" s="301">
        <v>3022803</v>
      </c>
      <c r="R1750" s="302">
        <v>1095</v>
      </c>
      <c r="S1750" s="301">
        <v>1759605</v>
      </c>
      <c r="T1750" s="301">
        <f t="shared" si="27"/>
        <v>8884</v>
      </c>
      <c r="U1750" s="303">
        <v>1140</v>
      </c>
    </row>
    <row r="1751" spans="1:21" x14ac:dyDescent="0.25">
      <c r="A1751" s="300">
        <v>860006644</v>
      </c>
      <c r="B1751" s="65" t="s">
        <v>2416</v>
      </c>
      <c r="C1751" s="65" t="s">
        <v>511</v>
      </c>
      <c r="D1751" s="65" t="s">
        <v>511</v>
      </c>
      <c r="E1751" s="65" t="s">
        <v>520</v>
      </c>
      <c r="F1751" s="65" t="s">
        <v>521</v>
      </c>
      <c r="G1751" s="65" t="s">
        <v>694</v>
      </c>
      <c r="H1751" s="84">
        <v>1750</v>
      </c>
      <c r="I1751" s="301">
        <v>15479738</v>
      </c>
      <c r="J1751" s="302">
        <v>969.5</v>
      </c>
      <c r="K1751" s="301">
        <v>11711035</v>
      </c>
      <c r="L1751" s="302">
        <v>3184</v>
      </c>
      <c r="M1751" s="301">
        <v>13168745</v>
      </c>
      <c r="N1751" s="302">
        <v>2037</v>
      </c>
      <c r="O1751" s="301">
        <v>5694524</v>
      </c>
      <c r="P1751" s="302">
        <v>2827</v>
      </c>
      <c r="Q1751" s="301">
        <v>851325</v>
      </c>
      <c r="R1751" s="302">
        <v>2674</v>
      </c>
      <c r="S1751" s="301">
        <v>536403</v>
      </c>
      <c r="T1751" s="301">
        <f t="shared" si="27"/>
        <v>13441.5</v>
      </c>
      <c r="U1751" s="303">
        <v>1716</v>
      </c>
    </row>
    <row r="1752" spans="1:21" x14ac:dyDescent="0.25">
      <c r="A1752" s="300">
        <v>800174135</v>
      </c>
      <c r="B1752" s="65" t="s">
        <v>2417</v>
      </c>
      <c r="C1752" s="65" t="s">
        <v>505</v>
      </c>
      <c r="D1752" s="65" t="s">
        <v>506</v>
      </c>
      <c r="E1752" s="65" t="s">
        <v>520</v>
      </c>
      <c r="F1752" s="65" t="s">
        <v>736</v>
      </c>
      <c r="G1752" s="65" t="s">
        <v>841</v>
      </c>
      <c r="H1752" s="296">
        <v>1751</v>
      </c>
      <c r="I1752" s="301">
        <v>15477463</v>
      </c>
      <c r="J1752" s="302">
        <v>836</v>
      </c>
      <c r="K1752" s="301">
        <v>14054623</v>
      </c>
      <c r="L1752" s="302">
        <v>7358</v>
      </c>
      <c r="M1752" s="301">
        <v>4040787</v>
      </c>
      <c r="N1752" s="302">
        <v>2894</v>
      </c>
      <c r="O1752" s="301">
        <v>3726396</v>
      </c>
      <c r="P1752" s="302">
        <v>4343</v>
      </c>
      <c r="Q1752" s="301">
        <v>464293</v>
      </c>
      <c r="R1752" s="302">
        <v>3109</v>
      </c>
      <c r="S1752" s="301">
        <v>436894</v>
      </c>
      <c r="T1752" s="301">
        <f t="shared" si="27"/>
        <v>20291</v>
      </c>
      <c r="U1752" s="303">
        <v>2612</v>
      </c>
    </row>
    <row r="1753" spans="1:21" x14ac:dyDescent="0.25">
      <c r="A1753" s="300">
        <v>860511341</v>
      </c>
      <c r="B1753" s="65" t="s">
        <v>2418</v>
      </c>
      <c r="C1753" s="65" t="s">
        <v>1001</v>
      </c>
      <c r="D1753" s="65" t="s">
        <v>552</v>
      </c>
      <c r="E1753" s="65" t="s">
        <v>520</v>
      </c>
      <c r="F1753" s="65" t="s">
        <v>521</v>
      </c>
      <c r="G1753" s="65" t="s">
        <v>675</v>
      </c>
      <c r="H1753" s="84">
        <v>1752</v>
      </c>
      <c r="I1753" s="301">
        <v>15467387</v>
      </c>
      <c r="J1753" s="302">
        <v>1027</v>
      </c>
      <c r="K1753" s="301">
        <v>10875310</v>
      </c>
      <c r="L1753" s="302">
        <v>2914</v>
      </c>
      <c r="M1753" s="301">
        <v>14650560</v>
      </c>
      <c r="N1753" s="302">
        <v>2434</v>
      </c>
      <c r="O1753" s="301">
        <v>4619558</v>
      </c>
      <c r="P1753" s="302">
        <v>1273</v>
      </c>
      <c r="Q1753" s="301">
        <v>2251254</v>
      </c>
      <c r="R1753" s="302">
        <v>1430</v>
      </c>
      <c r="S1753" s="301">
        <v>1266295</v>
      </c>
      <c r="T1753" s="301">
        <f t="shared" si="27"/>
        <v>10830</v>
      </c>
      <c r="U1753" s="303">
        <v>1385</v>
      </c>
    </row>
    <row r="1754" spans="1:21" x14ac:dyDescent="0.25">
      <c r="A1754" s="300">
        <v>890200408</v>
      </c>
      <c r="B1754" s="65" t="s">
        <v>2419</v>
      </c>
      <c r="C1754" s="65" t="s">
        <v>732</v>
      </c>
      <c r="D1754" s="65" t="s">
        <v>733</v>
      </c>
      <c r="E1754" s="65" t="s">
        <v>520</v>
      </c>
      <c r="F1754" s="65" t="s">
        <v>521</v>
      </c>
      <c r="G1754" s="65" t="s">
        <v>525</v>
      </c>
      <c r="H1754" s="296">
        <v>1753</v>
      </c>
      <c r="I1754" s="301">
        <v>15451485</v>
      </c>
      <c r="J1754" s="302">
        <v>1148</v>
      </c>
      <c r="K1754" s="301">
        <v>9321202</v>
      </c>
      <c r="L1754" s="302">
        <v>2456</v>
      </c>
      <c r="M1754" s="301">
        <v>17871180</v>
      </c>
      <c r="N1754" s="302">
        <v>1868</v>
      </c>
      <c r="O1754" s="301">
        <v>6262372</v>
      </c>
      <c r="P1754" s="302">
        <v>1590</v>
      </c>
      <c r="Q1754" s="301">
        <v>1753932</v>
      </c>
      <c r="R1754" s="302">
        <v>1840</v>
      </c>
      <c r="S1754" s="301">
        <v>901226</v>
      </c>
      <c r="T1754" s="301">
        <f t="shared" si="27"/>
        <v>10655</v>
      </c>
      <c r="U1754" s="303">
        <v>1360</v>
      </c>
    </row>
    <row r="1755" spans="1:21" x14ac:dyDescent="0.25">
      <c r="A1755" s="300">
        <v>817000771</v>
      </c>
      <c r="B1755" s="65" t="s">
        <v>2420</v>
      </c>
      <c r="C1755" s="65" t="s">
        <v>547</v>
      </c>
      <c r="D1755" s="65" t="s">
        <v>544</v>
      </c>
      <c r="E1755" s="65" t="s">
        <v>520</v>
      </c>
      <c r="F1755" s="65" t="s">
        <v>521</v>
      </c>
      <c r="G1755" s="65" t="s">
        <v>605</v>
      </c>
      <c r="H1755" s="84">
        <v>1754</v>
      </c>
      <c r="I1755" s="301">
        <v>15433099</v>
      </c>
      <c r="J1755" s="302">
        <v>908</v>
      </c>
      <c r="K1755" s="301">
        <v>12647282</v>
      </c>
      <c r="L1755" s="302">
        <v>3076</v>
      </c>
      <c r="M1755" s="301">
        <v>13735869</v>
      </c>
      <c r="N1755" s="302">
        <v>4311</v>
      </c>
      <c r="O1755" s="301">
        <v>2304633</v>
      </c>
      <c r="P1755" s="302">
        <v>1690</v>
      </c>
      <c r="Q1755" s="301">
        <v>1619864</v>
      </c>
      <c r="R1755" s="302">
        <v>1325</v>
      </c>
      <c r="S1755" s="301">
        <v>1397750</v>
      </c>
      <c r="T1755" s="301">
        <f t="shared" si="27"/>
        <v>13064</v>
      </c>
      <c r="U1755" s="303">
        <v>1658</v>
      </c>
    </row>
    <row r="1756" spans="1:21" x14ac:dyDescent="0.25">
      <c r="A1756" s="300">
        <v>860048521</v>
      </c>
      <c r="B1756" s="65" t="s">
        <v>2421</v>
      </c>
      <c r="C1756" s="65" t="s">
        <v>511</v>
      </c>
      <c r="D1756" s="65" t="s">
        <v>511</v>
      </c>
      <c r="E1756" s="65" t="s">
        <v>520</v>
      </c>
      <c r="F1756" s="65" t="s">
        <v>521</v>
      </c>
      <c r="G1756" s="65" t="s">
        <v>656</v>
      </c>
      <c r="H1756" s="296">
        <v>1755</v>
      </c>
      <c r="I1756" s="301">
        <v>15421603</v>
      </c>
      <c r="J1756" s="302">
        <v>1009.5</v>
      </c>
      <c r="K1756" s="301">
        <v>11109093</v>
      </c>
      <c r="L1756" s="302">
        <v>2078</v>
      </c>
      <c r="M1756" s="301">
        <v>21657843</v>
      </c>
      <c r="N1756" s="302">
        <v>2914</v>
      </c>
      <c r="O1756" s="301">
        <v>3693360</v>
      </c>
      <c r="P1756" s="302">
        <v>6084</v>
      </c>
      <c r="Q1756" s="301">
        <v>270376</v>
      </c>
      <c r="R1756" s="302">
        <v>3114</v>
      </c>
      <c r="S1756" s="301">
        <v>435271</v>
      </c>
      <c r="T1756" s="301">
        <f t="shared" si="27"/>
        <v>16954.5</v>
      </c>
      <c r="U1756" s="303">
        <v>2181</v>
      </c>
    </row>
    <row r="1757" spans="1:21" x14ac:dyDescent="0.25">
      <c r="A1757" s="300">
        <v>800031797</v>
      </c>
      <c r="B1757" s="65" t="s">
        <v>2422</v>
      </c>
      <c r="C1757" s="65" t="s">
        <v>1025</v>
      </c>
      <c r="D1757" s="65" t="s">
        <v>586</v>
      </c>
      <c r="E1757" s="65" t="s">
        <v>520</v>
      </c>
      <c r="F1757" s="65" t="s">
        <v>521</v>
      </c>
      <c r="G1757" s="65" t="s">
        <v>668</v>
      </c>
      <c r="H1757" s="84">
        <v>1756</v>
      </c>
      <c r="I1757" s="301">
        <v>15404936</v>
      </c>
      <c r="J1757" s="302">
        <v>1915.5</v>
      </c>
      <c r="K1757" s="301">
        <v>4606337</v>
      </c>
      <c r="L1757" s="302">
        <v>1862</v>
      </c>
      <c r="M1757" s="301">
        <v>24528001</v>
      </c>
      <c r="N1757" s="302">
        <v>2732</v>
      </c>
      <c r="O1757" s="301">
        <v>4000055</v>
      </c>
      <c r="P1757" s="302">
        <v>1135</v>
      </c>
      <c r="Q1757" s="301">
        <v>2608461</v>
      </c>
      <c r="R1757" s="302">
        <v>2381</v>
      </c>
      <c r="S1757" s="301">
        <v>630187</v>
      </c>
      <c r="T1757" s="301">
        <f t="shared" si="27"/>
        <v>11781.5</v>
      </c>
      <c r="U1757" s="303">
        <v>1513</v>
      </c>
    </row>
    <row r="1758" spans="1:21" x14ac:dyDescent="0.25">
      <c r="A1758" s="300">
        <v>890910715</v>
      </c>
      <c r="B1758" s="65" t="s">
        <v>2423</v>
      </c>
      <c r="C1758" s="65" t="s">
        <v>505</v>
      </c>
      <c r="D1758" s="65" t="s">
        <v>506</v>
      </c>
      <c r="E1758" s="65" t="s">
        <v>520</v>
      </c>
      <c r="F1758" s="65" t="s">
        <v>521</v>
      </c>
      <c r="G1758" s="65" t="s">
        <v>564</v>
      </c>
      <c r="H1758" s="296">
        <v>1757</v>
      </c>
      <c r="I1758" s="301">
        <v>15369159</v>
      </c>
      <c r="J1758" s="302">
        <v>2363</v>
      </c>
      <c r="K1758" s="301">
        <v>3364892</v>
      </c>
      <c r="L1758" s="302">
        <v>957</v>
      </c>
      <c r="M1758" s="301">
        <v>49901520</v>
      </c>
      <c r="N1758" s="302">
        <v>2018</v>
      </c>
      <c r="O1758" s="301">
        <v>5743328</v>
      </c>
      <c r="P1758" s="302">
        <v>2647</v>
      </c>
      <c r="Q1758" s="301">
        <v>927230</v>
      </c>
      <c r="R1758" s="302">
        <v>2602</v>
      </c>
      <c r="S1758" s="301">
        <v>557924</v>
      </c>
      <c r="T1758" s="301">
        <f t="shared" si="27"/>
        <v>12344</v>
      </c>
      <c r="U1758" s="303">
        <v>1586</v>
      </c>
    </row>
    <row r="1759" spans="1:21" x14ac:dyDescent="0.25">
      <c r="A1759" s="300">
        <v>890317417</v>
      </c>
      <c r="B1759" s="65" t="s">
        <v>2424</v>
      </c>
      <c r="C1759" s="65" t="s">
        <v>543</v>
      </c>
      <c r="D1759" s="65" t="s">
        <v>544</v>
      </c>
      <c r="E1759" s="65" t="s">
        <v>520</v>
      </c>
      <c r="F1759" s="65" t="s">
        <v>521</v>
      </c>
      <c r="G1759" s="65" t="s">
        <v>564</v>
      </c>
      <c r="H1759" s="84">
        <v>1758</v>
      </c>
      <c r="I1759" s="301">
        <v>15366891</v>
      </c>
      <c r="J1759" s="302">
        <v>1570</v>
      </c>
      <c r="K1759" s="301">
        <v>6091475</v>
      </c>
      <c r="L1759" s="302">
        <v>2268</v>
      </c>
      <c r="M1759" s="301">
        <v>19445963</v>
      </c>
      <c r="N1759" s="302">
        <v>1655</v>
      </c>
      <c r="O1759" s="301">
        <v>7163086</v>
      </c>
      <c r="P1759" s="302">
        <v>1416</v>
      </c>
      <c r="Q1759" s="301">
        <v>1999420</v>
      </c>
      <c r="R1759" s="302">
        <v>1723</v>
      </c>
      <c r="S1759" s="301">
        <v>982515</v>
      </c>
      <c r="T1759" s="301">
        <f t="shared" si="27"/>
        <v>10390</v>
      </c>
      <c r="U1759" s="303">
        <v>1328</v>
      </c>
    </row>
    <row r="1760" spans="1:21" x14ac:dyDescent="0.25">
      <c r="A1760" s="300">
        <v>800120873</v>
      </c>
      <c r="B1760" s="65" t="s">
        <v>2425</v>
      </c>
      <c r="C1760" s="65" t="s">
        <v>511</v>
      </c>
      <c r="D1760" s="65" t="s">
        <v>511</v>
      </c>
      <c r="E1760" s="65" t="s">
        <v>520</v>
      </c>
      <c r="F1760" s="65" t="s">
        <v>521</v>
      </c>
      <c r="G1760" s="65" t="s">
        <v>813</v>
      </c>
      <c r="H1760" s="296">
        <v>1759</v>
      </c>
      <c r="I1760" s="301">
        <v>15358810</v>
      </c>
      <c r="J1760" s="302">
        <v>1425.5</v>
      </c>
      <c r="K1760" s="301">
        <v>6947806</v>
      </c>
      <c r="L1760" s="302">
        <v>2955</v>
      </c>
      <c r="M1760" s="301">
        <v>14420785</v>
      </c>
      <c r="N1760" s="302">
        <v>3496</v>
      </c>
      <c r="O1760" s="301">
        <v>2967034</v>
      </c>
      <c r="P1760" s="302">
        <v>1846</v>
      </c>
      <c r="Q1760" s="301">
        <v>1470237</v>
      </c>
      <c r="R1760" s="302">
        <v>2046</v>
      </c>
      <c r="S1760" s="301">
        <v>780952</v>
      </c>
      <c r="T1760" s="301">
        <f t="shared" si="27"/>
        <v>13527.5</v>
      </c>
      <c r="U1760" s="303">
        <v>1730</v>
      </c>
    </row>
    <row r="1761" spans="1:21" x14ac:dyDescent="0.25">
      <c r="A1761" s="300">
        <v>890917499</v>
      </c>
      <c r="B1761" s="65" t="s">
        <v>2426</v>
      </c>
      <c r="C1761" s="65" t="s">
        <v>617</v>
      </c>
      <c r="D1761" s="65" t="s">
        <v>552</v>
      </c>
      <c r="E1761" s="65" t="s">
        <v>520</v>
      </c>
      <c r="F1761" s="65" t="s">
        <v>521</v>
      </c>
      <c r="G1761" s="65" t="s">
        <v>668</v>
      </c>
      <c r="H1761" s="84">
        <v>1760</v>
      </c>
      <c r="I1761" s="301">
        <v>15346231</v>
      </c>
      <c r="J1761" s="302">
        <v>884.5</v>
      </c>
      <c r="K1761" s="301">
        <v>13050944</v>
      </c>
      <c r="L1761" s="302">
        <v>5201</v>
      </c>
      <c r="M1761" s="301">
        <v>7085815</v>
      </c>
      <c r="N1761" s="302">
        <v>6690</v>
      </c>
      <c r="O1761" s="301">
        <v>1287775</v>
      </c>
      <c r="P1761" s="302">
        <v>2188</v>
      </c>
      <c r="Q1761" s="301">
        <v>1203146</v>
      </c>
      <c r="R1761" s="302">
        <v>2804</v>
      </c>
      <c r="S1761" s="301">
        <v>503188</v>
      </c>
      <c r="T1761" s="301">
        <f t="shared" si="27"/>
        <v>19527.5</v>
      </c>
      <c r="U1761" s="303">
        <v>2523</v>
      </c>
    </row>
    <row r="1762" spans="1:21" x14ac:dyDescent="0.25">
      <c r="A1762" s="300">
        <v>800061585</v>
      </c>
      <c r="B1762" s="65" t="s">
        <v>2427</v>
      </c>
      <c r="C1762" s="65" t="s">
        <v>511</v>
      </c>
      <c r="D1762" s="65" t="s">
        <v>511</v>
      </c>
      <c r="E1762" s="65" t="s">
        <v>520</v>
      </c>
      <c r="F1762" s="65" t="s">
        <v>521</v>
      </c>
      <c r="G1762" s="65" t="s">
        <v>564</v>
      </c>
      <c r="H1762" s="296">
        <v>1761</v>
      </c>
      <c r="I1762" s="301">
        <v>15345189</v>
      </c>
      <c r="J1762" s="302">
        <v>956</v>
      </c>
      <c r="K1762" s="301">
        <v>11876899</v>
      </c>
      <c r="L1762" s="302">
        <v>2390</v>
      </c>
      <c r="M1762" s="301">
        <v>18425919</v>
      </c>
      <c r="N1762" s="302">
        <v>1066</v>
      </c>
      <c r="O1762" s="301">
        <v>11010359</v>
      </c>
      <c r="P1762" s="302">
        <v>929</v>
      </c>
      <c r="Q1762" s="301">
        <v>3266818</v>
      </c>
      <c r="R1762" s="302">
        <v>919</v>
      </c>
      <c r="S1762" s="301">
        <v>2200096</v>
      </c>
      <c r="T1762" s="301">
        <f t="shared" si="27"/>
        <v>8021</v>
      </c>
      <c r="U1762" s="303">
        <v>1033</v>
      </c>
    </row>
    <row r="1763" spans="1:21" x14ac:dyDescent="0.25">
      <c r="A1763" s="300">
        <v>890306162</v>
      </c>
      <c r="B1763" s="65" t="s">
        <v>2428</v>
      </c>
      <c r="C1763" s="65" t="s">
        <v>511</v>
      </c>
      <c r="D1763" s="65" t="s">
        <v>511</v>
      </c>
      <c r="E1763" s="65" t="s">
        <v>520</v>
      </c>
      <c r="F1763" s="65" t="s">
        <v>521</v>
      </c>
      <c r="G1763" s="65" t="s">
        <v>624</v>
      </c>
      <c r="H1763" s="84">
        <v>1762</v>
      </c>
      <c r="I1763" s="301">
        <v>15343212</v>
      </c>
      <c r="J1763" s="302">
        <v>1066.5</v>
      </c>
      <c r="K1763" s="301">
        <v>10352031</v>
      </c>
      <c r="L1763" s="302">
        <v>3280</v>
      </c>
      <c r="M1763" s="301">
        <v>12761065</v>
      </c>
      <c r="N1763" s="302">
        <v>1004</v>
      </c>
      <c r="O1763" s="301">
        <v>11781831</v>
      </c>
      <c r="P1763" s="302">
        <v>750</v>
      </c>
      <c r="Q1763" s="301">
        <v>4280044</v>
      </c>
      <c r="R1763" s="302">
        <v>857</v>
      </c>
      <c r="S1763" s="301">
        <v>2461693</v>
      </c>
      <c r="T1763" s="301">
        <f t="shared" si="27"/>
        <v>8719.5</v>
      </c>
      <c r="U1763" s="303">
        <v>1119</v>
      </c>
    </row>
    <row r="1764" spans="1:21" x14ac:dyDescent="0.25">
      <c r="A1764" s="300">
        <v>800047489</v>
      </c>
      <c r="B1764" s="65" t="s">
        <v>2429</v>
      </c>
      <c r="C1764" s="65" t="s">
        <v>505</v>
      </c>
      <c r="D1764" s="65" t="s">
        <v>506</v>
      </c>
      <c r="E1764" s="65" t="s">
        <v>520</v>
      </c>
      <c r="F1764" s="65" t="s">
        <v>521</v>
      </c>
      <c r="G1764" s="65" t="s">
        <v>564</v>
      </c>
      <c r="H1764" s="296">
        <v>1763</v>
      </c>
      <c r="I1764" s="301">
        <v>15332840</v>
      </c>
      <c r="J1764" s="302">
        <v>1235</v>
      </c>
      <c r="K1764" s="301">
        <v>8393801</v>
      </c>
      <c r="L1764" s="302">
        <v>982</v>
      </c>
      <c r="M1764" s="301">
        <v>48474642</v>
      </c>
      <c r="N1764" s="302">
        <v>1984</v>
      </c>
      <c r="O1764" s="301">
        <v>5874015</v>
      </c>
      <c r="P1764" s="302">
        <v>3846</v>
      </c>
      <c r="Q1764" s="301">
        <v>554523</v>
      </c>
      <c r="R1764" s="302">
        <v>3211</v>
      </c>
      <c r="S1764" s="301">
        <v>415681</v>
      </c>
      <c r="T1764" s="301">
        <f t="shared" si="27"/>
        <v>13021</v>
      </c>
      <c r="U1764" s="303">
        <v>1655</v>
      </c>
    </row>
    <row r="1765" spans="1:21" x14ac:dyDescent="0.25">
      <c r="A1765" s="300">
        <v>860076228</v>
      </c>
      <c r="B1765" s="65" t="s">
        <v>2430</v>
      </c>
      <c r="C1765" s="65" t="s">
        <v>511</v>
      </c>
      <c r="D1765" s="65" t="s">
        <v>511</v>
      </c>
      <c r="E1765" s="65" t="s">
        <v>520</v>
      </c>
      <c r="F1765" s="65" t="s">
        <v>521</v>
      </c>
      <c r="G1765" s="65" t="s">
        <v>564</v>
      </c>
      <c r="H1765" s="84">
        <v>1764</v>
      </c>
      <c r="I1765" s="301">
        <v>15321420</v>
      </c>
      <c r="J1765" s="302">
        <v>2081</v>
      </c>
      <c r="K1765" s="301">
        <v>4075414</v>
      </c>
      <c r="L1765" s="302">
        <v>2773</v>
      </c>
      <c r="M1765" s="301">
        <v>15528708</v>
      </c>
      <c r="N1765" s="302">
        <v>2162</v>
      </c>
      <c r="O1765" s="301">
        <v>5235448</v>
      </c>
      <c r="P1765" s="302">
        <v>2250</v>
      </c>
      <c r="Q1765" s="301">
        <v>1148840</v>
      </c>
      <c r="R1765" s="302">
        <v>3706</v>
      </c>
      <c r="S1765" s="301">
        <v>333839</v>
      </c>
      <c r="T1765" s="301">
        <f t="shared" si="27"/>
        <v>14736</v>
      </c>
      <c r="U1765" s="303">
        <v>1896</v>
      </c>
    </row>
    <row r="1766" spans="1:21" x14ac:dyDescent="0.25">
      <c r="A1766" s="300">
        <v>800226384</v>
      </c>
      <c r="B1766" s="65" t="s">
        <v>2431</v>
      </c>
      <c r="C1766" s="65" t="s">
        <v>511</v>
      </c>
      <c r="D1766" s="65" t="s">
        <v>511</v>
      </c>
      <c r="E1766" s="65" t="s">
        <v>520</v>
      </c>
      <c r="F1766" s="65" t="s">
        <v>521</v>
      </c>
      <c r="G1766" s="65" t="s">
        <v>564</v>
      </c>
      <c r="H1766" s="296">
        <v>1765</v>
      </c>
      <c r="I1766" s="301">
        <v>15318726</v>
      </c>
      <c r="J1766" s="302">
        <v>2462.5</v>
      </c>
      <c r="K1766" s="301">
        <v>3164850</v>
      </c>
      <c r="L1766" s="302">
        <v>1769</v>
      </c>
      <c r="M1766" s="301">
        <v>25915632</v>
      </c>
      <c r="N1766" s="302">
        <v>1393</v>
      </c>
      <c r="O1766" s="301">
        <v>8411144</v>
      </c>
      <c r="P1766" s="302">
        <v>1166</v>
      </c>
      <c r="Q1766" s="301">
        <v>2505379</v>
      </c>
      <c r="R1766" s="302">
        <v>2370</v>
      </c>
      <c r="S1766" s="301">
        <v>633701</v>
      </c>
      <c r="T1766" s="301">
        <f t="shared" si="27"/>
        <v>10925.5</v>
      </c>
      <c r="U1766" s="303">
        <v>1398</v>
      </c>
    </row>
    <row r="1767" spans="1:21" x14ac:dyDescent="0.25">
      <c r="A1767" s="300">
        <v>830057664</v>
      </c>
      <c r="B1767" s="65" t="s">
        <v>2432</v>
      </c>
      <c r="C1767" s="65" t="s">
        <v>511</v>
      </c>
      <c r="D1767" s="65" t="s">
        <v>511</v>
      </c>
      <c r="E1767" s="65" t="s">
        <v>520</v>
      </c>
      <c r="F1767" s="65" t="s">
        <v>521</v>
      </c>
      <c r="G1767" s="65" t="s">
        <v>605</v>
      </c>
      <c r="H1767" s="84">
        <v>1766</v>
      </c>
      <c r="I1767" s="301">
        <v>15307408</v>
      </c>
      <c r="J1767" s="302">
        <v>1789</v>
      </c>
      <c r="K1767" s="301">
        <v>5119419</v>
      </c>
      <c r="L1767" s="302">
        <v>1874</v>
      </c>
      <c r="M1767" s="301">
        <v>24317831</v>
      </c>
      <c r="N1767" s="302">
        <v>2124</v>
      </c>
      <c r="O1767" s="301">
        <v>5370917</v>
      </c>
      <c r="P1767" s="302">
        <v>1342</v>
      </c>
      <c r="Q1767" s="301">
        <v>2123747</v>
      </c>
      <c r="R1767" s="302">
        <v>2623</v>
      </c>
      <c r="S1767" s="301">
        <v>551323</v>
      </c>
      <c r="T1767" s="301">
        <f t="shared" si="27"/>
        <v>11518</v>
      </c>
      <c r="U1767" s="303">
        <v>1478</v>
      </c>
    </row>
    <row r="1768" spans="1:21" x14ac:dyDescent="0.25">
      <c r="A1768" s="300">
        <v>860021302</v>
      </c>
      <c r="B1768" s="65" t="s">
        <v>2433</v>
      </c>
      <c r="C1768" s="65" t="s">
        <v>511</v>
      </c>
      <c r="D1768" s="65" t="s">
        <v>511</v>
      </c>
      <c r="E1768" s="65" t="s">
        <v>520</v>
      </c>
      <c r="F1768" s="65" t="s">
        <v>521</v>
      </c>
      <c r="G1768" s="65" t="s">
        <v>675</v>
      </c>
      <c r="H1768" s="296">
        <v>1767</v>
      </c>
      <c r="I1768" s="301">
        <v>15301642</v>
      </c>
      <c r="J1768" s="302">
        <v>1183</v>
      </c>
      <c r="K1768" s="301">
        <v>8952162</v>
      </c>
      <c r="L1768" s="302">
        <v>1631</v>
      </c>
      <c r="M1768" s="301">
        <v>28407713</v>
      </c>
      <c r="N1768" s="302">
        <v>1361</v>
      </c>
      <c r="O1768" s="301">
        <v>8634686</v>
      </c>
      <c r="P1768" s="302">
        <v>774</v>
      </c>
      <c r="Q1768" s="301">
        <v>4138517</v>
      </c>
      <c r="R1768" s="302">
        <v>856</v>
      </c>
      <c r="S1768" s="301">
        <v>2461714</v>
      </c>
      <c r="T1768" s="301">
        <f t="shared" si="27"/>
        <v>7572</v>
      </c>
      <c r="U1768" s="303">
        <v>970</v>
      </c>
    </row>
    <row r="1769" spans="1:21" x14ac:dyDescent="0.25">
      <c r="A1769" s="300">
        <v>890302072</v>
      </c>
      <c r="B1769" s="65" t="s">
        <v>2434</v>
      </c>
      <c r="C1769" s="65" t="s">
        <v>547</v>
      </c>
      <c r="D1769" s="65" t="s">
        <v>544</v>
      </c>
      <c r="E1769" s="65" t="s">
        <v>520</v>
      </c>
      <c r="F1769" s="65" t="s">
        <v>521</v>
      </c>
      <c r="G1769" s="65" t="s">
        <v>656</v>
      </c>
      <c r="H1769" s="84">
        <v>1768</v>
      </c>
      <c r="I1769" s="301">
        <v>15259143</v>
      </c>
      <c r="J1769" s="302">
        <v>805.5</v>
      </c>
      <c r="K1769" s="301">
        <v>14745855</v>
      </c>
      <c r="L1769" s="302">
        <v>7379</v>
      </c>
      <c r="M1769" s="301">
        <v>4019997</v>
      </c>
      <c r="N1769" s="302">
        <v>4703</v>
      </c>
      <c r="O1769" s="301">
        <v>2055146</v>
      </c>
      <c r="P1769" s="302">
        <v>2588</v>
      </c>
      <c r="Q1769" s="301">
        <v>953255</v>
      </c>
      <c r="R1769" s="302">
        <v>3775</v>
      </c>
      <c r="S1769" s="301">
        <v>323857</v>
      </c>
      <c r="T1769" s="301">
        <f t="shared" si="27"/>
        <v>21018.5</v>
      </c>
      <c r="U1769" s="303">
        <v>2720</v>
      </c>
    </row>
    <row r="1770" spans="1:21" x14ac:dyDescent="0.25">
      <c r="A1770" s="300">
        <v>805023269</v>
      </c>
      <c r="B1770" s="65" t="s">
        <v>2435</v>
      </c>
      <c r="C1770" s="65" t="s">
        <v>547</v>
      </c>
      <c r="D1770" s="65" t="s">
        <v>544</v>
      </c>
      <c r="E1770" s="65" t="s">
        <v>520</v>
      </c>
      <c r="F1770" s="65" t="s">
        <v>521</v>
      </c>
      <c r="G1770" s="65" t="s">
        <v>610</v>
      </c>
      <c r="H1770" s="296">
        <v>1769</v>
      </c>
      <c r="I1770" s="301">
        <v>15258569</v>
      </c>
      <c r="J1770" s="302">
        <v>1103.5</v>
      </c>
      <c r="K1770" s="301">
        <v>9759672</v>
      </c>
      <c r="L1770" s="302">
        <v>1763</v>
      </c>
      <c r="M1770" s="301">
        <v>26003017</v>
      </c>
      <c r="N1770" s="302">
        <v>1006</v>
      </c>
      <c r="O1770" s="301">
        <v>11764035</v>
      </c>
      <c r="P1770" s="302">
        <v>624</v>
      </c>
      <c r="Q1770" s="301">
        <v>5341996</v>
      </c>
      <c r="R1770" s="302">
        <v>855</v>
      </c>
      <c r="S1770" s="301">
        <v>2464365</v>
      </c>
      <c r="T1770" s="301">
        <f t="shared" si="27"/>
        <v>7120.5</v>
      </c>
      <c r="U1770" s="303">
        <v>916</v>
      </c>
    </row>
    <row r="1771" spans="1:21" x14ac:dyDescent="0.25">
      <c r="A1771" s="300">
        <v>891411316</v>
      </c>
      <c r="B1771" s="65" t="s">
        <v>2436</v>
      </c>
      <c r="C1771" s="65" t="s">
        <v>780</v>
      </c>
      <c r="D1771" s="65" t="s">
        <v>781</v>
      </c>
      <c r="E1771" s="65" t="s">
        <v>520</v>
      </c>
      <c r="F1771" s="65" t="s">
        <v>521</v>
      </c>
      <c r="G1771" s="65" t="s">
        <v>564</v>
      </c>
      <c r="H1771" s="84">
        <v>1770</v>
      </c>
      <c r="I1771" s="301">
        <v>15229925</v>
      </c>
      <c r="J1771" s="302">
        <v>2345.5</v>
      </c>
      <c r="K1771" s="301">
        <v>3404439</v>
      </c>
      <c r="L1771" s="302">
        <v>2641</v>
      </c>
      <c r="M1771" s="301">
        <v>16466164</v>
      </c>
      <c r="N1771" s="302">
        <v>5705</v>
      </c>
      <c r="O1771" s="301">
        <v>1595346</v>
      </c>
      <c r="P1771" s="302">
        <v>3592</v>
      </c>
      <c r="Q1771" s="301">
        <v>603585</v>
      </c>
      <c r="R1771" s="302">
        <v>4105</v>
      </c>
      <c r="S1771" s="301">
        <v>286653</v>
      </c>
      <c r="T1771" s="301">
        <f t="shared" si="27"/>
        <v>20158.5</v>
      </c>
      <c r="U1771" s="303">
        <v>2599</v>
      </c>
    </row>
    <row r="1772" spans="1:21" x14ac:dyDescent="0.25">
      <c r="A1772" s="300">
        <v>860013933</v>
      </c>
      <c r="B1772" s="65" t="s">
        <v>2437</v>
      </c>
      <c r="C1772" s="65" t="s">
        <v>1001</v>
      </c>
      <c r="D1772" s="65" t="s">
        <v>552</v>
      </c>
      <c r="E1772" s="65" t="s">
        <v>520</v>
      </c>
      <c r="F1772" s="65" t="s">
        <v>521</v>
      </c>
      <c r="G1772" s="65" t="s">
        <v>618</v>
      </c>
      <c r="H1772" s="296">
        <v>1771</v>
      </c>
      <c r="I1772" s="301">
        <v>15189875</v>
      </c>
      <c r="J1772" s="302">
        <v>850</v>
      </c>
      <c r="K1772" s="301">
        <v>13780398</v>
      </c>
      <c r="L1772" s="302">
        <v>4240</v>
      </c>
      <c r="M1772" s="301">
        <v>9281675</v>
      </c>
      <c r="N1772" s="302">
        <v>2282</v>
      </c>
      <c r="O1772" s="301">
        <v>4931253</v>
      </c>
      <c r="P1772" s="302">
        <v>1020</v>
      </c>
      <c r="Q1772" s="301">
        <v>2935031</v>
      </c>
      <c r="R1772" s="302">
        <v>1175</v>
      </c>
      <c r="S1772" s="301">
        <v>1603222</v>
      </c>
      <c r="T1772" s="301">
        <f t="shared" si="27"/>
        <v>11338</v>
      </c>
      <c r="U1772" s="303">
        <v>1451</v>
      </c>
    </row>
    <row r="1773" spans="1:21" x14ac:dyDescent="0.25">
      <c r="A1773" s="300">
        <v>891401781</v>
      </c>
      <c r="B1773" s="65" t="s">
        <v>2438</v>
      </c>
      <c r="C1773" s="65" t="s">
        <v>527</v>
      </c>
      <c r="D1773" s="65" t="s">
        <v>506</v>
      </c>
      <c r="E1773" s="65" t="s">
        <v>520</v>
      </c>
      <c r="F1773" s="65" t="s">
        <v>521</v>
      </c>
      <c r="G1773" s="65" t="s">
        <v>1479</v>
      </c>
      <c r="H1773" s="84">
        <v>1772</v>
      </c>
      <c r="I1773" s="301">
        <v>15184736</v>
      </c>
      <c r="J1773" s="302">
        <v>1064</v>
      </c>
      <c r="K1773" s="301">
        <v>10378139</v>
      </c>
      <c r="L1773" s="302">
        <v>1814</v>
      </c>
      <c r="M1773" s="301">
        <v>25225568</v>
      </c>
      <c r="N1773" s="302">
        <v>860</v>
      </c>
      <c r="O1773" s="301">
        <v>13826677</v>
      </c>
      <c r="P1773" s="302">
        <v>6466</v>
      </c>
      <c r="Q1773" s="301">
        <v>241499</v>
      </c>
      <c r="R1773" s="302">
        <v>2129</v>
      </c>
      <c r="S1773" s="301">
        <v>743435</v>
      </c>
      <c r="T1773" s="301">
        <f t="shared" si="27"/>
        <v>14105</v>
      </c>
      <c r="U1773" s="303">
        <v>1818</v>
      </c>
    </row>
    <row r="1774" spans="1:21" x14ac:dyDescent="0.25">
      <c r="A1774" s="300">
        <v>860026958</v>
      </c>
      <c r="B1774" s="65" t="s">
        <v>2439</v>
      </c>
      <c r="C1774" s="65" t="s">
        <v>511</v>
      </c>
      <c r="D1774" s="65" t="s">
        <v>511</v>
      </c>
      <c r="E1774" s="65" t="s">
        <v>520</v>
      </c>
      <c r="F1774" s="65" t="s">
        <v>521</v>
      </c>
      <c r="G1774" s="65" t="s">
        <v>675</v>
      </c>
      <c r="H1774" s="296">
        <v>1773</v>
      </c>
      <c r="I1774" s="301">
        <v>15181885</v>
      </c>
      <c r="J1774" s="302">
        <v>1570.5</v>
      </c>
      <c r="K1774" s="301">
        <v>6090159</v>
      </c>
      <c r="L1774" s="302">
        <v>1647</v>
      </c>
      <c r="M1774" s="301">
        <v>28120723</v>
      </c>
      <c r="N1774" s="302">
        <v>2209</v>
      </c>
      <c r="O1774" s="301">
        <v>5106705</v>
      </c>
      <c r="P1774" s="302">
        <v>2151</v>
      </c>
      <c r="Q1774" s="301">
        <v>1226478</v>
      </c>
      <c r="R1774" s="302">
        <v>2609</v>
      </c>
      <c r="S1774" s="301">
        <v>555109</v>
      </c>
      <c r="T1774" s="301">
        <f t="shared" si="27"/>
        <v>11959.5</v>
      </c>
      <c r="U1774" s="303">
        <v>1539</v>
      </c>
    </row>
    <row r="1775" spans="1:21" x14ac:dyDescent="0.25">
      <c r="A1775" s="300">
        <v>811005809</v>
      </c>
      <c r="B1775" s="65" t="s">
        <v>2440</v>
      </c>
      <c r="C1775" s="65" t="s">
        <v>527</v>
      </c>
      <c r="D1775" s="65" t="s">
        <v>506</v>
      </c>
      <c r="E1775" s="65" t="s">
        <v>520</v>
      </c>
      <c r="F1775" s="65" t="s">
        <v>521</v>
      </c>
      <c r="G1775" s="65" t="s">
        <v>690</v>
      </c>
      <c r="H1775" s="84">
        <v>1774</v>
      </c>
      <c r="I1775" s="301">
        <v>15178277</v>
      </c>
      <c r="J1775" s="302">
        <v>1025</v>
      </c>
      <c r="K1775" s="301">
        <v>10889551</v>
      </c>
      <c r="L1775" s="302">
        <v>2789</v>
      </c>
      <c r="M1775" s="301">
        <v>15399414</v>
      </c>
      <c r="N1775" s="302">
        <v>4556</v>
      </c>
      <c r="O1775" s="301">
        <v>2144908</v>
      </c>
      <c r="P1775" s="302">
        <v>4217</v>
      </c>
      <c r="Q1775" s="301">
        <v>484705</v>
      </c>
      <c r="R1775" s="302">
        <v>4029</v>
      </c>
      <c r="S1775" s="301">
        <v>295216</v>
      </c>
      <c r="T1775" s="301">
        <f t="shared" si="27"/>
        <v>18390</v>
      </c>
      <c r="U1775" s="303">
        <v>2374</v>
      </c>
    </row>
    <row r="1776" spans="1:21" x14ac:dyDescent="0.25">
      <c r="A1776" s="300">
        <v>900079652</v>
      </c>
      <c r="B1776" s="65" t="s">
        <v>2441</v>
      </c>
      <c r="C1776" s="65" t="s">
        <v>505</v>
      </c>
      <c r="D1776" s="65" t="s">
        <v>506</v>
      </c>
      <c r="E1776" s="65" t="s">
        <v>520</v>
      </c>
      <c r="F1776" s="65" t="s">
        <v>521</v>
      </c>
      <c r="G1776" s="65" t="s">
        <v>509</v>
      </c>
      <c r="H1776" s="296">
        <v>1775</v>
      </c>
      <c r="I1776" s="301">
        <v>15173617</v>
      </c>
      <c r="J1776" s="302">
        <v>869.5</v>
      </c>
      <c r="K1776" s="301">
        <v>13399432</v>
      </c>
      <c r="L1776" s="302">
        <v>5384</v>
      </c>
      <c r="M1776" s="301">
        <v>6741894</v>
      </c>
      <c r="N1776" s="302">
        <v>1760</v>
      </c>
      <c r="O1776" s="301">
        <v>6741894</v>
      </c>
      <c r="P1776" s="302">
        <v>3022</v>
      </c>
      <c r="Q1776" s="301">
        <v>775142</v>
      </c>
      <c r="R1776" s="302">
        <v>4698</v>
      </c>
      <c r="S1776" s="301">
        <v>231161</v>
      </c>
      <c r="T1776" s="301">
        <f t="shared" si="27"/>
        <v>17508.5</v>
      </c>
      <c r="U1776" s="303">
        <v>2260</v>
      </c>
    </row>
    <row r="1777" spans="1:21" x14ac:dyDescent="0.25">
      <c r="A1777" s="300">
        <v>890908901</v>
      </c>
      <c r="B1777" s="65" t="s">
        <v>2442</v>
      </c>
      <c r="C1777" s="65" t="s">
        <v>505</v>
      </c>
      <c r="D1777" s="65" t="s">
        <v>506</v>
      </c>
      <c r="E1777" s="65" t="s">
        <v>520</v>
      </c>
      <c r="F1777" s="65" t="s">
        <v>521</v>
      </c>
      <c r="G1777" s="65" t="s">
        <v>839</v>
      </c>
      <c r="H1777" s="84">
        <v>1776</v>
      </c>
      <c r="I1777" s="301">
        <v>15160964</v>
      </c>
      <c r="J1777" s="302">
        <v>1074.5</v>
      </c>
      <c r="K1777" s="301">
        <v>10207962</v>
      </c>
      <c r="L1777" s="302">
        <v>4014</v>
      </c>
      <c r="M1777" s="301">
        <v>9924915</v>
      </c>
      <c r="N1777" s="302">
        <v>3690</v>
      </c>
      <c r="O1777" s="301">
        <v>2787647</v>
      </c>
      <c r="P1777" s="302">
        <v>1395</v>
      </c>
      <c r="Q1777" s="301">
        <v>2035406</v>
      </c>
      <c r="R1777" s="302">
        <v>1364</v>
      </c>
      <c r="S1777" s="301">
        <v>1343749</v>
      </c>
      <c r="T1777" s="301">
        <f t="shared" si="27"/>
        <v>13313.5</v>
      </c>
      <c r="U1777" s="303">
        <v>1696</v>
      </c>
    </row>
    <row r="1778" spans="1:21" x14ac:dyDescent="0.25">
      <c r="A1778" s="300">
        <v>832004747</v>
      </c>
      <c r="B1778" s="65" t="s">
        <v>2443</v>
      </c>
      <c r="C1778" s="65" t="s">
        <v>902</v>
      </c>
      <c r="D1778" s="65" t="s">
        <v>552</v>
      </c>
      <c r="E1778" s="65" t="s">
        <v>520</v>
      </c>
      <c r="F1778" s="65" t="s">
        <v>521</v>
      </c>
      <c r="G1778" s="65" t="s">
        <v>564</v>
      </c>
      <c r="H1778" s="296">
        <v>1777</v>
      </c>
      <c r="I1778" s="301">
        <v>15155617</v>
      </c>
      <c r="J1778" s="302">
        <v>2524</v>
      </c>
      <c r="K1778" s="301">
        <v>3043319</v>
      </c>
      <c r="L1778" s="302">
        <v>1581</v>
      </c>
      <c r="M1778" s="301">
        <v>29726423</v>
      </c>
      <c r="N1778" s="302">
        <v>2075</v>
      </c>
      <c r="O1778" s="301">
        <v>5536269</v>
      </c>
      <c r="P1778" s="302">
        <v>3454</v>
      </c>
      <c r="Q1778" s="301">
        <v>639783</v>
      </c>
      <c r="R1778" s="302">
        <v>4027</v>
      </c>
      <c r="S1778" s="301">
        <v>295457</v>
      </c>
      <c r="T1778" s="301">
        <f t="shared" si="27"/>
        <v>15438</v>
      </c>
      <c r="U1778" s="303">
        <v>2001</v>
      </c>
    </row>
    <row r="1779" spans="1:21" x14ac:dyDescent="0.25">
      <c r="A1779" s="300">
        <v>890401608</v>
      </c>
      <c r="B1779" s="65" t="s">
        <v>2444</v>
      </c>
      <c r="C1779" s="65" t="s">
        <v>620</v>
      </c>
      <c r="D1779" s="65" t="s">
        <v>621</v>
      </c>
      <c r="E1779" s="65" t="s">
        <v>520</v>
      </c>
      <c r="F1779" s="65" t="s">
        <v>521</v>
      </c>
      <c r="G1779" s="65" t="s">
        <v>697</v>
      </c>
      <c r="H1779" s="84">
        <v>1778</v>
      </c>
      <c r="I1779" s="301">
        <v>15137536</v>
      </c>
      <c r="J1779" s="302">
        <v>1113</v>
      </c>
      <c r="K1779" s="301">
        <v>9697080</v>
      </c>
      <c r="L1779" s="302">
        <v>2604</v>
      </c>
      <c r="M1779" s="301">
        <v>16806097</v>
      </c>
      <c r="N1779" s="302">
        <v>1703</v>
      </c>
      <c r="O1779" s="301">
        <v>6953930</v>
      </c>
      <c r="P1779" s="302">
        <v>3537</v>
      </c>
      <c r="Q1779" s="301">
        <v>618535</v>
      </c>
      <c r="R1779" s="302">
        <v>3137</v>
      </c>
      <c r="S1779" s="301">
        <v>430800</v>
      </c>
      <c r="T1779" s="301">
        <f t="shared" si="27"/>
        <v>13872</v>
      </c>
      <c r="U1779" s="303">
        <v>1786</v>
      </c>
    </row>
    <row r="1780" spans="1:21" x14ac:dyDescent="0.25">
      <c r="A1780" s="300">
        <v>860354541</v>
      </c>
      <c r="B1780" s="65" t="s">
        <v>2445</v>
      </c>
      <c r="C1780" s="65" t="s">
        <v>1227</v>
      </c>
      <c r="D1780" s="65" t="s">
        <v>552</v>
      </c>
      <c r="E1780" s="65" t="s">
        <v>520</v>
      </c>
      <c r="F1780" s="65" t="s">
        <v>521</v>
      </c>
      <c r="G1780" s="65" t="s">
        <v>564</v>
      </c>
      <c r="H1780" s="296">
        <v>1779</v>
      </c>
      <c r="I1780" s="301">
        <v>15119558</v>
      </c>
      <c r="J1780" s="302">
        <v>1508</v>
      </c>
      <c r="K1780" s="301">
        <v>6431608</v>
      </c>
      <c r="L1780" s="302">
        <v>1277</v>
      </c>
      <c r="M1780" s="301">
        <v>36819191</v>
      </c>
      <c r="N1780" s="302">
        <v>2067</v>
      </c>
      <c r="O1780" s="301">
        <v>5556182</v>
      </c>
      <c r="P1780" s="302">
        <v>1873</v>
      </c>
      <c r="Q1780" s="301">
        <v>1438879</v>
      </c>
      <c r="R1780" s="302">
        <v>3987</v>
      </c>
      <c r="S1780" s="301">
        <v>299242</v>
      </c>
      <c r="T1780" s="301">
        <f t="shared" si="27"/>
        <v>12491</v>
      </c>
      <c r="U1780" s="303">
        <v>1604</v>
      </c>
    </row>
    <row r="1781" spans="1:21" x14ac:dyDescent="0.25">
      <c r="A1781" s="300">
        <v>800162612</v>
      </c>
      <c r="B1781" s="65" t="s">
        <v>2446</v>
      </c>
      <c r="C1781" s="65" t="s">
        <v>547</v>
      </c>
      <c r="D1781" s="65" t="s">
        <v>544</v>
      </c>
      <c r="E1781" s="65" t="s">
        <v>520</v>
      </c>
      <c r="F1781" s="65" t="s">
        <v>521</v>
      </c>
      <c r="G1781" s="65" t="s">
        <v>594</v>
      </c>
      <c r="H1781" s="84">
        <v>1780</v>
      </c>
      <c r="I1781" s="301">
        <v>15117271</v>
      </c>
      <c r="J1781" s="302">
        <v>2921.5</v>
      </c>
      <c r="K1781" s="301">
        <v>2525547</v>
      </c>
      <c r="L1781" s="302">
        <v>898</v>
      </c>
      <c r="M1781" s="301">
        <v>53774881</v>
      </c>
      <c r="N1781" s="302">
        <v>2102</v>
      </c>
      <c r="O1781" s="301">
        <v>5462774</v>
      </c>
      <c r="P1781" s="302">
        <v>1752</v>
      </c>
      <c r="Q1781" s="301">
        <v>1561435</v>
      </c>
      <c r="R1781" s="302">
        <v>4215</v>
      </c>
      <c r="S1781" s="301">
        <v>273560</v>
      </c>
      <c r="T1781" s="301">
        <f t="shared" si="27"/>
        <v>13668.5</v>
      </c>
      <c r="U1781" s="303">
        <v>1753</v>
      </c>
    </row>
    <row r="1782" spans="1:21" x14ac:dyDescent="0.25">
      <c r="A1782" s="300">
        <v>830031886</v>
      </c>
      <c r="B1782" s="65" t="s">
        <v>2447</v>
      </c>
      <c r="C1782" s="65" t="s">
        <v>511</v>
      </c>
      <c r="D1782" s="65" t="s">
        <v>511</v>
      </c>
      <c r="E1782" s="65" t="s">
        <v>520</v>
      </c>
      <c r="F1782" s="65" t="s">
        <v>521</v>
      </c>
      <c r="G1782" s="65" t="s">
        <v>605</v>
      </c>
      <c r="H1782" s="296">
        <v>1781</v>
      </c>
      <c r="I1782" s="301">
        <v>15112716</v>
      </c>
      <c r="J1782" s="302">
        <v>987</v>
      </c>
      <c r="K1782" s="301">
        <v>11422086</v>
      </c>
      <c r="L1782" s="302">
        <v>2276</v>
      </c>
      <c r="M1782" s="301">
        <v>19363291</v>
      </c>
      <c r="N1782" s="302">
        <v>1263</v>
      </c>
      <c r="O1782" s="301">
        <v>9285713</v>
      </c>
      <c r="P1782" s="302">
        <v>713</v>
      </c>
      <c r="Q1782" s="301">
        <v>4524760</v>
      </c>
      <c r="R1782" s="302">
        <v>653</v>
      </c>
      <c r="S1782" s="301">
        <v>3469834</v>
      </c>
      <c r="T1782" s="301">
        <f t="shared" si="27"/>
        <v>7673</v>
      </c>
      <c r="U1782" s="303">
        <v>987</v>
      </c>
    </row>
    <row r="1783" spans="1:21" x14ac:dyDescent="0.25">
      <c r="A1783" s="300">
        <v>890208730</v>
      </c>
      <c r="B1783" s="65" t="s">
        <v>2448</v>
      </c>
      <c r="C1783" s="65" t="s">
        <v>732</v>
      </c>
      <c r="D1783" s="65" t="s">
        <v>733</v>
      </c>
      <c r="E1783" s="65" t="s">
        <v>520</v>
      </c>
      <c r="F1783" s="65" t="s">
        <v>521</v>
      </c>
      <c r="G1783" s="65" t="s">
        <v>556</v>
      </c>
      <c r="H1783" s="84">
        <v>1782</v>
      </c>
      <c r="I1783" s="301">
        <v>15104175</v>
      </c>
      <c r="J1783" s="302">
        <v>1426</v>
      </c>
      <c r="K1783" s="301">
        <v>6939207</v>
      </c>
      <c r="L1783" s="302">
        <v>3393</v>
      </c>
      <c r="M1783" s="301">
        <v>12293404</v>
      </c>
      <c r="N1783" s="302">
        <v>2905</v>
      </c>
      <c r="O1783" s="301">
        <v>3709569</v>
      </c>
      <c r="P1783" s="302">
        <v>2009</v>
      </c>
      <c r="Q1783" s="301">
        <v>1336243</v>
      </c>
      <c r="R1783" s="302">
        <v>2624</v>
      </c>
      <c r="S1783" s="301">
        <v>551219</v>
      </c>
      <c r="T1783" s="301">
        <f t="shared" si="27"/>
        <v>14139</v>
      </c>
      <c r="U1783" s="303">
        <v>1826</v>
      </c>
    </row>
    <row r="1784" spans="1:21" x14ac:dyDescent="0.25">
      <c r="A1784" s="300">
        <v>890900131</v>
      </c>
      <c r="B1784" s="65" t="s">
        <v>2449</v>
      </c>
      <c r="C1784" s="65" t="s">
        <v>505</v>
      </c>
      <c r="D1784" s="65" t="s">
        <v>506</v>
      </c>
      <c r="E1784" s="65" t="s">
        <v>520</v>
      </c>
      <c r="F1784" s="65" t="s">
        <v>521</v>
      </c>
      <c r="G1784" s="65" t="s">
        <v>813</v>
      </c>
      <c r="H1784" s="296">
        <v>1783</v>
      </c>
      <c r="I1784" s="301">
        <v>15081143</v>
      </c>
      <c r="J1784" s="302">
        <v>862.5</v>
      </c>
      <c r="K1784" s="301">
        <v>13547106</v>
      </c>
      <c r="L1784" s="302">
        <v>5137</v>
      </c>
      <c r="M1784" s="301">
        <v>7206723</v>
      </c>
      <c r="N1784" s="302">
        <v>2334</v>
      </c>
      <c r="O1784" s="301">
        <v>4824462</v>
      </c>
      <c r="P1784" s="302">
        <v>5591</v>
      </c>
      <c r="Q1784" s="301">
        <v>311556</v>
      </c>
      <c r="R1784" s="302">
        <v>6623</v>
      </c>
      <c r="S1784" s="301">
        <v>127020</v>
      </c>
      <c r="T1784" s="301">
        <f t="shared" si="27"/>
        <v>22330.5</v>
      </c>
      <c r="U1784" s="303">
        <v>2906</v>
      </c>
    </row>
    <row r="1785" spans="1:21" x14ac:dyDescent="0.25">
      <c r="A1785" s="300">
        <v>800023630</v>
      </c>
      <c r="B1785" s="65" t="s">
        <v>2450</v>
      </c>
      <c r="C1785" s="65" t="s">
        <v>511</v>
      </c>
      <c r="D1785" s="65" t="s">
        <v>511</v>
      </c>
      <c r="E1785" s="65" t="s">
        <v>520</v>
      </c>
      <c r="F1785" s="65" t="s">
        <v>521</v>
      </c>
      <c r="G1785" s="65" t="s">
        <v>627</v>
      </c>
      <c r="H1785" s="84">
        <v>1784</v>
      </c>
      <c r="I1785" s="301">
        <v>15070140</v>
      </c>
      <c r="J1785" s="302">
        <v>877</v>
      </c>
      <c r="K1785" s="301">
        <v>13254320</v>
      </c>
      <c r="L1785" s="302">
        <v>10422</v>
      </c>
      <c r="M1785" s="301">
        <v>2020733</v>
      </c>
      <c r="N1785" s="302">
        <v>4777</v>
      </c>
      <c r="O1785" s="301">
        <v>2020733</v>
      </c>
      <c r="P1785" s="302">
        <v>1575</v>
      </c>
      <c r="Q1785" s="301">
        <v>1772879</v>
      </c>
      <c r="R1785" s="302">
        <v>1549</v>
      </c>
      <c r="S1785" s="301">
        <v>1131841</v>
      </c>
      <c r="T1785" s="301">
        <f t="shared" si="27"/>
        <v>20984</v>
      </c>
      <c r="U1785" s="303">
        <v>2716</v>
      </c>
    </row>
    <row r="1786" spans="1:21" x14ac:dyDescent="0.25">
      <c r="A1786" s="300">
        <v>860531028</v>
      </c>
      <c r="B1786" s="65" t="s">
        <v>2451</v>
      </c>
      <c r="C1786" s="65" t="s">
        <v>511</v>
      </c>
      <c r="D1786" s="65" t="s">
        <v>511</v>
      </c>
      <c r="E1786" s="65" t="s">
        <v>520</v>
      </c>
      <c r="F1786" s="65" t="s">
        <v>521</v>
      </c>
      <c r="G1786" s="65" t="s">
        <v>813</v>
      </c>
      <c r="H1786" s="296">
        <v>1785</v>
      </c>
      <c r="I1786" s="301">
        <v>15059315</v>
      </c>
      <c r="J1786" s="302">
        <v>992</v>
      </c>
      <c r="K1786" s="301">
        <v>11318153</v>
      </c>
      <c r="L1786" s="302">
        <v>4000</v>
      </c>
      <c r="M1786" s="301">
        <v>9960250</v>
      </c>
      <c r="N1786" s="302">
        <v>2963</v>
      </c>
      <c r="O1786" s="301">
        <v>3623033</v>
      </c>
      <c r="P1786" s="302">
        <v>4783</v>
      </c>
      <c r="Q1786" s="301">
        <v>402790</v>
      </c>
      <c r="R1786" s="302">
        <v>3851</v>
      </c>
      <c r="S1786" s="301">
        <v>315859</v>
      </c>
      <c r="T1786" s="301">
        <f t="shared" si="27"/>
        <v>18374</v>
      </c>
      <c r="U1786" s="303">
        <v>2371</v>
      </c>
    </row>
    <row r="1787" spans="1:21" x14ac:dyDescent="0.25">
      <c r="A1787" s="300">
        <v>811001409</v>
      </c>
      <c r="B1787" s="65" t="s">
        <v>2452</v>
      </c>
      <c r="C1787" s="65" t="s">
        <v>844</v>
      </c>
      <c r="D1787" s="65" t="s">
        <v>506</v>
      </c>
      <c r="E1787" s="65" t="s">
        <v>520</v>
      </c>
      <c r="F1787" s="65" t="s">
        <v>521</v>
      </c>
      <c r="G1787" s="65" t="s">
        <v>571</v>
      </c>
      <c r="H1787" s="84">
        <v>1786</v>
      </c>
      <c r="I1787" s="301">
        <v>15033207</v>
      </c>
      <c r="J1787" s="302">
        <v>1268.5</v>
      </c>
      <c r="K1787" s="301">
        <v>8084239</v>
      </c>
      <c r="L1787" s="302">
        <v>1488</v>
      </c>
      <c r="M1787" s="301">
        <v>31614311</v>
      </c>
      <c r="N1787" s="302">
        <v>3274</v>
      </c>
      <c r="O1787" s="301">
        <v>3194610</v>
      </c>
      <c r="P1787" s="302">
        <v>1171</v>
      </c>
      <c r="Q1787" s="301">
        <v>2487899</v>
      </c>
      <c r="R1787" s="302">
        <v>1320</v>
      </c>
      <c r="S1787" s="301">
        <v>1401770</v>
      </c>
      <c r="T1787" s="301">
        <f t="shared" si="27"/>
        <v>10307.5</v>
      </c>
      <c r="U1787" s="303">
        <v>1322</v>
      </c>
    </row>
    <row r="1788" spans="1:21" x14ac:dyDescent="0.25">
      <c r="A1788" s="300">
        <v>800008151</v>
      </c>
      <c r="B1788" s="65" t="s">
        <v>2453</v>
      </c>
      <c r="C1788" s="65" t="s">
        <v>511</v>
      </c>
      <c r="D1788" s="65" t="s">
        <v>511</v>
      </c>
      <c r="E1788" s="65" t="s">
        <v>520</v>
      </c>
      <c r="F1788" s="65" t="s">
        <v>521</v>
      </c>
      <c r="G1788" s="65" t="s">
        <v>528</v>
      </c>
      <c r="H1788" s="296">
        <v>1787</v>
      </c>
      <c r="I1788" s="301">
        <v>15004722</v>
      </c>
      <c r="J1788" s="302">
        <v>2493</v>
      </c>
      <c r="K1788" s="301">
        <v>3102221</v>
      </c>
      <c r="L1788" s="302">
        <v>1506</v>
      </c>
      <c r="M1788" s="301">
        <v>31282785</v>
      </c>
      <c r="N1788" s="302">
        <v>2237</v>
      </c>
      <c r="O1788" s="301">
        <v>5035257</v>
      </c>
      <c r="P1788" s="302">
        <v>2200</v>
      </c>
      <c r="Q1788" s="301">
        <v>1190794</v>
      </c>
      <c r="R1788" s="302">
        <v>4897</v>
      </c>
      <c r="S1788" s="301">
        <v>218308</v>
      </c>
      <c r="T1788" s="301">
        <f t="shared" si="27"/>
        <v>15120</v>
      </c>
      <c r="U1788" s="303">
        <v>1951</v>
      </c>
    </row>
    <row r="1789" spans="1:21" x14ac:dyDescent="0.25">
      <c r="A1789" s="300">
        <v>890330867</v>
      </c>
      <c r="B1789" s="65" t="s">
        <v>2454</v>
      </c>
      <c r="C1789" s="65" t="s">
        <v>547</v>
      </c>
      <c r="D1789" s="65" t="s">
        <v>544</v>
      </c>
      <c r="E1789" s="65" t="s">
        <v>520</v>
      </c>
      <c r="F1789" s="65" t="s">
        <v>521</v>
      </c>
      <c r="G1789" s="65" t="s">
        <v>1422</v>
      </c>
      <c r="H1789" s="84">
        <v>1788</v>
      </c>
      <c r="I1789" s="301">
        <v>14997574</v>
      </c>
      <c r="J1789" s="302">
        <v>1808.5</v>
      </c>
      <c r="K1789" s="301">
        <v>5050402</v>
      </c>
      <c r="L1789" s="302">
        <v>1283</v>
      </c>
      <c r="M1789" s="301">
        <v>36648134</v>
      </c>
      <c r="N1789" s="302">
        <v>339</v>
      </c>
      <c r="O1789" s="301">
        <v>36648134</v>
      </c>
      <c r="P1789" s="302">
        <v>1603</v>
      </c>
      <c r="Q1789" s="301">
        <v>1734654</v>
      </c>
      <c r="R1789" s="302">
        <v>6015</v>
      </c>
      <c r="S1789" s="301">
        <v>152951</v>
      </c>
      <c r="T1789" s="301">
        <f t="shared" si="27"/>
        <v>12836.5</v>
      </c>
      <c r="U1789" s="303">
        <v>1640</v>
      </c>
    </row>
    <row r="1790" spans="1:21" x14ac:dyDescent="0.25">
      <c r="A1790" s="300">
        <v>860528329</v>
      </c>
      <c r="B1790" s="65" t="s">
        <v>2455</v>
      </c>
      <c r="C1790" s="65" t="s">
        <v>511</v>
      </c>
      <c r="D1790" s="65" t="s">
        <v>511</v>
      </c>
      <c r="E1790" s="65" t="s">
        <v>520</v>
      </c>
      <c r="F1790" s="65" t="s">
        <v>521</v>
      </c>
      <c r="G1790" s="65" t="s">
        <v>610</v>
      </c>
      <c r="H1790" s="296">
        <v>1789</v>
      </c>
      <c r="I1790" s="301">
        <v>14972289</v>
      </c>
      <c r="J1790" s="302">
        <v>1350</v>
      </c>
      <c r="K1790" s="301">
        <v>7516297</v>
      </c>
      <c r="L1790" s="302">
        <v>1894</v>
      </c>
      <c r="M1790" s="301">
        <v>24093010</v>
      </c>
      <c r="N1790" s="302">
        <v>1265</v>
      </c>
      <c r="O1790" s="301">
        <v>9283966</v>
      </c>
      <c r="P1790" s="302">
        <v>3156</v>
      </c>
      <c r="Q1790" s="301">
        <v>723870</v>
      </c>
      <c r="R1790" s="302">
        <v>4938</v>
      </c>
      <c r="S1790" s="301">
        <v>215123</v>
      </c>
      <c r="T1790" s="301">
        <f t="shared" si="27"/>
        <v>14392</v>
      </c>
      <c r="U1790" s="303">
        <v>1864</v>
      </c>
    </row>
    <row r="1791" spans="1:21" x14ac:dyDescent="0.25">
      <c r="A1791" s="300">
        <v>860065656</v>
      </c>
      <c r="B1791" s="65" t="s">
        <v>2456</v>
      </c>
      <c r="C1791" s="65" t="s">
        <v>511</v>
      </c>
      <c r="D1791" s="65" t="s">
        <v>511</v>
      </c>
      <c r="E1791" s="65" t="s">
        <v>520</v>
      </c>
      <c r="F1791" s="65" t="s">
        <v>521</v>
      </c>
      <c r="G1791" s="65" t="s">
        <v>926</v>
      </c>
      <c r="H1791" s="84">
        <v>1790</v>
      </c>
      <c r="I1791" s="301">
        <v>14965427</v>
      </c>
      <c r="J1791" s="302">
        <v>1156.5</v>
      </c>
      <c r="K1791" s="301">
        <v>9227536</v>
      </c>
      <c r="L1791" s="302">
        <v>1440</v>
      </c>
      <c r="M1791" s="301">
        <v>32915673</v>
      </c>
      <c r="N1791" s="302">
        <v>2306</v>
      </c>
      <c r="O1791" s="301">
        <v>4889390</v>
      </c>
      <c r="P1791" s="302">
        <v>1546</v>
      </c>
      <c r="Q1791" s="301">
        <v>1802353</v>
      </c>
      <c r="R1791" s="302">
        <v>995</v>
      </c>
      <c r="S1791" s="301">
        <v>1970769</v>
      </c>
      <c r="T1791" s="301">
        <f t="shared" si="27"/>
        <v>9233.5</v>
      </c>
      <c r="U1791" s="303">
        <v>1192</v>
      </c>
    </row>
    <row r="1792" spans="1:21" x14ac:dyDescent="0.25">
      <c r="A1792" s="300">
        <v>860520268</v>
      </c>
      <c r="B1792" s="65" t="s">
        <v>2457</v>
      </c>
      <c r="C1792" s="65" t="s">
        <v>511</v>
      </c>
      <c r="D1792" s="65" t="s">
        <v>511</v>
      </c>
      <c r="E1792" s="65" t="s">
        <v>520</v>
      </c>
      <c r="F1792" s="65" t="s">
        <v>521</v>
      </c>
      <c r="G1792" s="65" t="s">
        <v>690</v>
      </c>
      <c r="H1792" s="296">
        <v>1791</v>
      </c>
      <c r="I1792" s="301">
        <v>14928700</v>
      </c>
      <c r="J1792" s="302">
        <v>960</v>
      </c>
      <c r="K1792" s="301">
        <v>11840887</v>
      </c>
      <c r="L1792" s="302">
        <v>3521</v>
      </c>
      <c r="M1792" s="301">
        <v>11759169</v>
      </c>
      <c r="N1792" s="302">
        <v>4128</v>
      </c>
      <c r="O1792" s="301">
        <v>2429753</v>
      </c>
      <c r="P1792" s="302">
        <v>3284</v>
      </c>
      <c r="Q1792" s="301">
        <v>686989</v>
      </c>
      <c r="R1792" s="302">
        <v>5036</v>
      </c>
      <c r="S1792" s="301">
        <v>208951</v>
      </c>
      <c r="T1792" s="301">
        <f t="shared" si="27"/>
        <v>18720</v>
      </c>
      <c r="U1792" s="303">
        <v>2424</v>
      </c>
    </row>
    <row r="1793" spans="1:21" x14ac:dyDescent="0.25">
      <c r="A1793" s="300">
        <v>860066875</v>
      </c>
      <c r="B1793" s="65" t="s">
        <v>2458</v>
      </c>
      <c r="C1793" s="65" t="s">
        <v>511</v>
      </c>
      <c r="D1793" s="65" t="s">
        <v>511</v>
      </c>
      <c r="E1793" s="65" t="s">
        <v>520</v>
      </c>
      <c r="F1793" s="65" t="s">
        <v>521</v>
      </c>
      <c r="G1793" s="65" t="s">
        <v>648</v>
      </c>
      <c r="H1793" s="84">
        <v>1792</v>
      </c>
      <c r="I1793" s="301">
        <v>14896458</v>
      </c>
      <c r="J1793" s="302">
        <v>1046</v>
      </c>
      <c r="K1793" s="301">
        <v>10606031</v>
      </c>
      <c r="L1793" s="302">
        <v>2788</v>
      </c>
      <c r="M1793" s="301">
        <v>15400549</v>
      </c>
      <c r="N1793" s="302">
        <v>2178</v>
      </c>
      <c r="O1793" s="301">
        <v>5192685</v>
      </c>
      <c r="P1793" s="302">
        <v>1328</v>
      </c>
      <c r="Q1793" s="301">
        <v>2151256</v>
      </c>
      <c r="R1793" s="302">
        <v>1743</v>
      </c>
      <c r="S1793" s="301">
        <v>969394</v>
      </c>
      <c r="T1793" s="301">
        <f t="shared" si="27"/>
        <v>10875</v>
      </c>
      <c r="U1793" s="303">
        <v>1390</v>
      </c>
    </row>
    <row r="1794" spans="1:21" x14ac:dyDescent="0.25">
      <c r="A1794" s="300">
        <v>890926933</v>
      </c>
      <c r="B1794" s="65" t="s">
        <v>2459</v>
      </c>
      <c r="C1794" s="65" t="s">
        <v>505</v>
      </c>
      <c r="D1794" s="65" t="s">
        <v>506</v>
      </c>
      <c r="E1794" s="65" t="s">
        <v>520</v>
      </c>
      <c r="F1794" s="65" t="s">
        <v>521</v>
      </c>
      <c r="G1794" s="65" t="s">
        <v>564</v>
      </c>
      <c r="H1794" s="296">
        <v>1793</v>
      </c>
      <c r="I1794" s="301">
        <v>14882554</v>
      </c>
      <c r="J1794" s="302">
        <v>1126</v>
      </c>
      <c r="K1794" s="301">
        <v>9535217</v>
      </c>
      <c r="L1794" s="302">
        <v>1477</v>
      </c>
      <c r="M1794" s="301">
        <v>31818360</v>
      </c>
      <c r="N1794" s="302">
        <v>2658</v>
      </c>
      <c r="O1794" s="301">
        <v>4139041</v>
      </c>
      <c r="P1794" s="302">
        <v>4391</v>
      </c>
      <c r="Q1794" s="301">
        <v>456044</v>
      </c>
      <c r="R1794" s="302">
        <v>3207</v>
      </c>
      <c r="S1794" s="301">
        <v>416947</v>
      </c>
      <c r="T1794" s="301">
        <f t="shared" ref="T1794:T1857" si="28">SUM(H1794+J1794+L1794+N1794+P1794+R1794)</f>
        <v>14652</v>
      </c>
      <c r="U1794" s="303">
        <v>1891</v>
      </c>
    </row>
    <row r="1795" spans="1:21" x14ac:dyDescent="0.25">
      <c r="A1795" s="300">
        <v>832004517</v>
      </c>
      <c r="B1795" s="65" t="s">
        <v>2460</v>
      </c>
      <c r="C1795" s="65" t="s">
        <v>511</v>
      </c>
      <c r="D1795" s="65" t="s">
        <v>511</v>
      </c>
      <c r="E1795" s="65" t="s">
        <v>520</v>
      </c>
      <c r="F1795" s="65" t="s">
        <v>521</v>
      </c>
      <c r="G1795" s="65" t="s">
        <v>556</v>
      </c>
      <c r="H1795" s="84">
        <v>1794</v>
      </c>
      <c r="I1795" s="301">
        <v>14840592</v>
      </c>
      <c r="J1795" s="302">
        <v>1496.5</v>
      </c>
      <c r="K1795" s="301">
        <v>6501707</v>
      </c>
      <c r="L1795" s="302">
        <v>2284</v>
      </c>
      <c r="M1795" s="301">
        <v>19294496</v>
      </c>
      <c r="N1795" s="302">
        <v>1876</v>
      </c>
      <c r="O1795" s="301">
        <v>6231822</v>
      </c>
      <c r="P1795" s="302">
        <v>6313</v>
      </c>
      <c r="Q1795" s="301">
        <v>252370</v>
      </c>
      <c r="R1795" s="302">
        <v>4902</v>
      </c>
      <c r="S1795" s="301">
        <v>217655</v>
      </c>
      <c r="T1795" s="301">
        <f t="shared" si="28"/>
        <v>18665.5</v>
      </c>
      <c r="U1795" s="303">
        <v>2417</v>
      </c>
    </row>
    <row r="1796" spans="1:21" x14ac:dyDescent="0.25">
      <c r="A1796" s="300">
        <v>800122420</v>
      </c>
      <c r="B1796" s="65" t="s">
        <v>2461</v>
      </c>
      <c r="C1796" s="65" t="s">
        <v>1561</v>
      </c>
      <c r="D1796" s="65" t="s">
        <v>781</v>
      </c>
      <c r="E1796" s="65" t="s">
        <v>520</v>
      </c>
      <c r="F1796" s="65" t="s">
        <v>521</v>
      </c>
      <c r="G1796" s="65" t="s">
        <v>694</v>
      </c>
      <c r="H1796" s="296">
        <v>1795</v>
      </c>
      <c r="I1796" s="301">
        <v>14788551</v>
      </c>
      <c r="J1796" s="302">
        <v>1557</v>
      </c>
      <c r="K1796" s="301">
        <v>6147590</v>
      </c>
      <c r="L1796" s="302">
        <v>1207</v>
      </c>
      <c r="M1796" s="301">
        <v>39302568</v>
      </c>
      <c r="N1796" s="302">
        <v>1740</v>
      </c>
      <c r="O1796" s="301">
        <v>6803852</v>
      </c>
      <c r="P1796" s="302">
        <v>812</v>
      </c>
      <c r="Q1796" s="301">
        <v>3916852</v>
      </c>
      <c r="R1796" s="302">
        <v>940</v>
      </c>
      <c r="S1796" s="301">
        <v>2138025</v>
      </c>
      <c r="T1796" s="301">
        <f t="shared" si="28"/>
        <v>8051</v>
      </c>
      <c r="U1796" s="303">
        <v>1042</v>
      </c>
    </row>
    <row r="1797" spans="1:21" x14ac:dyDescent="0.25">
      <c r="A1797" s="300">
        <v>860050753</v>
      </c>
      <c r="B1797" s="65" t="s">
        <v>2462</v>
      </c>
      <c r="C1797" s="65" t="s">
        <v>511</v>
      </c>
      <c r="D1797" s="65" t="s">
        <v>511</v>
      </c>
      <c r="E1797" s="65" t="s">
        <v>520</v>
      </c>
      <c r="F1797" s="65" t="s">
        <v>521</v>
      </c>
      <c r="G1797" s="65" t="s">
        <v>610</v>
      </c>
      <c r="H1797" s="84">
        <v>1796</v>
      </c>
      <c r="I1797" s="301">
        <v>14778571</v>
      </c>
      <c r="J1797" s="302">
        <v>2890.5</v>
      </c>
      <c r="K1797" s="301">
        <v>2560747</v>
      </c>
      <c r="L1797" s="302">
        <v>1397</v>
      </c>
      <c r="M1797" s="301">
        <v>33920020</v>
      </c>
      <c r="N1797" s="302">
        <v>1187</v>
      </c>
      <c r="O1797" s="301">
        <v>9884497</v>
      </c>
      <c r="P1797" s="302">
        <v>1073</v>
      </c>
      <c r="Q1797" s="301">
        <v>2768085</v>
      </c>
      <c r="R1797" s="302">
        <v>4108</v>
      </c>
      <c r="S1797" s="301">
        <v>285920</v>
      </c>
      <c r="T1797" s="301">
        <f t="shared" si="28"/>
        <v>12451.5</v>
      </c>
      <c r="U1797" s="303">
        <v>1602</v>
      </c>
    </row>
    <row r="1798" spans="1:21" x14ac:dyDescent="0.25">
      <c r="A1798" s="300">
        <v>860010268</v>
      </c>
      <c r="B1798" s="65" t="s">
        <v>2463</v>
      </c>
      <c r="C1798" s="65" t="s">
        <v>511</v>
      </c>
      <c r="D1798" s="65" t="s">
        <v>511</v>
      </c>
      <c r="E1798" s="65" t="s">
        <v>520</v>
      </c>
      <c r="F1798" s="65" t="s">
        <v>521</v>
      </c>
      <c r="G1798" s="65" t="s">
        <v>564</v>
      </c>
      <c r="H1798" s="296">
        <v>1797</v>
      </c>
      <c r="I1798" s="301">
        <v>14777890</v>
      </c>
      <c r="J1798" s="302">
        <v>845.5</v>
      </c>
      <c r="K1798" s="301">
        <v>13880273</v>
      </c>
      <c r="L1798" s="302">
        <v>3333</v>
      </c>
      <c r="M1798" s="301">
        <v>12542867</v>
      </c>
      <c r="N1798" s="302">
        <v>2464</v>
      </c>
      <c r="O1798" s="301">
        <v>4555528</v>
      </c>
      <c r="P1798" s="302">
        <v>2295</v>
      </c>
      <c r="Q1798" s="301">
        <v>1119549</v>
      </c>
      <c r="R1798" s="302">
        <v>3683</v>
      </c>
      <c r="S1798" s="301">
        <v>336673</v>
      </c>
      <c r="T1798" s="301">
        <f t="shared" si="28"/>
        <v>14417.5</v>
      </c>
      <c r="U1798" s="303">
        <v>1866</v>
      </c>
    </row>
    <row r="1799" spans="1:21" x14ac:dyDescent="0.25">
      <c r="A1799" s="300">
        <v>805007674</v>
      </c>
      <c r="B1799" s="65" t="s">
        <v>2464</v>
      </c>
      <c r="C1799" s="65" t="s">
        <v>547</v>
      </c>
      <c r="D1799" s="65" t="s">
        <v>544</v>
      </c>
      <c r="E1799" s="65" t="s">
        <v>520</v>
      </c>
      <c r="F1799" s="65" t="s">
        <v>521</v>
      </c>
      <c r="G1799" s="65" t="s">
        <v>668</v>
      </c>
      <c r="H1799" s="84">
        <v>1798</v>
      </c>
      <c r="I1799" s="301">
        <v>14774669</v>
      </c>
      <c r="J1799" s="302">
        <v>1999</v>
      </c>
      <c r="K1799" s="301">
        <v>4346278</v>
      </c>
      <c r="L1799" s="302">
        <v>2311</v>
      </c>
      <c r="M1799" s="301">
        <v>19032482</v>
      </c>
      <c r="N1799" s="302">
        <v>4023</v>
      </c>
      <c r="O1799" s="301">
        <v>2508251</v>
      </c>
      <c r="P1799" s="302">
        <v>4160</v>
      </c>
      <c r="Q1799" s="301">
        <v>493766</v>
      </c>
      <c r="R1799" s="302">
        <v>2900</v>
      </c>
      <c r="S1799" s="301">
        <v>478604</v>
      </c>
      <c r="T1799" s="301">
        <f t="shared" si="28"/>
        <v>17191</v>
      </c>
      <c r="U1799" s="303">
        <v>2222</v>
      </c>
    </row>
    <row r="1800" spans="1:21" x14ac:dyDescent="0.25">
      <c r="A1800" s="300">
        <v>860530855</v>
      </c>
      <c r="B1800" s="65" t="s">
        <v>2465</v>
      </c>
      <c r="C1800" s="65" t="s">
        <v>511</v>
      </c>
      <c r="D1800" s="65" t="s">
        <v>511</v>
      </c>
      <c r="E1800" s="65" t="s">
        <v>520</v>
      </c>
      <c r="F1800" s="65" t="s">
        <v>521</v>
      </c>
      <c r="G1800" s="65" t="s">
        <v>618</v>
      </c>
      <c r="H1800" s="296">
        <v>1799</v>
      </c>
      <c r="I1800" s="301">
        <v>14765936</v>
      </c>
      <c r="J1800" s="302">
        <v>1797</v>
      </c>
      <c r="K1800" s="301">
        <v>5099474</v>
      </c>
      <c r="L1800" s="302">
        <v>2848</v>
      </c>
      <c r="M1800" s="301">
        <v>15009192</v>
      </c>
      <c r="N1800" s="302">
        <v>3463</v>
      </c>
      <c r="O1800" s="301">
        <v>2991685</v>
      </c>
      <c r="P1800" s="302">
        <v>1559</v>
      </c>
      <c r="Q1800" s="301">
        <v>1785757</v>
      </c>
      <c r="R1800" s="302">
        <v>3135</v>
      </c>
      <c r="S1800" s="301">
        <v>430911</v>
      </c>
      <c r="T1800" s="301">
        <f t="shared" si="28"/>
        <v>14601</v>
      </c>
      <c r="U1800" s="303">
        <v>1882</v>
      </c>
    </row>
    <row r="1801" spans="1:21" x14ac:dyDescent="0.25">
      <c r="A1801" s="300">
        <v>800085480</v>
      </c>
      <c r="B1801" s="65" t="s">
        <v>2466</v>
      </c>
      <c r="C1801" s="65" t="s">
        <v>511</v>
      </c>
      <c r="D1801" s="65" t="s">
        <v>511</v>
      </c>
      <c r="E1801" s="65" t="s">
        <v>520</v>
      </c>
      <c r="F1801" s="65" t="s">
        <v>521</v>
      </c>
      <c r="G1801" s="65" t="s">
        <v>766</v>
      </c>
      <c r="H1801" s="84">
        <v>1800</v>
      </c>
      <c r="I1801" s="301">
        <v>14765408</v>
      </c>
      <c r="J1801" s="302">
        <v>2162</v>
      </c>
      <c r="K1801" s="301">
        <v>3880312</v>
      </c>
      <c r="L1801" s="302">
        <v>2642</v>
      </c>
      <c r="M1801" s="301">
        <v>16464165</v>
      </c>
      <c r="N1801" s="302">
        <v>2692</v>
      </c>
      <c r="O1801" s="301">
        <v>4083156</v>
      </c>
      <c r="P1801" s="302">
        <v>1784</v>
      </c>
      <c r="Q1801" s="301">
        <v>1525148</v>
      </c>
      <c r="R1801" s="302">
        <v>2208</v>
      </c>
      <c r="S1801" s="301">
        <v>697296</v>
      </c>
      <c r="T1801" s="301">
        <f t="shared" si="28"/>
        <v>13288</v>
      </c>
      <c r="U1801" s="303">
        <v>1695</v>
      </c>
    </row>
    <row r="1802" spans="1:21" x14ac:dyDescent="0.25">
      <c r="A1802" s="300">
        <v>811000831</v>
      </c>
      <c r="B1802" s="65" t="s">
        <v>2467</v>
      </c>
      <c r="C1802" s="65" t="s">
        <v>580</v>
      </c>
      <c r="D1802" s="65" t="s">
        <v>506</v>
      </c>
      <c r="E1802" s="65" t="s">
        <v>520</v>
      </c>
      <c r="F1802" s="65" t="s">
        <v>521</v>
      </c>
      <c r="G1802" s="65" t="s">
        <v>648</v>
      </c>
      <c r="H1802" s="296">
        <v>1801</v>
      </c>
      <c r="I1802" s="301">
        <v>14762895</v>
      </c>
      <c r="J1802" s="302">
        <v>1446</v>
      </c>
      <c r="K1802" s="301">
        <v>6822024</v>
      </c>
      <c r="L1802" s="302">
        <v>2394</v>
      </c>
      <c r="M1802" s="301">
        <v>18407593</v>
      </c>
      <c r="N1802" s="302">
        <v>2098</v>
      </c>
      <c r="O1802" s="301">
        <v>5469214</v>
      </c>
      <c r="P1802" s="302">
        <v>1990</v>
      </c>
      <c r="Q1802" s="301">
        <v>1349942</v>
      </c>
      <c r="R1802" s="302">
        <v>1773</v>
      </c>
      <c r="S1802" s="301">
        <v>944087</v>
      </c>
      <c r="T1802" s="301">
        <f t="shared" si="28"/>
        <v>11502</v>
      </c>
      <c r="U1802" s="303">
        <v>1479</v>
      </c>
    </row>
    <row r="1803" spans="1:21" x14ac:dyDescent="0.25">
      <c r="A1803" s="300">
        <v>860503283</v>
      </c>
      <c r="B1803" s="65" t="s">
        <v>2468</v>
      </c>
      <c r="C1803" s="65" t="s">
        <v>511</v>
      </c>
      <c r="D1803" s="65" t="s">
        <v>511</v>
      </c>
      <c r="E1803" s="65" t="s">
        <v>520</v>
      </c>
      <c r="F1803" s="65" t="s">
        <v>521</v>
      </c>
      <c r="G1803" s="65" t="s">
        <v>564</v>
      </c>
      <c r="H1803" s="84">
        <v>1802</v>
      </c>
      <c r="I1803" s="301">
        <v>14755468</v>
      </c>
      <c r="J1803" s="302">
        <v>1384.5</v>
      </c>
      <c r="K1803" s="301">
        <v>7283955</v>
      </c>
      <c r="L1803" s="302">
        <v>1957</v>
      </c>
      <c r="M1803" s="301">
        <v>23332251</v>
      </c>
      <c r="N1803" s="302">
        <v>1681</v>
      </c>
      <c r="O1803" s="301">
        <v>7055673</v>
      </c>
      <c r="P1803" s="302">
        <v>1718</v>
      </c>
      <c r="Q1803" s="301">
        <v>1597599</v>
      </c>
      <c r="R1803" s="302">
        <v>3106</v>
      </c>
      <c r="S1803" s="301">
        <v>437921</v>
      </c>
      <c r="T1803" s="301">
        <f t="shared" si="28"/>
        <v>11648.5</v>
      </c>
      <c r="U1803" s="303">
        <v>1500</v>
      </c>
    </row>
    <row r="1804" spans="1:21" x14ac:dyDescent="0.25">
      <c r="A1804" s="300">
        <v>890304345</v>
      </c>
      <c r="B1804" s="65" t="s">
        <v>2469</v>
      </c>
      <c r="C1804" s="65" t="s">
        <v>547</v>
      </c>
      <c r="D1804" s="65" t="s">
        <v>544</v>
      </c>
      <c r="E1804" s="65" t="s">
        <v>520</v>
      </c>
      <c r="F1804" s="65" t="s">
        <v>521</v>
      </c>
      <c r="G1804" s="65" t="s">
        <v>564</v>
      </c>
      <c r="H1804" s="296">
        <v>1803</v>
      </c>
      <c r="I1804" s="301">
        <v>14673852</v>
      </c>
      <c r="J1804" s="302">
        <v>1950</v>
      </c>
      <c r="K1804" s="301">
        <v>4502871</v>
      </c>
      <c r="L1804" s="302">
        <v>1426</v>
      </c>
      <c r="M1804" s="301">
        <v>33246383</v>
      </c>
      <c r="N1804" s="302">
        <v>2245</v>
      </c>
      <c r="O1804" s="301">
        <v>5016485</v>
      </c>
      <c r="P1804" s="302">
        <v>4243</v>
      </c>
      <c r="Q1804" s="301">
        <v>481124</v>
      </c>
      <c r="R1804" s="302">
        <v>2479</v>
      </c>
      <c r="S1804" s="301">
        <v>599259</v>
      </c>
      <c r="T1804" s="301">
        <f t="shared" si="28"/>
        <v>14146</v>
      </c>
      <c r="U1804" s="303">
        <v>1832</v>
      </c>
    </row>
    <row r="1805" spans="1:21" x14ac:dyDescent="0.25">
      <c r="A1805" s="300">
        <v>800205150</v>
      </c>
      <c r="B1805" s="65" t="s">
        <v>2470</v>
      </c>
      <c r="C1805" s="65" t="s">
        <v>505</v>
      </c>
      <c r="D1805" s="65" t="s">
        <v>506</v>
      </c>
      <c r="E1805" s="65" t="s">
        <v>520</v>
      </c>
      <c r="F1805" s="65" t="s">
        <v>521</v>
      </c>
      <c r="G1805" s="65" t="s">
        <v>564</v>
      </c>
      <c r="H1805" s="84">
        <v>1804</v>
      </c>
      <c r="I1805" s="301">
        <v>14671184</v>
      </c>
      <c r="J1805" s="302">
        <v>2561</v>
      </c>
      <c r="K1805" s="301">
        <v>2987484</v>
      </c>
      <c r="L1805" s="302">
        <v>3831</v>
      </c>
      <c r="M1805" s="301">
        <v>10525819</v>
      </c>
      <c r="N1805" s="302">
        <v>4277</v>
      </c>
      <c r="O1805" s="301">
        <v>2325939</v>
      </c>
      <c r="P1805" s="302">
        <v>2695</v>
      </c>
      <c r="Q1805" s="301">
        <v>902240</v>
      </c>
      <c r="R1805" s="302">
        <v>5861</v>
      </c>
      <c r="S1805" s="301">
        <v>160414</v>
      </c>
      <c r="T1805" s="301">
        <f t="shared" si="28"/>
        <v>21029</v>
      </c>
      <c r="U1805" s="303">
        <v>2726</v>
      </c>
    </row>
    <row r="1806" spans="1:21" x14ac:dyDescent="0.25">
      <c r="A1806" s="300">
        <v>860015732</v>
      </c>
      <c r="B1806" s="65" t="s">
        <v>2471</v>
      </c>
      <c r="C1806" s="65" t="s">
        <v>511</v>
      </c>
      <c r="D1806" s="65" t="s">
        <v>511</v>
      </c>
      <c r="E1806" s="65" t="s">
        <v>520</v>
      </c>
      <c r="F1806" s="65" t="s">
        <v>521</v>
      </c>
      <c r="G1806" s="65" t="s">
        <v>517</v>
      </c>
      <c r="H1806" s="296">
        <v>1805</v>
      </c>
      <c r="I1806" s="301">
        <v>14660919</v>
      </c>
      <c r="J1806" s="302">
        <v>974.5</v>
      </c>
      <c r="K1806" s="301">
        <v>11633791</v>
      </c>
      <c r="L1806" s="302">
        <v>3678</v>
      </c>
      <c r="M1806" s="301">
        <v>11030722</v>
      </c>
      <c r="N1806" s="302">
        <v>1063</v>
      </c>
      <c r="O1806" s="301">
        <v>11030722</v>
      </c>
      <c r="P1806" s="302">
        <v>1450</v>
      </c>
      <c r="Q1806" s="301">
        <v>1945192</v>
      </c>
      <c r="R1806" s="302">
        <v>1893</v>
      </c>
      <c r="S1806" s="301">
        <v>866889</v>
      </c>
      <c r="T1806" s="301">
        <f t="shared" si="28"/>
        <v>10863.5</v>
      </c>
      <c r="U1806" s="303">
        <v>1391</v>
      </c>
    </row>
    <row r="1807" spans="1:21" x14ac:dyDescent="0.25">
      <c r="A1807" s="300">
        <v>830098290</v>
      </c>
      <c r="B1807" s="65" t="s">
        <v>2472</v>
      </c>
      <c r="C1807" s="65" t="s">
        <v>1227</v>
      </c>
      <c r="D1807" s="65" t="s">
        <v>552</v>
      </c>
      <c r="E1807" s="65" t="s">
        <v>520</v>
      </c>
      <c r="F1807" s="65" t="s">
        <v>521</v>
      </c>
      <c r="G1807" s="65" t="s">
        <v>522</v>
      </c>
      <c r="H1807" s="84">
        <v>1806</v>
      </c>
      <c r="I1807" s="301">
        <v>14659968</v>
      </c>
      <c r="J1807" s="302">
        <v>2611</v>
      </c>
      <c r="K1807" s="301">
        <v>2934063</v>
      </c>
      <c r="L1807" s="302">
        <v>1695</v>
      </c>
      <c r="M1807" s="301">
        <v>27300412</v>
      </c>
      <c r="N1807" s="302">
        <v>4126</v>
      </c>
      <c r="O1807" s="301">
        <v>2430245</v>
      </c>
      <c r="P1807" s="302">
        <v>1850</v>
      </c>
      <c r="Q1807" s="301">
        <v>1466945</v>
      </c>
      <c r="R1807" s="302">
        <v>1630</v>
      </c>
      <c r="S1807" s="301">
        <v>1054863</v>
      </c>
      <c r="T1807" s="301">
        <f t="shared" si="28"/>
        <v>13718</v>
      </c>
      <c r="U1807" s="303">
        <v>1768</v>
      </c>
    </row>
    <row r="1808" spans="1:21" x14ac:dyDescent="0.25">
      <c r="A1808" s="300">
        <v>800060314</v>
      </c>
      <c r="B1808" s="65" t="s">
        <v>2473</v>
      </c>
      <c r="C1808" s="65" t="s">
        <v>511</v>
      </c>
      <c r="D1808" s="65" t="s">
        <v>511</v>
      </c>
      <c r="E1808" s="65" t="s">
        <v>520</v>
      </c>
      <c r="F1808" s="65" t="s">
        <v>521</v>
      </c>
      <c r="G1808" s="65" t="s">
        <v>690</v>
      </c>
      <c r="H1808" s="296">
        <v>1807</v>
      </c>
      <c r="I1808" s="301">
        <v>14650782</v>
      </c>
      <c r="J1808" s="302">
        <v>1062</v>
      </c>
      <c r="K1808" s="301">
        <v>10388411</v>
      </c>
      <c r="L1808" s="302">
        <v>2572</v>
      </c>
      <c r="M1808" s="301">
        <v>17000503</v>
      </c>
      <c r="N1808" s="302">
        <v>1686</v>
      </c>
      <c r="O1808" s="301">
        <v>7035576</v>
      </c>
      <c r="P1808" s="302">
        <v>837</v>
      </c>
      <c r="Q1808" s="301">
        <v>3726485</v>
      </c>
      <c r="R1808" s="302">
        <v>852</v>
      </c>
      <c r="S1808" s="301">
        <v>2472622</v>
      </c>
      <c r="T1808" s="301">
        <f t="shared" si="28"/>
        <v>8816</v>
      </c>
      <c r="U1808" s="303">
        <v>1137</v>
      </c>
    </row>
    <row r="1809" spans="1:21" x14ac:dyDescent="0.25">
      <c r="A1809" s="300">
        <v>860037037</v>
      </c>
      <c r="B1809" s="65" t="s">
        <v>2474</v>
      </c>
      <c r="C1809" s="65" t="s">
        <v>511</v>
      </c>
      <c r="D1809" s="65" t="s">
        <v>511</v>
      </c>
      <c r="E1809" s="65" t="s">
        <v>520</v>
      </c>
      <c r="F1809" s="65" t="s">
        <v>521</v>
      </c>
      <c r="G1809" s="65" t="s">
        <v>993</v>
      </c>
      <c r="H1809" s="84">
        <v>1808</v>
      </c>
      <c r="I1809" s="301">
        <v>14638646</v>
      </c>
      <c r="J1809" s="302">
        <v>1099</v>
      </c>
      <c r="K1809" s="301">
        <v>9845765</v>
      </c>
      <c r="L1809" s="302">
        <v>2636</v>
      </c>
      <c r="M1809" s="301">
        <v>16546644</v>
      </c>
      <c r="N1809" s="302">
        <v>1354</v>
      </c>
      <c r="O1809" s="301">
        <v>8703926</v>
      </c>
      <c r="P1809" s="302">
        <v>1335</v>
      </c>
      <c r="Q1809" s="301">
        <v>2132522</v>
      </c>
      <c r="R1809" s="302">
        <v>1230</v>
      </c>
      <c r="S1809" s="301">
        <v>1532368</v>
      </c>
      <c r="T1809" s="301">
        <f t="shared" si="28"/>
        <v>9462</v>
      </c>
      <c r="U1809" s="303">
        <v>1222</v>
      </c>
    </row>
    <row r="1810" spans="1:21" x14ac:dyDescent="0.25">
      <c r="A1810" s="300">
        <v>830061638</v>
      </c>
      <c r="B1810" s="65" t="s">
        <v>2475</v>
      </c>
      <c r="C1810" s="65" t="s">
        <v>511</v>
      </c>
      <c r="D1810" s="65" t="s">
        <v>511</v>
      </c>
      <c r="E1810" s="65" t="s">
        <v>520</v>
      </c>
      <c r="F1810" s="65" t="s">
        <v>521</v>
      </c>
      <c r="G1810" s="65" t="s">
        <v>509</v>
      </c>
      <c r="H1810" s="296">
        <v>1809</v>
      </c>
      <c r="I1810" s="301">
        <v>14630479</v>
      </c>
      <c r="J1810" s="302">
        <v>1009</v>
      </c>
      <c r="K1810" s="301">
        <v>11111057</v>
      </c>
      <c r="L1810" s="302">
        <v>9945</v>
      </c>
      <c r="M1810" s="301">
        <v>2268847</v>
      </c>
      <c r="N1810" s="302">
        <v>4369</v>
      </c>
      <c r="O1810" s="301">
        <v>2268847</v>
      </c>
      <c r="P1810" s="302">
        <v>1652</v>
      </c>
      <c r="Q1810" s="301">
        <v>1666912</v>
      </c>
      <c r="R1810" s="302">
        <v>1020</v>
      </c>
      <c r="S1810" s="301">
        <v>1916873</v>
      </c>
      <c r="T1810" s="301">
        <f t="shared" si="28"/>
        <v>19804</v>
      </c>
      <c r="U1810" s="303">
        <v>2557</v>
      </c>
    </row>
    <row r="1811" spans="1:21" x14ac:dyDescent="0.25">
      <c r="A1811" s="300">
        <v>890327323</v>
      </c>
      <c r="B1811" s="65" t="s">
        <v>2476</v>
      </c>
      <c r="C1811" s="65" t="s">
        <v>547</v>
      </c>
      <c r="D1811" s="65" t="s">
        <v>544</v>
      </c>
      <c r="E1811" s="65" t="s">
        <v>520</v>
      </c>
      <c r="F1811" s="65" t="s">
        <v>521</v>
      </c>
      <c r="G1811" s="65" t="s">
        <v>564</v>
      </c>
      <c r="H1811" s="84">
        <v>1810</v>
      </c>
      <c r="I1811" s="301">
        <v>14606636</v>
      </c>
      <c r="J1811" s="302">
        <v>952</v>
      </c>
      <c r="K1811" s="301">
        <v>11947061</v>
      </c>
      <c r="L1811" s="302">
        <v>4324</v>
      </c>
      <c r="M1811" s="301">
        <v>9070232</v>
      </c>
      <c r="N1811" s="302">
        <v>2145</v>
      </c>
      <c r="O1811" s="301">
        <v>5294443</v>
      </c>
      <c r="P1811" s="302">
        <v>2791</v>
      </c>
      <c r="Q1811" s="301">
        <v>866443</v>
      </c>
      <c r="R1811" s="302">
        <v>1476</v>
      </c>
      <c r="S1811" s="301">
        <v>1204208</v>
      </c>
      <c r="T1811" s="301">
        <f t="shared" si="28"/>
        <v>13498</v>
      </c>
      <c r="U1811" s="303">
        <v>1734</v>
      </c>
    </row>
    <row r="1812" spans="1:21" x14ac:dyDescent="0.25">
      <c r="A1812" s="300">
        <v>860504946</v>
      </c>
      <c r="B1812" s="65" t="s">
        <v>2477</v>
      </c>
      <c r="C1812" s="65" t="s">
        <v>511</v>
      </c>
      <c r="D1812" s="65" t="s">
        <v>511</v>
      </c>
      <c r="E1812" s="65" t="s">
        <v>520</v>
      </c>
      <c r="F1812" s="65" t="s">
        <v>521</v>
      </c>
      <c r="G1812" s="65" t="s">
        <v>512</v>
      </c>
      <c r="H1812" s="296">
        <v>1811</v>
      </c>
      <c r="I1812" s="301">
        <v>14582583</v>
      </c>
      <c r="J1812" s="302">
        <v>926.5</v>
      </c>
      <c r="K1812" s="301">
        <v>12372869</v>
      </c>
      <c r="L1812" s="302">
        <v>2304</v>
      </c>
      <c r="M1812" s="301">
        <v>19093183</v>
      </c>
      <c r="N1812" s="302">
        <v>1360</v>
      </c>
      <c r="O1812" s="301">
        <v>8649503</v>
      </c>
      <c r="P1812" s="302">
        <v>1513</v>
      </c>
      <c r="Q1812" s="301">
        <v>1850070</v>
      </c>
      <c r="R1812" s="302">
        <v>1183</v>
      </c>
      <c r="S1812" s="301">
        <v>1588956</v>
      </c>
      <c r="T1812" s="301">
        <f t="shared" si="28"/>
        <v>9097.5</v>
      </c>
      <c r="U1812" s="303">
        <v>1172</v>
      </c>
    </row>
    <row r="1813" spans="1:21" x14ac:dyDescent="0.25">
      <c r="A1813" s="300">
        <v>800136105</v>
      </c>
      <c r="B1813" s="65" t="s">
        <v>2478</v>
      </c>
      <c r="C1813" s="65" t="s">
        <v>511</v>
      </c>
      <c r="D1813" s="65" t="s">
        <v>511</v>
      </c>
      <c r="E1813" s="65" t="s">
        <v>520</v>
      </c>
      <c r="F1813" s="65" t="s">
        <v>521</v>
      </c>
      <c r="G1813" s="65" t="s">
        <v>624</v>
      </c>
      <c r="H1813" s="84">
        <v>1812</v>
      </c>
      <c r="I1813" s="301">
        <v>14580833</v>
      </c>
      <c r="J1813" s="302">
        <v>1788</v>
      </c>
      <c r="K1813" s="301">
        <v>5123241</v>
      </c>
      <c r="L1813" s="302">
        <v>510</v>
      </c>
      <c r="M1813" s="301">
        <v>91781464</v>
      </c>
      <c r="N1813" s="302">
        <v>2141</v>
      </c>
      <c r="O1813" s="301">
        <v>5303269</v>
      </c>
      <c r="P1813" s="302">
        <v>1231</v>
      </c>
      <c r="Q1813" s="301">
        <v>2330519</v>
      </c>
      <c r="R1813" s="302">
        <v>4730</v>
      </c>
      <c r="S1813" s="301">
        <v>228833</v>
      </c>
      <c r="T1813" s="301">
        <f t="shared" si="28"/>
        <v>12212</v>
      </c>
      <c r="U1813" s="303">
        <v>1576</v>
      </c>
    </row>
    <row r="1814" spans="1:21" x14ac:dyDescent="0.25">
      <c r="A1814" s="300">
        <v>890704089</v>
      </c>
      <c r="B1814" s="65" t="s">
        <v>2479</v>
      </c>
      <c r="C1814" s="65" t="s">
        <v>1017</v>
      </c>
      <c r="D1814" s="65" t="s">
        <v>1018</v>
      </c>
      <c r="E1814" s="65" t="s">
        <v>520</v>
      </c>
      <c r="F1814" s="65" t="s">
        <v>521</v>
      </c>
      <c r="G1814" s="65" t="s">
        <v>656</v>
      </c>
      <c r="H1814" s="296">
        <v>1813</v>
      </c>
      <c r="I1814" s="301">
        <v>14576179</v>
      </c>
      <c r="J1814" s="302">
        <v>1353</v>
      </c>
      <c r="K1814" s="301">
        <v>7492289</v>
      </c>
      <c r="L1814" s="302">
        <v>3497</v>
      </c>
      <c r="M1814" s="301">
        <v>11857110</v>
      </c>
      <c r="N1814" s="302">
        <v>5172</v>
      </c>
      <c r="O1814" s="301">
        <v>1823133</v>
      </c>
      <c r="P1814" s="302">
        <v>3833</v>
      </c>
      <c r="Q1814" s="301">
        <v>556760</v>
      </c>
      <c r="R1814" s="302">
        <v>5214</v>
      </c>
      <c r="S1814" s="301">
        <v>196776</v>
      </c>
      <c r="T1814" s="301">
        <f t="shared" si="28"/>
        <v>20882</v>
      </c>
      <c r="U1814" s="303">
        <v>2705</v>
      </c>
    </row>
    <row r="1815" spans="1:21" x14ac:dyDescent="0.25">
      <c r="A1815" s="300">
        <v>830006901</v>
      </c>
      <c r="B1815" s="65" t="s">
        <v>2480</v>
      </c>
      <c r="C1815" s="65" t="s">
        <v>511</v>
      </c>
      <c r="D1815" s="65" t="s">
        <v>511</v>
      </c>
      <c r="E1815" s="65" t="s">
        <v>520</v>
      </c>
      <c r="F1815" s="65" t="s">
        <v>521</v>
      </c>
      <c r="G1815" s="65" t="s">
        <v>556</v>
      </c>
      <c r="H1815" s="84">
        <v>1814</v>
      </c>
      <c r="I1815" s="301">
        <v>14572485</v>
      </c>
      <c r="J1815" s="302">
        <v>3538.5</v>
      </c>
      <c r="K1815" s="301">
        <v>1875927</v>
      </c>
      <c r="L1815" s="302">
        <v>932</v>
      </c>
      <c r="M1815" s="301">
        <v>51572819</v>
      </c>
      <c r="N1815" s="302">
        <v>2168</v>
      </c>
      <c r="O1815" s="301">
        <v>5223343</v>
      </c>
      <c r="P1815" s="302">
        <v>3057</v>
      </c>
      <c r="Q1815" s="301">
        <v>761956</v>
      </c>
      <c r="R1815" s="302">
        <v>5468</v>
      </c>
      <c r="S1815" s="301">
        <v>182046</v>
      </c>
      <c r="T1815" s="301">
        <f t="shared" si="28"/>
        <v>16977.5</v>
      </c>
      <c r="U1815" s="303">
        <v>2192</v>
      </c>
    </row>
    <row r="1816" spans="1:21" x14ac:dyDescent="0.25">
      <c r="A1816" s="300">
        <v>800005727</v>
      </c>
      <c r="B1816" s="65" t="s">
        <v>2481</v>
      </c>
      <c r="C1816" s="65" t="s">
        <v>585</v>
      </c>
      <c r="D1816" s="65" t="s">
        <v>586</v>
      </c>
      <c r="E1816" s="65" t="s">
        <v>520</v>
      </c>
      <c r="F1816" s="65" t="s">
        <v>521</v>
      </c>
      <c r="G1816" s="65" t="s">
        <v>564</v>
      </c>
      <c r="H1816" s="296">
        <v>1815</v>
      </c>
      <c r="I1816" s="301">
        <v>14570380</v>
      </c>
      <c r="J1816" s="302">
        <v>1211</v>
      </c>
      <c r="K1816" s="301">
        <v>8653600</v>
      </c>
      <c r="L1816" s="302">
        <v>3282</v>
      </c>
      <c r="M1816" s="301">
        <v>12753247</v>
      </c>
      <c r="N1816" s="302">
        <v>2295</v>
      </c>
      <c r="O1816" s="301">
        <v>4906479</v>
      </c>
      <c r="P1816" s="302">
        <v>1293</v>
      </c>
      <c r="Q1816" s="301">
        <v>2215093</v>
      </c>
      <c r="R1816" s="302">
        <v>2138</v>
      </c>
      <c r="S1816" s="301">
        <v>737159</v>
      </c>
      <c r="T1816" s="301">
        <f t="shared" si="28"/>
        <v>12034</v>
      </c>
      <c r="U1816" s="303">
        <v>1555</v>
      </c>
    </row>
    <row r="1817" spans="1:21" x14ac:dyDescent="0.25">
      <c r="A1817" s="300">
        <v>800256176</v>
      </c>
      <c r="B1817" s="65" t="s">
        <v>2482</v>
      </c>
      <c r="C1817" s="65" t="s">
        <v>1683</v>
      </c>
      <c r="D1817" s="65" t="s">
        <v>506</v>
      </c>
      <c r="E1817" s="65" t="s">
        <v>520</v>
      </c>
      <c r="F1817" s="65" t="s">
        <v>521</v>
      </c>
      <c r="G1817" s="65" t="s">
        <v>525</v>
      </c>
      <c r="H1817" s="84">
        <v>1816</v>
      </c>
      <c r="I1817" s="301">
        <v>14564202</v>
      </c>
      <c r="J1817" s="302">
        <v>973.5</v>
      </c>
      <c r="K1817" s="301">
        <v>11644098</v>
      </c>
      <c r="L1817" s="302">
        <v>2462</v>
      </c>
      <c r="M1817" s="301">
        <v>17836681</v>
      </c>
      <c r="N1817" s="302">
        <v>3111</v>
      </c>
      <c r="O1817" s="301">
        <v>3410624</v>
      </c>
      <c r="P1817" s="302">
        <v>943</v>
      </c>
      <c r="Q1817" s="301">
        <v>3206779</v>
      </c>
      <c r="R1817" s="302">
        <v>1010</v>
      </c>
      <c r="S1817" s="301">
        <v>1931586</v>
      </c>
      <c r="T1817" s="301">
        <f t="shared" si="28"/>
        <v>10315.5</v>
      </c>
      <c r="U1817" s="303">
        <v>1325</v>
      </c>
    </row>
    <row r="1818" spans="1:21" x14ac:dyDescent="0.25">
      <c r="A1818" s="300">
        <v>800203517</v>
      </c>
      <c r="B1818" s="65" t="s">
        <v>2483</v>
      </c>
      <c r="C1818" s="65" t="s">
        <v>612</v>
      </c>
      <c r="D1818" s="65" t="s">
        <v>544</v>
      </c>
      <c r="E1818" s="65" t="s">
        <v>520</v>
      </c>
      <c r="F1818" s="65" t="s">
        <v>521</v>
      </c>
      <c r="G1818" s="65" t="s">
        <v>545</v>
      </c>
      <c r="H1818" s="296">
        <v>1817</v>
      </c>
      <c r="I1818" s="301">
        <v>14554062</v>
      </c>
      <c r="J1818" s="302">
        <v>1696.5</v>
      </c>
      <c r="K1818" s="301">
        <v>5519486</v>
      </c>
      <c r="L1818" s="302">
        <v>4166</v>
      </c>
      <c r="M1818" s="301">
        <v>9525814</v>
      </c>
      <c r="N1818" s="302">
        <v>6343</v>
      </c>
      <c r="O1818" s="301">
        <v>1390356</v>
      </c>
      <c r="P1818" s="302">
        <v>4881</v>
      </c>
      <c r="Q1818" s="301">
        <v>391812</v>
      </c>
      <c r="R1818" s="302">
        <v>3850</v>
      </c>
      <c r="S1818" s="301">
        <v>316303</v>
      </c>
      <c r="T1818" s="301">
        <f t="shared" si="28"/>
        <v>22753.5</v>
      </c>
      <c r="U1818" s="303">
        <v>2982</v>
      </c>
    </row>
    <row r="1819" spans="1:21" x14ac:dyDescent="0.25">
      <c r="A1819" s="300">
        <v>860069284</v>
      </c>
      <c r="B1819" s="65" t="s">
        <v>2484</v>
      </c>
      <c r="C1819" s="65" t="s">
        <v>511</v>
      </c>
      <c r="D1819" s="65" t="s">
        <v>511</v>
      </c>
      <c r="E1819" s="65" t="s">
        <v>520</v>
      </c>
      <c r="F1819" s="65" t="s">
        <v>521</v>
      </c>
      <c r="G1819" s="65" t="s">
        <v>564</v>
      </c>
      <c r="H1819" s="84">
        <v>1818</v>
      </c>
      <c r="I1819" s="301">
        <v>14553880</v>
      </c>
      <c r="J1819" s="302">
        <v>2137.5</v>
      </c>
      <c r="K1819" s="301">
        <v>3932934</v>
      </c>
      <c r="L1819" s="302">
        <v>1624</v>
      </c>
      <c r="M1819" s="301">
        <v>28520106</v>
      </c>
      <c r="N1819" s="302">
        <v>1610</v>
      </c>
      <c r="O1819" s="301">
        <v>7337069</v>
      </c>
      <c r="P1819" s="302">
        <v>4711</v>
      </c>
      <c r="Q1819" s="301">
        <v>410585</v>
      </c>
      <c r="R1819" s="302">
        <v>6717</v>
      </c>
      <c r="S1819" s="301">
        <v>123309</v>
      </c>
      <c r="T1819" s="301">
        <f t="shared" si="28"/>
        <v>18617.5</v>
      </c>
      <c r="U1819" s="303">
        <v>2414</v>
      </c>
    </row>
    <row r="1820" spans="1:21" x14ac:dyDescent="0.25">
      <c r="A1820" s="300">
        <v>800004800</v>
      </c>
      <c r="B1820" s="65" t="s">
        <v>2485</v>
      </c>
      <c r="C1820" s="65" t="s">
        <v>505</v>
      </c>
      <c r="D1820" s="65" t="s">
        <v>506</v>
      </c>
      <c r="E1820" s="65" t="s">
        <v>520</v>
      </c>
      <c r="F1820" s="65" t="s">
        <v>521</v>
      </c>
      <c r="G1820" s="65" t="s">
        <v>556</v>
      </c>
      <c r="H1820" s="296">
        <v>1819</v>
      </c>
      <c r="I1820" s="301">
        <v>14546629</v>
      </c>
      <c r="J1820" s="302">
        <v>2200</v>
      </c>
      <c r="K1820" s="301">
        <v>3760818</v>
      </c>
      <c r="L1820" s="302">
        <v>1292</v>
      </c>
      <c r="M1820" s="301">
        <v>36449178</v>
      </c>
      <c r="N1820" s="302">
        <v>1611</v>
      </c>
      <c r="O1820" s="301">
        <v>7336844</v>
      </c>
      <c r="P1820" s="302">
        <v>9237</v>
      </c>
      <c r="Q1820" s="301">
        <v>111735</v>
      </c>
      <c r="R1820" s="302">
        <v>2703</v>
      </c>
      <c r="S1820" s="301">
        <v>529246</v>
      </c>
      <c r="T1820" s="301">
        <f t="shared" si="28"/>
        <v>18862</v>
      </c>
      <c r="U1820" s="303">
        <v>2442</v>
      </c>
    </row>
    <row r="1821" spans="1:21" x14ac:dyDescent="0.25">
      <c r="A1821" s="300">
        <v>817000724</v>
      </c>
      <c r="B1821" s="65" t="s">
        <v>2486</v>
      </c>
      <c r="C1821" s="65" t="s">
        <v>1973</v>
      </c>
      <c r="D1821" s="65" t="s">
        <v>714</v>
      </c>
      <c r="E1821" s="65" t="s">
        <v>520</v>
      </c>
      <c r="F1821" s="65" t="s">
        <v>521</v>
      </c>
      <c r="G1821" s="65" t="s">
        <v>675</v>
      </c>
      <c r="H1821" s="84">
        <v>1820</v>
      </c>
      <c r="I1821" s="301">
        <v>14541932</v>
      </c>
      <c r="J1821" s="302">
        <v>1073.5</v>
      </c>
      <c r="K1821" s="301">
        <v>10232623</v>
      </c>
      <c r="L1821" s="302">
        <v>2236</v>
      </c>
      <c r="M1821" s="301">
        <v>19741833</v>
      </c>
      <c r="N1821" s="302">
        <v>2477</v>
      </c>
      <c r="O1821" s="301">
        <v>4525620</v>
      </c>
      <c r="P1821" s="302">
        <v>1077</v>
      </c>
      <c r="Q1821" s="301">
        <v>2754777</v>
      </c>
      <c r="R1821" s="302">
        <v>948</v>
      </c>
      <c r="S1821" s="301">
        <v>2103548</v>
      </c>
      <c r="T1821" s="301">
        <f t="shared" si="28"/>
        <v>9631.5</v>
      </c>
      <c r="U1821" s="303">
        <v>1246</v>
      </c>
    </row>
    <row r="1822" spans="1:21" x14ac:dyDescent="0.25">
      <c r="A1822" s="300">
        <v>890212357</v>
      </c>
      <c r="B1822" s="65" t="s">
        <v>2487</v>
      </c>
      <c r="C1822" s="65" t="s">
        <v>732</v>
      </c>
      <c r="D1822" s="65" t="s">
        <v>733</v>
      </c>
      <c r="E1822" s="65" t="s">
        <v>520</v>
      </c>
      <c r="F1822" s="65" t="s">
        <v>521</v>
      </c>
      <c r="G1822" s="65" t="s">
        <v>656</v>
      </c>
      <c r="H1822" s="296">
        <v>1821</v>
      </c>
      <c r="I1822" s="301">
        <v>14532404</v>
      </c>
      <c r="J1822" s="302">
        <v>826</v>
      </c>
      <c r="K1822" s="301">
        <v>14268593</v>
      </c>
      <c r="L1822" s="302">
        <v>9373</v>
      </c>
      <c r="M1822" s="301">
        <v>2573092</v>
      </c>
      <c r="N1822" s="302">
        <v>4033</v>
      </c>
      <c r="O1822" s="301">
        <v>2503330</v>
      </c>
      <c r="P1822" s="302">
        <v>3471</v>
      </c>
      <c r="Q1822" s="301">
        <v>634692</v>
      </c>
      <c r="R1822" s="302">
        <v>1714</v>
      </c>
      <c r="S1822" s="301">
        <v>989445</v>
      </c>
      <c r="T1822" s="301">
        <f t="shared" si="28"/>
        <v>21238</v>
      </c>
      <c r="U1822" s="303">
        <v>2750</v>
      </c>
    </row>
    <row r="1823" spans="1:21" x14ac:dyDescent="0.25">
      <c r="A1823" s="300">
        <v>811005628</v>
      </c>
      <c r="B1823" s="65" t="s">
        <v>2488</v>
      </c>
      <c r="C1823" s="65" t="s">
        <v>505</v>
      </c>
      <c r="D1823" s="65" t="s">
        <v>506</v>
      </c>
      <c r="E1823" s="65" t="s">
        <v>520</v>
      </c>
      <c r="F1823" s="65" t="s">
        <v>521</v>
      </c>
      <c r="G1823" s="65" t="s">
        <v>528</v>
      </c>
      <c r="H1823" s="84">
        <v>1822</v>
      </c>
      <c r="I1823" s="301">
        <v>14525847</v>
      </c>
      <c r="J1823" s="302">
        <v>2277.5</v>
      </c>
      <c r="K1823" s="301">
        <v>3566775</v>
      </c>
      <c r="L1823" s="302">
        <v>1837</v>
      </c>
      <c r="M1823" s="301">
        <v>24942203</v>
      </c>
      <c r="N1823" s="302">
        <v>887</v>
      </c>
      <c r="O1823" s="301">
        <v>13382841</v>
      </c>
      <c r="P1823" s="302">
        <v>978</v>
      </c>
      <c r="Q1823" s="301">
        <v>3090535</v>
      </c>
      <c r="R1823" s="302">
        <v>1295</v>
      </c>
      <c r="S1823" s="301">
        <v>1430857</v>
      </c>
      <c r="T1823" s="301">
        <f t="shared" si="28"/>
        <v>9096.5</v>
      </c>
      <c r="U1823" s="303">
        <v>1173</v>
      </c>
    </row>
    <row r="1824" spans="1:21" x14ac:dyDescent="0.25">
      <c r="A1824" s="300">
        <v>800007202</v>
      </c>
      <c r="B1824" s="65" t="s">
        <v>2489</v>
      </c>
      <c r="C1824" s="65" t="s">
        <v>511</v>
      </c>
      <c r="D1824" s="65" t="s">
        <v>511</v>
      </c>
      <c r="E1824" s="65" t="s">
        <v>520</v>
      </c>
      <c r="F1824" s="65" t="s">
        <v>521</v>
      </c>
      <c r="G1824" s="65" t="s">
        <v>690</v>
      </c>
      <c r="H1824" s="296">
        <v>1823</v>
      </c>
      <c r="I1824" s="301">
        <v>14512202</v>
      </c>
      <c r="J1824" s="302">
        <v>1680.5</v>
      </c>
      <c r="K1824" s="301">
        <v>5582647</v>
      </c>
      <c r="L1824" s="302">
        <v>2067</v>
      </c>
      <c r="M1824" s="301">
        <v>21801703</v>
      </c>
      <c r="N1824" s="302">
        <v>3494</v>
      </c>
      <c r="O1824" s="301">
        <v>2969570</v>
      </c>
      <c r="P1824" s="302">
        <v>2059</v>
      </c>
      <c r="Q1824" s="301">
        <v>1297667</v>
      </c>
      <c r="R1824" s="302">
        <v>2169</v>
      </c>
      <c r="S1824" s="301">
        <v>721347</v>
      </c>
      <c r="T1824" s="301">
        <f t="shared" si="28"/>
        <v>13292.5</v>
      </c>
      <c r="U1824" s="303">
        <v>1698</v>
      </c>
    </row>
    <row r="1825" spans="1:21" x14ac:dyDescent="0.25">
      <c r="A1825" s="300">
        <v>890931835</v>
      </c>
      <c r="B1825" s="65" t="s">
        <v>2490</v>
      </c>
      <c r="C1825" s="65" t="s">
        <v>505</v>
      </c>
      <c r="D1825" s="65" t="s">
        <v>506</v>
      </c>
      <c r="E1825" s="65" t="s">
        <v>520</v>
      </c>
      <c r="F1825" s="65" t="s">
        <v>521</v>
      </c>
      <c r="G1825" s="65" t="s">
        <v>556</v>
      </c>
      <c r="H1825" s="84">
        <v>1824</v>
      </c>
      <c r="I1825" s="301">
        <v>14508024</v>
      </c>
      <c r="J1825" s="302">
        <v>2803</v>
      </c>
      <c r="K1825" s="301">
        <v>2686132</v>
      </c>
      <c r="L1825" s="302">
        <v>909</v>
      </c>
      <c r="M1825" s="301">
        <v>53078448</v>
      </c>
      <c r="N1825" s="302">
        <v>1544</v>
      </c>
      <c r="O1825" s="301">
        <v>7694301</v>
      </c>
      <c r="P1825" s="302">
        <v>2354</v>
      </c>
      <c r="Q1825" s="301">
        <v>1078338</v>
      </c>
      <c r="R1825" s="302">
        <v>3443</v>
      </c>
      <c r="S1825" s="301">
        <v>372665</v>
      </c>
      <c r="T1825" s="301">
        <f t="shared" si="28"/>
        <v>12877</v>
      </c>
      <c r="U1825" s="303">
        <v>1647</v>
      </c>
    </row>
    <row r="1826" spans="1:21" x14ac:dyDescent="0.25">
      <c r="A1826" s="300">
        <v>890900590</v>
      </c>
      <c r="B1826" s="65" t="s">
        <v>2491</v>
      </c>
      <c r="C1826" s="65" t="s">
        <v>580</v>
      </c>
      <c r="D1826" s="65" t="s">
        <v>506</v>
      </c>
      <c r="E1826" s="65" t="s">
        <v>520</v>
      </c>
      <c r="F1826" s="65" t="s">
        <v>521</v>
      </c>
      <c r="G1826" s="65" t="s">
        <v>545</v>
      </c>
      <c r="H1826" s="296">
        <v>1825</v>
      </c>
      <c r="I1826" s="301">
        <v>14505812</v>
      </c>
      <c r="J1826" s="302">
        <v>1913.5</v>
      </c>
      <c r="K1826" s="301">
        <v>4613625</v>
      </c>
      <c r="L1826" s="302">
        <v>2310</v>
      </c>
      <c r="M1826" s="301">
        <v>19059468</v>
      </c>
      <c r="N1826" s="302">
        <v>3163</v>
      </c>
      <c r="O1826" s="301">
        <v>3351989</v>
      </c>
      <c r="P1826" s="302">
        <v>2639</v>
      </c>
      <c r="Q1826" s="301">
        <v>930385</v>
      </c>
      <c r="R1826" s="302">
        <v>4923</v>
      </c>
      <c r="S1826" s="301">
        <v>216153</v>
      </c>
      <c r="T1826" s="301">
        <f t="shared" si="28"/>
        <v>16773.5</v>
      </c>
      <c r="U1826" s="303">
        <v>2166</v>
      </c>
    </row>
    <row r="1827" spans="1:21" x14ac:dyDescent="0.25">
      <c r="A1827" s="300">
        <v>890212463</v>
      </c>
      <c r="B1827" s="65" t="s">
        <v>2492</v>
      </c>
      <c r="C1827" s="65" t="s">
        <v>732</v>
      </c>
      <c r="D1827" s="65" t="s">
        <v>733</v>
      </c>
      <c r="E1827" s="65" t="s">
        <v>520</v>
      </c>
      <c r="F1827" s="65" t="s">
        <v>521</v>
      </c>
      <c r="G1827" s="65" t="s">
        <v>1106</v>
      </c>
      <c r="H1827" s="84">
        <v>1826</v>
      </c>
      <c r="I1827" s="301">
        <v>14498183</v>
      </c>
      <c r="J1827" s="302">
        <v>1108.5</v>
      </c>
      <c r="K1827" s="301">
        <v>9719615</v>
      </c>
      <c r="L1827" s="302">
        <v>2015</v>
      </c>
      <c r="M1827" s="301">
        <v>22440888</v>
      </c>
      <c r="N1827" s="302">
        <v>2059</v>
      </c>
      <c r="O1827" s="301">
        <v>5584920</v>
      </c>
      <c r="P1827" s="302">
        <v>1146</v>
      </c>
      <c r="Q1827" s="301">
        <v>2566030</v>
      </c>
      <c r="R1827" s="302">
        <v>1213</v>
      </c>
      <c r="S1827" s="301">
        <v>1549217</v>
      </c>
      <c r="T1827" s="301">
        <f t="shared" si="28"/>
        <v>9367.5</v>
      </c>
      <c r="U1827" s="303">
        <v>1209</v>
      </c>
    </row>
    <row r="1828" spans="1:21" x14ac:dyDescent="0.25">
      <c r="A1828" s="300">
        <v>890913319</v>
      </c>
      <c r="B1828" s="65" t="s">
        <v>2493</v>
      </c>
      <c r="C1828" s="65" t="s">
        <v>505</v>
      </c>
      <c r="D1828" s="65" t="s">
        <v>506</v>
      </c>
      <c r="E1828" s="65" t="s">
        <v>520</v>
      </c>
      <c r="F1828" s="65" t="s">
        <v>521</v>
      </c>
      <c r="G1828" s="65" t="s">
        <v>672</v>
      </c>
      <c r="H1828" s="296">
        <v>1827</v>
      </c>
      <c r="I1828" s="301">
        <v>14495134</v>
      </c>
      <c r="J1828" s="302">
        <v>1629</v>
      </c>
      <c r="K1828" s="301">
        <v>5815122</v>
      </c>
      <c r="L1828" s="302">
        <v>4338</v>
      </c>
      <c r="M1828" s="301">
        <v>9036434</v>
      </c>
      <c r="N1828" s="302">
        <v>1840</v>
      </c>
      <c r="O1828" s="301">
        <v>6368425</v>
      </c>
      <c r="P1828" s="302">
        <v>3158</v>
      </c>
      <c r="Q1828" s="301">
        <v>721910</v>
      </c>
      <c r="R1828" s="302">
        <v>5789</v>
      </c>
      <c r="S1828" s="301">
        <v>164140</v>
      </c>
      <c r="T1828" s="301">
        <f t="shared" si="28"/>
        <v>18581</v>
      </c>
      <c r="U1828" s="303">
        <v>2408</v>
      </c>
    </row>
    <row r="1829" spans="1:21" x14ac:dyDescent="0.25">
      <c r="A1829" s="300">
        <v>890900344</v>
      </c>
      <c r="B1829" s="65" t="s">
        <v>2494</v>
      </c>
      <c r="C1829" s="65" t="s">
        <v>505</v>
      </c>
      <c r="D1829" s="65" t="s">
        <v>506</v>
      </c>
      <c r="E1829" s="65" t="s">
        <v>520</v>
      </c>
      <c r="F1829" s="65" t="s">
        <v>521</v>
      </c>
      <c r="G1829" s="65" t="s">
        <v>571</v>
      </c>
      <c r="H1829" s="84">
        <v>1828</v>
      </c>
      <c r="I1829" s="301">
        <v>14487042</v>
      </c>
      <c r="J1829" s="302">
        <v>917</v>
      </c>
      <c r="K1829" s="301">
        <v>12515664</v>
      </c>
      <c r="L1829" s="302">
        <v>3526</v>
      </c>
      <c r="M1829" s="301">
        <v>11721738</v>
      </c>
      <c r="N1829" s="302">
        <v>3080</v>
      </c>
      <c r="O1829" s="301">
        <v>3445301</v>
      </c>
      <c r="P1829" s="302">
        <v>2897</v>
      </c>
      <c r="Q1829" s="301">
        <v>820182</v>
      </c>
      <c r="R1829" s="302">
        <v>4751</v>
      </c>
      <c r="S1829" s="301">
        <v>227166</v>
      </c>
      <c r="T1829" s="301">
        <f t="shared" si="28"/>
        <v>16999</v>
      </c>
      <c r="U1829" s="303">
        <v>2199</v>
      </c>
    </row>
    <row r="1830" spans="1:21" x14ac:dyDescent="0.25">
      <c r="A1830" s="300">
        <v>816003858</v>
      </c>
      <c r="B1830" s="65" t="s">
        <v>2495</v>
      </c>
      <c r="C1830" s="65" t="s">
        <v>511</v>
      </c>
      <c r="D1830" s="65" t="s">
        <v>511</v>
      </c>
      <c r="E1830" s="65" t="s">
        <v>520</v>
      </c>
      <c r="F1830" s="65" t="s">
        <v>521</v>
      </c>
      <c r="G1830" s="65" t="s">
        <v>2281</v>
      </c>
      <c r="H1830" s="296">
        <v>1829</v>
      </c>
      <c r="I1830" s="301">
        <v>14470218</v>
      </c>
      <c r="J1830" s="302">
        <v>4795.5</v>
      </c>
      <c r="K1830" s="301">
        <v>1072246</v>
      </c>
      <c r="L1830" s="302">
        <v>2352</v>
      </c>
      <c r="M1830" s="301">
        <v>18729640</v>
      </c>
      <c r="N1830" s="302">
        <v>2401</v>
      </c>
      <c r="O1830" s="301">
        <v>4666418</v>
      </c>
      <c r="P1830" s="302">
        <v>2004</v>
      </c>
      <c r="Q1830" s="301">
        <v>1338401</v>
      </c>
      <c r="R1830" s="302">
        <v>5098</v>
      </c>
      <c r="S1830" s="301">
        <v>204335</v>
      </c>
      <c r="T1830" s="301">
        <f t="shared" si="28"/>
        <v>18479.5</v>
      </c>
      <c r="U1830" s="303">
        <v>2392</v>
      </c>
    </row>
    <row r="1831" spans="1:21" x14ac:dyDescent="0.25">
      <c r="A1831" s="300">
        <v>860503326</v>
      </c>
      <c r="B1831" s="65" t="s">
        <v>2496</v>
      </c>
      <c r="C1831" s="65" t="s">
        <v>511</v>
      </c>
      <c r="D1831" s="65" t="s">
        <v>511</v>
      </c>
      <c r="E1831" s="65" t="s">
        <v>520</v>
      </c>
      <c r="F1831" s="65" t="s">
        <v>521</v>
      </c>
      <c r="G1831" s="65" t="s">
        <v>564</v>
      </c>
      <c r="H1831" s="84">
        <v>1830</v>
      </c>
      <c r="I1831" s="301">
        <v>14464653</v>
      </c>
      <c r="J1831" s="302">
        <v>974</v>
      </c>
      <c r="K1831" s="301">
        <v>11640654</v>
      </c>
      <c r="L1831" s="302">
        <v>2561</v>
      </c>
      <c r="M1831" s="301">
        <v>17069102</v>
      </c>
      <c r="N1831" s="302">
        <v>1103</v>
      </c>
      <c r="O1831" s="301">
        <v>10670870</v>
      </c>
      <c r="P1831" s="302">
        <v>946</v>
      </c>
      <c r="Q1831" s="301">
        <v>3194188</v>
      </c>
      <c r="R1831" s="302">
        <v>1287</v>
      </c>
      <c r="S1831" s="301">
        <v>1452005</v>
      </c>
      <c r="T1831" s="301">
        <f t="shared" si="28"/>
        <v>8701</v>
      </c>
      <c r="U1831" s="303">
        <v>1123</v>
      </c>
    </row>
    <row r="1832" spans="1:21" x14ac:dyDescent="0.25">
      <c r="A1832" s="300">
        <v>830053854</v>
      </c>
      <c r="B1832" s="65" t="s">
        <v>2497</v>
      </c>
      <c r="C1832" s="65" t="s">
        <v>511</v>
      </c>
      <c r="D1832" s="65" t="s">
        <v>511</v>
      </c>
      <c r="E1832" s="65" t="s">
        <v>520</v>
      </c>
      <c r="F1832" s="65" t="s">
        <v>521</v>
      </c>
      <c r="G1832" s="65" t="s">
        <v>564</v>
      </c>
      <c r="H1832" s="296">
        <v>1831</v>
      </c>
      <c r="I1832" s="301">
        <v>14463029</v>
      </c>
      <c r="J1832" s="302">
        <v>3230</v>
      </c>
      <c r="K1832" s="301">
        <v>2174566</v>
      </c>
      <c r="L1832" s="302">
        <v>4096</v>
      </c>
      <c r="M1832" s="301">
        <v>9707729</v>
      </c>
      <c r="N1832" s="302">
        <v>3145</v>
      </c>
      <c r="O1832" s="301">
        <v>3365759</v>
      </c>
      <c r="P1832" s="302">
        <v>2610</v>
      </c>
      <c r="Q1832" s="301">
        <v>944833</v>
      </c>
      <c r="R1832" s="302">
        <v>2732</v>
      </c>
      <c r="S1832" s="301">
        <v>518730</v>
      </c>
      <c r="T1832" s="301">
        <f t="shared" si="28"/>
        <v>17644</v>
      </c>
      <c r="U1832" s="303">
        <v>2280</v>
      </c>
    </row>
    <row r="1833" spans="1:21" x14ac:dyDescent="0.25">
      <c r="A1833" s="300">
        <v>860015734</v>
      </c>
      <c r="B1833" s="65" t="s">
        <v>2498</v>
      </c>
      <c r="C1833" s="65" t="s">
        <v>511</v>
      </c>
      <c r="D1833" s="65" t="s">
        <v>511</v>
      </c>
      <c r="E1833" s="65" t="s">
        <v>520</v>
      </c>
      <c r="F1833" s="65" t="s">
        <v>521</v>
      </c>
      <c r="G1833" s="65" t="s">
        <v>624</v>
      </c>
      <c r="H1833" s="84">
        <v>1832</v>
      </c>
      <c r="I1833" s="301">
        <v>14458475</v>
      </c>
      <c r="J1833" s="302">
        <v>1631.5</v>
      </c>
      <c r="K1833" s="301">
        <v>5801737</v>
      </c>
      <c r="L1833" s="302">
        <v>5265</v>
      </c>
      <c r="M1833" s="301">
        <v>6947603</v>
      </c>
      <c r="N1833" s="302">
        <v>1709</v>
      </c>
      <c r="O1833" s="301">
        <v>6921150</v>
      </c>
      <c r="P1833" s="302">
        <v>5987</v>
      </c>
      <c r="Q1833" s="301">
        <v>277278</v>
      </c>
      <c r="R1833" s="302">
        <v>2014</v>
      </c>
      <c r="S1833" s="301">
        <v>794926</v>
      </c>
      <c r="T1833" s="301">
        <f t="shared" si="28"/>
        <v>18438.5</v>
      </c>
      <c r="U1833" s="303">
        <v>2387</v>
      </c>
    </row>
    <row r="1834" spans="1:21" x14ac:dyDescent="0.25">
      <c r="A1834" s="300">
        <v>890327120</v>
      </c>
      <c r="B1834" s="65" t="s">
        <v>2499</v>
      </c>
      <c r="C1834" s="65" t="s">
        <v>547</v>
      </c>
      <c r="D1834" s="65" t="s">
        <v>544</v>
      </c>
      <c r="E1834" s="65" t="s">
        <v>520</v>
      </c>
      <c r="F1834" s="65" t="s">
        <v>521</v>
      </c>
      <c r="G1834" s="65" t="s">
        <v>624</v>
      </c>
      <c r="H1834" s="296">
        <v>1833</v>
      </c>
      <c r="I1834" s="301">
        <v>14443942</v>
      </c>
      <c r="J1834" s="302">
        <v>1848.5</v>
      </c>
      <c r="K1834" s="301">
        <v>4905189</v>
      </c>
      <c r="L1834" s="302">
        <v>500</v>
      </c>
      <c r="M1834" s="301">
        <v>92843982</v>
      </c>
      <c r="N1834" s="302">
        <v>1569</v>
      </c>
      <c r="O1834" s="301">
        <v>7558859</v>
      </c>
      <c r="P1834" s="302">
        <v>1158</v>
      </c>
      <c r="Q1834" s="301">
        <v>2527849</v>
      </c>
      <c r="R1834" s="302">
        <v>1685</v>
      </c>
      <c r="S1834" s="301">
        <v>1013221</v>
      </c>
      <c r="T1834" s="301">
        <f t="shared" si="28"/>
        <v>8593.5</v>
      </c>
      <c r="U1834" s="303">
        <v>1109</v>
      </c>
    </row>
    <row r="1835" spans="1:21" x14ac:dyDescent="0.25">
      <c r="A1835" s="300">
        <v>800049303</v>
      </c>
      <c r="B1835" s="65" t="s">
        <v>2500</v>
      </c>
      <c r="C1835" s="65" t="s">
        <v>511</v>
      </c>
      <c r="D1835" s="65" t="s">
        <v>511</v>
      </c>
      <c r="E1835" s="65" t="s">
        <v>520</v>
      </c>
      <c r="F1835" s="65" t="s">
        <v>521</v>
      </c>
      <c r="G1835" s="65" t="s">
        <v>528</v>
      </c>
      <c r="H1835" s="84">
        <v>1834</v>
      </c>
      <c r="I1835" s="301">
        <v>14384606</v>
      </c>
      <c r="J1835" s="302">
        <v>1020.5</v>
      </c>
      <c r="K1835" s="301">
        <v>10942178</v>
      </c>
      <c r="L1835" s="302">
        <v>2940</v>
      </c>
      <c r="M1835" s="301">
        <v>14511936</v>
      </c>
      <c r="N1835" s="302">
        <v>1267</v>
      </c>
      <c r="O1835" s="301">
        <v>9269820</v>
      </c>
      <c r="P1835" s="302">
        <v>702</v>
      </c>
      <c r="Q1835" s="301">
        <v>4622163</v>
      </c>
      <c r="R1835" s="302">
        <v>829</v>
      </c>
      <c r="S1835" s="301">
        <v>2551861</v>
      </c>
      <c r="T1835" s="301">
        <f t="shared" si="28"/>
        <v>8592.5</v>
      </c>
      <c r="U1835" s="303">
        <v>1110</v>
      </c>
    </row>
    <row r="1836" spans="1:21" x14ac:dyDescent="0.25">
      <c r="A1836" s="300">
        <v>804017043</v>
      </c>
      <c r="B1836" s="65" t="s">
        <v>2501</v>
      </c>
      <c r="C1836" s="65" t="s">
        <v>732</v>
      </c>
      <c r="D1836" s="65" t="s">
        <v>733</v>
      </c>
      <c r="E1836" s="65" t="s">
        <v>520</v>
      </c>
      <c r="F1836" s="65" t="s">
        <v>521</v>
      </c>
      <c r="G1836" s="65" t="s">
        <v>525</v>
      </c>
      <c r="H1836" s="296">
        <v>1835</v>
      </c>
      <c r="I1836" s="301">
        <v>14376762</v>
      </c>
      <c r="J1836" s="302">
        <v>1215</v>
      </c>
      <c r="K1836" s="301">
        <v>8616622</v>
      </c>
      <c r="L1836" s="302">
        <v>5139</v>
      </c>
      <c r="M1836" s="301">
        <v>7201259</v>
      </c>
      <c r="N1836" s="302">
        <v>6328</v>
      </c>
      <c r="O1836" s="301">
        <v>1396876</v>
      </c>
      <c r="P1836" s="302">
        <v>3129</v>
      </c>
      <c r="Q1836" s="301">
        <v>733829</v>
      </c>
      <c r="R1836" s="302">
        <v>1694</v>
      </c>
      <c r="S1836" s="301">
        <v>1005707</v>
      </c>
      <c r="T1836" s="301">
        <f t="shared" si="28"/>
        <v>19340</v>
      </c>
      <c r="U1836" s="303">
        <v>2507</v>
      </c>
    </row>
    <row r="1837" spans="1:21" x14ac:dyDescent="0.25">
      <c r="A1837" s="300">
        <v>806005423</v>
      </c>
      <c r="B1837" s="65" t="s">
        <v>2502</v>
      </c>
      <c r="C1837" s="65" t="s">
        <v>620</v>
      </c>
      <c r="D1837" s="65" t="s">
        <v>621</v>
      </c>
      <c r="E1837" s="65" t="s">
        <v>520</v>
      </c>
      <c r="F1837" s="65" t="s">
        <v>521</v>
      </c>
      <c r="G1837" s="65" t="s">
        <v>564</v>
      </c>
      <c r="H1837" s="84">
        <v>1836</v>
      </c>
      <c r="I1837" s="301">
        <v>14366960</v>
      </c>
      <c r="J1837" s="302">
        <v>2321</v>
      </c>
      <c r="K1837" s="301">
        <v>3466628</v>
      </c>
      <c r="L1837" s="302">
        <v>1478</v>
      </c>
      <c r="M1837" s="301">
        <v>31792483</v>
      </c>
      <c r="N1837" s="302">
        <v>2403</v>
      </c>
      <c r="O1837" s="301">
        <v>4656723</v>
      </c>
      <c r="P1837" s="302">
        <v>1964</v>
      </c>
      <c r="Q1837" s="301">
        <v>1363551</v>
      </c>
      <c r="R1837" s="302">
        <v>1757</v>
      </c>
      <c r="S1837" s="301">
        <v>959176</v>
      </c>
      <c r="T1837" s="301">
        <f t="shared" si="28"/>
        <v>11759</v>
      </c>
      <c r="U1837" s="303">
        <v>1521</v>
      </c>
    </row>
    <row r="1838" spans="1:21" x14ac:dyDescent="0.25">
      <c r="A1838" s="300">
        <v>817002521</v>
      </c>
      <c r="B1838" s="65" t="s">
        <v>2503</v>
      </c>
      <c r="C1838" s="65" t="s">
        <v>547</v>
      </c>
      <c r="D1838" s="65" t="s">
        <v>544</v>
      </c>
      <c r="E1838" s="65" t="s">
        <v>520</v>
      </c>
      <c r="F1838" s="65" t="s">
        <v>521</v>
      </c>
      <c r="G1838" s="65" t="s">
        <v>564</v>
      </c>
      <c r="H1838" s="296">
        <v>1837</v>
      </c>
      <c r="I1838" s="301">
        <v>14332013</v>
      </c>
      <c r="J1838" s="302">
        <v>2397</v>
      </c>
      <c r="K1838" s="301">
        <v>3295060</v>
      </c>
      <c r="L1838" s="302">
        <v>383</v>
      </c>
      <c r="M1838" s="301">
        <v>118180273</v>
      </c>
      <c r="N1838" s="302">
        <v>816</v>
      </c>
      <c r="O1838" s="301">
        <v>14603336</v>
      </c>
      <c r="P1838" s="302">
        <v>2685</v>
      </c>
      <c r="Q1838" s="301">
        <v>907250</v>
      </c>
      <c r="R1838" s="302">
        <v>4200</v>
      </c>
      <c r="S1838" s="301">
        <v>275181</v>
      </c>
      <c r="T1838" s="301">
        <f t="shared" si="28"/>
        <v>12318</v>
      </c>
      <c r="U1838" s="303">
        <v>1589</v>
      </c>
    </row>
    <row r="1839" spans="1:21" x14ac:dyDescent="0.25">
      <c r="A1839" s="300">
        <v>816002394</v>
      </c>
      <c r="B1839" s="65" t="s">
        <v>2504</v>
      </c>
      <c r="C1839" s="65" t="s">
        <v>780</v>
      </c>
      <c r="D1839" s="65" t="s">
        <v>781</v>
      </c>
      <c r="E1839" s="65" t="s">
        <v>520</v>
      </c>
      <c r="F1839" s="65" t="s">
        <v>521</v>
      </c>
      <c r="G1839" s="65" t="s">
        <v>564</v>
      </c>
      <c r="H1839" s="84">
        <v>1838</v>
      </c>
      <c r="I1839" s="301">
        <v>14319520</v>
      </c>
      <c r="J1839" s="302">
        <v>2127</v>
      </c>
      <c r="K1839" s="301">
        <v>3974921</v>
      </c>
      <c r="L1839" s="302">
        <v>2846</v>
      </c>
      <c r="M1839" s="301">
        <v>15036712</v>
      </c>
      <c r="N1839" s="302">
        <v>4052</v>
      </c>
      <c r="O1839" s="301">
        <v>2481296</v>
      </c>
      <c r="P1839" s="302">
        <v>3150</v>
      </c>
      <c r="Q1839" s="301">
        <v>726161</v>
      </c>
      <c r="R1839" s="302">
        <v>6116</v>
      </c>
      <c r="S1839" s="301">
        <v>148762</v>
      </c>
      <c r="T1839" s="301">
        <f t="shared" si="28"/>
        <v>20129</v>
      </c>
      <c r="U1839" s="303">
        <v>2605</v>
      </c>
    </row>
    <row r="1840" spans="1:21" x14ac:dyDescent="0.25">
      <c r="A1840" s="300">
        <v>817002510</v>
      </c>
      <c r="B1840" s="65" t="s">
        <v>2505</v>
      </c>
      <c r="C1840" s="65" t="s">
        <v>727</v>
      </c>
      <c r="D1840" s="65" t="s">
        <v>714</v>
      </c>
      <c r="E1840" s="65" t="s">
        <v>520</v>
      </c>
      <c r="F1840" s="65" t="s">
        <v>521</v>
      </c>
      <c r="G1840" s="65" t="s">
        <v>545</v>
      </c>
      <c r="H1840" s="296">
        <v>1839</v>
      </c>
      <c r="I1840" s="301">
        <v>14318833</v>
      </c>
      <c r="J1840" s="302">
        <v>907.5</v>
      </c>
      <c r="K1840" s="301">
        <v>12652423</v>
      </c>
      <c r="L1840" s="302">
        <v>7380</v>
      </c>
      <c r="M1840" s="301">
        <v>4019810</v>
      </c>
      <c r="N1840" s="302">
        <v>4694</v>
      </c>
      <c r="O1840" s="301">
        <v>2059469</v>
      </c>
      <c r="P1840" s="302">
        <v>1463</v>
      </c>
      <c r="Q1840" s="301">
        <v>1930869</v>
      </c>
      <c r="R1840" s="302">
        <v>1025</v>
      </c>
      <c r="S1840" s="301">
        <v>1903736</v>
      </c>
      <c r="T1840" s="301">
        <f t="shared" si="28"/>
        <v>17308.5</v>
      </c>
      <c r="U1840" s="303">
        <v>2246</v>
      </c>
    </row>
    <row r="1841" spans="1:21" x14ac:dyDescent="0.25">
      <c r="A1841" s="300">
        <v>890901624</v>
      </c>
      <c r="B1841" s="65" t="s">
        <v>2506</v>
      </c>
      <c r="C1841" s="65" t="s">
        <v>505</v>
      </c>
      <c r="D1841" s="65" t="s">
        <v>506</v>
      </c>
      <c r="E1841" s="65" t="s">
        <v>520</v>
      </c>
      <c r="F1841" s="65" t="s">
        <v>521</v>
      </c>
      <c r="G1841" s="65" t="s">
        <v>528</v>
      </c>
      <c r="H1841" s="84">
        <v>1840</v>
      </c>
      <c r="I1841" s="301">
        <v>14316293</v>
      </c>
      <c r="J1841" s="302">
        <v>1379.5</v>
      </c>
      <c r="K1841" s="301">
        <v>7308062</v>
      </c>
      <c r="L1841" s="302">
        <v>1389</v>
      </c>
      <c r="M1841" s="301">
        <v>34124338</v>
      </c>
      <c r="N1841" s="302">
        <v>1309</v>
      </c>
      <c r="O1841" s="301">
        <v>8961745</v>
      </c>
      <c r="P1841" s="302">
        <v>1250</v>
      </c>
      <c r="Q1841" s="301">
        <v>2301109</v>
      </c>
      <c r="R1841" s="302">
        <v>1264</v>
      </c>
      <c r="S1841" s="301">
        <v>1480892</v>
      </c>
      <c r="T1841" s="301">
        <f t="shared" si="28"/>
        <v>8431.5</v>
      </c>
      <c r="U1841" s="303">
        <v>1090</v>
      </c>
    </row>
    <row r="1842" spans="1:21" x14ac:dyDescent="0.25">
      <c r="A1842" s="300">
        <v>860530777</v>
      </c>
      <c r="B1842" s="65" t="s">
        <v>2507</v>
      </c>
      <c r="C1842" s="65" t="s">
        <v>511</v>
      </c>
      <c r="D1842" s="65" t="s">
        <v>511</v>
      </c>
      <c r="E1842" s="65" t="s">
        <v>520</v>
      </c>
      <c r="F1842" s="65" t="s">
        <v>521</v>
      </c>
      <c r="G1842" s="65" t="s">
        <v>564</v>
      </c>
      <c r="H1842" s="296">
        <v>1841</v>
      </c>
      <c r="I1842" s="301">
        <v>14305166</v>
      </c>
      <c r="J1842" s="302">
        <v>1892.5</v>
      </c>
      <c r="K1842" s="301">
        <v>4695173</v>
      </c>
      <c r="L1842" s="302">
        <v>2223</v>
      </c>
      <c r="M1842" s="301">
        <v>19936609</v>
      </c>
      <c r="N1842" s="302">
        <v>1600</v>
      </c>
      <c r="O1842" s="301">
        <v>7377962</v>
      </c>
      <c r="P1842" s="302">
        <v>1374</v>
      </c>
      <c r="Q1842" s="301">
        <v>2057975</v>
      </c>
      <c r="R1842" s="302">
        <v>1617</v>
      </c>
      <c r="S1842" s="301">
        <v>1065474</v>
      </c>
      <c r="T1842" s="301">
        <f t="shared" si="28"/>
        <v>10547.5</v>
      </c>
      <c r="U1842" s="303">
        <v>1357</v>
      </c>
    </row>
    <row r="1843" spans="1:21" x14ac:dyDescent="0.25">
      <c r="A1843" s="300">
        <v>811005154</v>
      </c>
      <c r="B1843" s="65" t="s">
        <v>2508</v>
      </c>
      <c r="C1843" s="65" t="s">
        <v>580</v>
      </c>
      <c r="D1843" s="65" t="s">
        <v>506</v>
      </c>
      <c r="E1843" s="65" t="s">
        <v>520</v>
      </c>
      <c r="F1843" s="65" t="s">
        <v>521</v>
      </c>
      <c r="G1843" s="65" t="s">
        <v>564</v>
      </c>
      <c r="H1843" s="84">
        <v>1842</v>
      </c>
      <c r="I1843" s="301">
        <v>14294059</v>
      </c>
      <c r="J1843" s="302">
        <v>2236</v>
      </c>
      <c r="K1843" s="301">
        <v>3658491</v>
      </c>
      <c r="L1843" s="302">
        <v>1928</v>
      </c>
      <c r="M1843" s="301">
        <v>23676536</v>
      </c>
      <c r="N1843" s="302">
        <v>2466</v>
      </c>
      <c r="O1843" s="301">
        <v>4541645</v>
      </c>
      <c r="P1843" s="302">
        <v>1401</v>
      </c>
      <c r="Q1843" s="301">
        <v>2023969</v>
      </c>
      <c r="R1843" s="302">
        <v>4074</v>
      </c>
      <c r="S1843" s="301">
        <v>289993</v>
      </c>
      <c r="T1843" s="301">
        <f t="shared" si="28"/>
        <v>13947</v>
      </c>
      <c r="U1843" s="303">
        <v>1802</v>
      </c>
    </row>
    <row r="1844" spans="1:21" x14ac:dyDescent="0.25">
      <c r="A1844" s="300">
        <v>860508392</v>
      </c>
      <c r="B1844" s="65" t="s">
        <v>2509</v>
      </c>
      <c r="C1844" s="65" t="s">
        <v>511</v>
      </c>
      <c r="D1844" s="65" t="s">
        <v>511</v>
      </c>
      <c r="E1844" s="65" t="s">
        <v>520</v>
      </c>
      <c r="F1844" s="65" t="s">
        <v>521</v>
      </c>
      <c r="G1844" s="65" t="s">
        <v>564</v>
      </c>
      <c r="H1844" s="296">
        <v>1843</v>
      </c>
      <c r="I1844" s="301">
        <v>14291518</v>
      </c>
      <c r="J1844" s="302">
        <v>2009.5</v>
      </c>
      <c r="K1844" s="301">
        <v>4314056</v>
      </c>
      <c r="L1844" s="302">
        <v>2125</v>
      </c>
      <c r="M1844" s="301">
        <v>21035240</v>
      </c>
      <c r="N1844" s="302">
        <v>1158</v>
      </c>
      <c r="O1844" s="301">
        <v>10072398</v>
      </c>
      <c r="P1844" s="302">
        <v>1296</v>
      </c>
      <c r="Q1844" s="301">
        <v>2208611</v>
      </c>
      <c r="R1844" s="302">
        <v>1363</v>
      </c>
      <c r="S1844" s="301">
        <v>1344218</v>
      </c>
      <c r="T1844" s="301">
        <f t="shared" si="28"/>
        <v>9794.5</v>
      </c>
      <c r="U1844" s="303">
        <v>1268</v>
      </c>
    </row>
    <row r="1845" spans="1:21" x14ac:dyDescent="0.25">
      <c r="A1845" s="300">
        <v>811025338</v>
      </c>
      <c r="B1845" s="65" t="s">
        <v>2510</v>
      </c>
      <c r="C1845" s="65" t="s">
        <v>2511</v>
      </c>
      <c r="D1845" s="65" t="s">
        <v>1456</v>
      </c>
      <c r="E1845" s="65" t="s">
        <v>520</v>
      </c>
      <c r="F1845" s="65" t="s">
        <v>521</v>
      </c>
      <c r="G1845" s="65" t="s">
        <v>564</v>
      </c>
      <c r="H1845" s="84">
        <v>1844</v>
      </c>
      <c r="I1845" s="301">
        <v>14278001</v>
      </c>
      <c r="J1845" s="302">
        <v>4620</v>
      </c>
      <c r="K1845" s="301">
        <v>1159596</v>
      </c>
      <c r="L1845" s="302">
        <v>1010</v>
      </c>
      <c r="M1845" s="301">
        <v>47052465</v>
      </c>
      <c r="N1845" s="302">
        <v>1724</v>
      </c>
      <c r="O1845" s="301">
        <v>6885852</v>
      </c>
      <c r="P1845" s="302">
        <v>5143</v>
      </c>
      <c r="Q1845" s="301">
        <v>358028</v>
      </c>
      <c r="R1845" s="302">
        <v>4224</v>
      </c>
      <c r="S1845" s="301">
        <v>272997</v>
      </c>
      <c r="T1845" s="301">
        <f t="shared" si="28"/>
        <v>18565</v>
      </c>
      <c r="U1845" s="303">
        <v>2412</v>
      </c>
    </row>
    <row r="1846" spans="1:21" x14ac:dyDescent="0.25">
      <c r="A1846" s="300">
        <v>830066984</v>
      </c>
      <c r="B1846" s="65" t="s">
        <v>2512</v>
      </c>
      <c r="C1846" s="65" t="s">
        <v>511</v>
      </c>
      <c r="D1846" s="65" t="s">
        <v>511</v>
      </c>
      <c r="E1846" s="65" t="s">
        <v>520</v>
      </c>
      <c r="F1846" s="65" t="s">
        <v>521</v>
      </c>
      <c r="G1846" s="65" t="s">
        <v>931</v>
      </c>
      <c r="H1846" s="296">
        <v>1845</v>
      </c>
      <c r="I1846" s="301">
        <v>14241164</v>
      </c>
      <c r="J1846" s="302">
        <v>4696</v>
      </c>
      <c r="K1846" s="301">
        <v>1123055</v>
      </c>
      <c r="L1846" s="302">
        <v>4075</v>
      </c>
      <c r="M1846" s="301">
        <v>9760518</v>
      </c>
      <c r="N1846" s="302">
        <v>4984</v>
      </c>
      <c r="O1846" s="301">
        <v>1917948</v>
      </c>
      <c r="P1846" s="302">
        <v>2644</v>
      </c>
      <c r="Q1846" s="301">
        <v>928168</v>
      </c>
      <c r="R1846" s="302">
        <v>2186</v>
      </c>
      <c r="S1846" s="301">
        <v>708736</v>
      </c>
      <c r="T1846" s="301">
        <f t="shared" si="28"/>
        <v>20430</v>
      </c>
      <c r="U1846" s="303">
        <v>2649</v>
      </c>
    </row>
    <row r="1847" spans="1:21" x14ac:dyDescent="0.25">
      <c r="A1847" s="300">
        <v>800093391</v>
      </c>
      <c r="B1847" s="65" t="s">
        <v>2513</v>
      </c>
      <c r="C1847" s="65" t="s">
        <v>585</v>
      </c>
      <c r="D1847" s="65" t="s">
        <v>586</v>
      </c>
      <c r="E1847" s="65" t="s">
        <v>520</v>
      </c>
      <c r="F1847" s="65" t="s">
        <v>521</v>
      </c>
      <c r="G1847" s="65" t="s">
        <v>605</v>
      </c>
      <c r="H1847" s="84">
        <v>1846</v>
      </c>
      <c r="I1847" s="301">
        <v>14234453</v>
      </c>
      <c r="J1847" s="302">
        <v>1376.5</v>
      </c>
      <c r="K1847" s="301">
        <v>7327259</v>
      </c>
      <c r="L1847" s="302">
        <v>2374</v>
      </c>
      <c r="M1847" s="301">
        <v>18531734</v>
      </c>
      <c r="N1847" s="302">
        <v>1058</v>
      </c>
      <c r="O1847" s="301">
        <v>11107642</v>
      </c>
      <c r="P1847" s="302">
        <v>1796</v>
      </c>
      <c r="Q1847" s="301">
        <v>1511250</v>
      </c>
      <c r="R1847" s="302">
        <v>2933</v>
      </c>
      <c r="S1847" s="301">
        <v>472034</v>
      </c>
      <c r="T1847" s="301">
        <f t="shared" si="28"/>
        <v>11383.5</v>
      </c>
      <c r="U1847" s="303">
        <v>1466</v>
      </c>
    </row>
    <row r="1848" spans="1:21" x14ac:dyDescent="0.25">
      <c r="A1848" s="300">
        <v>860510031</v>
      </c>
      <c r="B1848" s="65" t="s">
        <v>2514</v>
      </c>
      <c r="C1848" s="65" t="s">
        <v>511</v>
      </c>
      <c r="D1848" s="65" t="s">
        <v>511</v>
      </c>
      <c r="E1848" s="65" t="s">
        <v>520</v>
      </c>
      <c r="F1848" s="65" t="s">
        <v>521</v>
      </c>
      <c r="G1848" s="65" t="s">
        <v>1235</v>
      </c>
      <c r="H1848" s="296">
        <v>1847</v>
      </c>
      <c r="I1848" s="301">
        <v>14218910</v>
      </c>
      <c r="J1848" s="302">
        <v>1393</v>
      </c>
      <c r="K1848" s="301">
        <v>7193528</v>
      </c>
      <c r="L1848" s="302">
        <v>2227</v>
      </c>
      <c r="M1848" s="301">
        <v>19853200</v>
      </c>
      <c r="N1848" s="302">
        <v>682</v>
      </c>
      <c r="O1848" s="301">
        <v>17857572</v>
      </c>
      <c r="P1848" s="302">
        <v>1369</v>
      </c>
      <c r="Q1848" s="301">
        <v>2062489</v>
      </c>
      <c r="R1848" s="302">
        <v>1754</v>
      </c>
      <c r="S1848" s="301">
        <v>961928</v>
      </c>
      <c r="T1848" s="301">
        <f t="shared" si="28"/>
        <v>9272</v>
      </c>
      <c r="U1848" s="303">
        <v>1205</v>
      </c>
    </row>
    <row r="1849" spans="1:21" x14ac:dyDescent="0.25">
      <c r="A1849" s="300">
        <v>800013736</v>
      </c>
      <c r="B1849" s="65" t="s">
        <v>2515</v>
      </c>
      <c r="C1849" s="65" t="s">
        <v>511</v>
      </c>
      <c r="D1849" s="65" t="s">
        <v>511</v>
      </c>
      <c r="E1849" s="65" t="s">
        <v>520</v>
      </c>
      <c r="F1849" s="65" t="s">
        <v>521</v>
      </c>
      <c r="G1849" s="65" t="s">
        <v>656</v>
      </c>
      <c r="H1849" s="84">
        <v>1848</v>
      </c>
      <c r="I1849" s="301">
        <v>14216836</v>
      </c>
      <c r="J1849" s="302">
        <v>1015</v>
      </c>
      <c r="K1849" s="301">
        <v>11008182</v>
      </c>
      <c r="L1849" s="302">
        <v>7108</v>
      </c>
      <c r="M1849" s="301">
        <v>4288738</v>
      </c>
      <c r="N1849" s="302">
        <v>6216</v>
      </c>
      <c r="O1849" s="301">
        <v>1432610</v>
      </c>
      <c r="P1849" s="302">
        <v>3034</v>
      </c>
      <c r="Q1849" s="301">
        <v>770010</v>
      </c>
      <c r="R1849" s="302">
        <v>2658</v>
      </c>
      <c r="S1849" s="301">
        <v>541256</v>
      </c>
      <c r="T1849" s="301">
        <f t="shared" si="28"/>
        <v>21879</v>
      </c>
      <c r="U1849" s="303">
        <v>2851</v>
      </c>
    </row>
    <row r="1850" spans="1:21" x14ac:dyDescent="0.25">
      <c r="A1850" s="300">
        <v>805017697</v>
      </c>
      <c r="B1850" s="65" t="s">
        <v>2516</v>
      </c>
      <c r="C1850" s="65" t="s">
        <v>543</v>
      </c>
      <c r="D1850" s="65" t="s">
        <v>544</v>
      </c>
      <c r="E1850" s="65" t="s">
        <v>520</v>
      </c>
      <c r="F1850" s="65" t="s">
        <v>521</v>
      </c>
      <c r="G1850" s="65" t="s">
        <v>564</v>
      </c>
      <c r="H1850" s="296">
        <v>1849</v>
      </c>
      <c r="I1850" s="301">
        <v>14215028</v>
      </c>
      <c r="J1850" s="302">
        <v>2429</v>
      </c>
      <c r="K1850" s="301">
        <v>3222804</v>
      </c>
      <c r="L1850" s="302">
        <v>1591</v>
      </c>
      <c r="M1850" s="301">
        <v>29361347</v>
      </c>
      <c r="N1850" s="302">
        <v>2913</v>
      </c>
      <c r="O1850" s="301">
        <v>3693446</v>
      </c>
      <c r="P1850" s="302">
        <v>3065</v>
      </c>
      <c r="Q1850" s="301">
        <v>758236</v>
      </c>
      <c r="R1850" s="302">
        <v>1855</v>
      </c>
      <c r="S1850" s="301">
        <v>888051</v>
      </c>
      <c r="T1850" s="301">
        <f t="shared" si="28"/>
        <v>13702</v>
      </c>
      <c r="U1850" s="303">
        <v>1771</v>
      </c>
    </row>
    <row r="1851" spans="1:21" x14ac:dyDescent="0.25">
      <c r="A1851" s="300">
        <v>860512466</v>
      </c>
      <c r="B1851" s="65" t="s">
        <v>2517</v>
      </c>
      <c r="C1851" s="65" t="s">
        <v>798</v>
      </c>
      <c r="D1851" s="65" t="s">
        <v>552</v>
      </c>
      <c r="E1851" s="65" t="s">
        <v>520</v>
      </c>
      <c r="F1851" s="65" t="s">
        <v>736</v>
      </c>
      <c r="G1851" s="65" t="s">
        <v>525</v>
      </c>
      <c r="H1851" s="84">
        <v>1850</v>
      </c>
      <c r="I1851" s="301">
        <v>14206063</v>
      </c>
      <c r="J1851" s="302">
        <v>1160.5</v>
      </c>
      <c r="K1851" s="301">
        <v>9175705</v>
      </c>
      <c r="L1851" s="302">
        <v>2072</v>
      </c>
      <c r="M1851" s="301">
        <v>21764316</v>
      </c>
      <c r="N1851" s="302">
        <v>2579</v>
      </c>
      <c r="O1851" s="301">
        <v>4299765</v>
      </c>
      <c r="P1851" s="302">
        <v>5339</v>
      </c>
      <c r="Q1851" s="301">
        <v>336620</v>
      </c>
      <c r="R1851" s="302">
        <v>3076</v>
      </c>
      <c r="S1851" s="301">
        <v>442148</v>
      </c>
      <c r="T1851" s="301">
        <f t="shared" si="28"/>
        <v>16076.5</v>
      </c>
      <c r="U1851" s="303">
        <v>2089</v>
      </c>
    </row>
    <row r="1852" spans="1:21" x14ac:dyDescent="0.25">
      <c r="A1852" s="300">
        <v>800092723</v>
      </c>
      <c r="B1852" s="65" t="s">
        <v>2518</v>
      </c>
      <c r="C1852" s="65" t="s">
        <v>505</v>
      </c>
      <c r="D1852" s="65" t="s">
        <v>506</v>
      </c>
      <c r="E1852" s="65" t="s">
        <v>520</v>
      </c>
      <c r="F1852" s="65" t="s">
        <v>521</v>
      </c>
      <c r="G1852" s="65" t="s">
        <v>564</v>
      </c>
      <c r="H1852" s="296">
        <v>1851</v>
      </c>
      <c r="I1852" s="301">
        <v>14200305</v>
      </c>
      <c r="J1852" s="302">
        <v>2282.5</v>
      </c>
      <c r="K1852" s="301">
        <v>3549966</v>
      </c>
      <c r="L1852" s="302">
        <v>1998</v>
      </c>
      <c r="M1852" s="301">
        <v>22689299</v>
      </c>
      <c r="N1852" s="302">
        <v>2520</v>
      </c>
      <c r="O1852" s="301">
        <v>4442284</v>
      </c>
      <c r="P1852" s="302">
        <v>2133</v>
      </c>
      <c r="Q1852" s="301">
        <v>1241365</v>
      </c>
      <c r="R1852" s="302">
        <v>2224</v>
      </c>
      <c r="S1852" s="301">
        <v>688175</v>
      </c>
      <c r="T1852" s="301">
        <f t="shared" si="28"/>
        <v>13008.5</v>
      </c>
      <c r="U1852" s="303">
        <v>1664</v>
      </c>
    </row>
    <row r="1853" spans="1:21" x14ac:dyDescent="0.25">
      <c r="A1853" s="300">
        <v>860028662</v>
      </c>
      <c r="B1853" s="65" t="s">
        <v>2519</v>
      </c>
      <c r="C1853" s="65" t="s">
        <v>1227</v>
      </c>
      <c r="D1853" s="65" t="s">
        <v>552</v>
      </c>
      <c r="E1853" s="65" t="s">
        <v>520</v>
      </c>
      <c r="F1853" s="65" t="s">
        <v>521</v>
      </c>
      <c r="G1853" s="65" t="s">
        <v>564</v>
      </c>
      <c r="H1853" s="84">
        <v>1852</v>
      </c>
      <c r="I1853" s="301">
        <v>14188868</v>
      </c>
      <c r="J1853" s="302">
        <v>908.5</v>
      </c>
      <c r="K1853" s="301">
        <v>12644021</v>
      </c>
      <c r="L1853" s="302">
        <v>4008</v>
      </c>
      <c r="M1853" s="301">
        <v>9941114</v>
      </c>
      <c r="N1853" s="302">
        <v>3063</v>
      </c>
      <c r="O1853" s="301">
        <v>3482467</v>
      </c>
      <c r="P1853" s="302">
        <v>2161</v>
      </c>
      <c r="Q1853" s="301">
        <v>1219968</v>
      </c>
      <c r="R1853" s="302">
        <v>1240</v>
      </c>
      <c r="S1853" s="301">
        <v>1515753</v>
      </c>
      <c r="T1853" s="301">
        <f t="shared" si="28"/>
        <v>13232.5</v>
      </c>
      <c r="U1853" s="303">
        <v>1692</v>
      </c>
    </row>
    <row r="1854" spans="1:21" x14ac:dyDescent="0.25">
      <c r="A1854" s="300">
        <v>830000324</v>
      </c>
      <c r="B1854" s="65" t="s">
        <v>2520</v>
      </c>
      <c r="C1854" s="65" t="s">
        <v>511</v>
      </c>
      <c r="D1854" s="65" t="s">
        <v>511</v>
      </c>
      <c r="E1854" s="65" t="s">
        <v>520</v>
      </c>
      <c r="F1854" s="65" t="s">
        <v>521</v>
      </c>
      <c r="G1854" s="65" t="s">
        <v>603</v>
      </c>
      <c r="H1854" s="296">
        <v>1853</v>
      </c>
      <c r="I1854" s="301">
        <v>14188264</v>
      </c>
      <c r="J1854" s="302">
        <v>1504.5</v>
      </c>
      <c r="K1854" s="301">
        <v>6451069</v>
      </c>
      <c r="L1854" s="302">
        <v>1127</v>
      </c>
      <c r="M1854" s="301">
        <v>42386782</v>
      </c>
      <c r="N1854" s="302">
        <v>1642</v>
      </c>
      <c r="O1854" s="301">
        <v>7219679</v>
      </c>
      <c r="P1854" s="302">
        <v>1625</v>
      </c>
      <c r="Q1854" s="301">
        <v>1705108</v>
      </c>
      <c r="R1854" s="302">
        <v>2578</v>
      </c>
      <c r="S1854" s="301">
        <v>563759</v>
      </c>
      <c r="T1854" s="301">
        <f t="shared" si="28"/>
        <v>10329.5</v>
      </c>
      <c r="U1854" s="303">
        <v>1332</v>
      </c>
    </row>
    <row r="1855" spans="1:21" x14ac:dyDescent="0.25">
      <c r="A1855" s="300">
        <v>830010738</v>
      </c>
      <c r="B1855" s="65" t="s">
        <v>2521</v>
      </c>
      <c r="C1855" s="65" t="s">
        <v>511</v>
      </c>
      <c r="D1855" s="65" t="s">
        <v>511</v>
      </c>
      <c r="E1855" s="65" t="s">
        <v>520</v>
      </c>
      <c r="F1855" s="65" t="s">
        <v>521</v>
      </c>
      <c r="G1855" s="65" t="s">
        <v>564</v>
      </c>
      <c r="H1855" s="84">
        <v>1854</v>
      </c>
      <c r="I1855" s="301">
        <v>14184599</v>
      </c>
      <c r="J1855" s="302">
        <v>4688.5</v>
      </c>
      <c r="K1855" s="301">
        <v>1126984</v>
      </c>
      <c r="L1855" s="302">
        <v>673</v>
      </c>
      <c r="M1855" s="301">
        <v>71783900</v>
      </c>
      <c r="N1855" s="302">
        <v>2783</v>
      </c>
      <c r="O1855" s="301">
        <v>3901467</v>
      </c>
      <c r="P1855" s="302">
        <v>2514</v>
      </c>
      <c r="Q1855" s="301">
        <v>994483</v>
      </c>
      <c r="R1855" s="302">
        <v>3418</v>
      </c>
      <c r="S1855" s="301">
        <v>376148</v>
      </c>
      <c r="T1855" s="301">
        <f t="shared" si="28"/>
        <v>15930.5</v>
      </c>
      <c r="U1855" s="303">
        <v>2069</v>
      </c>
    </row>
    <row r="1856" spans="1:21" x14ac:dyDescent="0.25">
      <c r="A1856" s="300">
        <v>830002490</v>
      </c>
      <c r="B1856" s="65" t="s">
        <v>2522</v>
      </c>
      <c r="C1856" s="65" t="s">
        <v>511</v>
      </c>
      <c r="D1856" s="65" t="s">
        <v>511</v>
      </c>
      <c r="E1856" s="65" t="s">
        <v>520</v>
      </c>
      <c r="F1856" s="65" t="s">
        <v>521</v>
      </c>
      <c r="G1856" s="65" t="s">
        <v>624</v>
      </c>
      <c r="H1856" s="296">
        <v>1855</v>
      </c>
      <c r="I1856" s="301">
        <v>14180630</v>
      </c>
      <c r="J1856" s="302">
        <v>1012</v>
      </c>
      <c r="K1856" s="301">
        <v>11053641</v>
      </c>
      <c r="L1856" s="302">
        <v>5129</v>
      </c>
      <c r="M1856" s="301">
        <v>7225403</v>
      </c>
      <c r="N1856" s="302">
        <v>1759</v>
      </c>
      <c r="O1856" s="301">
        <v>6745489</v>
      </c>
      <c r="P1856" s="302">
        <v>660</v>
      </c>
      <c r="Q1856" s="301">
        <v>5003466</v>
      </c>
      <c r="R1856" s="302">
        <v>869</v>
      </c>
      <c r="S1856" s="301">
        <v>2413174</v>
      </c>
      <c r="T1856" s="301">
        <f t="shared" si="28"/>
        <v>11284</v>
      </c>
      <c r="U1856" s="303">
        <v>1456</v>
      </c>
    </row>
    <row r="1857" spans="1:21" x14ac:dyDescent="0.25">
      <c r="A1857" s="300">
        <v>890900293</v>
      </c>
      <c r="B1857" s="65" t="s">
        <v>2523</v>
      </c>
      <c r="C1857" s="65" t="s">
        <v>505</v>
      </c>
      <c r="D1857" s="65" t="s">
        <v>506</v>
      </c>
      <c r="E1857" s="65" t="s">
        <v>520</v>
      </c>
      <c r="F1857" s="65" t="s">
        <v>521</v>
      </c>
      <c r="G1857" s="65" t="s">
        <v>564</v>
      </c>
      <c r="H1857" s="84">
        <v>1856</v>
      </c>
      <c r="I1857" s="301">
        <v>14173091</v>
      </c>
      <c r="J1857" s="302">
        <v>1204.5</v>
      </c>
      <c r="K1857" s="301">
        <v>8727797</v>
      </c>
      <c r="L1857" s="302">
        <v>1575</v>
      </c>
      <c r="M1857" s="301">
        <v>29898329</v>
      </c>
      <c r="N1857" s="302">
        <v>2551</v>
      </c>
      <c r="O1857" s="301">
        <v>4363660</v>
      </c>
      <c r="P1857" s="302">
        <v>2975</v>
      </c>
      <c r="Q1857" s="301">
        <v>793248</v>
      </c>
      <c r="R1857" s="302">
        <v>2399</v>
      </c>
      <c r="S1857" s="301">
        <v>625278</v>
      </c>
      <c r="T1857" s="301">
        <f t="shared" si="28"/>
        <v>12560.5</v>
      </c>
      <c r="U1857" s="303">
        <v>1617</v>
      </c>
    </row>
    <row r="1858" spans="1:21" x14ac:dyDescent="0.25">
      <c r="A1858" s="300">
        <v>800191510</v>
      </c>
      <c r="B1858" s="65" t="s">
        <v>2524</v>
      </c>
      <c r="C1858" s="65" t="s">
        <v>511</v>
      </c>
      <c r="D1858" s="65" t="s">
        <v>511</v>
      </c>
      <c r="E1858" s="65" t="s">
        <v>520</v>
      </c>
      <c r="F1858" s="65" t="s">
        <v>521</v>
      </c>
      <c r="G1858" s="65" t="s">
        <v>668</v>
      </c>
      <c r="H1858" s="296">
        <v>1857</v>
      </c>
      <c r="I1858" s="301">
        <v>14138167</v>
      </c>
      <c r="J1858" s="302">
        <v>1342</v>
      </c>
      <c r="K1858" s="301">
        <v>7561692</v>
      </c>
      <c r="L1858" s="302">
        <v>1270</v>
      </c>
      <c r="M1858" s="301">
        <v>37005867</v>
      </c>
      <c r="N1858" s="302">
        <v>3259</v>
      </c>
      <c r="O1858" s="301">
        <v>3218750</v>
      </c>
      <c r="P1858" s="302">
        <v>2010</v>
      </c>
      <c r="Q1858" s="301">
        <v>1335915</v>
      </c>
      <c r="R1858" s="302">
        <v>1989</v>
      </c>
      <c r="S1858" s="301">
        <v>811053</v>
      </c>
      <c r="T1858" s="301">
        <f t="shared" ref="T1858:T1921" si="29">SUM(H1858+J1858+L1858+N1858+P1858+R1858)</f>
        <v>11727</v>
      </c>
      <c r="U1858" s="303">
        <v>1518</v>
      </c>
    </row>
    <row r="1859" spans="1:21" x14ac:dyDescent="0.25">
      <c r="A1859" s="300">
        <v>860508856</v>
      </c>
      <c r="B1859" s="65" t="s">
        <v>2525</v>
      </c>
      <c r="C1859" s="65" t="s">
        <v>511</v>
      </c>
      <c r="D1859" s="65" t="s">
        <v>511</v>
      </c>
      <c r="E1859" s="65" t="s">
        <v>520</v>
      </c>
      <c r="F1859" s="65" t="s">
        <v>521</v>
      </c>
      <c r="G1859" s="65" t="s">
        <v>509</v>
      </c>
      <c r="H1859" s="84">
        <v>1858</v>
      </c>
      <c r="I1859" s="301">
        <v>14126621</v>
      </c>
      <c r="J1859" s="302">
        <v>969</v>
      </c>
      <c r="K1859" s="301">
        <v>11716419</v>
      </c>
      <c r="L1859" s="302">
        <v>9488</v>
      </c>
      <c r="M1859" s="301">
        <v>2510295</v>
      </c>
      <c r="N1859" s="302">
        <v>4071</v>
      </c>
      <c r="O1859" s="301">
        <v>2467463</v>
      </c>
      <c r="P1859" s="302">
        <v>1710</v>
      </c>
      <c r="Q1859" s="301">
        <v>1605000</v>
      </c>
      <c r="R1859" s="302">
        <v>1160</v>
      </c>
      <c r="S1859" s="301">
        <v>1627149</v>
      </c>
      <c r="T1859" s="301">
        <f t="shared" si="29"/>
        <v>19256</v>
      </c>
      <c r="U1859" s="303">
        <v>2501</v>
      </c>
    </row>
    <row r="1860" spans="1:21" x14ac:dyDescent="0.25">
      <c r="A1860" s="300">
        <v>860037171</v>
      </c>
      <c r="B1860" s="65" t="s">
        <v>2526</v>
      </c>
      <c r="C1860" s="65" t="s">
        <v>511</v>
      </c>
      <c r="D1860" s="65" t="s">
        <v>511</v>
      </c>
      <c r="E1860" s="65" t="s">
        <v>520</v>
      </c>
      <c r="F1860" s="65" t="s">
        <v>521</v>
      </c>
      <c r="G1860" s="65" t="s">
        <v>624</v>
      </c>
      <c r="H1860" s="296">
        <v>1859</v>
      </c>
      <c r="I1860" s="301">
        <v>14101597</v>
      </c>
      <c r="J1860" s="302">
        <v>1670.5</v>
      </c>
      <c r="K1860" s="301">
        <v>5627017</v>
      </c>
      <c r="L1860" s="302">
        <v>2118</v>
      </c>
      <c r="M1860" s="301">
        <v>21096753</v>
      </c>
      <c r="N1860" s="302">
        <v>1744</v>
      </c>
      <c r="O1860" s="301">
        <v>6792631</v>
      </c>
      <c r="P1860" s="302">
        <v>1491</v>
      </c>
      <c r="Q1860" s="301">
        <v>1881907</v>
      </c>
      <c r="R1860" s="302">
        <v>1969</v>
      </c>
      <c r="S1860" s="301">
        <v>824883</v>
      </c>
      <c r="T1860" s="301">
        <f t="shared" si="29"/>
        <v>10851.5</v>
      </c>
      <c r="U1860" s="303">
        <v>1400</v>
      </c>
    </row>
    <row r="1861" spans="1:21" x14ac:dyDescent="0.25">
      <c r="A1861" s="300">
        <v>800186284</v>
      </c>
      <c r="B1861" s="65" t="s">
        <v>2527</v>
      </c>
      <c r="C1861" s="65" t="s">
        <v>585</v>
      </c>
      <c r="D1861" s="65" t="s">
        <v>586</v>
      </c>
      <c r="E1861" s="65" t="s">
        <v>520</v>
      </c>
      <c r="F1861" s="65" t="s">
        <v>521</v>
      </c>
      <c r="G1861" s="65" t="s">
        <v>624</v>
      </c>
      <c r="H1861" s="84">
        <v>1860</v>
      </c>
      <c r="I1861" s="301">
        <v>14099390</v>
      </c>
      <c r="J1861" s="302">
        <v>1084</v>
      </c>
      <c r="K1861" s="301">
        <v>10069293</v>
      </c>
      <c r="L1861" s="302">
        <v>3338</v>
      </c>
      <c r="M1861" s="301">
        <v>12531600</v>
      </c>
      <c r="N1861" s="302">
        <v>1150</v>
      </c>
      <c r="O1861" s="301">
        <v>10173860</v>
      </c>
      <c r="P1861" s="302">
        <v>738</v>
      </c>
      <c r="Q1861" s="301">
        <v>4372168</v>
      </c>
      <c r="R1861" s="302">
        <v>556</v>
      </c>
      <c r="S1861" s="301">
        <v>4344907</v>
      </c>
      <c r="T1861" s="301">
        <f t="shared" si="29"/>
        <v>8726</v>
      </c>
      <c r="U1861" s="303">
        <v>1133</v>
      </c>
    </row>
    <row r="1862" spans="1:21" x14ac:dyDescent="0.25">
      <c r="A1862" s="300">
        <v>800064784</v>
      </c>
      <c r="B1862" s="65" t="s">
        <v>2528</v>
      </c>
      <c r="C1862" s="65" t="s">
        <v>511</v>
      </c>
      <c r="D1862" s="65" t="s">
        <v>511</v>
      </c>
      <c r="E1862" s="65" t="s">
        <v>520</v>
      </c>
      <c r="F1862" s="65" t="s">
        <v>521</v>
      </c>
      <c r="G1862" s="65" t="s">
        <v>694</v>
      </c>
      <c r="H1862" s="296">
        <v>1861</v>
      </c>
      <c r="I1862" s="301">
        <v>14073216</v>
      </c>
      <c r="J1862" s="302">
        <v>1658</v>
      </c>
      <c r="K1862" s="301">
        <v>5682675</v>
      </c>
      <c r="L1862" s="302">
        <v>3410</v>
      </c>
      <c r="M1862" s="301">
        <v>12227150</v>
      </c>
      <c r="N1862" s="302">
        <v>2140</v>
      </c>
      <c r="O1862" s="301">
        <v>5304488</v>
      </c>
      <c r="P1862" s="302">
        <v>4032</v>
      </c>
      <c r="Q1862" s="301">
        <v>520564</v>
      </c>
      <c r="R1862" s="302">
        <v>4442</v>
      </c>
      <c r="S1862" s="301">
        <v>253544</v>
      </c>
      <c r="T1862" s="301">
        <f t="shared" si="29"/>
        <v>17543</v>
      </c>
      <c r="U1862" s="303">
        <v>2273</v>
      </c>
    </row>
    <row r="1863" spans="1:21" x14ac:dyDescent="0.25">
      <c r="A1863" s="300">
        <v>891500538</v>
      </c>
      <c r="B1863" s="65" t="s">
        <v>2529</v>
      </c>
      <c r="C1863" s="65" t="s">
        <v>1973</v>
      </c>
      <c r="D1863" s="65" t="s">
        <v>714</v>
      </c>
      <c r="E1863" s="65" t="s">
        <v>520</v>
      </c>
      <c r="F1863" s="65" t="s">
        <v>521</v>
      </c>
      <c r="G1863" s="65" t="s">
        <v>687</v>
      </c>
      <c r="H1863" s="84">
        <v>1862</v>
      </c>
      <c r="I1863" s="301">
        <v>14058501</v>
      </c>
      <c r="J1863" s="302">
        <v>994.5</v>
      </c>
      <c r="K1863" s="301">
        <v>11280816</v>
      </c>
      <c r="L1863" s="302">
        <v>3035</v>
      </c>
      <c r="M1863" s="301">
        <v>13969135</v>
      </c>
      <c r="N1863" s="302">
        <v>1952</v>
      </c>
      <c r="O1863" s="301">
        <v>5970934</v>
      </c>
      <c r="P1863" s="302">
        <v>1140</v>
      </c>
      <c r="Q1863" s="301">
        <v>2579234</v>
      </c>
      <c r="R1863" s="302">
        <v>1292</v>
      </c>
      <c r="S1863" s="301">
        <v>1446476</v>
      </c>
      <c r="T1863" s="301">
        <f t="shared" si="29"/>
        <v>10275.5</v>
      </c>
      <c r="U1863" s="303">
        <v>1327</v>
      </c>
    </row>
    <row r="1864" spans="1:21" x14ac:dyDescent="0.25">
      <c r="A1864" s="300">
        <v>811025289</v>
      </c>
      <c r="B1864" s="65" t="s">
        <v>2530</v>
      </c>
      <c r="C1864" s="65" t="s">
        <v>505</v>
      </c>
      <c r="D1864" s="65" t="s">
        <v>506</v>
      </c>
      <c r="E1864" s="65" t="s">
        <v>520</v>
      </c>
      <c r="F1864" s="65" t="s">
        <v>521</v>
      </c>
      <c r="G1864" s="65" t="s">
        <v>564</v>
      </c>
      <c r="H1864" s="296">
        <v>1863</v>
      </c>
      <c r="I1864" s="301">
        <v>14056840</v>
      </c>
      <c r="J1864" s="302">
        <v>3657.5</v>
      </c>
      <c r="K1864" s="301">
        <v>1772639</v>
      </c>
      <c r="L1864" s="302">
        <v>704</v>
      </c>
      <c r="M1864" s="301">
        <v>68705598</v>
      </c>
      <c r="N1864" s="302">
        <v>360</v>
      </c>
      <c r="O1864" s="301">
        <v>34489859</v>
      </c>
      <c r="P1864" s="302">
        <v>805</v>
      </c>
      <c r="Q1864" s="301">
        <v>3964881</v>
      </c>
      <c r="R1864" s="302">
        <v>1423</v>
      </c>
      <c r="S1864" s="301">
        <v>1273530</v>
      </c>
      <c r="T1864" s="301">
        <f t="shared" si="29"/>
        <v>8812.5</v>
      </c>
      <c r="U1864" s="303">
        <v>1144</v>
      </c>
    </row>
    <row r="1865" spans="1:21" x14ac:dyDescent="0.25">
      <c r="A1865" s="300">
        <v>890900533</v>
      </c>
      <c r="B1865" s="65" t="s">
        <v>2531</v>
      </c>
      <c r="C1865" s="65" t="s">
        <v>527</v>
      </c>
      <c r="D1865" s="65" t="s">
        <v>506</v>
      </c>
      <c r="E1865" s="65" t="s">
        <v>520</v>
      </c>
      <c r="F1865" s="65" t="s">
        <v>521</v>
      </c>
      <c r="G1865" s="65" t="s">
        <v>610</v>
      </c>
      <c r="H1865" s="84">
        <v>1864</v>
      </c>
      <c r="I1865" s="301">
        <v>14053410</v>
      </c>
      <c r="J1865" s="302">
        <v>984.5</v>
      </c>
      <c r="K1865" s="301">
        <v>11449185</v>
      </c>
      <c r="L1865" s="302">
        <v>2987</v>
      </c>
      <c r="M1865" s="301">
        <v>14238744</v>
      </c>
      <c r="N1865" s="302">
        <v>1464</v>
      </c>
      <c r="O1865" s="301">
        <v>8000043</v>
      </c>
      <c r="P1865" s="302">
        <v>949</v>
      </c>
      <c r="Q1865" s="301">
        <v>3188681</v>
      </c>
      <c r="R1865" s="302">
        <v>1057</v>
      </c>
      <c r="S1865" s="301">
        <v>1837676</v>
      </c>
      <c r="T1865" s="301">
        <f t="shared" si="29"/>
        <v>9305.5</v>
      </c>
      <c r="U1865" s="303">
        <v>1208</v>
      </c>
    </row>
    <row r="1866" spans="1:21" x14ac:dyDescent="0.25">
      <c r="A1866" s="300">
        <v>800062591</v>
      </c>
      <c r="B1866" s="65" t="s">
        <v>2532</v>
      </c>
      <c r="C1866" s="65" t="s">
        <v>585</v>
      </c>
      <c r="D1866" s="65" t="s">
        <v>586</v>
      </c>
      <c r="E1866" s="65" t="s">
        <v>520</v>
      </c>
      <c r="F1866" s="65" t="s">
        <v>521</v>
      </c>
      <c r="G1866" s="65" t="s">
        <v>564</v>
      </c>
      <c r="H1866" s="296">
        <v>1865</v>
      </c>
      <c r="I1866" s="301">
        <v>14041421</v>
      </c>
      <c r="J1866" s="302">
        <v>1527</v>
      </c>
      <c r="K1866" s="301">
        <v>6323140</v>
      </c>
      <c r="L1866" s="302">
        <v>1991</v>
      </c>
      <c r="M1866" s="301">
        <v>22779497</v>
      </c>
      <c r="N1866" s="302">
        <v>2086</v>
      </c>
      <c r="O1866" s="301">
        <v>5502407</v>
      </c>
      <c r="P1866" s="302">
        <v>1523</v>
      </c>
      <c r="Q1866" s="301">
        <v>1840145</v>
      </c>
      <c r="R1866" s="302">
        <v>1316</v>
      </c>
      <c r="S1866" s="301">
        <v>1404266</v>
      </c>
      <c r="T1866" s="301">
        <f t="shared" si="29"/>
        <v>10308</v>
      </c>
      <c r="U1866" s="303">
        <v>1331</v>
      </c>
    </row>
    <row r="1867" spans="1:21" x14ac:dyDescent="0.25">
      <c r="A1867" s="300">
        <v>860005194</v>
      </c>
      <c r="B1867" s="65" t="s">
        <v>2533</v>
      </c>
      <c r="C1867" s="65" t="s">
        <v>732</v>
      </c>
      <c r="D1867" s="65" t="s">
        <v>733</v>
      </c>
      <c r="E1867" s="65" t="s">
        <v>520</v>
      </c>
      <c r="F1867" s="65" t="s">
        <v>1534</v>
      </c>
      <c r="G1867" s="65" t="s">
        <v>525</v>
      </c>
      <c r="H1867" s="84">
        <v>1866</v>
      </c>
      <c r="I1867" s="301">
        <v>14035111</v>
      </c>
      <c r="J1867" s="302">
        <v>1564.5</v>
      </c>
      <c r="K1867" s="301">
        <v>6119056</v>
      </c>
      <c r="L1867" s="302">
        <v>1465</v>
      </c>
      <c r="M1867" s="301">
        <v>32217294</v>
      </c>
      <c r="N1867" s="302">
        <v>2409</v>
      </c>
      <c r="O1867" s="301">
        <v>4650447</v>
      </c>
      <c r="P1867" s="302">
        <v>1978</v>
      </c>
      <c r="Q1867" s="301">
        <v>1356145</v>
      </c>
      <c r="R1867" s="302">
        <v>2161</v>
      </c>
      <c r="S1867" s="301">
        <v>724467</v>
      </c>
      <c r="T1867" s="301">
        <f t="shared" si="29"/>
        <v>11443.5</v>
      </c>
      <c r="U1867" s="303">
        <v>1480</v>
      </c>
    </row>
    <row r="1868" spans="1:21" x14ac:dyDescent="0.25">
      <c r="A1868" s="300">
        <v>860529876</v>
      </c>
      <c r="B1868" s="65" t="s">
        <v>2534</v>
      </c>
      <c r="C1868" s="65" t="s">
        <v>511</v>
      </c>
      <c r="D1868" s="65" t="s">
        <v>511</v>
      </c>
      <c r="E1868" s="65" t="s">
        <v>520</v>
      </c>
      <c r="F1868" s="65" t="s">
        <v>521</v>
      </c>
      <c r="G1868" s="65" t="s">
        <v>1479</v>
      </c>
      <c r="H1868" s="296">
        <v>1867</v>
      </c>
      <c r="I1868" s="301">
        <v>14030833</v>
      </c>
      <c r="J1868" s="302">
        <v>2231.5</v>
      </c>
      <c r="K1868" s="301">
        <v>3666750</v>
      </c>
      <c r="L1868" s="302">
        <v>1475</v>
      </c>
      <c r="M1868" s="301">
        <v>31839600</v>
      </c>
      <c r="N1868" s="302">
        <v>743</v>
      </c>
      <c r="O1868" s="301">
        <v>16139744</v>
      </c>
      <c r="P1868" s="302">
        <v>3195</v>
      </c>
      <c r="Q1868" s="301">
        <v>711617</v>
      </c>
      <c r="R1868" s="302">
        <v>6408</v>
      </c>
      <c r="S1868" s="301">
        <v>135840</v>
      </c>
      <c r="T1868" s="301">
        <f t="shared" si="29"/>
        <v>15919.5</v>
      </c>
      <c r="U1868" s="303">
        <v>2070</v>
      </c>
    </row>
    <row r="1869" spans="1:21" x14ac:dyDescent="0.25">
      <c r="A1869" s="300">
        <v>800252589</v>
      </c>
      <c r="B1869" s="65" t="s">
        <v>2535</v>
      </c>
      <c r="C1869" s="65" t="s">
        <v>511</v>
      </c>
      <c r="D1869" s="65" t="s">
        <v>511</v>
      </c>
      <c r="E1869" s="65" t="s">
        <v>520</v>
      </c>
      <c r="F1869" s="65" t="s">
        <v>521</v>
      </c>
      <c r="G1869" s="65" t="s">
        <v>528</v>
      </c>
      <c r="H1869" s="84">
        <v>1868</v>
      </c>
      <c r="I1869" s="301">
        <v>14010139</v>
      </c>
      <c r="J1869" s="302">
        <v>3205.5</v>
      </c>
      <c r="K1869" s="301">
        <v>2206048</v>
      </c>
      <c r="L1869" s="302">
        <v>1791</v>
      </c>
      <c r="M1869" s="301">
        <v>25583784</v>
      </c>
      <c r="N1869" s="302">
        <v>2384</v>
      </c>
      <c r="O1869" s="301">
        <v>4697231</v>
      </c>
      <c r="P1869" s="302">
        <v>2299</v>
      </c>
      <c r="Q1869" s="301">
        <v>1114701</v>
      </c>
      <c r="R1869" s="302">
        <v>3570</v>
      </c>
      <c r="S1869" s="301">
        <v>352604</v>
      </c>
      <c r="T1869" s="301">
        <f t="shared" si="29"/>
        <v>15117.5</v>
      </c>
      <c r="U1869" s="303">
        <v>1965</v>
      </c>
    </row>
    <row r="1870" spans="1:21" x14ac:dyDescent="0.25">
      <c r="A1870" s="300">
        <v>830129274</v>
      </c>
      <c r="B1870" s="65" t="s">
        <v>2536</v>
      </c>
      <c r="C1870" s="65" t="s">
        <v>511</v>
      </c>
      <c r="D1870" s="65" t="s">
        <v>511</v>
      </c>
      <c r="E1870" s="65" t="s">
        <v>520</v>
      </c>
      <c r="F1870" s="65" t="s">
        <v>521</v>
      </c>
      <c r="G1870" s="65" t="s">
        <v>2281</v>
      </c>
      <c r="H1870" s="296">
        <v>1869</v>
      </c>
      <c r="I1870" s="301">
        <v>14009483</v>
      </c>
      <c r="J1870" s="302">
        <v>4524.5</v>
      </c>
      <c r="K1870" s="301">
        <v>1211228</v>
      </c>
      <c r="L1870" s="302">
        <v>2244</v>
      </c>
      <c r="M1870" s="301">
        <v>19679283</v>
      </c>
      <c r="N1870" s="302">
        <v>4154</v>
      </c>
      <c r="O1870" s="301">
        <v>2411730</v>
      </c>
      <c r="P1870" s="302">
        <v>1821</v>
      </c>
      <c r="Q1870" s="301">
        <v>1486139</v>
      </c>
      <c r="R1870" s="302">
        <v>8120</v>
      </c>
      <c r="S1870" s="301">
        <v>82480</v>
      </c>
      <c r="T1870" s="301">
        <f t="shared" si="29"/>
        <v>22732.5</v>
      </c>
      <c r="U1870" s="303">
        <v>2988</v>
      </c>
    </row>
    <row r="1871" spans="1:21" x14ac:dyDescent="0.25">
      <c r="A1871" s="300">
        <v>830008470</v>
      </c>
      <c r="B1871" s="65" t="s">
        <v>2537</v>
      </c>
      <c r="C1871" s="65" t="s">
        <v>511</v>
      </c>
      <c r="D1871" s="65" t="s">
        <v>511</v>
      </c>
      <c r="E1871" s="65" t="s">
        <v>520</v>
      </c>
      <c r="F1871" s="65" t="s">
        <v>521</v>
      </c>
      <c r="G1871" s="65" t="s">
        <v>931</v>
      </c>
      <c r="H1871" s="84">
        <v>1870</v>
      </c>
      <c r="I1871" s="301">
        <v>14008658</v>
      </c>
      <c r="J1871" s="302">
        <v>1654.5</v>
      </c>
      <c r="K1871" s="301">
        <v>5699499</v>
      </c>
      <c r="L1871" s="302">
        <v>2815</v>
      </c>
      <c r="M1871" s="301">
        <v>15233424</v>
      </c>
      <c r="N1871" s="302">
        <v>4477</v>
      </c>
      <c r="O1871" s="301">
        <v>2198796</v>
      </c>
      <c r="P1871" s="302">
        <v>1711</v>
      </c>
      <c r="Q1871" s="301">
        <v>1604771</v>
      </c>
      <c r="R1871" s="302">
        <v>1214</v>
      </c>
      <c r="S1871" s="301">
        <v>1547374</v>
      </c>
      <c r="T1871" s="301">
        <f t="shared" si="29"/>
        <v>13741.5</v>
      </c>
      <c r="U1871" s="303">
        <v>1778</v>
      </c>
    </row>
    <row r="1872" spans="1:21" x14ac:dyDescent="0.25">
      <c r="A1872" s="300">
        <v>830048145</v>
      </c>
      <c r="B1872" s="65" t="s">
        <v>2538</v>
      </c>
      <c r="C1872" s="65" t="s">
        <v>511</v>
      </c>
      <c r="D1872" s="65" t="s">
        <v>511</v>
      </c>
      <c r="E1872" s="65" t="s">
        <v>520</v>
      </c>
      <c r="F1872" s="65" t="s">
        <v>521</v>
      </c>
      <c r="G1872" s="65" t="s">
        <v>528</v>
      </c>
      <c r="H1872" s="296">
        <v>1871</v>
      </c>
      <c r="I1872" s="301">
        <v>13994155</v>
      </c>
      <c r="J1872" s="302">
        <v>998</v>
      </c>
      <c r="K1872" s="301">
        <v>11241264</v>
      </c>
      <c r="L1872" s="302">
        <v>2571</v>
      </c>
      <c r="M1872" s="301">
        <v>17004166</v>
      </c>
      <c r="N1872" s="302">
        <v>747</v>
      </c>
      <c r="O1872" s="301">
        <v>15962791</v>
      </c>
      <c r="P1872" s="302">
        <v>1396</v>
      </c>
      <c r="Q1872" s="301">
        <v>2033007</v>
      </c>
      <c r="R1872" s="302">
        <v>1414</v>
      </c>
      <c r="S1872" s="301">
        <v>1281506</v>
      </c>
      <c r="T1872" s="301">
        <f t="shared" si="29"/>
        <v>8997</v>
      </c>
      <c r="U1872" s="303">
        <v>1167</v>
      </c>
    </row>
    <row r="1873" spans="1:21" x14ac:dyDescent="0.25">
      <c r="A1873" s="300">
        <v>800053969</v>
      </c>
      <c r="B1873" s="65" t="s">
        <v>2539</v>
      </c>
      <c r="C1873" s="65" t="s">
        <v>505</v>
      </c>
      <c r="D1873" s="65" t="s">
        <v>506</v>
      </c>
      <c r="E1873" s="65" t="s">
        <v>520</v>
      </c>
      <c r="F1873" s="65" t="s">
        <v>521</v>
      </c>
      <c r="G1873" s="65" t="s">
        <v>694</v>
      </c>
      <c r="H1873" s="84">
        <v>1872</v>
      </c>
      <c r="I1873" s="301">
        <v>13949489</v>
      </c>
      <c r="J1873" s="302">
        <v>1292.5</v>
      </c>
      <c r="K1873" s="301">
        <v>7922746</v>
      </c>
      <c r="L1873" s="302">
        <v>2679</v>
      </c>
      <c r="M1873" s="301">
        <v>16186618</v>
      </c>
      <c r="N1873" s="302">
        <v>1313</v>
      </c>
      <c r="O1873" s="301">
        <v>8928472</v>
      </c>
      <c r="P1873" s="302">
        <v>1098</v>
      </c>
      <c r="Q1873" s="301">
        <v>2704410</v>
      </c>
      <c r="R1873" s="302">
        <v>1797</v>
      </c>
      <c r="S1873" s="301">
        <v>927562</v>
      </c>
      <c r="T1873" s="301">
        <f t="shared" si="29"/>
        <v>10051.5</v>
      </c>
      <c r="U1873" s="303">
        <v>1302</v>
      </c>
    </row>
    <row r="1874" spans="1:21" x14ac:dyDescent="0.25">
      <c r="A1874" s="300">
        <v>830058330</v>
      </c>
      <c r="B1874" s="65" t="s">
        <v>2540</v>
      </c>
      <c r="C1874" s="65" t="s">
        <v>511</v>
      </c>
      <c r="D1874" s="65" t="s">
        <v>511</v>
      </c>
      <c r="E1874" s="65" t="s">
        <v>520</v>
      </c>
      <c r="F1874" s="65" t="s">
        <v>521</v>
      </c>
      <c r="G1874" s="65" t="s">
        <v>525</v>
      </c>
      <c r="H1874" s="296">
        <v>1873</v>
      </c>
      <c r="I1874" s="301">
        <v>13946980</v>
      </c>
      <c r="J1874" s="302">
        <v>1225.5</v>
      </c>
      <c r="K1874" s="301">
        <v>8519114</v>
      </c>
      <c r="L1874" s="302">
        <v>992</v>
      </c>
      <c r="M1874" s="301">
        <v>47933560</v>
      </c>
      <c r="N1874" s="302">
        <v>1896</v>
      </c>
      <c r="O1874" s="301">
        <v>6163641</v>
      </c>
      <c r="P1874" s="302">
        <v>896</v>
      </c>
      <c r="Q1874" s="301">
        <v>3448376</v>
      </c>
      <c r="R1874" s="302">
        <v>1222</v>
      </c>
      <c r="S1874" s="301">
        <v>1537546</v>
      </c>
      <c r="T1874" s="301">
        <f t="shared" si="29"/>
        <v>8104.5</v>
      </c>
      <c r="U1874" s="303">
        <v>1054</v>
      </c>
    </row>
    <row r="1875" spans="1:21" x14ac:dyDescent="0.25">
      <c r="A1875" s="300">
        <v>860000890</v>
      </c>
      <c r="B1875" s="65" t="s">
        <v>2541</v>
      </c>
      <c r="C1875" s="65" t="s">
        <v>511</v>
      </c>
      <c r="D1875" s="65" t="s">
        <v>511</v>
      </c>
      <c r="E1875" s="65" t="s">
        <v>520</v>
      </c>
      <c r="F1875" s="65" t="s">
        <v>521</v>
      </c>
      <c r="G1875" s="65" t="s">
        <v>648</v>
      </c>
      <c r="H1875" s="84">
        <v>1874</v>
      </c>
      <c r="I1875" s="301">
        <v>13943199</v>
      </c>
      <c r="J1875" s="302">
        <v>1313.5</v>
      </c>
      <c r="K1875" s="301">
        <v>7774739</v>
      </c>
      <c r="L1875" s="302">
        <v>2389</v>
      </c>
      <c r="M1875" s="301">
        <v>18428109</v>
      </c>
      <c r="N1875" s="302">
        <v>1914</v>
      </c>
      <c r="O1875" s="301">
        <v>6095056</v>
      </c>
      <c r="P1875" s="302">
        <v>2119</v>
      </c>
      <c r="Q1875" s="301">
        <v>1251249</v>
      </c>
      <c r="R1875" s="302">
        <v>5069</v>
      </c>
      <c r="S1875" s="301">
        <v>206907</v>
      </c>
      <c r="T1875" s="301">
        <f t="shared" si="29"/>
        <v>14678.5</v>
      </c>
      <c r="U1875" s="303">
        <v>1906</v>
      </c>
    </row>
    <row r="1876" spans="1:21" x14ac:dyDescent="0.25">
      <c r="A1876" s="300">
        <v>890900297</v>
      </c>
      <c r="B1876" s="65" t="s">
        <v>2542</v>
      </c>
      <c r="C1876" s="65" t="s">
        <v>844</v>
      </c>
      <c r="D1876" s="65" t="s">
        <v>506</v>
      </c>
      <c r="E1876" s="65" t="s">
        <v>520</v>
      </c>
      <c r="F1876" s="65" t="s">
        <v>521</v>
      </c>
      <c r="G1876" s="65" t="s">
        <v>610</v>
      </c>
      <c r="H1876" s="296">
        <v>1875</v>
      </c>
      <c r="I1876" s="301">
        <v>13940157</v>
      </c>
      <c r="J1876" s="302">
        <v>976</v>
      </c>
      <c r="K1876" s="301">
        <v>11617585</v>
      </c>
      <c r="L1876" s="302">
        <v>2483</v>
      </c>
      <c r="M1876" s="301">
        <v>17739353</v>
      </c>
      <c r="N1876" s="302">
        <v>1943</v>
      </c>
      <c r="O1876" s="301">
        <v>5993627</v>
      </c>
      <c r="P1876" s="302">
        <v>1883</v>
      </c>
      <c r="Q1876" s="301">
        <v>1426509</v>
      </c>
      <c r="R1876" s="302">
        <v>1642</v>
      </c>
      <c r="S1876" s="301">
        <v>1045278</v>
      </c>
      <c r="T1876" s="301">
        <f t="shared" si="29"/>
        <v>10802</v>
      </c>
      <c r="U1876" s="303">
        <v>1392</v>
      </c>
    </row>
    <row r="1877" spans="1:21" x14ac:dyDescent="0.25">
      <c r="A1877" s="300">
        <v>891105138</v>
      </c>
      <c r="B1877" s="65" t="s">
        <v>2543</v>
      </c>
      <c r="C1877" s="65" t="s">
        <v>893</v>
      </c>
      <c r="D1877" s="65" t="s">
        <v>894</v>
      </c>
      <c r="E1877" s="65" t="s">
        <v>520</v>
      </c>
      <c r="F1877" s="65" t="s">
        <v>521</v>
      </c>
      <c r="G1877" s="65" t="s">
        <v>724</v>
      </c>
      <c r="H1877" s="84">
        <v>1876</v>
      </c>
      <c r="I1877" s="301">
        <v>13933191</v>
      </c>
      <c r="J1877" s="302">
        <v>1206</v>
      </c>
      <c r="K1877" s="301">
        <v>8711443</v>
      </c>
      <c r="L1877" s="302">
        <v>1727</v>
      </c>
      <c r="M1877" s="301">
        <v>26700318</v>
      </c>
      <c r="N1877" s="302">
        <v>470</v>
      </c>
      <c r="O1877" s="301">
        <v>26700318</v>
      </c>
      <c r="P1877" s="302">
        <v>1022</v>
      </c>
      <c r="Q1877" s="301">
        <v>2931783</v>
      </c>
      <c r="R1877" s="302">
        <v>1233</v>
      </c>
      <c r="S1877" s="301">
        <v>1525514</v>
      </c>
      <c r="T1877" s="301">
        <f t="shared" si="29"/>
        <v>7534</v>
      </c>
      <c r="U1877" s="303">
        <v>981</v>
      </c>
    </row>
    <row r="1878" spans="1:21" x14ac:dyDescent="0.25">
      <c r="A1878" s="300">
        <v>860001514</v>
      </c>
      <c r="B1878" s="65" t="s">
        <v>2544</v>
      </c>
      <c r="C1878" s="65" t="s">
        <v>585</v>
      </c>
      <c r="D1878" s="65" t="s">
        <v>586</v>
      </c>
      <c r="E1878" s="65" t="s">
        <v>520</v>
      </c>
      <c r="F1878" s="65" t="s">
        <v>521</v>
      </c>
      <c r="G1878" s="65" t="s">
        <v>678</v>
      </c>
      <c r="H1878" s="296">
        <v>1877</v>
      </c>
      <c r="I1878" s="301">
        <v>13907838</v>
      </c>
      <c r="J1878" s="302">
        <v>3007</v>
      </c>
      <c r="K1878" s="301">
        <v>2423892</v>
      </c>
      <c r="L1878" s="302">
        <v>2945</v>
      </c>
      <c r="M1878" s="301">
        <v>14504307</v>
      </c>
      <c r="N1878" s="302">
        <v>4607</v>
      </c>
      <c r="O1878" s="301">
        <v>2116010</v>
      </c>
      <c r="P1878" s="302">
        <v>4255</v>
      </c>
      <c r="Q1878" s="301">
        <v>479470</v>
      </c>
      <c r="R1878" s="302">
        <v>3941</v>
      </c>
      <c r="S1878" s="301">
        <v>303986</v>
      </c>
      <c r="T1878" s="301">
        <f t="shared" si="29"/>
        <v>20632</v>
      </c>
      <c r="U1878" s="303">
        <v>2679</v>
      </c>
    </row>
    <row r="1879" spans="1:21" x14ac:dyDescent="0.25">
      <c r="A1879" s="300">
        <v>890406520</v>
      </c>
      <c r="B1879" s="65" t="s">
        <v>2545</v>
      </c>
      <c r="C1879" s="65" t="s">
        <v>620</v>
      </c>
      <c r="D1879" s="65" t="s">
        <v>621</v>
      </c>
      <c r="E1879" s="65" t="s">
        <v>520</v>
      </c>
      <c r="F1879" s="65" t="s">
        <v>521</v>
      </c>
      <c r="G1879" s="65" t="s">
        <v>610</v>
      </c>
      <c r="H1879" s="84">
        <v>1878</v>
      </c>
      <c r="I1879" s="301">
        <v>13887134</v>
      </c>
      <c r="J1879" s="302">
        <v>1705</v>
      </c>
      <c r="K1879" s="301">
        <v>5482054</v>
      </c>
      <c r="L1879" s="302">
        <v>4088</v>
      </c>
      <c r="M1879" s="301">
        <v>9732354</v>
      </c>
      <c r="N1879" s="302">
        <v>2868</v>
      </c>
      <c r="O1879" s="301">
        <v>3764813</v>
      </c>
      <c r="P1879" s="302">
        <v>2913</v>
      </c>
      <c r="Q1879" s="301">
        <v>815972</v>
      </c>
      <c r="R1879" s="302">
        <v>2752</v>
      </c>
      <c r="S1879" s="301">
        <v>514684</v>
      </c>
      <c r="T1879" s="301">
        <f t="shared" si="29"/>
        <v>16204</v>
      </c>
      <c r="U1879" s="303">
        <v>2104</v>
      </c>
    </row>
    <row r="1880" spans="1:21" x14ac:dyDescent="0.25">
      <c r="A1880" s="300">
        <v>800248806</v>
      </c>
      <c r="B1880" s="65" t="s">
        <v>2546</v>
      </c>
      <c r="C1880" s="65" t="s">
        <v>773</v>
      </c>
      <c r="D1880" s="65" t="s">
        <v>774</v>
      </c>
      <c r="E1880" s="65" t="s">
        <v>520</v>
      </c>
      <c r="F1880" s="65" t="s">
        <v>521</v>
      </c>
      <c r="G1880" s="65" t="s">
        <v>556</v>
      </c>
      <c r="H1880" s="296">
        <v>1879</v>
      </c>
      <c r="I1880" s="301">
        <v>13863004</v>
      </c>
      <c r="J1880" s="302">
        <v>986</v>
      </c>
      <c r="K1880" s="301">
        <v>11432526</v>
      </c>
      <c r="L1880" s="302">
        <v>1443</v>
      </c>
      <c r="M1880" s="301">
        <v>32861012</v>
      </c>
      <c r="N1880" s="302">
        <v>1948</v>
      </c>
      <c r="O1880" s="301">
        <v>5987566</v>
      </c>
      <c r="P1880" s="302">
        <v>1899</v>
      </c>
      <c r="Q1880" s="301">
        <v>1416865</v>
      </c>
      <c r="R1880" s="302">
        <v>832</v>
      </c>
      <c r="S1880" s="301">
        <v>2542073</v>
      </c>
      <c r="T1880" s="301">
        <f t="shared" si="29"/>
        <v>8987</v>
      </c>
      <c r="U1880" s="303">
        <v>1166</v>
      </c>
    </row>
    <row r="1881" spans="1:21" x14ac:dyDescent="0.25">
      <c r="A1881" s="300">
        <v>800029692</v>
      </c>
      <c r="B1881" s="65" t="s">
        <v>2547</v>
      </c>
      <c r="C1881" s="65" t="s">
        <v>511</v>
      </c>
      <c r="D1881" s="65" t="s">
        <v>511</v>
      </c>
      <c r="E1881" s="65" t="s">
        <v>520</v>
      </c>
      <c r="F1881" s="65" t="s">
        <v>521</v>
      </c>
      <c r="G1881" s="65" t="s">
        <v>525</v>
      </c>
      <c r="H1881" s="84">
        <v>1880</v>
      </c>
      <c r="I1881" s="301">
        <v>13856857</v>
      </c>
      <c r="J1881" s="302">
        <v>1397.5</v>
      </c>
      <c r="K1881" s="301">
        <v>7144695</v>
      </c>
      <c r="L1881" s="302">
        <v>2113</v>
      </c>
      <c r="M1881" s="301">
        <v>21121491</v>
      </c>
      <c r="N1881" s="302">
        <v>3925</v>
      </c>
      <c r="O1881" s="301">
        <v>2600108</v>
      </c>
      <c r="P1881" s="302">
        <v>6150</v>
      </c>
      <c r="Q1881" s="301">
        <v>264861</v>
      </c>
      <c r="R1881" s="302">
        <v>5616</v>
      </c>
      <c r="S1881" s="301">
        <v>174180</v>
      </c>
      <c r="T1881" s="301">
        <f t="shared" si="29"/>
        <v>21081.5</v>
      </c>
      <c r="U1881" s="303">
        <v>2739</v>
      </c>
    </row>
    <row r="1882" spans="1:21" x14ac:dyDescent="0.25">
      <c r="A1882" s="300">
        <v>860025998</v>
      </c>
      <c r="B1882" s="65" t="s">
        <v>2548</v>
      </c>
      <c r="C1882" s="65" t="s">
        <v>511</v>
      </c>
      <c r="D1882" s="65" t="s">
        <v>511</v>
      </c>
      <c r="E1882" s="65" t="s">
        <v>520</v>
      </c>
      <c r="F1882" s="65" t="s">
        <v>521</v>
      </c>
      <c r="G1882" s="65" t="s">
        <v>610</v>
      </c>
      <c r="H1882" s="296">
        <v>1881</v>
      </c>
      <c r="I1882" s="301">
        <v>13854791</v>
      </c>
      <c r="J1882" s="302">
        <v>1050</v>
      </c>
      <c r="K1882" s="301">
        <v>10540596</v>
      </c>
      <c r="L1882" s="302">
        <v>1994</v>
      </c>
      <c r="M1882" s="301">
        <v>22737756</v>
      </c>
      <c r="N1882" s="302">
        <v>2091</v>
      </c>
      <c r="O1882" s="301">
        <v>5490626</v>
      </c>
      <c r="P1882" s="302">
        <v>2209</v>
      </c>
      <c r="Q1882" s="301">
        <v>1180638</v>
      </c>
      <c r="R1882" s="302">
        <v>2018</v>
      </c>
      <c r="S1882" s="301">
        <v>793267</v>
      </c>
      <c r="T1882" s="301">
        <f t="shared" si="29"/>
        <v>11243</v>
      </c>
      <c r="U1882" s="303">
        <v>1452</v>
      </c>
    </row>
    <row r="1883" spans="1:21" x14ac:dyDescent="0.25">
      <c r="A1883" s="300">
        <v>890900062</v>
      </c>
      <c r="B1883" s="65" t="s">
        <v>2549</v>
      </c>
      <c r="C1883" s="65" t="s">
        <v>505</v>
      </c>
      <c r="D1883" s="65" t="s">
        <v>506</v>
      </c>
      <c r="E1883" s="65" t="s">
        <v>520</v>
      </c>
      <c r="F1883" s="65" t="s">
        <v>521</v>
      </c>
      <c r="G1883" s="65" t="s">
        <v>694</v>
      </c>
      <c r="H1883" s="84">
        <v>1882</v>
      </c>
      <c r="I1883" s="301">
        <v>13849569</v>
      </c>
      <c r="J1883" s="302">
        <v>1141</v>
      </c>
      <c r="K1883" s="301">
        <v>9403128</v>
      </c>
      <c r="L1883" s="302">
        <v>3802</v>
      </c>
      <c r="M1883" s="301">
        <v>10623170</v>
      </c>
      <c r="N1883" s="302">
        <v>2810</v>
      </c>
      <c r="O1883" s="301">
        <v>3866614</v>
      </c>
      <c r="P1883" s="302">
        <v>2732</v>
      </c>
      <c r="Q1883" s="301">
        <v>889038</v>
      </c>
      <c r="R1883" s="302">
        <v>4298</v>
      </c>
      <c r="S1883" s="301">
        <v>265923</v>
      </c>
      <c r="T1883" s="301">
        <f t="shared" si="29"/>
        <v>16665</v>
      </c>
      <c r="U1883" s="303">
        <v>2159</v>
      </c>
    </row>
    <row r="1884" spans="1:21" x14ac:dyDescent="0.25">
      <c r="A1884" s="300">
        <v>832001292</v>
      </c>
      <c r="B1884" s="65" t="s">
        <v>2550</v>
      </c>
      <c r="C1884" s="65" t="s">
        <v>511</v>
      </c>
      <c r="D1884" s="65" t="s">
        <v>511</v>
      </c>
      <c r="E1884" s="65" t="s">
        <v>520</v>
      </c>
      <c r="F1884" s="65" t="s">
        <v>521</v>
      </c>
      <c r="G1884" s="65" t="s">
        <v>926</v>
      </c>
      <c r="H1884" s="296">
        <v>1883</v>
      </c>
      <c r="I1884" s="301">
        <v>13826443</v>
      </c>
      <c r="J1884" s="302">
        <v>1387</v>
      </c>
      <c r="K1884" s="301">
        <v>7249431</v>
      </c>
      <c r="L1884" s="302">
        <v>866</v>
      </c>
      <c r="M1884" s="301">
        <v>55903182</v>
      </c>
      <c r="N1884" s="302">
        <v>2994</v>
      </c>
      <c r="O1884" s="301">
        <v>3573103</v>
      </c>
      <c r="P1884" s="302">
        <v>1636</v>
      </c>
      <c r="Q1884" s="301">
        <v>1690398</v>
      </c>
      <c r="R1884" s="302">
        <v>3029</v>
      </c>
      <c r="S1884" s="301">
        <v>453023</v>
      </c>
      <c r="T1884" s="301">
        <f t="shared" si="29"/>
        <v>11795</v>
      </c>
      <c r="U1884" s="303">
        <v>1529</v>
      </c>
    </row>
    <row r="1885" spans="1:21" x14ac:dyDescent="0.25">
      <c r="A1885" s="300">
        <v>890934641</v>
      </c>
      <c r="B1885" s="65" t="s">
        <v>2551</v>
      </c>
      <c r="C1885" s="65" t="s">
        <v>505</v>
      </c>
      <c r="D1885" s="65" t="s">
        <v>506</v>
      </c>
      <c r="E1885" s="65" t="s">
        <v>520</v>
      </c>
      <c r="F1885" s="65" t="s">
        <v>521</v>
      </c>
      <c r="G1885" s="65" t="s">
        <v>687</v>
      </c>
      <c r="H1885" s="84">
        <v>1884</v>
      </c>
      <c r="I1885" s="301">
        <v>13806474</v>
      </c>
      <c r="J1885" s="302">
        <v>2088</v>
      </c>
      <c r="K1885" s="301">
        <v>4057378</v>
      </c>
      <c r="L1885" s="302">
        <v>1852</v>
      </c>
      <c r="M1885" s="301">
        <v>24709886</v>
      </c>
      <c r="N1885" s="302">
        <v>1970</v>
      </c>
      <c r="O1885" s="301">
        <v>5914005</v>
      </c>
      <c r="P1885" s="302">
        <v>8640</v>
      </c>
      <c r="Q1885" s="301">
        <v>131229</v>
      </c>
      <c r="R1885" s="302">
        <v>3820</v>
      </c>
      <c r="S1885" s="301">
        <v>319406</v>
      </c>
      <c r="T1885" s="301">
        <f t="shared" si="29"/>
        <v>20254</v>
      </c>
      <c r="U1885" s="303">
        <v>2629</v>
      </c>
    </row>
    <row r="1886" spans="1:21" x14ac:dyDescent="0.25">
      <c r="A1886" s="300">
        <v>860519556</v>
      </c>
      <c r="B1886" s="65" t="s">
        <v>2552</v>
      </c>
      <c r="C1886" s="65" t="s">
        <v>511</v>
      </c>
      <c r="D1886" s="65" t="s">
        <v>511</v>
      </c>
      <c r="E1886" s="65" t="s">
        <v>520</v>
      </c>
      <c r="F1886" s="65" t="s">
        <v>521</v>
      </c>
      <c r="G1886" s="65" t="s">
        <v>624</v>
      </c>
      <c r="H1886" s="296">
        <v>1885</v>
      </c>
      <c r="I1886" s="301">
        <v>13804325</v>
      </c>
      <c r="J1886" s="302">
        <v>3846.5</v>
      </c>
      <c r="K1886" s="301">
        <v>1637283</v>
      </c>
      <c r="L1886" s="302">
        <v>1643</v>
      </c>
      <c r="M1886" s="301">
        <v>28148091</v>
      </c>
      <c r="N1886" s="302">
        <v>445</v>
      </c>
      <c r="O1886" s="301">
        <v>28148091</v>
      </c>
      <c r="P1886" s="302">
        <v>3793</v>
      </c>
      <c r="Q1886" s="301">
        <v>564909</v>
      </c>
      <c r="R1886" s="302">
        <v>2937</v>
      </c>
      <c r="S1886" s="301">
        <v>471323</v>
      </c>
      <c r="T1886" s="301">
        <f t="shared" si="29"/>
        <v>14549.5</v>
      </c>
      <c r="U1886" s="303">
        <v>1887</v>
      </c>
    </row>
    <row r="1887" spans="1:21" x14ac:dyDescent="0.25">
      <c r="A1887" s="300">
        <v>860516860</v>
      </c>
      <c r="B1887" s="65" t="s">
        <v>2553</v>
      </c>
      <c r="C1887" s="65" t="s">
        <v>511</v>
      </c>
      <c r="D1887" s="65" t="s">
        <v>511</v>
      </c>
      <c r="E1887" s="65" t="s">
        <v>520</v>
      </c>
      <c r="F1887" s="65" t="s">
        <v>521</v>
      </c>
      <c r="G1887" s="65" t="s">
        <v>564</v>
      </c>
      <c r="H1887" s="84">
        <v>1886</v>
      </c>
      <c r="I1887" s="301">
        <v>13802025</v>
      </c>
      <c r="J1887" s="302">
        <v>1671.5</v>
      </c>
      <c r="K1887" s="301">
        <v>5625092</v>
      </c>
      <c r="L1887" s="302">
        <v>3902</v>
      </c>
      <c r="M1887" s="301">
        <v>10330933</v>
      </c>
      <c r="N1887" s="302">
        <v>2812</v>
      </c>
      <c r="O1887" s="301">
        <v>3858335</v>
      </c>
      <c r="P1887" s="302">
        <v>1916</v>
      </c>
      <c r="Q1887" s="301">
        <v>1404390</v>
      </c>
      <c r="R1887" s="302">
        <v>2419</v>
      </c>
      <c r="S1887" s="301">
        <v>619814</v>
      </c>
      <c r="T1887" s="301">
        <f t="shared" si="29"/>
        <v>14606.5</v>
      </c>
      <c r="U1887" s="303">
        <v>1893</v>
      </c>
    </row>
    <row r="1888" spans="1:21" x14ac:dyDescent="0.25">
      <c r="A1888" s="300">
        <v>830072740</v>
      </c>
      <c r="B1888" s="65" t="s">
        <v>2554</v>
      </c>
      <c r="C1888" s="65" t="s">
        <v>511</v>
      </c>
      <c r="D1888" s="65" t="s">
        <v>511</v>
      </c>
      <c r="E1888" s="65" t="s">
        <v>520</v>
      </c>
      <c r="F1888" s="65" t="s">
        <v>521</v>
      </c>
      <c r="G1888" s="65" t="s">
        <v>564</v>
      </c>
      <c r="H1888" s="296">
        <v>1887</v>
      </c>
      <c r="I1888" s="301">
        <v>13794067</v>
      </c>
      <c r="J1888" s="302">
        <v>3472.5</v>
      </c>
      <c r="K1888" s="301">
        <v>1932002</v>
      </c>
      <c r="L1888" s="302">
        <v>1413</v>
      </c>
      <c r="M1888" s="301">
        <v>33591604</v>
      </c>
      <c r="N1888" s="302">
        <v>1863</v>
      </c>
      <c r="O1888" s="301">
        <v>6293747</v>
      </c>
      <c r="P1888" s="302">
        <v>1747</v>
      </c>
      <c r="Q1888" s="301">
        <v>1568008</v>
      </c>
      <c r="R1888" s="302">
        <v>2659</v>
      </c>
      <c r="S1888" s="301">
        <v>540974</v>
      </c>
      <c r="T1888" s="301">
        <f t="shared" si="29"/>
        <v>13041.5</v>
      </c>
      <c r="U1888" s="303">
        <v>1670</v>
      </c>
    </row>
    <row r="1889" spans="1:21" x14ac:dyDescent="0.25">
      <c r="A1889" s="300">
        <v>890700256</v>
      </c>
      <c r="B1889" s="65" t="s">
        <v>2555</v>
      </c>
      <c r="C1889" s="65" t="s">
        <v>1017</v>
      </c>
      <c r="D1889" s="65" t="s">
        <v>1018</v>
      </c>
      <c r="E1889" s="65" t="s">
        <v>520</v>
      </c>
      <c r="F1889" s="65" t="s">
        <v>521</v>
      </c>
      <c r="G1889" s="65" t="s">
        <v>926</v>
      </c>
      <c r="H1889" s="84">
        <v>1888</v>
      </c>
      <c r="I1889" s="301">
        <v>13787893</v>
      </c>
      <c r="J1889" s="302">
        <v>960.5</v>
      </c>
      <c r="K1889" s="301">
        <v>11839838</v>
      </c>
      <c r="L1889" s="302">
        <v>4704</v>
      </c>
      <c r="M1889" s="301">
        <v>8181485</v>
      </c>
      <c r="N1889" s="302">
        <v>2512</v>
      </c>
      <c r="O1889" s="301">
        <v>4455283</v>
      </c>
      <c r="P1889" s="302">
        <v>6507</v>
      </c>
      <c r="Q1889" s="301">
        <v>238680</v>
      </c>
      <c r="R1889" s="302">
        <v>5915</v>
      </c>
      <c r="S1889" s="301">
        <v>157801</v>
      </c>
      <c r="T1889" s="301">
        <f t="shared" si="29"/>
        <v>22486.5</v>
      </c>
      <c r="U1889" s="303">
        <v>2948</v>
      </c>
    </row>
    <row r="1890" spans="1:21" x14ac:dyDescent="0.25">
      <c r="A1890" s="300">
        <v>860508791</v>
      </c>
      <c r="B1890" s="65" t="s">
        <v>2556</v>
      </c>
      <c r="C1890" s="65" t="s">
        <v>511</v>
      </c>
      <c r="D1890" s="65" t="s">
        <v>511</v>
      </c>
      <c r="E1890" s="65" t="s">
        <v>520</v>
      </c>
      <c r="F1890" s="65" t="s">
        <v>521</v>
      </c>
      <c r="G1890" s="65" t="s">
        <v>525</v>
      </c>
      <c r="H1890" s="296">
        <v>1889</v>
      </c>
      <c r="I1890" s="301">
        <v>13786249</v>
      </c>
      <c r="J1890" s="302">
        <v>1480</v>
      </c>
      <c r="K1890" s="301">
        <v>6605991</v>
      </c>
      <c r="L1890" s="302">
        <v>2074</v>
      </c>
      <c r="M1890" s="301">
        <v>21719333</v>
      </c>
      <c r="N1890" s="302">
        <v>833</v>
      </c>
      <c r="O1890" s="301">
        <v>14302498</v>
      </c>
      <c r="P1890" s="302">
        <v>3511</v>
      </c>
      <c r="Q1890" s="301">
        <v>624696</v>
      </c>
      <c r="R1890" s="302">
        <v>2429</v>
      </c>
      <c r="S1890" s="301">
        <v>617832</v>
      </c>
      <c r="T1890" s="301">
        <f t="shared" si="29"/>
        <v>12216</v>
      </c>
      <c r="U1890" s="303">
        <v>1583</v>
      </c>
    </row>
    <row r="1891" spans="1:21" x14ac:dyDescent="0.25">
      <c r="A1891" s="300">
        <v>860001619</v>
      </c>
      <c r="B1891" s="65" t="s">
        <v>2557</v>
      </c>
      <c r="C1891" s="65" t="s">
        <v>2558</v>
      </c>
      <c r="D1891" s="65" t="s">
        <v>552</v>
      </c>
      <c r="E1891" s="65" t="s">
        <v>520</v>
      </c>
      <c r="F1891" s="65" t="s">
        <v>736</v>
      </c>
      <c r="G1891" s="65" t="s">
        <v>675</v>
      </c>
      <c r="H1891" s="84">
        <v>1890</v>
      </c>
      <c r="I1891" s="301">
        <v>13783124</v>
      </c>
      <c r="J1891" s="302">
        <v>1053.5</v>
      </c>
      <c r="K1891" s="301">
        <v>10485905</v>
      </c>
      <c r="L1891" s="302">
        <v>2588</v>
      </c>
      <c r="M1891" s="301">
        <v>16891547</v>
      </c>
      <c r="N1891" s="302">
        <v>2019</v>
      </c>
      <c r="O1891" s="301">
        <v>5741250</v>
      </c>
      <c r="P1891" s="302">
        <v>1009</v>
      </c>
      <c r="Q1891" s="301">
        <v>2984996</v>
      </c>
      <c r="R1891" s="302">
        <v>1382</v>
      </c>
      <c r="S1891" s="301">
        <v>1318968</v>
      </c>
      <c r="T1891" s="301">
        <f t="shared" si="29"/>
        <v>9941.5</v>
      </c>
      <c r="U1891" s="303">
        <v>1291</v>
      </c>
    </row>
    <row r="1892" spans="1:21" x14ac:dyDescent="0.25">
      <c r="A1892" s="300">
        <v>800121199</v>
      </c>
      <c r="B1892" s="65" t="s">
        <v>2559</v>
      </c>
      <c r="C1892" s="65" t="s">
        <v>1561</v>
      </c>
      <c r="D1892" s="65" t="s">
        <v>781</v>
      </c>
      <c r="E1892" s="65" t="s">
        <v>520</v>
      </c>
      <c r="F1892" s="65" t="s">
        <v>521</v>
      </c>
      <c r="G1892" s="65" t="s">
        <v>564</v>
      </c>
      <c r="H1892" s="296">
        <v>1891</v>
      </c>
      <c r="I1892" s="301">
        <v>13765244</v>
      </c>
      <c r="J1892" s="302">
        <v>1683</v>
      </c>
      <c r="K1892" s="301">
        <v>5572009</v>
      </c>
      <c r="L1892" s="302">
        <v>792</v>
      </c>
      <c r="M1892" s="301">
        <v>61029129</v>
      </c>
      <c r="N1892" s="302">
        <v>1841</v>
      </c>
      <c r="O1892" s="301">
        <v>6362470</v>
      </c>
      <c r="P1892" s="302">
        <v>1803</v>
      </c>
      <c r="Q1892" s="301">
        <v>1504094</v>
      </c>
      <c r="R1892" s="302">
        <v>1783</v>
      </c>
      <c r="S1892" s="301">
        <v>935440</v>
      </c>
      <c r="T1892" s="301">
        <f t="shared" si="29"/>
        <v>9793</v>
      </c>
      <c r="U1892" s="303">
        <v>1274</v>
      </c>
    </row>
    <row r="1893" spans="1:21" x14ac:dyDescent="0.25">
      <c r="A1893" s="300">
        <v>830023853</v>
      </c>
      <c r="B1893" s="65" t="s">
        <v>2560</v>
      </c>
      <c r="C1893" s="65" t="s">
        <v>511</v>
      </c>
      <c r="D1893" s="65" t="s">
        <v>511</v>
      </c>
      <c r="E1893" s="65" t="s">
        <v>520</v>
      </c>
      <c r="F1893" s="65" t="s">
        <v>521</v>
      </c>
      <c r="G1893" s="65" t="s">
        <v>564</v>
      </c>
      <c r="H1893" s="84">
        <v>1892</v>
      </c>
      <c r="I1893" s="301">
        <v>13748152</v>
      </c>
      <c r="J1893" s="302">
        <v>2452.5</v>
      </c>
      <c r="K1893" s="301">
        <v>3182211</v>
      </c>
      <c r="L1893" s="302">
        <v>1363</v>
      </c>
      <c r="M1893" s="301">
        <v>34652891</v>
      </c>
      <c r="N1893" s="302">
        <v>2507</v>
      </c>
      <c r="O1893" s="301">
        <v>4465157</v>
      </c>
      <c r="P1893" s="302">
        <v>1233</v>
      </c>
      <c r="Q1893" s="301">
        <v>2327639</v>
      </c>
      <c r="R1893" s="302">
        <v>1339</v>
      </c>
      <c r="S1893" s="301">
        <v>1377858</v>
      </c>
      <c r="T1893" s="301">
        <f t="shared" si="29"/>
        <v>10786.5</v>
      </c>
      <c r="U1893" s="303">
        <v>1389</v>
      </c>
    </row>
    <row r="1894" spans="1:21" x14ac:dyDescent="0.25">
      <c r="A1894" s="300">
        <v>800024711</v>
      </c>
      <c r="B1894" s="65" t="s">
        <v>2561</v>
      </c>
      <c r="C1894" s="65" t="s">
        <v>511</v>
      </c>
      <c r="D1894" s="65" t="s">
        <v>511</v>
      </c>
      <c r="E1894" s="65" t="s">
        <v>520</v>
      </c>
      <c r="F1894" s="65" t="s">
        <v>521</v>
      </c>
      <c r="G1894" s="65" t="s">
        <v>564</v>
      </c>
      <c r="H1894" s="296">
        <v>1893</v>
      </c>
      <c r="I1894" s="301">
        <v>13741500</v>
      </c>
      <c r="J1894" s="302">
        <v>1589</v>
      </c>
      <c r="K1894" s="301">
        <v>5999619</v>
      </c>
      <c r="L1894" s="302">
        <v>2498</v>
      </c>
      <c r="M1894" s="301">
        <v>17605395</v>
      </c>
      <c r="N1894" s="302">
        <v>2983</v>
      </c>
      <c r="O1894" s="301">
        <v>3591094</v>
      </c>
      <c r="P1894" s="302">
        <v>8946</v>
      </c>
      <c r="Q1894" s="301">
        <v>120267</v>
      </c>
      <c r="R1894" s="302">
        <v>3711</v>
      </c>
      <c r="S1894" s="301">
        <v>333271</v>
      </c>
      <c r="T1894" s="301">
        <f t="shared" si="29"/>
        <v>21620</v>
      </c>
      <c r="U1894" s="303">
        <v>2819</v>
      </c>
    </row>
    <row r="1895" spans="1:21" x14ac:dyDescent="0.25">
      <c r="A1895" s="300">
        <v>860512079</v>
      </c>
      <c r="B1895" s="65" t="s">
        <v>2562</v>
      </c>
      <c r="C1895" s="65" t="s">
        <v>511</v>
      </c>
      <c r="D1895" s="65" t="s">
        <v>511</v>
      </c>
      <c r="E1895" s="65" t="s">
        <v>520</v>
      </c>
      <c r="F1895" s="65" t="s">
        <v>521</v>
      </c>
      <c r="G1895" s="65" t="s">
        <v>528</v>
      </c>
      <c r="H1895" s="84">
        <v>1894</v>
      </c>
      <c r="I1895" s="301">
        <v>13717516</v>
      </c>
      <c r="J1895" s="302">
        <v>952.5</v>
      </c>
      <c r="K1895" s="301">
        <v>11937091</v>
      </c>
      <c r="L1895" s="302">
        <v>7694</v>
      </c>
      <c r="M1895" s="301">
        <v>3759569</v>
      </c>
      <c r="N1895" s="302">
        <v>4344</v>
      </c>
      <c r="O1895" s="301">
        <v>2281641</v>
      </c>
      <c r="P1895" s="302">
        <v>1994</v>
      </c>
      <c r="Q1895" s="301">
        <v>1348467</v>
      </c>
      <c r="R1895" s="302">
        <v>1826</v>
      </c>
      <c r="S1895" s="301">
        <v>906445</v>
      </c>
      <c r="T1895" s="301">
        <f t="shared" si="29"/>
        <v>18704.5</v>
      </c>
      <c r="U1895" s="303">
        <v>2432</v>
      </c>
    </row>
    <row r="1896" spans="1:21" x14ac:dyDescent="0.25">
      <c r="A1896" s="300">
        <v>800091140</v>
      </c>
      <c r="B1896" s="65" t="s">
        <v>2563</v>
      </c>
      <c r="C1896" s="65" t="s">
        <v>585</v>
      </c>
      <c r="D1896" s="65" t="s">
        <v>586</v>
      </c>
      <c r="E1896" s="65" t="s">
        <v>520</v>
      </c>
      <c r="F1896" s="65" t="s">
        <v>521</v>
      </c>
      <c r="G1896" s="65" t="s">
        <v>931</v>
      </c>
      <c r="H1896" s="296">
        <v>1895</v>
      </c>
      <c r="I1896" s="301">
        <v>13694532</v>
      </c>
      <c r="J1896" s="302">
        <v>3783.5</v>
      </c>
      <c r="K1896" s="301">
        <v>1680898</v>
      </c>
      <c r="L1896" s="302">
        <v>7401</v>
      </c>
      <c r="M1896" s="301">
        <v>3998452</v>
      </c>
      <c r="N1896" s="302">
        <v>2917</v>
      </c>
      <c r="O1896" s="301">
        <v>3681777</v>
      </c>
      <c r="P1896" s="302">
        <v>2287</v>
      </c>
      <c r="Q1896" s="301">
        <v>1125951</v>
      </c>
      <c r="R1896" s="302">
        <v>3995</v>
      </c>
      <c r="S1896" s="301">
        <v>298483</v>
      </c>
      <c r="T1896" s="301">
        <f t="shared" si="29"/>
        <v>22278.5</v>
      </c>
      <c r="U1896" s="303">
        <v>2915</v>
      </c>
    </row>
    <row r="1897" spans="1:21" x14ac:dyDescent="0.25">
      <c r="A1897" s="300">
        <v>890402550</v>
      </c>
      <c r="B1897" s="65" t="s">
        <v>2564</v>
      </c>
      <c r="C1897" s="65" t="s">
        <v>585</v>
      </c>
      <c r="D1897" s="65" t="s">
        <v>586</v>
      </c>
      <c r="E1897" s="65" t="s">
        <v>520</v>
      </c>
      <c r="F1897" s="65" t="s">
        <v>521</v>
      </c>
      <c r="G1897" s="65" t="s">
        <v>668</v>
      </c>
      <c r="H1897" s="84">
        <v>1896</v>
      </c>
      <c r="I1897" s="301">
        <v>13677342</v>
      </c>
      <c r="J1897" s="302">
        <v>2008</v>
      </c>
      <c r="K1897" s="301">
        <v>4318532</v>
      </c>
      <c r="L1897" s="302">
        <v>2018</v>
      </c>
      <c r="M1897" s="301">
        <v>22392064</v>
      </c>
      <c r="N1897" s="302">
        <v>2044</v>
      </c>
      <c r="O1897" s="301">
        <v>5657180</v>
      </c>
      <c r="P1897" s="302">
        <v>1477</v>
      </c>
      <c r="Q1897" s="301">
        <v>1908013</v>
      </c>
      <c r="R1897" s="302">
        <v>3033</v>
      </c>
      <c r="S1897" s="301">
        <v>452614</v>
      </c>
      <c r="T1897" s="301">
        <f t="shared" si="29"/>
        <v>12476</v>
      </c>
      <c r="U1897" s="303">
        <v>1611</v>
      </c>
    </row>
    <row r="1898" spans="1:21" x14ac:dyDescent="0.25">
      <c r="A1898" s="300">
        <v>860008355</v>
      </c>
      <c r="B1898" s="65" t="s">
        <v>2565</v>
      </c>
      <c r="C1898" s="65" t="s">
        <v>511</v>
      </c>
      <c r="D1898" s="65" t="s">
        <v>511</v>
      </c>
      <c r="E1898" s="65" t="s">
        <v>520</v>
      </c>
      <c r="F1898" s="65" t="s">
        <v>521</v>
      </c>
      <c r="G1898" s="65" t="s">
        <v>624</v>
      </c>
      <c r="H1898" s="296">
        <v>1897</v>
      </c>
      <c r="I1898" s="301">
        <v>13665447</v>
      </c>
      <c r="J1898" s="302">
        <v>1752</v>
      </c>
      <c r="K1898" s="301">
        <v>5249120</v>
      </c>
      <c r="L1898" s="302">
        <v>3695</v>
      </c>
      <c r="M1898" s="301">
        <v>10995713</v>
      </c>
      <c r="N1898" s="302">
        <v>1195</v>
      </c>
      <c r="O1898" s="301">
        <v>9771510</v>
      </c>
      <c r="P1898" s="302">
        <v>965</v>
      </c>
      <c r="Q1898" s="301">
        <v>3147117</v>
      </c>
      <c r="R1898" s="302">
        <v>883</v>
      </c>
      <c r="S1898" s="301">
        <v>2368613</v>
      </c>
      <c r="T1898" s="301">
        <f t="shared" si="29"/>
        <v>10387</v>
      </c>
      <c r="U1898" s="303">
        <v>1344</v>
      </c>
    </row>
    <row r="1899" spans="1:21" x14ac:dyDescent="0.25">
      <c r="A1899" s="300">
        <v>890801770</v>
      </c>
      <c r="B1899" s="65" t="s">
        <v>2566</v>
      </c>
      <c r="C1899" s="65" t="s">
        <v>702</v>
      </c>
      <c r="D1899" s="65" t="s">
        <v>703</v>
      </c>
      <c r="E1899" s="65" t="s">
        <v>520</v>
      </c>
      <c r="F1899" s="65" t="s">
        <v>521</v>
      </c>
      <c r="G1899" s="65" t="s">
        <v>556</v>
      </c>
      <c r="H1899" s="84">
        <v>1898</v>
      </c>
      <c r="I1899" s="301">
        <v>13648946</v>
      </c>
      <c r="J1899" s="302">
        <v>1371</v>
      </c>
      <c r="K1899" s="301">
        <v>7367959</v>
      </c>
      <c r="L1899" s="302">
        <v>1217</v>
      </c>
      <c r="M1899" s="301">
        <v>38919955</v>
      </c>
      <c r="N1899" s="302">
        <v>2641</v>
      </c>
      <c r="O1899" s="301">
        <v>4165697</v>
      </c>
      <c r="P1899" s="302">
        <v>6797</v>
      </c>
      <c r="Q1899" s="301">
        <v>219906</v>
      </c>
      <c r="R1899" s="302">
        <v>2364</v>
      </c>
      <c r="S1899" s="301">
        <v>635252</v>
      </c>
      <c r="T1899" s="301">
        <f t="shared" si="29"/>
        <v>16288</v>
      </c>
      <c r="U1899" s="303">
        <v>2118</v>
      </c>
    </row>
    <row r="1900" spans="1:21" x14ac:dyDescent="0.25">
      <c r="A1900" s="300">
        <v>814006221</v>
      </c>
      <c r="B1900" s="65" t="s">
        <v>2567</v>
      </c>
      <c r="C1900" s="65" t="s">
        <v>1455</v>
      </c>
      <c r="D1900" s="65" t="s">
        <v>1456</v>
      </c>
      <c r="E1900" s="65" t="s">
        <v>520</v>
      </c>
      <c r="F1900" s="65" t="s">
        <v>521</v>
      </c>
      <c r="G1900" s="65" t="s">
        <v>528</v>
      </c>
      <c r="H1900" s="296">
        <v>1899</v>
      </c>
      <c r="I1900" s="301">
        <v>13627097</v>
      </c>
      <c r="J1900" s="302">
        <v>5202.5</v>
      </c>
      <c r="K1900" s="301">
        <v>891903</v>
      </c>
      <c r="L1900" s="302">
        <v>1497</v>
      </c>
      <c r="M1900" s="301">
        <v>31404047</v>
      </c>
      <c r="N1900" s="302">
        <v>5663</v>
      </c>
      <c r="O1900" s="301">
        <v>1612076</v>
      </c>
      <c r="P1900" s="302">
        <v>4440</v>
      </c>
      <c r="Q1900" s="301">
        <v>447609</v>
      </c>
      <c r="R1900" s="302">
        <v>2931</v>
      </c>
      <c r="S1900" s="301">
        <v>472414</v>
      </c>
      <c r="T1900" s="301">
        <f t="shared" si="29"/>
        <v>21632.5</v>
      </c>
      <c r="U1900" s="303">
        <v>2822</v>
      </c>
    </row>
    <row r="1901" spans="1:21" x14ac:dyDescent="0.25">
      <c r="A1901" s="300">
        <v>890304611</v>
      </c>
      <c r="B1901" s="65" t="s">
        <v>2568</v>
      </c>
      <c r="C1901" s="65" t="s">
        <v>543</v>
      </c>
      <c r="D1901" s="65" t="s">
        <v>544</v>
      </c>
      <c r="E1901" s="65" t="s">
        <v>520</v>
      </c>
      <c r="F1901" s="65" t="s">
        <v>521</v>
      </c>
      <c r="G1901" s="65" t="s">
        <v>690</v>
      </c>
      <c r="H1901" s="84">
        <v>1900</v>
      </c>
      <c r="I1901" s="301">
        <v>13598438</v>
      </c>
      <c r="J1901" s="302">
        <v>1422</v>
      </c>
      <c r="K1901" s="301">
        <v>6981829</v>
      </c>
      <c r="L1901" s="302">
        <v>1866</v>
      </c>
      <c r="M1901" s="301">
        <v>24451847</v>
      </c>
      <c r="N1901" s="302">
        <v>2158</v>
      </c>
      <c r="O1901" s="301">
        <v>5246609</v>
      </c>
      <c r="P1901" s="302">
        <v>1169</v>
      </c>
      <c r="Q1901" s="301">
        <v>2496997</v>
      </c>
      <c r="R1901" s="302">
        <v>1591</v>
      </c>
      <c r="S1901" s="301">
        <v>1095988</v>
      </c>
      <c r="T1901" s="301">
        <f t="shared" si="29"/>
        <v>10106</v>
      </c>
      <c r="U1901" s="303">
        <v>1313</v>
      </c>
    </row>
    <row r="1902" spans="1:21" x14ac:dyDescent="0.25">
      <c r="A1902" s="300">
        <v>806009543</v>
      </c>
      <c r="B1902" s="65" t="s">
        <v>2569</v>
      </c>
      <c r="C1902" s="65" t="s">
        <v>585</v>
      </c>
      <c r="D1902" s="65" t="s">
        <v>586</v>
      </c>
      <c r="E1902" s="65" t="s">
        <v>520</v>
      </c>
      <c r="F1902" s="65" t="s">
        <v>521</v>
      </c>
      <c r="G1902" s="65" t="s">
        <v>517</v>
      </c>
      <c r="H1902" s="296">
        <v>1901</v>
      </c>
      <c r="I1902" s="301">
        <v>13587638</v>
      </c>
      <c r="J1902" s="302">
        <v>1760</v>
      </c>
      <c r="K1902" s="301">
        <v>5211671</v>
      </c>
      <c r="L1902" s="302">
        <v>4202</v>
      </c>
      <c r="M1902" s="301">
        <v>9418899</v>
      </c>
      <c r="N1902" s="302">
        <v>2177</v>
      </c>
      <c r="O1902" s="301">
        <v>5193995</v>
      </c>
      <c r="P1902" s="302">
        <v>757</v>
      </c>
      <c r="Q1902" s="301">
        <v>4231401</v>
      </c>
      <c r="R1902" s="302">
        <v>739</v>
      </c>
      <c r="S1902" s="301">
        <v>3045272</v>
      </c>
      <c r="T1902" s="301">
        <f t="shared" si="29"/>
        <v>11536</v>
      </c>
      <c r="U1902" s="303">
        <v>1496</v>
      </c>
    </row>
    <row r="1903" spans="1:21" x14ac:dyDescent="0.25">
      <c r="A1903" s="300">
        <v>860504772</v>
      </c>
      <c r="B1903" s="65" t="s">
        <v>2570</v>
      </c>
      <c r="C1903" s="65" t="s">
        <v>511</v>
      </c>
      <c r="D1903" s="65" t="s">
        <v>511</v>
      </c>
      <c r="E1903" s="65" t="s">
        <v>520</v>
      </c>
      <c r="F1903" s="65" t="s">
        <v>521</v>
      </c>
      <c r="G1903" s="65" t="s">
        <v>624</v>
      </c>
      <c r="H1903" s="84">
        <v>1902</v>
      </c>
      <c r="I1903" s="301">
        <v>13573560</v>
      </c>
      <c r="J1903" s="302">
        <v>2033.5</v>
      </c>
      <c r="K1903" s="301">
        <v>4209210</v>
      </c>
      <c r="L1903" s="302">
        <v>1554</v>
      </c>
      <c r="M1903" s="301">
        <v>30291496</v>
      </c>
      <c r="N1903" s="302">
        <v>1142</v>
      </c>
      <c r="O1903" s="301">
        <v>10275183</v>
      </c>
      <c r="P1903" s="302">
        <v>2146</v>
      </c>
      <c r="Q1903" s="301">
        <v>1232376</v>
      </c>
      <c r="R1903" s="302">
        <v>4486</v>
      </c>
      <c r="S1903" s="301">
        <v>249228</v>
      </c>
      <c r="T1903" s="301">
        <f t="shared" si="29"/>
        <v>13263.5</v>
      </c>
      <c r="U1903" s="303">
        <v>1709</v>
      </c>
    </row>
    <row r="1904" spans="1:21" x14ac:dyDescent="0.25">
      <c r="A1904" s="300">
        <v>860504860</v>
      </c>
      <c r="B1904" s="65" t="s">
        <v>2571</v>
      </c>
      <c r="C1904" s="65" t="s">
        <v>511</v>
      </c>
      <c r="D1904" s="65" t="s">
        <v>511</v>
      </c>
      <c r="E1904" s="65" t="s">
        <v>520</v>
      </c>
      <c r="F1904" s="65" t="s">
        <v>521</v>
      </c>
      <c r="G1904" s="65" t="s">
        <v>528</v>
      </c>
      <c r="H1904" s="296">
        <v>1903</v>
      </c>
      <c r="I1904" s="301">
        <v>13570397</v>
      </c>
      <c r="J1904" s="302">
        <v>1355</v>
      </c>
      <c r="K1904" s="301">
        <v>7477351</v>
      </c>
      <c r="L1904" s="302">
        <v>1233</v>
      </c>
      <c r="M1904" s="301">
        <v>38432587</v>
      </c>
      <c r="N1904" s="302">
        <v>2096</v>
      </c>
      <c r="O1904" s="301">
        <v>5474807</v>
      </c>
      <c r="P1904" s="302">
        <v>936</v>
      </c>
      <c r="Q1904" s="301">
        <v>3241356</v>
      </c>
      <c r="R1904" s="302">
        <v>1559</v>
      </c>
      <c r="S1904" s="301">
        <v>1123293</v>
      </c>
      <c r="T1904" s="301">
        <f t="shared" si="29"/>
        <v>9082</v>
      </c>
      <c r="U1904" s="303">
        <v>1186</v>
      </c>
    </row>
    <row r="1905" spans="1:21" x14ac:dyDescent="0.25">
      <c r="A1905" s="300">
        <v>816001249</v>
      </c>
      <c r="B1905" s="65" t="s">
        <v>2572</v>
      </c>
      <c r="C1905" s="65" t="s">
        <v>780</v>
      </c>
      <c r="D1905" s="65" t="s">
        <v>781</v>
      </c>
      <c r="E1905" s="65" t="s">
        <v>520</v>
      </c>
      <c r="F1905" s="65" t="s">
        <v>521</v>
      </c>
      <c r="G1905" s="65" t="s">
        <v>707</v>
      </c>
      <c r="H1905" s="84">
        <v>1904</v>
      </c>
      <c r="I1905" s="301">
        <v>13555121</v>
      </c>
      <c r="J1905" s="302">
        <v>2833.5</v>
      </c>
      <c r="K1905" s="301">
        <v>2646318</v>
      </c>
      <c r="L1905" s="302">
        <v>2388</v>
      </c>
      <c r="M1905" s="301">
        <v>18428129</v>
      </c>
      <c r="N1905" s="302">
        <v>7727</v>
      </c>
      <c r="O1905" s="301">
        <v>1024381</v>
      </c>
      <c r="P1905" s="302">
        <v>3850</v>
      </c>
      <c r="Q1905" s="301">
        <v>553771</v>
      </c>
      <c r="R1905" s="302">
        <v>3243</v>
      </c>
      <c r="S1905" s="301">
        <v>409412</v>
      </c>
      <c r="T1905" s="301">
        <f t="shared" si="29"/>
        <v>21945.5</v>
      </c>
      <c r="U1905" s="303">
        <v>2866</v>
      </c>
    </row>
    <row r="1906" spans="1:21" x14ac:dyDescent="0.25">
      <c r="A1906" s="300">
        <v>807004655</v>
      </c>
      <c r="B1906" s="65" t="s">
        <v>2573</v>
      </c>
      <c r="C1906" s="65" t="s">
        <v>773</v>
      </c>
      <c r="D1906" s="65" t="s">
        <v>774</v>
      </c>
      <c r="E1906" s="65" t="s">
        <v>520</v>
      </c>
      <c r="F1906" s="65" t="s">
        <v>521</v>
      </c>
      <c r="G1906" s="65" t="s">
        <v>564</v>
      </c>
      <c r="H1906" s="296">
        <v>1905</v>
      </c>
      <c r="I1906" s="301">
        <v>13542361</v>
      </c>
      <c r="J1906" s="302">
        <v>3184.5</v>
      </c>
      <c r="K1906" s="301">
        <v>2227708</v>
      </c>
      <c r="L1906" s="302">
        <v>2208</v>
      </c>
      <c r="M1906" s="301">
        <v>20115247</v>
      </c>
      <c r="N1906" s="302">
        <v>1837</v>
      </c>
      <c r="O1906" s="301">
        <v>6380479</v>
      </c>
      <c r="P1906" s="302">
        <v>2563</v>
      </c>
      <c r="Q1906" s="301">
        <v>964307</v>
      </c>
      <c r="R1906" s="302">
        <v>4780</v>
      </c>
      <c r="S1906" s="301">
        <v>225440</v>
      </c>
      <c r="T1906" s="301">
        <f t="shared" si="29"/>
        <v>16477.5</v>
      </c>
      <c r="U1906" s="303">
        <v>2136</v>
      </c>
    </row>
    <row r="1907" spans="1:21" x14ac:dyDescent="0.25">
      <c r="A1907" s="300">
        <v>830128476</v>
      </c>
      <c r="B1907" s="65" t="s">
        <v>2574</v>
      </c>
      <c r="C1907" s="65" t="s">
        <v>511</v>
      </c>
      <c r="D1907" s="65" t="s">
        <v>511</v>
      </c>
      <c r="E1907" s="65" t="s">
        <v>520</v>
      </c>
      <c r="F1907" s="65" t="s">
        <v>521</v>
      </c>
      <c r="G1907" s="65" t="s">
        <v>624</v>
      </c>
      <c r="H1907" s="84">
        <v>1906</v>
      </c>
      <c r="I1907" s="301">
        <v>13532729</v>
      </c>
      <c r="J1907" s="302">
        <v>2618.5</v>
      </c>
      <c r="K1907" s="301">
        <v>2926107</v>
      </c>
      <c r="L1907" s="302">
        <v>4986</v>
      </c>
      <c r="M1907" s="301">
        <v>7517652</v>
      </c>
      <c r="N1907" s="302">
        <v>2939</v>
      </c>
      <c r="O1907" s="301">
        <v>3650827</v>
      </c>
      <c r="P1907" s="302">
        <v>1594</v>
      </c>
      <c r="Q1907" s="301">
        <v>1745596</v>
      </c>
      <c r="R1907" s="302">
        <v>3020</v>
      </c>
      <c r="S1907" s="301">
        <v>454362</v>
      </c>
      <c r="T1907" s="301">
        <f t="shared" si="29"/>
        <v>17063.5</v>
      </c>
      <c r="U1907" s="303">
        <v>2217</v>
      </c>
    </row>
    <row r="1908" spans="1:21" x14ac:dyDescent="0.25">
      <c r="A1908" s="300">
        <v>830010601</v>
      </c>
      <c r="B1908" s="65" t="s">
        <v>2575</v>
      </c>
      <c r="C1908" s="65" t="s">
        <v>511</v>
      </c>
      <c r="D1908" s="65" t="s">
        <v>511</v>
      </c>
      <c r="E1908" s="65" t="s">
        <v>520</v>
      </c>
      <c r="F1908" s="65" t="s">
        <v>521</v>
      </c>
      <c r="G1908" s="65" t="s">
        <v>564</v>
      </c>
      <c r="H1908" s="296">
        <v>1907</v>
      </c>
      <c r="I1908" s="301">
        <v>13527399</v>
      </c>
      <c r="J1908" s="302">
        <v>1998</v>
      </c>
      <c r="K1908" s="301">
        <v>4347647</v>
      </c>
      <c r="L1908" s="302">
        <v>1111</v>
      </c>
      <c r="M1908" s="301">
        <v>42750979</v>
      </c>
      <c r="N1908" s="302">
        <v>2795</v>
      </c>
      <c r="O1908" s="301">
        <v>3888614</v>
      </c>
      <c r="P1908" s="302">
        <v>1006</v>
      </c>
      <c r="Q1908" s="301">
        <v>2989435</v>
      </c>
      <c r="R1908" s="302">
        <v>1318</v>
      </c>
      <c r="S1908" s="301">
        <v>1402685</v>
      </c>
      <c r="T1908" s="301">
        <f t="shared" si="29"/>
        <v>10135</v>
      </c>
      <c r="U1908" s="303">
        <v>1314</v>
      </c>
    </row>
    <row r="1909" spans="1:21" x14ac:dyDescent="0.25">
      <c r="A1909" s="300">
        <v>860028946</v>
      </c>
      <c r="B1909" s="65" t="s">
        <v>2576</v>
      </c>
      <c r="C1909" s="65" t="s">
        <v>511</v>
      </c>
      <c r="D1909" s="65" t="s">
        <v>511</v>
      </c>
      <c r="E1909" s="65" t="s">
        <v>520</v>
      </c>
      <c r="F1909" s="65" t="s">
        <v>521</v>
      </c>
      <c r="G1909" s="65" t="s">
        <v>509</v>
      </c>
      <c r="H1909" s="84">
        <v>1908</v>
      </c>
      <c r="I1909" s="301">
        <v>13516747</v>
      </c>
      <c r="J1909" s="302">
        <v>1024</v>
      </c>
      <c r="K1909" s="301">
        <v>10901288</v>
      </c>
      <c r="L1909" s="302">
        <v>9781</v>
      </c>
      <c r="M1909" s="301">
        <v>2354375</v>
      </c>
      <c r="N1909" s="302">
        <v>4240</v>
      </c>
      <c r="O1909" s="301">
        <v>2354375</v>
      </c>
      <c r="P1909" s="302">
        <v>1256</v>
      </c>
      <c r="Q1909" s="301">
        <v>2293021</v>
      </c>
      <c r="R1909" s="302">
        <v>1073</v>
      </c>
      <c r="S1909" s="301">
        <v>1801901</v>
      </c>
      <c r="T1909" s="301">
        <f t="shared" si="29"/>
        <v>19282</v>
      </c>
      <c r="U1909" s="303">
        <v>2508</v>
      </c>
    </row>
    <row r="1910" spans="1:21" x14ac:dyDescent="0.25">
      <c r="A1910" s="300">
        <v>892115345</v>
      </c>
      <c r="B1910" s="65" t="s">
        <v>2577</v>
      </c>
      <c r="C1910" s="65" t="s">
        <v>2578</v>
      </c>
      <c r="D1910" s="65" t="s">
        <v>2579</v>
      </c>
      <c r="E1910" s="65" t="s">
        <v>520</v>
      </c>
      <c r="F1910" s="65" t="s">
        <v>521</v>
      </c>
      <c r="G1910" s="65" t="s">
        <v>707</v>
      </c>
      <c r="H1910" s="296">
        <v>1909</v>
      </c>
      <c r="I1910" s="301">
        <v>13498080</v>
      </c>
      <c r="J1910" s="302">
        <v>1667</v>
      </c>
      <c r="K1910" s="301">
        <v>5634795</v>
      </c>
      <c r="L1910" s="302">
        <v>2128</v>
      </c>
      <c r="M1910" s="301">
        <v>20952848</v>
      </c>
      <c r="N1910" s="302">
        <v>4396</v>
      </c>
      <c r="O1910" s="301">
        <v>2252858</v>
      </c>
      <c r="P1910" s="302">
        <v>5479</v>
      </c>
      <c r="Q1910" s="301">
        <v>321020</v>
      </c>
      <c r="R1910" s="302">
        <v>3012</v>
      </c>
      <c r="S1910" s="301">
        <v>456242</v>
      </c>
      <c r="T1910" s="301">
        <f t="shared" si="29"/>
        <v>18591</v>
      </c>
      <c r="U1910" s="303">
        <v>2420</v>
      </c>
    </row>
    <row r="1911" spans="1:21" x14ac:dyDescent="0.25">
      <c r="A1911" s="300">
        <v>890800234</v>
      </c>
      <c r="B1911" s="65" t="s">
        <v>2580</v>
      </c>
      <c r="C1911" s="65" t="s">
        <v>702</v>
      </c>
      <c r="D1911" s="65" t="s">
        <v>703</v>
      </c>
      <c r="E1911" s="65" t="s">
        <v>520</v>
      </c>
      <c r="F1911" s="65" t="s">
        <v>521</v>
      </c>
      <c r="G1911" s="65" t="s">
        <v>980</v>
      </c>
      <c r="H1911" s="84">
        <v>1910</v>
      </c>
      <c r="I1911" s="301">
        <v>13485433</v>
      </c>
      <c r="J1911" s="302">
        <v>1124.5</v>
      </c>
      <c r="K1911" s="301">
        <v>9549869</v>
      </c>
      <c r="L1911" s="302">
        <v>2947</v>
      </c>
      <c r="M1911" s="301">
        <v>14495089</v>
      </c>
      <c r="N1911" s="302">
        <v>2034</v>
      </c>
      <c r="O1911" s="301">
        <v>5701479</v>
      </c>
      <c r="P1911" s="302">
        <v>1919</v>
      </c>
      <c r="Q1911" s="301">
        <v>1400149</v>
      </c>
      <c r="R1911" s="302">
        <v>1491</v>
      </c>
      <c r="S1911" s="301">
        <v>1188593</v>
      </c>
      <c r="T1911" s="301">
        <f t="shared" si="29"/>
        <v>11425.5</v>
      </c>
      <c r="U1911" s="303">
        <v>1483</v>
      </c>
    </row>
    <row r="1912" spans="1:21" x14ac:dyDescent="0.25">
      <c r="A1912" s="300">
        <v>811013636</v>
      </c>
      <c r="B1912" s="65" t="s">
        <v>2581</v>
      </c>
      <c r="C1912" s="65" t="s">
        <v>505</v>
      </c>
      <c r="D1912" s="65" t="s">
        <v>506</v>
      </c>
      <c r="E1912" s="65" t="s">
        <v>520</v>
      </c>
      <c r="F1912" s="65" t="s">
        <v>521</v>
      </c>
      <c r="G1912" s="65" t="s">
        <v>509</v>
      </c>
      <c r="H1912" s="296">
        <v>1911</v>
      </c>
      <c r="I1912" s="301">
        <v>13468664</v>
      </c>
      <c r="J1912" s="302">
        <v>866.5</v>
      </c>
      <c r="K1912" s="301">
        <v>13467226</v>
      </c>
      <c r="L1912" s="302">
        <v>8853</v>
      </c>
      <c r="M1912" s="301">
        <v>2882678</v>
      </c>
      <c r="N1912" s="302">
        <v>3583</v>
      </c>
      <c r="O1912" s="301">
        <v>2882678</v>
      </c>
      <c r="P1912" s="302">
        <v>1046</v>
      </c>
      <c r="Q1912" s="301">
        <v>2834194</v>
      </c>
      <c r="R1912" s="302">
        <v>817</v>
      </c>
      <c r="S1912" s="301">
        <v>2597943</v>
      </c>
      <c r="T1912" s="301">
        <f t="shared" si="29"/>
        <v>17076.5</v>
      </c>
      <c r="U1912" s="303">
        <v>2219</v>
      </c>
    </row>
    <row r="1913" spans="1:21" x14ac:dyDescent="0.25">
      <c r="A1913" s="300">
        <v>890929275</v>
      </c>
      <c r="B1913" s="65" t="s">
        <v>2582</v>
      </c>
      <c r="C1913" s="65" t="s">
        <v>505</v>
      </c>
      <c r="D1913" s="65" t="s">
        <v>506</v>
      </c>
      <c r="E1913" s="65" t="s">
        <v>520</v>
      </c>
      <c r="F1913" s="65" t="s">
        <v>521</v>
      </c>
      <c r="G1913" s="65" t="s">
        <v>737</v>
      </c>
      <c r="H1913" s="84">
        <v>1912</v>
      </c>
      <c r="I1913" s="301">
        <v>13461282</v>
      </c>
      <c r="J1913" s="302">
        <v>1264.5</v>
      </c>
      <c r="K1913" s="301">
        <v>8117263</v>
      </c>
      <c r="L1913" s="302">
        <v>5425</v>
      </c>
      <c r="M1913" s="301">
        <v>6680495</v>
      </c>
      <c r="N1913" s="302">
        <v>3780</v>
      </c>
      <c r="O1913" s="301">
        <v>2717334</v>
      </c>
      <c r="P1913" s="302">
        <v>8822</v>
      </c>
      <c r="Q1913" s="301">
        <v>124928</v>
      </c>
      <c r="R1913" s="302">
        <v>1262</v>
      </c>
      <c r="S1913" s="301">
        <v>1482307</v>
      </c>
      <c r="T1913" s="301">
        <f t="shared" si="29"/>
        <v>22465.5</v>
      </c>
      <c r="U1913" s="303">
        <v>2947</v>
      </c>
    </row>
    <row r="1914" spans="1:21" x14ac:dyDescent="0.25">
      <c r="A1914" s="300">
        <v>860507710</v>
      </c>
      <c r="B1914" s="65" t="s">
        <v>2583</v>
      </c>
      <c r="C1914" s="65" t="s">
        <v>511</v>
      </c>
      <c r="D1914" s="65" t="s">
        <v>511</v>
      </c>
      <c r="E1914" s="65" t="s">
        <v>520</v>
      </c>
      <c r="F1914" s="65" t="s">
        <v>521</v>
      </c>
      <c r="G1914" s="65" t="s">
        <v>556</v>
      </c>
      <c r="H1914" s="296">
        <v>1913</v>
      </c>
      <c r="I1914" s="301">
        <v>13458470</v>
      </c>
      <c r="J1914" s="302">
        <v>2554.5</v>
      </c>
      <c r="K1914" s="301">
        <v>2992224</v>
      </c>
      <c r="L1914" s="302">
        <v>935</v>
      </c>
      <c r="M1914" s="301">
        <v>51507784</v>
      </c>
      <c r="N1914" s="302">
        <v>1232</v>
      </c>
      <c r="O1914" s="301">
        <v>9471713</v>
      </c>
      <c r="P1914" s="302">
        <v>1745</v>
      </c>
      <c r="Q1914" s="301">
        <v>1569646</v>
      </c>
      <c r="R1914" s="302">
        <v>1937</v>
      </c>
      <c r="S1914" s="301">
        <v>843119</v>
      </c>
      <c r="T1914" s="301">
        <f t="shared" si="29"/>
        <v>10316.5</v>
      </c>
      <c r="U1914" s="303">
        <v>1337</v>
      </c>
    </row>
    <row r="1915" spans="1:21" x14ac:dyDescent="0.25">
      <c r="A1915" s="300">
        <v>860052764</v>
      </c>
      <c r="B1915" s="65" t="s">
        <v>2584</v>
      </c>
      <c r="C1915" s="65" t="s">
        <v>1001</v>
      </c>
      <c r="D1915" s="65" t="s">
        <v>552</v>
      </c>
      <c r="E1915" s="65" t="s">
        <v>520</v>
      </c>
      <c r="F1915" s="65" t="s">
        <v>521</v>
      </c>
      <c r="G1915" s="65" t="s">
        <v>514</v>
      </c>
      <c r="H1915" s="84">
        <v>1914</v>
      </c>
      <c r="I1915" s="301">
        <v>13455902</v>
      </c>
      <c r="J1915" s="302">
        <v>1046.5</v>
      </c>
      <c r="K1915" s="301">
        <v>10597235</v>
      </c>
      <c r="L1915" s="302">
        <v>2380</v>
      </c>
      <c r="M1915" s="301">
        <v>18455956</v>
      </c>
      <c r="N1915" s="302">
        <v>3627</v>
      </c>
      <c r="O1915" s="301">
        <v>2843391</v>
      </c>
      <c r="P1915" s="302">
        <v>1724</v>
      </c>
      <c r="Q1915" s="301">
        <v>1589454</v>
      </c>
      <c r="R1915" s="302">
        <v>2023</v>
      </c>
      <c r="S1915" s="301">
        <v>791136</v>
      </c>
      <c r="T1915" s="301">
        <f t="shared" si="29"/>
        <v>12714.5</v>
      </c>
      <c r="U1915" s="303">
        <v>1636</v>
      </c>
    </row>
    <row r="1916" spans="1:21" x14ac:dyDescent="0.25">
      <c r="A1916" s="300">
        <v>890300510</v>
      </c>
      <c r="B1916" s="65" t="s">
        <v>2585</v>
      </c>
      <c r="C1916" s="65" t="s">
        <v>547</v>
      </c>
      <c r="D1916" s="65" t="s">
        <v>544</v>
      </c>
      <c r="E1916" s="65" t="s">
        <v>520</v>
      </c>
      <c r="F1916" s="65" t="s">
        <v>521</v>
      </c>
      <c r="G1916" s="65" t="s">
        <v>648</v>
      </c>
      <c r="H1916" s="296">
        <v>1915</v>
      </c>
      <c r="I1916" s="301">
        <v>13430496</v>
      </c>
      <c r="J1916" s="302">
        <v>925</v>
      </c>
      <c r="K1916" s="301">
        <v>12410643</v>
      </c>
      <c r="L1916" s="302">
        <v>4746</v>
      </c>
      <c r="M1916" s="301">
        <v>8095640</v>
      </c>
      <c r="N1916" s="302">
        <v>3148</v>
      </c>
      <c r="O1916" s="301">
        <v>3363049</v>
      </c>
      <c r="P1916" s="302">
        <v>1892</v>
      </c>
      <c r="Q1916" s="301">
        <v>1423317</v>
      </c>
      <c r="R1916" s="302">
        <v>1821</v>
      </c>
      <c r="S1916" s="301">
        <v>908315</v>
      </c>
      <c r="T1916" s="301">
        <f t="shared" si="29"/>
        <v>14447</v>
      </c>
      <c r="U1916" s="303">
        <v>1879</v>
      </c>
    </row>
    <row r="1917" spans="1:21" x14ac:dyDescent="0.25">
      <c r="A1917" s="300">
        <v>890915815</v>
      </c>
      <c r="B1917" s="65" t="s">
        <v>2586</v>
      </c>
      <c r="C1917" s="65" t="s">
        <v>505</v>
      </c>
      <c r="D1917" s="65" t="s">
        <v>506</v>
      </c>
      <c r="E1917" s="65" t="s">
        <v>520</v>
      </c>
      <c r="F1917" s="65" t="s">
        <v>521</v>
      </c>
      <c r="G1917" s="65" t="s">
        <v>571</v>
      </c>
      <c r="H1917" s="84">
        <v>1916</v>
      </c>
      <c r="I1917" s="301">
        <v>13426168</v>
      </c>
      <c r="J1917" s="302">
        <v>957.5</v>
      </c>
      <c r="K1917" s="301">
        <v>11852649</v>
      </c>
      <c r="L1917" s="302">
        <v>2359</v>
      </c>
      <c r="M1917" s="301">
        <v>18676614</v>
      </c>
      <c r="N1917" s="302">
        <v>2978</v>
      </c>
      <c r="O1917" s="301">
        <v>3597650</v>
      </c>
      <c r="P1917" s="302">
        <v>2038</v>
      </c>
      <c r="Q1917" s="301">
        <v>1310913</v>
      </c>
      <c r="R1917" s="302">
        <v>2214</v>
      </c>
      <c r="S1917" s="301">
        <v>694058</v>
      </c>
      <c r="T1917" s="301">
        <f t="shared" si="29"/>
        <v>12462.5</v>
      </c>
      <c r="U1917" s="303">
        <v>1612</v>
      </c>
    </row>
    <row r="1918" spans="1:21" x14ac:dyDescent="0.25">
      <c r="A1918" s="300">
        <v>830037540</v>
      </c>
      <c r="B1918" s="65" t="s">
        <v>2587</v>
      </c>
      <c r="C1918" s="65" t="s">
        <v>511</v>
      </c>
      <c r="D1918" s="65" t="s">
        <v>511</v>
      </c>
      <c r="E1918" s="65" t="s">
        <v>520</v>
      </c>
      <c r="F1918" s="65" t="s">
        <v>521</v>
      </c>
      <c r="G1918" s="65" t="s">
        <v>517</v>
      </c>
      <c r="H1918" s="296">
        <v>1917</v>
      </c>
      <c r="I1918" s="301">
        <v>13393252</v>
      </c>
      <c r="J1918" s="302">
        <v>1139.5</v>
      </c>
      <c r="K1918" s="301">
        <v>9421410</v>
      </c>
      <c r="L1918" s="302">
        <v>1257</v>
      </c>
      <c r="M1918" s="301">
        <v>37515278</v>
      </c>
      <c r="N1918" s="302">
        <v>1209</v>
      </c>
      <c r="O1918" s="301">
        <v>9651207</v>
      </c>
      <c r="P1918" s="302">
        <v>903</v>
      </c>
      <c r="Q1918" s="301">
        <v>3425942</v>
      </c>
      <c r="R1918" s="302">
        <v>1178</v>
      </c>
      <c r="S1918" s="301">
        <v>1598808</v>
      </c>
      <c r="T1918" s="301">
        <f t="shared" si="29"/>
        <v>7603.5</v>
      </c>
      <c r="U1918" s="303">
        <v>989</v>
      </c>
    </row>
    <row r="1919" spans="1:21" x14ac:dyDescent="0.25">
      <c r="A1919" s="300">
        <v>800116369</v>
      </c>
      <c r="B1919" s="65" t="s">
        <v>2588</v>
      </c>
      <c r="C1919" s="65" t="s">
        <v>1227</v>
      </c>
      <c r="D1919" s="65" t="s">
        <v>552</v>
      </c>
      <c r="E1919" s="65" t="s">
        <v>520</v>
      </c>
      <c r="F1919" s="65" t="s">
        <v>521</v>
      </c>
      <c r="G1919" s="65" t="s">
        <v>1235</v>
      </c>
      <c r="H1919" s="84">
        <v>1918</v>
      </c>
      <c r="I1919" s="301">
        <v>13370972</v>
      </c>
      <c r="J1919" s="302">
        <v>1719.5</v>
      </c>
      <c r="K1919" s="301">
        <v>5382030</v>
      </c>
      <c r="L1919" s="302">
        <v>2180</v>
      </c>
      <c r="M1919" s="301">
        <v>20354070</v>
      </c>
      <c r="N1919" s="302">
        <v>1314</v>
      </c>
      <c r="O1919" s="301">
        <v>8927045</v>
      </c>
      <c r="P1919" s="302">
        <v>1163</v>
      </c>
      <c r="Q1919" s="301">
        <v>2516866</v>
      </c>
      <c r="R1919" s="302">
        <v>2917</v>
      </c>
      <c r="S1919" s="301">
        <v>474702</v>
      </c>
      <c r="T1919" s="301">
        <f t="shared" si="29"/>
        <v>11211.5</v>
      </c>
      <c r="U1919" s="303">
        <v>1450</v>
      </c>
    </row>
    <row r="1920" spans="1:21" x14ac:dyDescent="0.25">
      <c r="A1920" s="300">
        <v>830022433</v>
      </c>
      <c r="B1920" s="65" t="s">
        <v>2589</v>
      </c>
      <c r="C1920" s="65" t="s">
        <v>511</v>
      </c>
      <c r="D1920" s="65" t="s">
        <v>511</v>
      </c>
      <c r="E1920" s="65" t="s">
        <v>520</v>
      </c>
      <c r="F1920" s="65" t="s">
        <v>521</v>
      </c>
      <c r="G1920" s="65" t="s">
        <v>528</v>
      </c>
      <c r="H1920" s="296">
        <v>1919</v>
      </c>
      <c r="I1920" s="301">
        <v>13352086</v>
      </c>
      <c r="J1920" s="302">
        <v>1462</v>
      </c>
      <c r="K1920" s="301">
        <v>6723472</v>
      </c>
      <c r="L1920" s="302">
        <v>1782</v>
      </c>
      <c r="M1920" s="301">
        <v>25718744</v>
      </c>
      <c r="N1920" s="302">
        <v>1819</v>
      </c>
      <c r="O1920" s="301">
        <v>6439237</v>
      </c>
      <c r="P1920" s="302">
        <v>945</v>
      </c>
      <c r="Q1920" s="301">
        <v>3199269</v>
      </c>
      <c r="R1920" s="302">
        <v>1118</v>
      </c>
      <c r="S1920" s="301">
        <v>1709297</v>
      </c>
      <c r="T1920" s="301">
        <f t="shared" si="29"/>
        <v>9045</v>
      </c>
      <c r="U1920" s="303">
        <v>1181</v>
      </c>
    </row>
    <row r="1921" spans="1:21" x14ac:dyDescent="0.25">
      <c r="A1921" s="300">
        <v>890938750</v>
      </c>
      <c r="B1921" s="65" t="s">
        <v>2590</v>
      </c>
      <c r="C1921" s="65" t="s">
        <v>505</v>
      </c>
      <c r="D1921" s="65" t="s">
        <v>506</v>
      </c>
      <c r="E1921" s="65" t="s">
        <v>520</v>
      </c>
      <c r="F1921" s="65" t="s">
        <v>521</v>
      </c>
      <c r="G1921" s="65" t="s">
        <v>1310</v>
      </c>
      <c r="H1921" s="84">
        <v>1920</v>
      </c>
      <c r="I1921" s="301">
        <v>13345242</v>
      </c>
      <c r="J1921" s="302">
        <v>1100</v>
      </c>
      <c r="K1921" s="301">
        <v>9821542</v>
      </c>
      <c r="L1921" s="302">
        <v>3989</v>
      </c>
      <c r="M1921" s="301">
        <v>9985066</v>
      </c>
      <c r="N1921" s="302">
        <v>2734</v>
      </c>
      <c r="O1921" s="301">
        <v>3998435</v>
      </c>
      <c r="P1921" s="302">
        <v>2438</v>
      </c>
      <c r="Q1921" s="301">
        <v>1031393</v>
      </c>
      <c r="R1921" s="302">
        <v>5119</v>
      </c>
      <c r="S1921" s="301">
        <v>202755</v>
      </c>
      <c r="T1921" s="301">
        <f t="shared" si="29"/>
        <v>17300</v>
      </c>
      <c r="U1921" s="303">
        <v>2250</v>
      </c>
    </row>
    <row r="1922" spans="1:21" x14ac:dyDescent="0.25">
      <c r="A1922" s="300">
        <v>860007651</v>
      </c>
      <c r="B1922" s="65" t="s">
        <v>2591</v>
      </c>
      <c r="C1922" s="65" t="s">
        <v>511</v>
      </c>
      <c r="D1922" s="65" t="s">
        <v>511</v>
      </c>
      <c r="E1922" s="65" t="s">
        <v>520</v>
      </c>
      <c r="F1922" s="65" t="s">
        <v>521</v>
      </c>
      <c r="G1922" s="65" t="s">
        <v>610</v>
      </c>
      <c r="H1922" s="296">
        <v>1921</v>
      </c>
      <c r="I1922" s="301">
        <v>13338568</v>
      </c>
      <c r="J1922" s="302">
        <v>1184.5</v>
      </c>
      <c r="K1922" s="301">
        <v>8937588</v>
      </c>
      <c r="L1922" s="302">
        <v>3242</v>
      </c>
      <c r="M1922" s="301">
        <v>12901359</v>
      </c>
      <c r="N1922" s="302">
        <v>3886</v>
      </c>
      <c r="O1922" s="301">
        <v>2636199</v>
      </c>
      <c r="P1922" s="302">
        <v>1788</v>
      </c>
      <c r="Q1922" s="301">
        <v>1518340</v>
      </c>
      <c r="R1922" s="302">
        <v>2198</v>
      </c>
      <c r="S1922" s="301">
        <v>699908</v>
      </c>
      <c r="T1922" s="301">
        <f t="shared" ref="T1922:T1985" si="30">SUM(H1922+J1922+L1922+N1922+P1922+R1922)</f>
        <v>14219.5</v>
      </c>
      <c r="U1922" s="303">
        <v>1855</v>
      </c>
    </row>
    <row r="1923" spans="1:21" x14ac:dyDescent="0.25">
      <c r="A1923" s="300">
        <v>890700179</v>
      </c>
      <c r="B1923" s="65" t="s">
        <v>2592</v>
      </c>
      <c r="C1923" s="65" t="s">
        <v>1017</v>
      </c>
      <c r="D1923" s="65" t="s">
        <v>1018</v>
      </c>
      <c r="E1923" s="65" t="s">
        <v>520</v>
      </c>
      <c r="F1923" s="65" t="s">
        <v>521</v>
      </c>
      <c r="G1923" s="65" t="s">
        <v>556</v>
      </c>
      <c r="H1923" s="84">
        <v>1922</v>
      </c>
      <c r="I1923" s="301">
        <v>13315134</v>
      </c>
      <c r="J1923" s="302">
        <v>1421</v>
      </c>
      <c r="K1923" s="301">
        <v>6987693</v>
      </c>
      <c r="L1923" s="302">
        <v>1259</v>
      </c>
      <c r="M1923" s="301">
        <v>37503663</v>
      </c>
      <c r="N1923" s="302">
        <v>2453</v>
      </c>
      <c r="O1923" s="301">
        <v>4584584</v>
      </c>
      <c r="P1923" s="302">
        <v>2102</v>
      </c>
      <c r="Q1923" s="301">
        <v>1265002</v>
      </c>
      <c r="R1923" s="302">
        <v>1746</v>
      </c>
      <c r="S1923" s="301">
        <v>968517</v>
      </c>
      <c r="T1923" s="301">
        <f t="shared" si="30"/>
        <v>10903</v>
      </c>
      <c r="U1923" s="303">
        <v>1412</v>
      </c>
    </row>
    <row r="1924" spans="1:21" x14ac:dyDescent="0.25">
      <c r="A1924" s="300">
        <v>860035977</v>
      </c>
      <c r="B1924" s="65" t="s">
        <v>2593</v>
      </c>
      <c r="C1924" s="65" t="s">
        <v>511</v>
      </c>
      <c r="D1924" s="65" t="s">
        <v>511</v>
      </c>
      <c r="E1924" s="65" t="s">
        <v>520</v>
      </c>
      <c r="F1924" s="65" t="s">
        <v>521</v>
      </c>
      <c r="G1924" s="65" t="s">
        <v>624</v>
      </c>
      <c r="H1924" s="296">
        <v>1923</v>
      </c>
      <c r="I1924" s="301">
        <v>13287027</v>
      </c>
      <c r="J1924" s="302">
        <v>1801.5</v>
      </c>
      <c r="K1924" s="301">
        <v>5081130</v>
      </c>
      <c r="L1924" s="302">
        <v>3977</v>
      </c>
      <c r="M1924" s="301">
        <v>10058383</v>
      </c>
      <c r="N1924" s="302">
        <v>1160</v>
      </c>
      <c r="O1924" s="301">
        <v>10058383</v>
      </c>
      <c r="P1924" s="302">
        <v>1281</v>
      </c>
      <c r="Q1924" s="301">
        <v>2242887</v>
      </c>
      <c r="R1924" s="302">
        <v>5596</v>
      </c>
      <c r="S1924" s="301">
        <v>175520</v>
      </c>
      <c r="T1924" s="301">
        <f t="shared" si="30"/>
        <v>15738.5</v>
      </c>
      <c r="U1924" s="303">
        <v>2050</v>
      </c>
    </row>
    <row r="1925" spans="1:21" x14ac:dyDescent="0.25">
      <c r="A1925" s="300">
        <v>860518811</v>
      </c>
      <c r="B1925" s="65" t="s">
        <v>2594</v>
      </c>
      <c r="C1925" s="65" t="s">
        <v>511</v>
      </c>
      <c r="D1925" s="65" t="s">
        <v>511</v>
      </c>
      <c r="E1925" s="65" t="s">
        <v>520</v>
      </c>
      <c r="F1925" s="65" t="s">
        <v>521</v>
      </c>
      <c r="G1925" s="65" t="s">
        <v>605</v>
      </c>
      <c r="H1925" s="84">
        <v>1924</v>
      </c>
      <c r="I1925" s="301">
        <v>13284699</v>
      </c>
      <c r="J1925" s="302">
        <v>1807</v>
      </c>
      <c r="K1925" s="301">
        <v>5055163</v>
      </c>
      <c r="L1925" s="302">
        <v>1589</v>
      </c>
      <c r="M1925" s="301">
        <v>29402204</v>
      </c>
      <c r="N1925" s="302">
        <v>1771</v>
      </c>
      <c r="O1925" s="301">
        <v>6706719</v>
      </c>
      <c r="P1925" s="302">
        <v>1029</v>
      </c>
      <c r="Q1925" s="301">
        <v>2902117</v>
      </c>
      <c r="R1925" s="302">
        <v>1460</v>
      </c>
      <c r="S1925" s="301">
        <v>1223248</v>
      </c>
      <c r="T1925" s="301">
        <f t="shared" si="30"/>
        <v>9580</v>
      </c>
      <c r="U1925" s="303">
        <v>1251</v>
      </c>
    </row>
    <row r="1926" spans="1:21" x14ac:dyDescent="0.25">
      <c r="A1926" s="300">
        <v>860001771</v>
      </c>
      <c r="B1926" s="65" t="s">
        <v>2595</v>
      </c>
      <c r="C1926" s="65" t="s">
        <v>511</v>
      </c>
      <c r="D1926" s="65" t="s">
        <v>511</v>
      </c>
      <c r="E1926" s="65" t="s">
        <v>520</v>
      </c>
      <c r="F1926" s="65" t="s">
        <v>521</v>
      </c>
      <c r="G1926" s="65" t="s">
        <v>675</v>
      </c>
      <c r="H1926" s="296">
        <v>1925</v>
      </c>
      <c r="I1926" s="301">
        <v>13264475</v>
      </c>
      <c r="J1926" s="302">
        <v>1169</v>
      </c>
      <c r="K1926" s="301">
        <v>9098866</v>
      </c>
      <c r="L1926" s="302">
        <v>3452</v>
      </c>
      <c r="M1926" s="301">
        <v>12053453</v>
      </c>
      <c r="N1926" s="302">
        <v>2612</v>
      </c>
      <c r="O1926" s="301">
        <v>4238409</v>
      </c>
      <c r="P1926" s="302">
        <v>2876</v>
      </c>
      <c r="Q1926" s="301">
        <v>829220</v>
      </c>
      <c r="R1926" s="302">
        <v>2598</v>
      </c>
      <c r="S1926" s="301">
        <v>558922</v>
      </c>
      <c r="T1926" s="301">
        <f t="shared" si="30"/>
        <v>14632</v>
      </c>
      <c r="U1926" s="303">
        <v>1904</v>
      </c>
    </row>
    <row r="1927" spans="1:21" x14ac:dyDescent="0.25">
      <c r="A1927" s="300">
        <v>830013774</v>
      </c>
      <c r="B1927" s="65" t="s">
        <v>2596</v>
      </c>
      <c r="C1927" s="65" t="s">
        <v>511</v>
      </c>
      <c r="D1927" s="65" t="s">
        <v>511</v>
      </c>
      <c r="E1927" s="65" t="s">
        <v>520</v>
      </c>
      <c r="F1927" s="65" t="s">
        <v>521</v>
      </c>
      <c r="G1927" s="65" t="s">
        <v>1235</v>
      </c>
      <c r="H1927" s="84">
        <v>1926</v>
      </c>
      <c r="I1927" s="301">
        <v>13255809</v>
      </c>
      <c r="J1927" s="302">
        <v>1514</v>
      </c>
      <c r="K1927" s="301">
        <v>6398960</v>
      </c>
      <c r="L1927" s="302">
        <v>1918</v>
      </c>
      <c r="M1927" s="301">
        <v>23798030</v>
      </c>
      <c r="N1927" s="302">
        <v>1978</v>
      </c>
      <c r="O1927" s="301">
        <v>5887155</v>
      </c>
      <c r="P1927" s="302">
        <v>1482</v>
      </c>
      <c r="Q1927" s="301">
        <v>1897875</v>
      </c>
      <c r="R1927" s="302">
        <v>2786</v>
      </c>
      <c r="S1927" s="301">
        <v>507630</v>
      </c>
      <c r="T1927" s="301">
        <f t="shared" si="30"/>
        <v>11604</v>
      </c>
      <c r="U1927" s="303">
        <v>1509</v>
      </c>
    </row>
    <row r="1928" spans="1:21" x14ac:dyDescent="0.25">
      <c r="A1928" s="300">
        <v>830048808</v>
      </c>
      <c r="B1928" s="65" t="s">
        <v>2597</v>
      </c>
      <c r="C1928" s="65" t="s">
        <v>511</v>
      </c>
      <c r="D1928" s="65" t="s">
        <v>511</v>
      </c>
      <c r="E1928" s="65" t="s">
        <v>520</v>
      </c>
      <c r="F1928" s="65" t="s">
        <v>521</v>
      </c>
      <c r="G1928" s="65" t="s">
        <v>813</v>
      </c>
      <c r="H1928" s="296">
        <v>1927</v>
      </c>
      <c r="I1928" s="301">
        <v>13253041</v>
      </c>
      <c r="J1928" s="302">
        <v>2662</v>
      </c>
      <c r="K1928" s="301">
        <v>2872761</v>
      </c>
      <c r="L1928" s="302">
        <v>3660</v>
      </c>
      <c r="M1928" s="301">
        <v>11121876</v>
      </c>
      <c r="N1928" s="302">
        <v>1104</v>
      </c>
      <c r="O1928" s="301">
        <v>10639637</v>
      </c>
      <c r="P1928" s="302">
        <v>1179</v>
      </c>
      <c r="Q1928" s="301">
        <v>2463935</v>
      </c>
      <c r="R1928" s="302">
        <v>1052</v>
      </c>
      <c r="S1928" s="301">
        <v>1848079</v>
      </c>
      <c r="T1928" s="301">
        <f t="shared" si="30"/>
        <v>11584</v>
      </c>
      <c r="U1928" s="303">
        <v>1507</v>
      </c>
    </row>
    <row r="1929" spans="1:21" x14ac:dyDescent="0.25">
      <c r="A1929" s="300">
        <v>800173410</v>
      </c>
      <c r="B1929" s="65" t="s">
        <v>2598</v>
      </c>
      <c r="C1929" s="65" t="s">
        <v>773</v>
      </c>
      <c r="D1929" s="65" t="s">
        <v>774</v>
      </c>
      <c r="E1929" s="65" t="s">
        <v>520</v>
      </c>
      <c r="F1929" s="65" t="s">
        <v>521</v>
      </c>
      <c r="G1929" s="65" t="s">
        <v>766</v>
      </c>
      <c r="H1929" s="84">
        <v>1928</v>
      </c>
      <c r="I1929" s="301">
        <v>13252779</v>
      </c>
      <c r="J1929" s="302">
        <v>1176.5</v>
      </c>
      <c r="K1929" s="301">
        <v>9017604</v>
      </c>
      <c r="L1929" s="302">
        <v>3444</v>
      </c>
      <c r="M1929" s="301">
        <v>12085265</v>
      </c>
      <c r="N1929" s="302">
        <v>2863</v>
      </c>
      <c r="O1929" s="301">
        <v>3767274</v>
      </c>
      <c r="P1929" s="302">
        <v>2316</v>
      </c>
      <c r="Q1929" s="301">
        <v>1101428</v>
      </c>
      <c r="R1929" s="302">
        <v>2387</v>
      </c>
      <c r="S1929" s="301">
        <v>628519</v>
      </c>
      <c r="T1929" s="301">
        <f t="shared" si="30"/>
        <v>14114.5</v>
      </c>
      <c r="U1929" s="303">
        <v>1843</v>
      </c>
    </row>
    <row r="1930" spans="1:21" x14ac:dyDescent="0.25">
      <c r="A1930" s="300">
        <v>800203129</v>
      </c>
      <c r="B1930" s="65" t="s">
        <v>2599</v>
      </c>
      <c r="C1930" s="65" t="s">
        <v>547</v>
      </c>
      <c r="D1930" s="65" t="s">
        <v>544</v>
      </c>
      <c r="E1930" s="65" t="s">
        <v>520</v>
      </c>
      <c r="F1930" s="65" t="s">
        <v>736</v>
      </c>
      <c r="G1930" s="65" t="s">
        <v>690</v>
      </c>
      <c r="H1930" s="296">
        <v>1929</v>
      </c>
      <c r="I1930" s="301">
        <v>13212230</v>
      </c>
      <c r="J1930" s="302">
        <v>2198.5</v>
      </c>
      <c r="K1930" s="301">
        <v>3765224</v>
      </c>
      <c r="L1930" s="302">
        <v>2409</v>
      </c>
      <c r="M1930" s="301">
        <v>18280242</v>
      </c>
      <c r="N1930" s="302">
        <v>4001</v>
      </c>
      <c r="O1930" s="301">
        <v>2527434</v>
      </c>
      <c r="P1930" s="302">
        <v>3358</v>
      </c>
      <c r="Q1930" s="301">
        <v>667932</v>
      </c>
      <c r="R1930" s="302">
        <v>3699</v>
      </c>
      <c r="S1930" s="301">
        <v>334552</v>
      </c>
      <c r="T1930" s="301">
        <f t="shared" si="30"/>
        <v>17594.5</v>
      </c>
      <c r="U1930" s="303">
        <v>2288</v>
      </c>
    </row>
    <row r="1931" spans="1:21" x14ac:dyDescent="0.25">
      <c r="A1931" s="300">
        <v>800180748</v>
      </c>
      <c r="B1931" s="65" t="s">
        <v>2600</v>
      </c>
      <c r="C1931" s="65" t="s">
        <v>780</v>
      </c>
      <c r="D1931" s="65" t="s">
        <v>781</v>
      </c>
      <c r="E1931" s="65" t="s">
        <v>520</v>
      </c>
      <c r="F1931" s="65" t="s">
        <v>521</v>
      </c>
      <c r="G1931" s="65" t="s">
        <v>564</v>
      </c>
      <c r="H1931" s="84">
        <v>1930</v>
      </c>
      <c r="I1931" s="301">
        <v>13209840</v>
      </c>
      <c r="J1931" s="302">
        <v>2018</v>
      </c>
      <c r="K1931" s="301">
        <v>4283053</v>
      </c>
      <c r="L1931" s="302">
        <v>1543</v>
      </c>
      <c r="M1931" s="301">
        <v>30539200</v>
      </c>
      <c r="N1931" s="302">
        <v>2608</v>
      </c>
      <c r="O1931" s="301">
        <v>4248513</v>
      </c>
      <c r="P1931" s="302">
        <v>2416</v>
      </c>
      <c r="Q1931" s="301">
        <v>1038359</v>
      </c>
      <c r="R1931" s="302">
        <v>2059</v>
      </c>
      <c r="S1931" s="301">
        <v>773590</v>
      </c>
      <c r="T1931" s="301">
        <f t="shared" si="30"/>
        <v>12574</v>
      </c>
      <c r="U1931" s="303">
        <v>1622</v>
      </c>
    </row>
    <row r="1932" spans="1:21" x14ac:dyDescent="0.25">
      <c r="A1932" s="300">
        <v>860527701</v>
      </c>
      <c r="B1932" s="65" t="s">
        <v>2601</v>
      </c>
      <c r="C1932" s="65" t="s">
        <v>511</v>
      </c>
      <c r="D1932" s="65" t="s">
        <v>511</v>
      </c>
      <c r="E1932" s="65" t="s">
        <v>520</v>
      </c>
      <c r="F1932" s="65" t="s">
        <v>521</v>
      </c>
      <c r="G1932" s="65" t="s">
        <v>926</v>
      </c>
      <c r="H1932" s="296">
        <v>1931</v>
      </c>
      <c r="I1932" s="301">
        <v>13206247</v>
      </c>
      <c r="J1932" s="302">
        <v>1368.5</v>
      </c>
      <c r="K1932" s="301">
        <v>7387138</v>
      </c>
      <c r="L1932" s="302">
        <v>3270</v>
      </c>
      <c r="M1932" s="301">
        <v>12804992</v>
      </c>
      <c r="N1932" s="302">
        <v>6320</v>
      </c>
      <c r="O1932" s="301">
        <v>1398259</v>
      </c>
      <c r="P1932" s="302">
        <v>4779</v>
      </c>
      <c r="Q1932" s="301">
        <v>403089</v>
      </c>
      <c r="R1932" s="302">
        <v>4297</v>
      </c>
      <c r="S1932" s="301">
        <v>266108</v>
      </c>
      <c r="T1932" s="301">
        <f t="shared" si="30"/>
        <v>21965.5</v>
      </c>
      <c r="U1932" s="303">
        <v>2875</v>
      </c>
    </row>
    <row r="1933" spans="1:21" x14ac:dyDescent="0.25">
      <c r="A1933" s="300">
        <v>830088135</v>
      </c>
      <c r="B1933" s="65" t="s">
        <v>2602</v>
      </c>
      <c r="C1933" s="65" t="s">
        <v>511</v>
      </c>
      <c r="D1933" s="65" t="s">
        <v>511</v>
      </c>
      <c r="E1933" s="65" t="s">
        <v>520</v>
      </c>
      <c r="F1933" s="65" t="s">
        <v>521</v>
      </c>
      <c r="G1933" s="65" t="s">
        <v>528</v>
      </c>
      <c r="H1933" s="84">
        <v>1932</v>
      </c>
      <c r="I1933" s="301">
        <v>13204314</v>
      </c>
      <c r="J1933" s="302">
        <v>1697.5</v>
      </c>
      <c r="K1933" s="301">
        <v>5512931</v>
      </c>
      <c r="L1933" s="302">
        <v>2539</v>
      </c>
      <c r="M1933" s="301">
        <v>17280616</v>
      </c>
      <c r="N1933" s="302">
        <v>2317</v>
      </c>
      <c r="O1933" s="301">
        <v>4869408</v>
      </c>
      <c r="P1933" s="302">
        <v>4273</v>
      </c>
      <c r="Q1933" s="301">
        <v>476515</v>
      </c>
      <c r="R1933" s="302">
        <v>7107</v>
      </c>
      <c r="S1933" s="301">
        <v>110409</v>
      </c>
      <c r="T1933" s="301">
        <f t="shared" si="30"/>
        <v>19865.5</v>
      </c>
      <c r="U1933" s="303">
        <v>2584</v>
      </c>
    </row>
    <row r="1934" spans="1:21" x14ac:dyDescent="0.25">
      <c r="A1934" s="300">
        <v>800129630</v>
      </c>
      <c r="B1934" s="65" t="s">
        <v>2603</v>
      </c>
      <c r="C1934" s="65" t="s">
        <v>511</v>
      </c>
      <c r="D1934" s="65" t="s">
        <v>511</v>
      </c>
      <c r="E1934" s="65" t="s">
        <v>520</v>
      </c>
      <c r="F1934" s="65" t="s">
        <v>521</v>
      </c>
      <c r="G1934" s="65" t="s">
        <v>517</v>
      </c>
      <c r="H1934" s="296">
        <v>1933</v>
      </c>
      <c r="I1934" s="301">
        <v>13189166</v>
      </c>
      <c r="J1934" s="302">
        <v>914.5</v>
      </c>
      <c r="K1934" s="301">
        <v>12540270</v>
      </c>
      <c r="L1934" s="302">
        <v>7145</v>
      </c>
      <c r="M1934" s="301">
        <v>4252712</v>
      </c>
      <c r="N1934" s="302">
        <v>2601</v>
      </c>
      <c r="O1934" s="301">
        <v>4252712</v>
      </c>
      <c r="P1934" s="302">
        <v>2502</v>
      </c>
      <c r="Q1934" s="301">
        <v>998408</v>
      </c>
      <c r="R1934" s="302">
        <v>3218</v>
      </c>
      <c r="S1934" s="301">
        <v>414340</v>
      </c>
      <c r="T1934" s="301">
        <f t="shared" si="30"/>
        <v>18313.5</v>
      </c>
      <c r="U1934" s="303">
        <v>2382</v>
      </c>
    </row>
    <row r="1935" spans="1:21" x14ac:dyDescent="0.25">
      <c r="A1935" s="300">
        <v>890304855</v>
      </c>
      <c r="B1935" s="65" t="s">
        <v>2604</v>
      </c>
      <c r="C1935" s="65" t="s">
        <v>547</v>
      </c>
      <c r="D1935" s="65" t="s">
        <v>544</v>
      </c>
      <c r="E1935" s="65" t="s">
        <v>520</v>
      </c>
      <c r="F1935" s="65" t="s">
        <v>521</v>
      </c>
      <c r="G1935" s="65" t="s">
        <v>556</v>
      </c>
      <c r="H1935" s="84">
        <v>1934</v>
      </c>
      <c r="I1935" s="301">
        <v>13185309</v>
      </c>
      <c r="J1935" s="302">
        <v>1655</v>
      </c>
      <c r="K1935" s="301">
        <v>5697676</v>
      </c>
      <c r="L1935" s="302">
        <v>1953</v>
      </c>
      <c r="M1935" s="301">
        <v>23413006</v>
      </c>
      <c r="N1935" s="302">
        <v>1879</v>
      </c>
      <c r="O1935" s="301">
        <v>6222148</v>
      </c>
      <c r="P1935" s="302">
        <v>1567</v>
      </c>
      <c r="Q1935" s="301">
        <v>1779948</v>
      </c>
      <c r="R1935" s="302">
        <v>1645</v>
      </c>
      <c r="S1935" s="301">
        <v>1041672</v>
      </c>
      <c r="T1935" s="301">
        <f t="shared" si="30"/>
        <v>10633</v>
      </c>
      <c r="U1935" s="303">
        <v>1380</v>
      </c>
    </row>
    <row r="1936" spans="1:21" x14ac:dyDescent="0.25">
      <c r="A1936" s="300">
        <v>890901156</v>
      </c>
      <c r="B1936" s="65" t="s">
        <v>2605</v>
      </c>
      <c r="C1936" s="65" t="s">
        <v>580</v>
      </c>
      <c r="D1936" s="65" t="s">
        <v>506</v>
      </c>
      <c r="E1936" s="65" t="s">
        <v>520</v>
      </c>
      <c r="F1936" s="65" t="s">
        <v>521</v>
      </c>
      <c r="G1936" s="65" t="s">
        <v>668</v>
      </c>
      <c r="H1936" s="296">
        <v>1935</v>
      </c>
      <c r="I1936" s="301">
        <v>13183513</v>
      </c>
      <c r="J1936" s="302">
        <v>1655.5</v>
      </c>
      <c r="K1936" s="301">
        <v>5696518</v>
      </c>
      <c r="L1936" s="302">
        <v>2574</v>
      </c>
      <c r="M1936" s="301">
        <v>16979688</v>
      </c>
      <c r="N1936" s="302">
        <v>3622</v>
      </c>
      <c r="O1936" s="301">
        <v>2851035</v>
      </c>
      <c r="P1936" s="302">
        <v>2153</v>
      </c>
      <c r="Q1936" s="301">
        <v>1225689</v>
      </c>
      <c r="R1936" s="302">
        <v>3043</v>
      </c>
      <c r="S1936" s="301">
        <v>450068</v>
      </c>
      <c r="T1936" s="301">
        <f t="shared" si="30"/>
        <v>14982.5</v>
      </c>
      <c r="U1936" s="303">
        <v>1950</v>
      </c>
    </row>
    <row r="1937" spans="1:21" x14ac:dyDescent="0.25">
      <c r="A1937" s="300">
        <v>890929497</v>
      </c>
      <c r="B1937" s="65" t="s">
        <v>2606</v>
      </c>
      <c r="C1937" s="65" t="s">
        <v>580</v>
      </c>
      <c r="D1937" s="65" t="s">
        <v>506</v>
      </c>
      <c r="E1937" s="65" t="s">
        <v>520</v>
      </c>
      <c r="F1937" s="65" t="s">
        <v>521</v>
      </c>
      <c r="G1937" s="65" t="s">
        <v>564</v>
      </c>
      <c r="H1937" s="84">
        <v>1936</v>
      </c>
      <c r="I1937" s="301">
        <v>13179949</v>
      </c>
      <c r="J1937" s="302">
        <v>1286</v>
      </c>
      <c r="K1937" s="301">
        <v>7985331</v>
      </c>
      <c r="L1937" s="302">
        <v>2447</v>
      </c>
      <c r="M1937" s="301">
        <v>17967464</v>
      </c>
      <c r="N1937" s="302">
        <v>2107</v>
      </c>
      <c r="O1937" s="301">
        <v>5432951</v>
      </c>
      <c r="P1937" s="302">
        <v>1930</v>
      </c>
      <c r="Q1937" s="301">
        <v>1394367</v>
      </c>
      <c r="R1937" s="302">
        <v>1843</v>
      </c>
      <c r="S1937" s="301">
        <v>899780</v>
      </c>
      <c r="T1937" s="301">
        <f t="shared" si="30"/>
        <v>11549</v>
      </c>
      <c r="U1937" s="303">
        <v>1504</v>
      </c>
    </row>
    <row r="1938" spans="1:21" x14ac:dyDescent="0.25">
      <c r="A1938" s="300">
        <v>800156213</v>
      </c>
      <c r="B1938" s="65" t="s">
        <v>2607</v>
      </c>
      <c r="C1938" s="65" t="s">
        <v>511</v>
      </c>
      <c r="D1938" s="65" t="s">
        <v>511</v>
      </c>
      <c r="E1938" s="65" t="s">
        <v>520</v>
      </c>
      <c r="F1938" s="65" t="s">
        <v>521</v>
      </c>
      <c r="G1938" s="65" t="s">
        <v>564</v>
      </c>
      <c r="H1938" s="296">
        <v>1937</v>
      </c>
      <c r="I1938" s="301">
        <v>13167360</v>
      </c>
      <c r="J1938" s="302">
        <v>1421.5</v>
      </c>
      <c r="K1938" s="301">
        <v>6986296</v>
      </c>
      <c r="L1938" s="302">
        <v>2990</v>
      </c>
      <c r="M1938" s="301">
        <v>14217215</v>
      </c>
      <c r="N1938" s="302">
        <v>1612</v>
      </c>
      <c r="O1938" s="301">
        <v>7335015</v>
      </c>
      <c r="P1938" s="302">
        <v>1109</v>
      </c>
      <c r="Q1938" s="301">
        <v>2673475</v>
      </c>
      <c r="R1938" s="302">
        <v>2278</v>
      </c>
      <c r="S1938" s="301">
        <v>661964</v>
      </c>
      <c r="T1938" s="301">
        <f t="shared" si="30"/>
        <v>11347.5</v>
      </c>
      <c r="U1938" s="303">
        <v>1476</v>
      </c>
    </row>
    <row r="1939" spans="1:21" x14ac:dyDescent="0.25">
      <c r="A1939" s="300">
        <v>890800788</v>
      </c>
      <c r="B1939" s="65" t="s">
        <v>2608</v>
      </c>
      <c r="C1939" s="65" t="s">
        <v>702</v>
      </c>
      <c r="D1939" s="65" t="s">
        <v>703</v>
      </c>
      <c r="E1939" s="65" t="s">
        <v>520</v>
      </c>
      <c r="F1939" s="65" t="s">
        <v>521</v>
      </c>
      <c r="G1939" s="65" t="s">
        <v>564</v>
      </c>
      <c r="H1939" s="84">
        <v>1938</v>
      </c>
      <c r="I1939" s="301">
        <v>13167020</v>
      </c>
      <c r="J1939" s="302">
        <v>2430</v>
      </c>
      <c r="K1939" s="301">
        <v>3222230</v>
      </c>
      <c r="L1939" s="302">
        <v>1625</v>
      </c>
      <c r="M1939" s="301">
        <v>28515459</v>
      </c>
      <c r="N1939" s="302">
        <v>1917</v>
      </c>
      <c r="O1939" s="301">
        <v>6084574</v>
      </c>
      <c r="P1939" s="302">
        <v>2410</v>
      </c>
      <c r="Q1939" s="301">
        <v>1041420</v>
      </c>
      <c r="R1939" s="302">
        <v>3229</v>
      </c>
      <c r="S1939" s="301">
        <v>412514</v>
      </c>
      <c r="T1939" s="301">
        <f t="shared" si="30"/>
        <v>13549</v>
      </c>
      <c r="U1939" s="303">
        <v>1764</v>
      </c>
    </row>
    <row r="1940" spans="1:21" x14ac:dyDescent="0.25">
      <c r="A1940" s="300">
        <v>800003781</v>
      </c>
      <c r="B1940" s="65" t="s">
        <v>2609</v>
      </c>
      <c r="C1940" s="65" t="s">
        <v>511</v>
      </c>
      <c r="D1940" s="65" t="s">
        <v>511</v>
      </c>
      <c r="E1940" s="65" t="s">
        <v>520</v>
      </c>
      <c r="F1940" s="65" t="s">
        <v>521</v>
      </c>
      <c r="G1940" s="65" t="s">
        <v>648</v>
      </c>
      <c r="H1940" s="296">
        <v>1939</v>
      </c>
      <c r="I1940" s="301">
        <v>13151350</v>
      </c>
      <c r="J1940" s="302">
        <v>3080.5</v>
      </c>
      <c r="K1940" s="301">
        <v>2342717</v>
      </c>
      <c r="L1940" s="302">
        <v>3381</v>
      </c>
      <c r="M1940" s="301">
        <v>12341821</v>
      </c>
      <c r="N1940" s="302">
        <v>2731</v>
      </c>
      <c r="O1940" s="301">
        <v>4001406</v>
      </c>
      <c r="P1940" s="302">
        <v>1938</v>
      </c>
      <c r="Q1940" s="301">
        <v>1385436</v>
      </c>
      <c r="R1940" s="302">
        <v>1903</v>
      </c>
      <c r="S1940" s="301">
        <v>862072</v>
      </c>
      <c r="T1940" s="301">
        <f t="shared" si="30"/>
        <v>14972.5</v>
      </c>
      <c r="U1940" s="303">
        <v>1949</v>
      </c>
    </row>
    <row r="1941" spans="1:21" x14ac:dyDescent="0.25">
      <c r="A1941" s="300">
        <v>860510431</v>
      </c>
      <c r="B1941" s="65" t="s">
        <v>2610</v>
      </c>
      <c r="C1941" s="65" t="s">
        <v>511</v>
      </c>
      <c r="D1941" s="65" t="s">
        <v>511</v>
      </c>
      <c r="E1941" s="65" t="s">
        <v>520</v>
      </c>
      <c r="F1941" s="65" t="s">
        <v>521</v>
      </c>
      <c r="G1941" s="65" t="s">
        <v>2611</v>
      </c>
      <c r="H1941" s="84">
        <v>1940</v>
      </c>
      <c r="I1941" s="301">
        <v>13147611</v>
      </c>
      <c r="J1941" s="302">
        <v>1449</v>
      </c>
      <c r="K1941" s="301">
        <v>6802817</v>
      </c>
      <c r="L1941" s="302">
        <v>5314</v>
      </c>
      <c r="M1941" s="301">
        <v>6871958</v>
      </c>
      <c r="N1941" s="302">
        <v>1728</v>
      </c>
      <c r="O1941" s="301">
        <v>6871958</v>
      </c>
      <c r="P1941" s="302">
        <v>1624</v>
      </c>
      <c r="Q1941" s="301">
        <v>1705468</v>
      </c>
      <c r="R1941" s="302">
        <v>1577</v>
      </c>
      <c r="S1941" s="301">
        <v>1103641</v>
      </c>
      <c r="T1941" s="301">
        <f t="shared" si="30"/>
        <v>13632</v>
      </c>
      <c r="U1941" s="303">
        <v>1773</v>
      </c>
    </row>
    <row r="1942" spans="1:21" x14ac:dyDescent="0.25">
      <c r="A1942" s="300">
        <v>800043202</v>
      </c>
      <c r="B1942" s="65" t="s">
        <v>2612</v>
      </c>
      <c r="C1942" s="65" t="s">
        <v>511</v>
      </c>
      <c r="D1942" s="65" t="s">
        <v>511</v>
      </c>
      <c r="E1942" s="65" t="s">
        <v>520</v>
      </c>
      <c r="F1942" s="65" t="s">
        <v>521</v>
      </c>
      <c r="G1942" s="65" t="s">
        <v>525</v>
      </c>
      <c r="H1942" s="296">
        <v>1941</v>
      </c>
      <c r="I1942" s="301">
        <v>13131011</v>
      </c>
      <c r="J1942" s="302">
        <v>1233</v>
      </c>
      <c r="K1942" s="301">
        <v>8406036</v>
      </c>
      <c r="L1942" s="302">
        <v>2176</v>
      </c>
      <c r="M1942" s="301">
        <v>20401325</v>
      </c>
      <c r="N1942" s="302">
        <v>3556</v>
      </c>
      <c r="O1942" s="301">
        <v>2911938</v>
      </c>
      <c r="P1942" s="302">
        <v>3111</v>
      </c>
      <c r="Q1942" s="301">
        <v>742357</v>
      </c>
      <c r="R1942" s="302">
        <v>4161</v>
      </c>
      <c r="S1942" s="301">
        <v>279262</v>
      </c>
      <c r="T1942" s="301">
        <f t="shared" si="30"/>
        <v>16178</v>
      </c>
      <c r="U1942" s="303">
        <v>2109</v>
      </c>
    </row>
    <row r="1943" spans="1:21" x14ac:dyDescent="0.25">
      <c r="A1943" s="300">
        <v>830046254</v>
      </c>
      <c r="B1943" s="65" t="s">
        <v>2613</v>
      </c>
      <c r="C1943" s="65" t="s">
        <v>511</v>
      </c>
      <c r="D1943" s="65" t="s">
        <v>511</v>
      </c>
      <c r="E1943" s="65" t="s">
        <v>520</v>
      </c>
      <c r="F1943" s="65" t="s">
        <v>521</v>
      </c>
      <c r="G1943" s="65" t="s">
        <v>564</v>
      </c>
      <c r="H1943" s="84">
        <v>1942</v>
      </c>
      <c r="I1943" s="301">
        <v>13128724</v>
      </c>
      <c r="J1943" s="302">
        <v>2015</v>
      </c>
      <c r="K1943" s="301">
        <v>4291816</v>
      </c>
      <c r="L1943" s="302">
        <v>3351</v>
      </c>
      <c r="M1943" s="301">
        <v>12461544</v>
      </c>
      <c r="N1943" s="302">
        <v>2892</v>
      </c>
      <c r="O1943" s="301">
        <v>3730179</v>
      </c>
      <c r="P1943" s="302">
        <v>2751</v>
      </c>
      <c r="Q1943" s="301">
        <v>879886</v>
      </c>
      <c r="R1943" s="302">
        <v>4892</v>
      </c>
      <c r="S1943" s="301">
        <v>218584</v>
      </c>
      <c r="T1943" s="301">
        <f t="shared" si="30"/>
        <v>17843</v>
      </c>
      <c r="U1943" s="303">
        <v>2324</v>
      </c>
    </row>
    <row r="1944" spans="1:21" x14ac:dyDescent="0.25">
      <c r="A1944" s="300">
        <v>830095262</v>
      </c>
      <c r="B1944" s="65" t="s">
        <v>2614</v>
      </c>
      <c r="C1944" s="65" t="s">
        <v>511</v>
      </c>
      <c r="D1944" s="65" t="s">
        <v>511</v>
      </c>
      <c r="E1944" s="65" t="s">
        <v>520</v>
      </c>
      <c r="F1944" s="65" t="s">
        <v>521</v>
      </c>
      <c r="G1944" s="65" t="s">
        <v>724</v>
      </c>
      <c r="H1944" s="296">
        <v>1943</v>
      </c>
      <c r="I1944" s="301">
        <v>13103178</v>
      </c>
      <c r="J1944" s="302">
        <v>1175</v>
      </c>
      <c r="K1944" s="301">
        <v>9031339</v>
      </c>
      <c r="L1944" s="302">
        <v>2239</v>
      </c>
      <c r="M1944" s="301">
        <v>19716043</v>
      </c>
      <c r="N1944" s="302">
        <v>2083</v>
      </c>
      <c r="O1944" s="301">
        <v>5504506</v>
      </c>
      <c r="P1944" s="302">
        <v>1800</v>
      </c>
      <c r="Q1944" s="301">
        <v>1506590</v>
      </c>
      <c r="R1944" s="302">
        <v>1505</v>
      </c>
      <c r="S1944" s="301">
        <v>1179351</v>
      </c>
      <c r="T1944" s="301">
        <f t="shared" si="30"/>
        <v>10745</v>
      </c>
      <c r="U1944" s="303">
        <v>1394</v>
      </c>
    </row>
    <row r="1945" spans="1:21" x14ac:dyDescent="0.25">
      <c r="A1945" s="300">
        <v>890312535</v>
      </c>
      <c r="B1945" s="65" t="s">
        <v>2615</v>
      </c>
      <c r="C1945" s="65" t="s">
        <v>547</v>
      </c>
      <c r="D1945" s="65" t="s">
        <v>544</v>
      </c>
      <c r="E1945" s="65" t="s">
        <v>520</v>
      </c>
      <c r="F1945" s="65" t="s">
        <v>521</v>
      </c>
      <c r="G1945" s="65" t="s">
        <v>694</v>
      </c>
      <c r="H1945" s="84">
        <v>1944</v>
      </c>
      <c r="I1945" s="301">
        <v>13094839</v>
      </c>
      <c r="J1945" s="302">
        <v>2096.5</v>
      </c>
      <c r="K1945" s="301">
        <v>4038873</v>
      </c>
      <c r="L1945" s="302">
        <v>2112</v>
      </c>
      <c r="M1945" s="301">
        <v>21130390</v>
      </c>
      <c r="N1945" s="302">
        <v>2345</v>
      </c>
      <c r="O1945" s="301">
        <v>4790797</v>
      </c>
      <c r="P1945" s="302">
        <v>2240</v>
      </c>
      <c r="Q1945" s="301">
        <v>1154120</v>
      </c>
      <c r="R1945" s="302">
        <v>4164</v>
      </c>
      <c r="S1945" s="301">
        <v>278933</v>
      </c>
      <c r="T1945" s="301">
        <f t="shared" si="30"/>
        <v>14901.5</v>
      </c>
      <c r="U1945" s="303">
        <v>1938</v>
      </c>
    </row>
    <row r="1946" spans="1:21" x14ac:dyDescent="0.25">
      <c r="A1946" s="300">
        <v>800167200</v>
      </c>
      <c r="B1946" s="65" t="s">
        <v>2616</v>
      </c>
      <c r="C1946" s="65" t="s">
        <v>1227</v>
      </c>
      <c r="D1946" s="65" t="s">
        <v>552</v>
      </c>
      <c r="E1946" s="65" t="s">
        <v>520</v>
      </c>
      <c r="F1946" s="65" t="s">
        <v>521</v>
      </c>
      <c r="G1946" s="65" t="s">
        <v>610</v>
      </c>
      <c r="H1946" s="296">
        <v>1945</v>
      </c>
      <c r="I1946" s="301">
        <v>13080166</v>
      </c>
      <c r="J1946" s="302">
        <v>1213.5</v>
      </c>
      <c r="K1946" s="301">
        <v>8643461</v>
      </c>
      <c r="L1946" s="302">
        <v>1148</v>
      </c>
      <c r="M1946" s="301">
        <v>41605379</v>
      </c>
      <c r="N1946" s="302">
        <v>1698</v>
      </c>
      <c r="O1946" s="301">
        <v>6969462</v>
      </c>
      <c r="P1946" s="302">
        <v>1225</v>
      </c>
      <c r="Q1946" s="301">
        <v>2343603</v>
      </c>
      <c r="R1946" s="302">
        <v>1136</v>
      </c>
      <c r="S1946" s="301">
        <v>1665970</v>
      </c>
      <c r="T1946" s="301">
        <f t="shared" si="30"/>
        <v>8365.5</v>
      </c>
      <c r="U1946" s="303">
        <v>1094</v>
      </c>
    </row>
    <row r="1947" spans="1:21" x14ac:dyDescent="0.25">
      <c r="A1947" s="300">
        <v>860090222</v>
      </c>
      <c r="B1947" s="65" t="s">
        <v>2617</v>
      </c>
      <c r="C1947" s="65" t="s">
        <v>511</v>
      </c>
      <c r="D1947" s="65" t="s">
        <v>511</v>
      </c>
      <c r="E1947" s="65" t="s">
        <v>520</v>
      </c>
      <c r="F1947" s="65" t="s">
        <v>521</v>
      </c>
      <c r="G1947" s="65" t="s">
        <v>605</v>
      </c>
      <c r="H1947" s="84">
        <v>1946</v>
      </c>
      <c r="I1947" s="301">
        <v>13070154</v>
      </c>
      <c r="J1947" s="302">
        <v>1236.5</v>
      </c>
      <c r="K1947" s="301">
        <v>8375072</v>
      </c>
      <c r="L1947" s="302">
        <v>2161</v>
      </c>
      <c r="M1947" s="301">
        <v>20556958</v>
      </c>
      <c r="N1947" s="302">
        <v>1261</v>
      </c>
      <c r="O1947" s="301">
        <v>9298823</v>
      </c>
      <c r="P1947" s="302">
        <v>959</v>
      </c>
      <c r="Q1947" s="301">
        <v>3158584</v>
      </c>
      <c r="R1947" s="302">
        <v>1109</v>
      </c>
      <c r="S1947" s="301">
        <v>1721476</v>
      </c>
      <c r="T1947" s="301">
        <f t="shared" si="30"/>
        <v>8672.5</v>
      </c>
      <c r="U1947" s="303">
        <v>1136</v>
      </c>
    </row>
    <row r="1948" spans="1:21" x14ac:dyDescent="0.25">
      <c r="A1948" s="300">
        <v>860023326</v>
      </c>
      <c r="B1948" s="65" t="s">
        <v>2618</v>
      </c>
      <c r="C1948" s="65" t="s">
        <v>617</v>
      </c>
      <c r="D1948" s="65" t="s">
        <v>552</v>
      </c>
      <c r="E1948" s="65" t="s">
        <v>520</v>
      </c>
      <c r="F1948" s="65" t="s">
        <v>521</v>
      </c>
      <c r="G1948" s="65" t="s">
        <v>605</v>
      </c>
      <c r="H1948" s="296">
        <v>1947</v>
      </c>
      <c r="I1948" s="301">
        <v>13057131</v>
      </c>
      <c r="J1948" s="302">
        <v>1489.5</v>
      </c>
      <c r="K1948" s="301">
        <v>6553688</v>
      </c>
      <c r="L1948" s="302">
        <v>3765</v>
      </c>
      <c r="M1948" s="301">
        <v>10748220</v>
      </c>
      <c r="N1948" s="302">
        <v>1906</v>
      </c>
      <c r="O1948" s="301">
        <v>6117734</v>
      </c>
      <c r="P1948" s="302">
        <v>1861</v>
      </c>
      <c r="Q1948" s="301">
        <v>1451865</v>
      </c>
      <c r="R1948" s="302">
        <v>11603</v>
      </c>
      <c r="S1948" s="301">
        <v>33426</v>
      </c>
      <c r="T1948" s="301">
        <f t="shared" si="30"/>
        <v>22571.5</v>
      </c>
      <c r="U1948" s="303">
        <v>2975</v>
      </c>
    </row>
    <row r="1949" spans="1:21" x14ac:dyDescent="0.25">
      <c r="A1949" s="300">
        <v>815000997</v>
      </c>
      <c r="B1949" s="65" t="s">
        <v>2619</v>
      </c>
      <c r="C1949" s="65" t="s">
        <v>547</v>
      </c>
      <c r="D1949" s="65" t="s">
        <v>544</v>
      </c>
      <c r="E1949" s="65" t="s">
        <v>520</v>
      </c>
      <c r="F1949" s="65" t="s">
        <v>521</v>
      </c>
      <c r="G1949" s="65" t="s">
        <v>556</v>
      </c>
      <c r="H1949" s="84">
        <v>1948</v>
      </c>
      <c r="I1949" s="301">
        <v>13056910</v>
      </c>
      <c r="J1949" s="302">
        <v>3066.5</v>
      </c>
      <c r="K1949" s="301">
        <v>2356668</v>
      </c>
      <c r="L1949" s="302">
        <v>1084</v>
      </c>
      <c r="M1949" s="301">
        <v>43726676</v>
      </c>
      <c r="N1949" s="302">
        <v>2420</v>
      </c>
      <c r="O1949" s="301">
        <v>4634389</v>
      </c>
      <c r="P1949" s="302">
        <v>3021</v>
      </c>
      <c r="Q1949" s="301">
        <v>775236</v>
      </c>
      <c r="R1949" s="302">
        <v>3281</v>
      </c>
      <c r="S1949" s="301">
        <v>402105</v>
      </c>
      <c r="T1949" s="301">
        <f t="shared" si="30"/>
        <v>14820.5</v>
      </c>
      <c r="U1949" s="303">
        <v>1931</v>
      </c>
    </row>
    <row r="1950" spans="1:21" x14ac:dyDescent="0.25">
      <c r="A1950" s="300">
        <v>804004553</v>
      </c>
      <c r="B1950" s="65" t="s">
        <v>2620</v>
      </c>
      <c r="C1950" s="65" t="s">
        <v>732</v>
      </c>
      <c r="D1950" s="65" t="s">
        <v>733</v>
      </c>
      <c r="E1950" s="65" t="s">
        <v>520</v>
      </c>
      <c r="F1950" s="65" t="s">
        <v>521</v>
      </c>
      <c r="G1950" s="65" t="s">
        <v>556</v>
      </c>
      <c r="H1950" s="296">
        <v>1949</v>
      </c>
      <c r="I1950" s="301">
        <v>13044467</v>
      </c>
      <c r="J1950" s="302">
        <v>1472.5</v>
      </c>
      <c r="K1950" s="301">
        <v>6659513</v>
      </c>
      <c r="L1950" s="302">
        <v>1271</v>
      </c>
      <c r="M1950" s="301">
        <v>36952852</v>
      </c>
      <c r="N1950" s="302">
        <v>2554</v>
      </c>
      <c r="O1950" s="301">
        <v>4351817</v>
      </c>
      <c r="P1950" s="302">
        <v>1462</v>
      </c>
      <c r="Q1950" s="301">
        <v>1932688</v>
      </c>
      <c r="R1950" s="302">
        <v>1657</v>
      </c>
      <c r="S1950" s="301">
        <v>1033526</v>
      </c>
      <c r="T1950" s="301">
        <f t="shared" si="30"/>
        <v>10365.5</v>
      </c>
      <c r="U1950" s="303">
        <v>1347</v>
      </c>
    </row>
    <row r="1951" spans="1:21" x14ac:dyDescent="0.25">
      <c r="A1951" s="300">
        <v>860028462</v>
      </c>
      <c r="B1951" s="65" t="s">
        <v>2621</v>
      </c>
      <c r="C1951" s="65" t="s">
        <v>511</v>
      </c>
      <c r="D1951" s="65" t="s">
        <v>511</v>
      </c>
      <c r="E1951" s="65" t="s">
        <v>520</v>
      </c>
      <c r="F1951" s="65" t="s">
        <v>521</v>
      </c>
      <c r="G1951" s="65" t="s">
        <v>594</v>
      </c>
      <c r="H1951" s="84">
        <v>1950</v>
      </c>
      <c r="I1951" s="301">
        <v>13016922</v>
      </c>
      <c r="J1951" s="302">
        <v>1579.5</v>
      </c>
      <c r="K1951" s="301">
        <v>6049412</v>
      </c>
      <c r="L1951" s="302">
        <v>1764</v>
      </c>
      <c r="M1951" s="301">
        <v>25996666</v>
      </c>
      <c r="N1951" s="302">
        <v>550</v>
      </c>
      <c r="O1951" s="301">
        <v>23062778</v>
      </c>
      <c r="P1951" s="302">
        <v>1069</v>
      </c>
      <c r="Q1951" s="301">
        <v>2773260</v>
      </c>
      <c r="R1951" s="302">
        <v>1556</v>
      </c>
      <c r="S1951" s="301">
        <v>1126151</v>
      </c>
      <c r="T1951" s="301">
        <f t="shared" si="30"/>
        <v>8468.5</v>
      </c>
      <c r="U1951" s="303">
        <v>1108</v>
      </c>
    </row>
    <row r="1952" spans="1:21" x14ac:dyDescent="0.25">
      <c r="A1952" s="300">
        <v>800093320</v>
      </c>
      <c r="B1952" s="65" t="s">
        <v>2622</v>
      </c>
      <c r="C1952" s="65" t="s">
        <v>543</v>
      </c>
      <c r="D1952" s="65" t="s">
        <v>544</v>
      </c>
      <c r="E1952" s="65" t="s">
        <v>520</v>
      </c>
      <c r="F1952" s="65" t="s">
        <v>521</v>
      </c>
      <c r="G1952" s="65" t="s">
        <v>931</v>
      </c>
      <c r="H1952" s="296">
        <v>1951</v>
      </c>
      <c r="I1952" s="301">
        <v>13000030</v>
      </c>
      <c r="J1952" s="302">
        <v>1502</v>
      </c>
      <c r="K1952" s="301">
        <v>6464480</v>
      </c>
      <c r="L1952" s="302">
        <v>1266</v>
      </c>
      <c r="M1952" s="301">
        <v>37220519</v>
      </c>
      <c r="N1952" s="302">
        <v>1342</v>
      </c>
      <c r="O1952" s="301">
        <v>8815928</v>
      </c>
      <c r="P1952" s="302">
        <v>947</v>
      </c>
      <c r="Q1952" s="301">
        <v>3192953</v>
      </c>
      <c r="R1952" s="302">
        <v>783</v>
      </c>
      <c r="S1952" s="301">
        <v>2752942</v>
      </c>
      <c r="T1952" s="301">
        <f t="shared" si="30"/>
        <v>7791</v>
      </c>
      <c r="U1952" s="303">
        <v>1016</v>
      </c>
    </row>
    <row r="1953" spans="1:21" x14ac:dyDescent="0.25">
      <c r="A1953" s="300">
        <v>890900323</v>
      </c>
      <c r="B1953" s="65" t="s">
        <v>2623</v>
      </c>
      <c r="C1953" s="65" t="s">
        <v>505</v>
      </c>
      <c r="D1953" s="65" t="s">
        <v>506</v>
      </c>
      <c r="E1953" s="65" t="s">
        <v>520</v>
      </c>
      <c r="F1953" s="65" t="s">
        <v>521</v>
      </c>
      <c r="G1953" s="65" t="s">
        <v>556</v>
      </c>
      <c r="H1953" s="84">
        <v>1952</v>
      </c>
      <c r="I1953" s="301">
        <v>12995807</v>
      </c>
      <c r="J1953" s="302">
        <v>1933</v>
      </c>
      <c r="K1953" s="301">
        <v>4553377</v>
      </c>
      <c r="L1953" s="302">
        <v>1899</v>
      </c>
      <c r="M1953" s="301">
        <v>24025546</v>
      </c>
      <c r="N1953" s="302">
        <v>1872</v>
      </c>
      <c r="O1953" s="301">
        <v>6242019</v>
      </c>
      <c r="P1953" s="302">
        <v>2919</v>
      </c>
      <c r="Q1953" s="301">
        <v>815212</v>
      </c>
      <c r="R1953" s="302">
        <v>4155</v>
      </c>
      <c r="S1953" s="301">
        <v>279782</v>
      </c>
      <c r="T1953" s="301">
        <f t="shared" si="30"/>
        <v>14730</v>
      </c>
      <c r="U1953" s="303">
        <v>1917</v>
      </c>
    </row>
    <row r="1954" spans="1:21" x14ac:dyDescent="0.25">
      <c r="A1954" s="300">
        <v>891400819</v>
      </c>
      <c r="B1954" s="65" t="s">
        <v>2624</v>
      </c>
      <c r="C1954" s="65" t="s">
        <v>1561</v>
      </c>
      <c r="D1954" s="65" t="s">
        <v>781</v>
      </c>
      <c r="E1954" s="65" t="s">
        <v>520</v>
      </c>
      <c r="F1954" s="65" t="s">
        <v>521</v>
      </c>
      <c r="G1954" s="65" t="s">
        <v>694</v>
      </c>
      <c r="H1954" s="296">
        <v>1953</v>
      </c>
      <c r="I1954" s="301">
        <v>12994506</v>
      </c>
      <c r="J1954" s="302">
        <v>1468</v>
      </c>
      <c r="K1954" s="301">
        <v>6689385</v>
      </c>
      <c r="L1954" s="302">
        <v>2505</v>
      </c>
      <c r="M1954" s="301">
        <v>17545780</v>
      </c>
      <c r="N1954" s="302">
        <v>1900</v>
      </c>
      <c r="O1954" s="301">
        <v>6145539</v>
      </c>
      <c r="P1954" s="302">
        <v>3462</v>
      </c>
      <c r="Q1954" s="301">
        <v>636458</v>
      </c>
      <c r="R1954" s="302">
        <v>5302</v>
      </c>
      <c r="S1954" s="301">
        <v>191691</v>
      </c>
      <c r="T1954" s="301">
        <f t="shared" si="30"/>
        <v>16590</v>
      </c>
      <c r="U1954" s="303">
        <v>2157</v>
      </c>
    </row>
    <row r="1955" spans="1:21" x14ac:dyDescent="0.25">
      <c r="A1955" s="300">
        <v>890101573</v>
      </c>
      <c r="B1955" s="65" t="s">
        <v>2625</v>
      </c>
      <c r="C1955" s="65" t="s">
        <v>585</v>
      </c>
      <c r="D1955" s="65" t="s">
        <v>586</v>
      </c>
      <c r="E1955" s="65" t="s">
        <v>710</v>
      </c>
      <c r="F1955" s="65" t="s">
        <v>521</v>
      </c>
      <c r="G1955" s="65" t="s">
        <v>675</v>
      </c>
      <c r="H1955" s="84">
        <v>1954</v>
      </c>
      <c r="I1955" s="301">
        <v>12980864</v>
      </c>
      <c r="J1955" s="302">
        <v>1704</v>
      </c>
      <c r="K1955" s="301">
        <v>5483212</v>
      </c>
      <c r="L1955" s="302">
        <v>3597</v>
      </c>
      <c r="M1955" s="301">
        <v>11381148</v>
      </c>
      <c r="N1955" s="302">
        <v>2836</v>
      </c>
      <c r="O1955" s="301">
        <v>3813510</v>
      </c>
      <c r="P1955" s="302">
        <v>3715</v>
      </c>
      <c r="Q1955" s="301">
        <v>581286</v>
      </c>
      <c r="R1955" s="302">
        <v>5358</v>
      </c>
      <c r="S1955" s="301">
        <v>187857</v>
      </c>
      <c r="T1955" s="301">
        <f t="shared" si="30"/>
        <v>19164</v>
      </c>
      <c r="U1955" s="303">
        <v>2499</v>
      </c>
    </row>
    <row r="1956" spans="1:21" x14ac:dyDescent="0.25">
      <c r="A1956" s="300">
        <v>890306172</v>
      </c>
      <c r="B1956" s="65" t="s">
        <v>2626</v>
      </c>
      <c r="C1956" s="65" t="s">
        <v>547</v>
      </c>
      <c r="D1956" s="65" t="s">
        <v>544</v>
      </c>
      <c r="E1956" s="65" t="s">
        <v>710</v>
      </c>
      <c r="F1956" s="65" t="s">
        <v>521</v>
      </c>
      <c r="G1956" s="65" t="s">
        <v>627</v>
      </c>
      <c r="H1956" s="296">
        <v>1955</v>
      </c>
      <c r="I1956" s="301">
        <v>12975215</v>
      </c>
      <c r="J1956" s="302">
        <v>1549.5</v>
      </c>
      <c r="K1956" s="301">
        <v>6208774</v>
      </c>
      <c r="L1956" s="302">
        <v>8441</v>
      </c>
      <c r="M1956" s="301">
        <v>3168639</v>
      </c>
      <c r="N1956" s="302">
        <v>3296</v>
      </c>
      <c r="O1956" s="301">
        <v>3168639</v>
      </c>
      <c r="P1956" s="302">
        <v>1728</v>
      </c>
      <c r="Q1956" s="301">
        <v>1585581</v>
      </c>
      <c r="R1956" s="302">
        <v>1455</v>
      </c>
      <c r="S1956" s="301">
        <v>1228740</v>
      </c>
      <c r="T1956" s="301">
        <f t="shared" si="30"/>
        <v>18424.5</v>
      </c>
      <c r="U1956" s="303">
        <v>2404</v>
      </c>
    </row>
    <row r="1957" spans="1:21" x14ac:dyDescent="0.25">
      <c r="A1957" s="300">
        <v>860507248</v>
      </c>
      <c r="B1957" s="65" t="s">
        <v>2627</v>
      </c>
      <c r="C1957" s="65" t="s">
        <v>511</v>
      </c>
      <c r="D1957" s="65" t="s">
        <v>511</v>
      </c>
      <c r="E1957" s="65" t="s">
        <v>520</v>
      </c>
      <c r="F1957" s="65" t="s">
        <v>521</v>
      </c>
      <c r="G1957" s="65" t="s">
        <v>707</v>
      </c>
      <c r="H1957" s="84">
        <v>1956</v>
      </c>
      <c r="I1957" s="301">
        <v>12970343</v>
      </c>
      <c r="J1957" s="302">
        <v>2134.5</v>
      </c>
      <c r="K1957" s="301">
        <v>3956150</v>
      </c>
      <c r="L1957" s="302">
        <v>1326</v>
      </c>
      <c r="M1957" s="301">
        <v>35637484</v>
      </c>
      <c r="N1957" s="302">
        <v>2945</v>
      </c>
      <c r="O1957" s="301">
        <v>3639967</v>
      </c>
      <c r="P1957" s="302">
        <v>1442</v>
      </c>
      <c r="Q1957" s="301">
        <v>1957601</v>
      </c>
      <c r="R1957" s="302">
        <v>3016</v>
      </c>
      <c r="S1957" s="301">
        <v>455732</v>
      </c>
      <c r="T1957" s="301">
        <f t="shared" si="30"/>
        <v>12819.5</v>
      </c>
      <c r="U1957" s="303">
        <v>1649</v>
      </c>
    </row>
    <row r="1958" spans="1:21" x14ac:dyDescent="0.25">
      <c r="A1958" s="300">
        <v>860054781</v>
      </c>
      <c r="B1958" s="65" t="s">
        <v>2628</v>
      </c>
      <c r="C1958" s="65" t="s">
        <v>511</v>
      </c>
      <c r="D1958" s="65" t="s">
        <v>511</v>
      </c>
      <c r="E1958" s="65" t="s">
        <v>520</v>
      </c>
      <c r="F1958" s="65" t="s">
        <v>521</v>
      </c>
      <c r="G1958" s="65" t="s">
        <v>594</v>
      </c>
      <c r="H1958" s="296">
        <v>1957</v>
      </c>
      <c r="I1958" s="301">
        <v>12969592</v>
      </c>
      <c r="J1958" s="302">
        <v>1435</v>
      </c>
      <c r="K1958" s="301">
        <v>6892897</v>
      </c>
      <c r="L1958" s="302">
        <v>1963</v>
      </c>
      <c r="M1958" s="301">
        <v>23254418</v>
      </c>
      <c r="N1958" s="302">
        <v>1556</v>
      </c>
      <c r="O1958" s="301">
        <v>7648610</v>
      </c>
      <c r="P1958" s="302">
        <v>1391</v>
      </c>
      <c r="Q1958" s="301">
        <v>2040438</v>
      </c>
      <c r="R1958" s="302">
        <v>1369</v>
      </c>
      <c r="S1958" s="301">
        <v>1339960</v>
      </c>
      <c r="T1958" s="301">
        <f t="shared" si="30"/>
        <v>9671</v>
      </c>
      <c r="U1958" s="303">
        <v>1264</v>
      </c>
    </row>
    <row r="1959" spans="1:21" x14ac:dyDescent="0.25">
      <c r="A1959" s="300">
        <v>830036680</v>
      </c>
      <c r="B1959" s="65" t="s">
        <v>2629</v>
      </c>
      <c r="C1959" s="65" t="s">
        <v>511</v>
      </c>
      <c r="D1959" s="65" t="s">
        <v>511</v>
      </c>
      <c r="E1959" s="65" t="s">
        <v>520</v>
      </c>
      <c r="F1959" s="65" t="s">
        <v>521</v>
      </c>
      <c r="G1959" s="65" t="s">
        <v>564</v>
      </c>
      <c r="H1959" s="84">
        <v>1958</v>
      </c>
      <c r="I1959" s="301">
        <v>12949091</v>
      </c>
      <c r="J1959" s="302">
        <v>3697.5</v>
      </c>
      <c r="K1959" s="301">
        <v>1744484</v>
      </c>
      <c r="L1959" s="302">
        <v>2204</v>
      </c>
      <c r="M1959" s="301">
        <v>20149723</v>
      </c>
      <c r="N1959" s="302">
        <v>1327</v>
      </c>
      <c r="O1959" s="301">
        <v>8868766</v>
      </c>
      <c r="P1959" s="302">
        <v>1888</v>
      </c>
      <c r="Q1959" s="301">
        <v>1424454</v>
      </c>
      <c r="R1959" s="302">
        <v>3424</v>
      </c>
      <c r="S1959" s="301">
        <v>375599</v>
      </c>
      <c r="T1959" s="301">
        <f t="shared" si="30"/>
        <v>14498.5</v>
      </c>
      <c r="U1959" s="303">
        <v>1890</v>
      </c>
    </row>
    <row r="1960" spans="1:21" x14ac:dyDescent="0.25">
      <c r="A1960" s="300">
        <v>811009244</v>
      </c>
      <c r="B1960" s="65" t="s">
        <v>2630</v>
      </c>
      <c r="C1960" s="65" t="s">
        <v>505</v>
      </c>
      <c r="D1960" s="65" t="s">
        <v>506</v>
      </c>
      <c r="E1960" s="65" t="s">
        <v>520</v>
      </c>
      <c r="F1960" s="65" t="s">
        <v>521</v>
      </c>
      <c r="G1960" s="65" t="s">
        <v>522</v>
      </c>
      <c r="H1960" s="296">
        <v>1959</v>
      </c>
      <c r="I1960" s="301">
        <v>12947937</v>
      </c>
      <c r="J1960" s="302">
        <v>3421.5</v>
      </c>
      <c r="K1960" s="301">
        <v>1980844</v>
      </c>
      <c r="L1960" s="302">
        <v>197</v>
      </c>
      <c r="M1960" s="301">
        <v>203222666</v>
      </c>
      <c r="N1960" s="302">
        <v>3508</v>
      </c>
      <c r="O1960" s="301">
        <v>2953771</v>
      </c>
      <c r="P1960" s="302">
        <v>1426</v>
      </c>
      <c r="Q1960" s="301">
        <v>1983083</v>
      </c>
      <c r="R1960" s="302">
        <v>2330</v>
      </c>
      <c r="S1960" s="301">
        <v>642694</v>
      </c>
      <c r="T1960" s="301">
        <f t="shared" si="30"/>
        <v>12841.5</v>
      </c>
      <c r="U1960" s="303">
        <v>1654</v>
      </c>
    </row>
    <row r="1961" spans="1:21" x14ac:dyDescent="0.25">
      <c r="A1961" s="300">
        <v>830054002</v>
      </c>
      <c r="B1961" s="65" t="s">
        <v>2631</v>
      </c>
      <c r="C1961" s="65" t="s">
        <v>511</v>
      </c>
      <c r="D1961" s="65" t="s">
        <v>511</v>
      </c>
      <c r="E1961" s="65" t="s">
        <v>520</v>
      </c>
      <c r="F1961" s="65" t="s">
        <v>521</v>
      </c>
      <c r="G1961" s="65" t="s">
        <v>564</v>
      </c>
      <c r="H1961" s="84">
        <v>1960</v>
      </c>
      <c r="I1961" s="301">
        <v>12919952</v>
      </c>
      <c r="J1961" s="302">
        <v>1792</v>
      </c>
      <c r="K1961" s="301">
        <v>5109205</v>
      </c>
      <c r="L1961" s="302">
        <v>1507</v>
      </c>
      <c r="M1961" s="301">
        <v>31208415</v>
      </c>
      <c r="N1961" s="302">
        <v>2951</v>
      </c>
      <c r="O1961" s="301">
        <v>3633131</v>
      </c>
      <c r="P1961" s="302">
        <v>1799</v>
      </c>
      <c r="Q1961" s="301">
        <v>1509417</v>
      </c>
      <c r="R1961" s="302">
        <v>1400</v>
      </c>
      <c r="S1961" s="301">
        <v>1298846</v>
      </c>
      <c r="T1961" s="301">
        <f t="shared" si="30"/>
        <v>11409</v>
      </c>
      <c r="U1961" s="303">
        <v>1488</v>
      </c>
    </row>
    <row r="1962" spans="1:21" x14ac:dyDescent="0.25">
      <c r="A1962" s="300">
        <v>800202983</v>
      </c>
      <c r="B1962" s="65" t="s">
        <v>2632</v>
      </c>
      <c r="C1962" s="65" t="s">
        <v>511</v>
      </c>
      <c r="D1962" s="65" t="s">
        <v>511</v>
      </c>
      <c r="E1962" s="65" t="s">
        <v>710</v>
      </c>
      <c r="F1962" s="65" t="s">
        <v>521</v>
      </c>
      <c r="G1962" s="65" t="s">
        <v>564</v>
      </c>
      <c r="H1962" s="296">
        <v>1961</v>
      </c>
      <c r="I1962" s="301">
        <v>12918515</v>
      </c>
      <c r="J1962" s="302">
        <v>3632</v>
      </c>
      <c r="K1962" s="301">
        <v>1794310</v>
      </c>
      <c r="L1962" s="302">
        <v>4510</v>
      </c>
      <c r="M1962" s="301">
        <v>8657538</v>
      </c>
      <c r="N1962" s="302">
        <v>2764</v>
      </c>
      <c r="O1962" s="301">
        <v>3947429</v>
      </c>
      <c r="P1962" s="302">
        <v>1000</v>
      </c>
      <c r="Q1962" s="301">
        <v>3004719</v>
      </c>
      <c r="R1962" s="302">
        <v>3283</v>
      </c>
      <c r="S1962" s="301">
        <v>401749</v>
      </c>
      <c r="T1962" s="301">
        <f t="shared" si="30"/>
        <v>17150</v>
      </c>
      <c r="U1962" s="303">
        <v>2240</v>
      </c>
    </row>
    <row r="1963" spans="1:21" x14ac:dyDescent="0.25">
      <c r="A1963" s="300">
        <v>800159100</v>
      </c>
      <c r="B1963" s="65" t="s">
        <v>2633</v>
      </c>
      <c r="C1963" s="65" t="s">
        <v>505</v>
      </c>
      <c r="D1963" s="65" t="s">
        <v>506</v>
      </c>
      <c r="E1963" s="65" t="s">
        <v>520</v>
      </c>
      <c r="F1963" s="65" t="s">
        <v>521</v>
      </c>
      <c r="G1963" s="65" t="s">
        <v>624</v>
      </c>
      <c r="H1963" s="84">
        <v>1962</v>
      </c>
      <c r="I1963" s="301">
        <v>12917364</v>
      </c>
      <c r="J1963" s="302">
        <v>2485</v>
      </c>
      <c r="K1963" s="301">
        <v>3116841</v>
      </c>
      <c r="L1963" s="302">
        <v>730</v>
      </c>
      <c r="M1963" s="301">
        <v>66199571</v>
      </c>
      <c r="N1963" s="302">
        <v>1615</v>
      </c>
      <c r="O1963" s="301">
        <v>7324335</v>
      </c>
      <c r="P1963" s="302">
        <v>1697</v>
      </c>
      <c r="Q1963" s="301">
        <v>1612678</v>
      </c>
      <c r="R1963" s="302">
        <v>2768</v>
      </c>
      <c r="S1963" s="301">
        <v>512174</v>
      </c>
      <c r="T1963" s="301">
        <f t="shared" si="30"/>
        <v>11257</v>
      </c>
      <c r="U1963" s="303">
        <v>1464</v>
      </c>
    </row>
    <row r="1964" spans="1:21" x14ac:dyDescent="0.25">
      <c r="A1964" s="300">
        <v>890204814</v>
      </c>
      <c r="B1964" s="65" t="s">
        <v>2634</v>
      </c>
      <c r="C1964" s="65" t="s">
        <v>732</v>
      </c>
      <c r="D1964" s="65" t="s">
        <v>733</v>
      </c>
      <c r="E1964" s="65" t="s">
        <v>520</v>
      </c>
      <c r="F1964" s="65" t="s">
        <v>521</v>
      </c>
      <c r="G1964" s="65" t="s">
        <v>724</v>
      </c>
      <c r="H1964" s="296">
        <v>1963</v>
      </c>
      <c r="I1964" s="301">
        <v>12908352</v>
      </c>
      <c r="J1964" s="302">
        <v>1189</v>
      </c>
      <c r="K1964" s="301">
        <v>8896037</v>
      </c>
      <c r="L1964" s="302">
        <v>664</v>
      </c>
      <c r="M1964" s="301">
        <v>72406603</v>
      </c>
      <c r="N1964" s="302">
        <v>1384</v>
      </c>
      <c r="O1964" s="301">
        <v>8454237</v>
      </c>
      <c r="P1964" s="302">
        <v>701</v>
      </c>
      <c r="Q1964" s="301">
        <v>4625178</v>
      </c>
      <c r="R1964" s="302">
        <v>679</v>
      </c>
      <c r="S1964" s="301">
        <v>3339810</v>
      </c>
      <c r="T1964" s="301">
        <f t="shared" si="30"/>
        <v>6580</v>
      </c>
      <c r="U1964" s="303">
        <v>877</v>
      </c>
    </row>
    <row r="1965" spans="1:21" x14ac:dyDescent="0.25">
      <c r="A1965" s="300">
        <v>890900402</v>
      </c>
      <c r="B1965" s="65" t="s">
        <v>2635</v>
      </c>
      <c r="C1965" s="65" t="s">
        <v>505</v>
      </c>
      <c r="D1965" s="65" t="s">
        <v>506</v>
      </c>
      <c r="E1965" s="65" t="s">
        <v>710</v>
      </c>
      <c r="F1965" s="65" t="s">
        <v>521</v>
      </c>
      <c r="G1965" s="65" t="s">
        <v>514</v>
      </c>
      <c r="H1965" s="84">
        <v>1964</v>
      </c>
      <c r="I1965" s="301">
        <v>12897344</v>
      </c>
      <c r="J1965" s="302">
        <v>1259.5</v>
      </c>
      <c r="K1965" s="301">
        <v>8167514</v>
      </c>
      <c r="L1965" s="302">
        <v>3518</v>
      </c>
      <c r="M1965" s="301">
        <v>11766080</v>
      </c>
      <c r="N1965" s="302">
        <v>3204</v>
      </c>
      <c r="O1965" s="301">
        <v>3296812</v>
      </c>
      <c r="P1965" s="302">
        <v>1837</v>
      </c>
      <c r="Q1965" s="301">
        <v>1480067</v>
      </c>
      <c r="R1965" s="302">
        <v>1733</v>
      </c>
      <c r="S1965" s="301">
        <v>975960</v>
      </c>
      <c r="T1965" s="301">
        <f t="shared" si="30"/>
        <v>13515.5</v>
      </c>
      <c r="U1965" s="303">
        <v>1756</v>
      </c>
    </row>
    <row r="1966" spans="1:21" x14ac:dyDescent="0.25">
      <c r="A1966" s="300">
        <v>860037036</v>
      </c>
      <c r="B1966" s="65" t="s">
        <v>2636</v>
      </c>
      <c r="C1966" s="65" t="s">
        <v>511</v>
      </c>
      <c r="D1966" s="65" t="s">
        <v>511</v>
      </c>
      <c r="E1966" s="65" t="s">
        <v>710</v>
      </c>
      <c r="F1966" s="65" t="s">
        <v>521</v>
      </c>
      <c r="G1966" s="65" t="s">
        <v>571</v>
      </c>
      <c r="H1966" s="296">
        <v>1965</v>
      </c>
      <c r="I1966" s="301">
        <v>12864602</v>
      </c>
      <c r="J1966" s="302">
        <v>950</v>
      </c>
      <c r="K1966" s="301">
        <v>11974525</v>
      </c>
      <c r="L1966" s="302">
        <v>5344</v>
      </c>
      <c r="M1966" s="301">
        <v>6804937</v>
      </c>
      <c r="N1966" s="302">
        <v>4349</v>
      </c>
      <c r="O1966" s="301">
        <v>2279291</v>
      </c>
      <c r="P1966" s="302">
        <v>5903</v>
      </c>
      <c r="Q1966" s="301">
        <v>284635</v>
      </c>
      <c r="R1966" s="302">
        <v>3151</v>
      </c>
      <c r="S1966" s="301">
        <v>427889</v>
      </c>
      <c r="T1966" s="301">
        <f t="shared" si="30"/>
        <v>21662</v>
      </c>
      <c r="U1966" s="303">
        <v>2836</v>
      </c>
    </row>
    <row r="1967" spans="1:21" x14ac:dyDescent="0.25">
      <c r="A1967" s="300">
        <v>860523790</v>
      </c>
      <c r="B1967" s="65" t="s">
        <v>2637</v>
      </c>
      <c r="C1967" s="65" t="s">
        <v>511</v>
      </c>
      <c r="D1967" s="65" t="s">
        <v>511</v>
      </c>
      <c r="E1967" s="65" t="s">
        <v>520</v>
      </c>
      <c r="F1967" s="65" t="s">
        <v>521</v>
      </c>
      <c r="G1967" s="65" t="s">
        <v>707</v>
      </c>
      <c r="H1967" s="84">
        <v>1966</v>
      </c>
      <c r="I1967" s="301">
        <v>12858025</v>
      </c>
      <c r="J1967" s="302">
        <v>1628.5</v>
      </c>
      <c r="K1967" s="301">
        <v>5816050</v>
      </c>
      <c r="L1967" s="302">
        <v>3052</v>
      </c>
      <c r="M1967" s="301">
        <v>13856559</v>
      </c>
      <c r="N1967" s="302">
        <v>3004</v>
      </c>
      <c r="O1967" s="301">
        <v>3559271</v>
      </c>
      <c r="P1967" s="302">
        <v>4442</v>
      </c>
      <c r="Q1967" s="301">
        <v>447272</v>
      </c>
      <c r="R1967" s="302">
        <v>7370</v>
      </c>
      <c r="S1967" s="301">
        <v>102148</v>
      </c>
      <c r="T1967" s="301">
        <f t="shared" si="30"/>
        <v>21462.5</v>
      </c>
      <c r="U1967" s="303">
        <v>2810</v>
      </c>
    </row>
    <row r="1968" spans="1:21" x14ac:dyDescent="0.25">
      <c r="A1968" s="300">
        <v>830046757</v>
      </c>
      <c r="B1968" s="65" t="s">
        <v>2638</v>
      </c>
      <c r="C1968" s="65" t="s">
        <v>511</v>
      </c>
      <c r="D1968" s="65" t="s">
        <v>511</v>
      </c>
      <c r="E1968" s="65" t="s">
        <v>520</v>
      </c>
      <c r="F1968" s="65" t="s">
        <v>521</v>
      </c>
      <c r="G1968" s="65" t="s">
        <v>525</v>
      </c>
      <c r="H1968" s="296">
        <v>1967</v>
      </c>
      <c r="I1968" s="301">
        <v>12820929</v>
      </c>
      <c r="J1968" s="302">
        <v>1920</v>
      </c>
      <c r="K1968" s="301">
        <v>4585752</v>
      </c>
      <c r="L1968" s="302">
        <v>1029</v>
      </c>
      <c r="M1968" s="301">
        <v>46196986</v>
      </c>
      <c r="N1968" s="302">
        <v>2689</v>
      </c>
      <c r="O1968" s="301">
        <v>4095562</v>
      </c>
      <c r="P1968" s="302">
        <v>1866</v>
      </c>
      <c r="Q1968" s="301">
        <v>1447770</v>
      </c>
      <c r="R1968" s="302">
        <v>2503</v>
      </c>
      <c r="S1968" s="301">
        <v>587868</v>
      </c>
      <c r="T1968" s="301">
        <f t="shared" si="30"/>
        <v>11974</v>
      </c>
      <c r="U1968" s="303">
        <v>1567</v>
      </c>
    </row>
    <row r="1969" spans="1:21" x14ac:dyDescent="0.25">
      <c r="A1969" s="300">
        <v>860045758</v>
      </c>
      <c r="B1969" s="65" t="s">
        <v>2639</v>
      </c>
      <c r="C1969" s="65" t="s">
        <v>511</v>
      </c>
      <c r="D1969" s="65" t="s">
        <v>511</v>
      </c>
      <c r="E1969" s="65" t="s">
        <v>520</v>
      </c>
      <c r="F1969" s="65" t="s">
        <v>521</v>
      </c>
      <c r="G1969" s="65" t="s">
        <v>564</v>
      </c>
      <c r="H1969" s="84">
        <v>1968</v>
      </c>
      <c r="I1969" s="301">
        <v>12819559</v>
      </c>
      <c r="J1969" s="302">
        <v>1026.5</v>
      </c>
      <c r="K1969" s="301">
        <v>10880026</v>
      </c>
      <c r="L1969" s="302">
        <v>2618</v>
      </c>
      <c r="M1969" s="301">
        <v>16677170</v>
      </c>
      <c r="N1969" s="302">
        <v>964</v>
      </c>
      <c r="O1969" s="301">
        <v>12324161</v>
      </c>
      <c r="P1969" s="302">
        <v>788</v>
      </c>
      <c r="Q1969" s="301">
        <v>4075656</v>
      </c>
      <c r="R1969" s="302">
        <v>1046</v>
      </c>
      <c r="S1969" s="301">
        <v>1856263</v>
      </c>
      <c r="T1969" s="301">
        <f t="shared" si="30"/>
        <v>8410.5</v>
      </c>
      <c r="U1969" s="303">
        <v>1103</v>
      </c>
    </row>
    <row r="1970" spans="1:21" x14ac:dyDescent="0.25">
      <c r="A1970" s="300">
        <v>860019205</v>
      </c>
      <c r="B1970" s="65" t="s">
        <v>2640</v>
      </c>
      <c r="C1970" s="65" t="s">
        <v>511</v>
      </c>
      <c r="D1970" s="65" t="s">
        <v>511</v>
      </c>
      <c r="E1970" s="65" t="s">
        <v>520</v>
      </c>
      <c r="F1970" s="65" t="s">
        <v>521</v>
      </c>
      <c r="G1970" s="65" t="s">
        <v>525</v>
      </c>
      <c r="H1970" s="296">
        <v>1969</v>
      </c>
      <c r="I1970" s="301">
        <v>12810475</v>
      </c>
      <c r="J1970" s="302">
        <v>1606.5</v>
      </c>
      <c r="K1970" s="301">
        <v>5907751</v>
      </c>
      <c r="L1970" s="302">
        <v>1306</v>
      </c>
      <c r="M1970" s="301">
        <v>36169329</v>
      </c>
      <c r="N1970" s="302">
        <v>2602</v>
      </c>
      <c r="O1970" s="301">
        <v>4251285</v>
      </c>
      <c r="P1970" s="302">
        <v>6960</v>
      </c>
      <c r="Q1970" s="301">
        <v>210375</v>
      </c>
      <c r="R1970" s="302">
        <v>5366</v>
      </c>
      <c r="S1970" s="301">
        <v>187197</v>
      </c>
      <c r="T1970" s="301">
        <f t="shared" si="30"/>
        <v>19809.5</v>
      </c>
      <c r="U1970" s="303">
        <v>2579</v>
      </c>
    </row>
    <row r="1971" spans="1:21" x14ac:dyDescent="0.25">
      <c r="A1971" s="300">
        <v>890110416</v>
      </c>
      <c r="B1971" s="65" t="s">
        <v>2641</v>
      </c>
      <c r="C1971" s="65" t="s">
        <v>585</v>
      </c>
      <c r="D1971" s="65" t="s">
        <v>586</v>
      </c>
      <c r="E1971" s="65" t="s">
        <v>520</v>
      </c>
      <c r="F1971" s="65" t="s">
        <v>521</v>
      </c>
      <c r="G1971" s="65" t="s">
        <v>675</v>
      </c>
      <c r="H1971" s="84">
        <v>1970</v>
      </c>
      <c r="I1971" s="301">
        <v>12804029</v>
      </c>
      <c r="J1971" s="302">
        <v>1560.5</v>
      </c>
      <c r="K1971" s="301">
        <v>6133907</v>
      </c>
      <c r="L1971" s="302">
        <v>1795</v>
      </c>
      <c r="M1971" s="301">
        <v>25532774</v>
      </c>
      <c r="N1971" s="302">
        <v>3367</v>
      </c>
      <c r="O1971" s="301">
        <v>3099133</v>
      </c>
      <c r="P1971" s="302">
        <v>2619</v>
      </c>
      <c r="Q1971" s="301">
        <v>939030</v>
      </c>
      <c r="R1971" s="302">
        <v>2837</v>
      </c>
      <c r="S1971" s="301">
        <v>495263</v>
      </c>
      <c r="T1971" s="301">
        <f t="shared" si="30"/>
        <v>14148.5</v>
      </c>
      <c r="U1971" s="303">
        <v>1850</v>
      </c>
    </row>
    <row r="1972" spans="1:21" x14ac:dyDescent="0.25">
      <c r="A1972" s="300">
        <v>860350100</v>
      </c>
      <c r="B1972" s="65" t="s">
        <v>2642</v>
      </c>
      <c r="C1972" s="65" t="s">
        <v>511</v>
      </c>
      <c r="D1972" s="65" t="s">
        <v>511</v>
      </c>
      <c r="E1972" s="65" t="s">
        <v>710</v>
      </c>
      <c r="F1972" s="65" t="s">
        <v>521</v>
      </c>
      <c r="G1972" s="65" t="s">
        <v>707</v>
      </c>
      <c r="H1972" s="296">
        <v>1971</v>
      </c>
      <c r="I1972" s="301">
        <v>12796916</v>
      </c>
      <c r="J1972" s="302">
        <v>1253</v>
      </c>
      <c r="K1972" s="301">
        <v>8213963</v>
      </c>
      <c r="L1972" s="302">
        <v>3551</v>
      </c>
      <c r="M1972" s="301">
        <v>11586988</v>
      </c>
      <c r="N1972" s="302">
        <v>4130</v>
      </c>
      <c r="O1972" s="301">
        <v>2429221</v>
      </c>
      <c r="P1972" s="302">
        <v>2593</v>
      </c>
      <c r="Q1972" s="301">
        <v>949914</v>
      </c>
      <c r="R1972" s="302">
        <v>2044</v>
      </c>
      <c r="S1972" s="301">
        <v>781190</v>
      </c>
      <c r="T1972" s="301">
        <f t="shared" si="30"/>
        <v>15542</v>
      </c>
      <c r="U1972" s="303">
        <v>2036</v>
      </c>
    </row>
    <row r="1973" spans="1:21" x14ac:dyDescent="0.25">
      <c r="A1973" s="300">
        <v>890800252</v>
      </c>
      <c r="B1973" s="65" t="s">
        <v>2643</v>
      </c>
      <c r="C1973" s="65" t="s">
        <v>702</v>
      </c>
      <c r="D1973" s="65" t="s">
        <v>703</v>
      </c>
      <c r="E1973" s="65" t="s">
        <v>520</v>
      </c>
      <c r="F1973" s="65" t="s">
        <v>521</v>
      </c>
      <c r="G1973" s="65" t="s">
        <v>525</v>
      </c>
      <c r="H1973" s="84">
        <v>1972</v>
      </c>
      <c r="I1973" s="301">
        <v>12796222</v>
      </c>
      <c r="J1973" s="302">
        <v>1495.5</v>
      </c>
      <c r="K1973" s="301">
        <v>6509644</v>
      </c>
      <c r="L1973" s="302">
        <v>1195</v>
      </c>
      <c r="M1973" s="301">
        <v>39761346</v>
      </c>
      <c r="N1973" s="302">
        <v>1568</v>
      </c>
      <c r="O1973" s="301">
        <v>7573819</v>
      </c>
      <c r="P1973" s="302">
        <v>3602</v>
      </c>
      <c r="Q1973" s="301">
        <v>601721</v>
      </c>
      <c r="R1973" s="302">
        <v>1941</v>
      </c>
      <c r="S1973" s="301">
        <v>841028</v>
      </c>
      <c r="T1973" s="301">
        <f t="shared" si="30"/>
        <v>11773.5</v>
      </c>
      <c r="U1973" s="303">
        <v>1538</v>
      </c>
    </row>
    <row r="1974" spans="1:21" x14ac:dyDescent="0.25">
      <c r="A1974" s="300">
        <v>811012565</v>
      </c>
      <c r="B1974" s="65" t="s">
        <v>2644</v>
      </c>
      <c r="C1974" s="65" t="s">
        <v>505</v>
      </c>
      <c r="D1974" s="65" t="s">
        <v>506</v>
      </c>
      <c r="E1974" s="65" t="s">
        <v>710</v>
      </c>
      <c r="F1974" s="65" t="s">
        <v>521</v>
      </c>
      <c r="G1974" s="65" t="s">
        <v>694</v>
      </c>
      <c r="H1974" s="296">
        <v>1973</v>
      </c>
      <c r="I1974" s="301">
        <v>12795871</v>
      </c>
      <c r="J1974" s="302">
        <v>1710</v>
      </c>
      <c r="K1974" s="301">
        <v>5442485</v>
      </c>
      <c r="L1974" s="302">
        <v>3469</v>
      </c>
      <c r="M1974" s="301">
        <v>11956741</v>
      </c>
      <c r="N1974" s="302">
        <v>2255</v>
      </c>
      <c r="O1974" s="301">
        <v>4999438</v>
      </c>
      <c r="P1974" s="302">
        <v>1484</v>
      </c>
      <c r="Q1974" s="301">
        <v>1896370</v>
      </c>
      <c r="R1974" s="302">
        <v>1996</v>
      </c>
      <c r="S1974" s="301">
        <v>808801</v>
      </c>
      <c r="T1974" s="301">
        <f t="shared" si="30"/>
        <v>12887</v>
      </c>
      <c r="U1974" s="303">
        <v>1662</v>
      </c>
    </row>
    <row r="1975" spans="1:21" x14ac:dyDescent="0.25">
      <c r="A1975" s="300">
        <v>800168577</v>
      </c>
      <c r="B1975" s="65" t="s">
        <v>2645</v>
      </c>
      <c r="C1975" s="65" t="s">
        <v>620</v>
      </c>
      <c r="D1975" s="65" t="s">
        <v>621</v>
      </c>
      <c r="E1975" s="65" t="s">
        <v>710</v>
      </c>
      <c r="F1975" s="65" t="s">
        <v>521</v>
      </c>
      <c r="G1975" s="65" t="s">
        <v>509</v>
      </c>
      <c r="H1975" s="84">
        <v>1974</v>
      </c>
      <c r="I1975" s="301">
        <v>12779028</v>
      </c>
      <c r="J1975" s="302">
        <v>1141.5</v>
      </c>
      <c r="K1975" s="301">
        <v>9399772</v>
      </c>
      <c r="L1975" s="302">
        <v>10066</v>
      </c>
      <c r="M1975" s="301">
        <v>2203016</v>
      </c>
      <c r="N1975" s="302">
        <v>4812</v>
      </c>
      <c r="O1975" s="301">
        <v>2003695</v>
      </c>
      <c r="P1975" s="302">
        <v>2536</v>
      </c>
      <c r="Q1975" s="301">
        <v>983783</v>
      </c>
      <c r="R1975" s="302">
        <v>1713</v>
      </c>
      <c r="S1975" s="301">
        <v>989745</v>
      </c>
      <c r="T1975" s="301">
        <f t="shared" si="30"/>
        <v>22242.5</v>
      </c>
      <c r="U1975" s="303">
        <v>2923</v>
      </c>
    </row>
    <row r="1976" spans="1:21" x14ac:dyDescent="0.25">
      <c r="A1976" s="300">
        <v>860005658</v>
      </c>
      <c r="B1976" s="65" t="s">
        <v>2646</v>
      </c>
      <c r="C1976" s="65" t="s">
        <v>511</v>
      </c>
      <c r="D1976" s="65" t="s">
        <v>511</v>
      </c>
      <c r="E1976" s="65" t="s">
        <v>710</v>
      </c>
      <c r="F1976" s="65" t="s">
        <v>521</v>
      </c>
      <c r="G1976" s="65" t="s">
        <v>737</v>
      </c>
      <c r="H1976" s="296">
        <v>1975</v>
      </c>
      <c r="I1976" s="301">
        <v>12764342</v>
      </c>
      <c r="J1976" s="302">
        <v>1002.5</v>
      </c>
      <c r="K1976" s="301">
        <v>11175363</v>
      </c>
      <c r="L1976" s="302">
        <v>6329</v>
      </c>
      <c r="M1976" s="301">
        <v>5208223</v>
      </c>
      <c r="N1976" s="302">
        <v>6415</v>
      </c>
      <c r="O1976" s="301">
        <v>1367520</v>
      </c>
      <c r="P1976" s="302">
        <v>3484</v>
      </c>
      <c r="Q1976" s="301">
        <v>631686</v>
      </c>
      <c r="R1976" s="302">
        <v>1904</v>
      </c>
      <c r="S1976" s="301">
        <v>861358</v>
      </c>
      <c r="T1976" s="301">
        <f t="shared" si="30"/>
        <v>21109.5</v>
      </c>
      <c r="U1976" s="303">
        <v>2753</v>
      </c>
    </row>
    <row r="1977" spans="1:21" x14ac:dyDescent="0.25">
      <c r="A1977" s="300">
        <v>891409156</v>
      </c>
      <c r="B1977" s="65" t="s">
        <v>2647</v>
      </c>
      <c r="C1977" s="65" t="s">
        <v>1561</v>
      </c>
      <c r="D1977" s="65" t="s">
        <v>781</v>
      </c>
      <c r="E1977" s="65" t="s">
        <v>520</v>
      </c>
      <c r="F1977" s="65" t="s">
        <v>521</v>
      </c>
      <c r="G1977" s="65" t="s">
        <v>528</v>
      </c>
      <c r="H1977" s="84">
        <v>1976</v>
      </c>
      <c r="I1977" s="301">
        <v>12763632</v>
      </c>
      <c r="J1977" s="302">
        <v>2053</v>
      </c>
      <c r="K1977" s="301">
        <v>4155426</v>
      </c>
      <c r="L1977" s="302">
        <v>2269</v>
      </c>
      <c r="M1977" s="301">
        <v>19439638</v>
      </c>
      <c r="N1977" s="302">
        <v>2152</v>
      </c>
      <c r="O1977" s="301">
        <v>5267670</v>
      </c>
      <c r="P1977" s="302">
        <v>2510</v>
      </c>
      <c r="Q1977" s="301">
        <v>995950</v>
      </c>
      <c r="R1977" s="302">
        <v>2719</v>
      </c>
      <c r="S1977" s="301">
        <v>522366</v>
      </c>
      <c r="T1977" s="301">
        <f t="shared" si="30"/>
        <v>13679</v>
      </c>
      <c r="U1977" s="303">
        <v>1784</v>
      </c>
    </row>
    <row r="1978" spans="1:21" x14ac:dyDescent="0.25">
      <c r="A1978" s="300">
        <v>805001194</v>
      </c>
      <c r="B1978" s="65" t="s">
        <v>2648</v>
      </c>
      <c r="C1978" s="65" t="s">
        <v>547</v>
      </c>
      <c r="D1978" s="65" t="s">
        <v>544</v>
      </c>
      <c r="E1978" s="65" t="s">
        <v>520</v>
      </c>
      <c r="F1978" s="65" t="s">
        <v>521</v>
      </c>
      <c r="G1978" s="65" t="s">
        <v>528</v>
      </c>
      <c r="H1978" s="296">
        <v>1977</v>
      </c>
      <c r="I1978" s="301">
        <v>12747538</v>
      </c>
      <c r="J1978" s="302">
        <v>1028.5</v>
      </c>
      <c r="K1978" s="301">
        <v>10843282</v>
      </c>
      <c r="L1978" s="302">
        <v>2026</v>
      </c>
      <c r="M1978" s="301">
        <v>22296514</v>
      </c>
      <c r="N1978" s="302">
        <v>1132</v>
      </c>
      <c r="O1978" s="301">
        <v>10396779</v>
      </c>
      <c r="P1978" s="302">
        <v>739</v>
      </c>
      <c r="Q1978" s="301">
        <v>4351310</v>
      </c>
      <c r="R1978" s="302">
        <v>800</v>
      </c>
      <c r="S1978" s="301">
        <v>2661856</v>
      </c>
      <c r="T1978" s="301">
        <f t="shared" si="30"/>
        <v>7702.5</v>
      </c>
      <c r="U1978" s="303">
        <v>1012</v>
      </c>
    </row>
    <row r="1979" spans="1:21" x14ac:dyDescent="0.25">
      <c r="A1979" s="300">
        <v>860059265</v>
      </c>
      <c r="B1979" s="65" t="s">
        <v>2649</v>
      </c>
      <c r="C1979" s="65" t="s">
        <v>511</v>
      </c>
      <c r="D1979" s="65" t="s">
        <v>511</v>
      </c>
      <c r="E1979" s="65" t="s">
        <v>710</v>
      </c>
      <c r="F1979" s="65" t="s">
        <v>521</v>
      </c>
      <c r="G1979" s="65" t="s">
        <v>627</v>
      </c>
      <c r="H1979" s="84">
        <v>1978</v>
      </c>
      <c r="I1979" s="301">
        <v>12723256</v>
      </c>
      <c r="J1979" s="302">
        <v>1256</v>
      </c>
      <c r="K1979" s="301">
        <v>8185075</v>
      </c>
      <c r="L1979" s="302">
        <v>8759</v>
      </c>
      <c r="M1979" s="301">
        <v>2951391</v>
      </c>
      <c r="N1979" s="302">
        <v>3865</v>
      </c>
      <c r="O1979" s="301">
        <v>2647649</v>
      </c>
      <c r="P1979" s="302">
        <v>2679</v>
      </c>
      <c r="Q1979" s="301">
        <v>909168</v>
      </c>
      <c r="R1979" s="302">
        <v>3301</v>
      </c>
      <c r="S1979" s="301">
        <v>398921</v>
      </c>
      <c r="T1979" s="301">
        <f t="shared" si="30"/>
        <v>21838</v>
      </c>
      <c r="U1979" s="303">
        <v>2860</v>
      </c>
    </row>
    <row r="1980" spans="1:21" x14ac:dyDescent="0.25">
      <c r="A1980" s="300">
        <v>830005321</v>
      </c>
      <c r="B1980" s="65" t="s">
        <v>2650</v>
      </c>
      <c r="C1980" s="65" t="s">
        <v>511</v>
      </c>
      <c r="D1980" s="65" t="s">
        <v>511</v>
      </c>
      <c r="E1980" s="65" t="s">
        <v>520</v>
      </c>
      <c r="F1980" s="65" t="s">
        <v>521</v>
      </c>
      <c r="G1980" s="65" t="s">
        <v>564</v>
      </c>
      <c r="H1980" s="296">
        <v>1979</v>
      </c>
      <c r="I1980" s="301">
        <v>12712974</v>
      </c>
      <c r="J1980" s="302">
        <v>2541</v>
      </c>
      <c r="K1980" s="301">
        <v>3011749</v>
      </c>
      <c r="L1980" s="302">
        <v>2013</v>
      </c>
      <c r="M1980" s="301">
        <v>22459601</v>
      </c>
      <c r="N1980" s="302">
        <v>2619</v>
      </c>
      <c r="O1980" s="301">
        <v>4222405</v>
      </c>
      <c r="P1980" s="302">
        <v>1467</v>
      </c>
      <c r="Q1980" s="301">
        <v>1925777</v>
      </c>
      <c r="R1980" s="302">
        <v>2488</v>
      </c>
      <c r="S1980" s="301">
        <v>595987</v>
      </c>
      <c r="T1980" s="301">
        <f t="shared" si="30"/>
        <v>13107</v>
      </c>
      <c r="U1980" s="303">
        <v>1691</v>
      </c>
    </row>
    <row r="1981" spans="1:21" x14ac:dyDescent="0.25">
      <c r="A1981" s="300">
        <v>830058315</v>
      </c>
      <c r="B1981" s="65" t="s">
        <v>2651</v>
      </c>
      <c r="C1981" s="65" t="s">
        <v>511</v>
      </c>
      <c r="D1981" s="65" t="s">
        <v>511</v>
      </c>
      <c r="E1981" s="65" t="s">
        <v>520</v>
      </c>
      <c r="F1981" s="65" t="s">
        <v>521</v>
      </c>
      <c r="G1981" s="65" t="s">
        <v>564</v>
      </c>
      <c r="H1981" s="84">
        <v>1980</v>
      </c>
      <c r="I1981" s="301">
        <v>12710487</v>
      </c>
      <c r="J1981" s="302">
        <v>2419</v>
      </c>
      <c r="K1981" s="301">
        <v>3243877</v>
      </c>
      <c r="L1981" s="302">
        <v>1255</v>
      </c>
      <c r="M1981" s="301">
        <v>37557942</v>
      </c>
      <c r="N1981" s="302">
        <v>1765</v>
      </c>
      <c r="O1981" s="301">
        <v>6729346</v>
      </c>
      <c r="P1981" s="302">
        <v>1198</v>
      </c>
      <c r="Q1981" s="301">
        <v>2417864</v>
      </c>
      <c r="R1981" s="302">
        <v>2872</v>
      </c>
      <c r="S1981" s="301">
        <v>484805</v>
      </c>
      <c r="T1981" s="301">
        <f t="shared" si="30"/>
        <v>11489</v>
      </c>
      <c r="U1981" s="303">
        <v>1501</v>
      </c>
    </row>
    <row r="1982" spans="1:21" x14ac:dyDescent="0.25">
      <c r="A1982" s="300">
        <v>860500630</v>
      </c>
      <c r="B1982" s="65" t="s">
        <v>2652</v>
      </c>
      <c r="C1982" s="65" t="s">
        <v>511</v>
      </c>
      <c r="D1982" s="65" t="s">
        <v>511</v>
      </c>
      <c r="E1982" s="65" t="s">
        <v>520</v>
      </c>
      <c r="F1982" s="65" t="s">
        <v>521</v>
      </c>
      <c r="G1982" s="65" t="s">
        <v>564</v>
      </c>
      <c r="H1982" s="296">
        <v>1981</v>
      </c>
      <c r="I1982" s="301">
        <v>12701965</v>
      </c>
      <c r="J1982" s="302">
        <v>1689.5</v>
      </c>
      <c r="K1982" s="301">
        <v>5548166</v>
      </c>
      <c r="L1982" s="302">
        <v>1775</v>
      </c>
      <c r="M1982" s="301">
        <v>25842498</v>
      </c>
      <c r="N1982" s="302">
        <v>1624</v>
      </c>
      <c r="O1982" s="301">
        <v>7273798</v>
      </c>
      <c r="P1982" s="302">
        <v>1045</v>
      </c>
      <c r="Q1982" s="301">
        <v>2836203</v>
      </c>
      <c r="R1982" s="302">
        <v>1322</v>
      </c>
      <c r="S1982" s="301">
        <v>1400696</v>
      </c>
      <c r="T1982" s="301">
        <f t="shared" si="30"/>
        <v>9436.5</v>
      </c>
      <c r="U1982" s="303">
        <v>1243</v>
      </c>
    </row>
    <row r="1983" spans="1:21" x14ac:dyDescent="0.25">
      <c r="A1983" s="300">
        <v>800179834</v>
      </c>
      <c r="B1983" s="65" t="s">
        <v>2653</v>
      </c>
      <c r="C1983" s="65" t="s">
        <v>580</v>
      </c>
      <c r="D1983" s="65" t="s">
        <v>506</v>
      </c>
      <c r="E1983" s="65" t="s">
        <v>710</v>
      </c>
      <c r="F1983" s="65" t="s">
        <v>521</v>
      </c>
      <c r="G1983" s="65" t="s">
        <v>694</v>
      </c>
      <c r="H1983" s="84">
        <v>1982</v>
      </c>
      <c r="I1983" s="301">
        <v>12701561</v>
      </c>
      <c r="J1983" s="302">
        <v>1686.5</v>
      </c>
      <c r="K1983" s="301">
        <v>5557159</v>
      </c>
      <c r="L1983" s="302">
        <v>4310</v>
      </c>
      <c r="M1983" s="301">
        <v>9102196</v>
      </c>
      <c r="N1983" s="302">
        <v>5455</v>
      </c>
      <c r="O1983" s="301">
        <v>1686143</v>
      </c>
      <c r="P1983" s="302">
        <v>3070</v>
      </c>
      <c r="Q1983" s="301">
        <v>757283</v>
      </c>
      <c r="R1983" s="302">
        <v>3083</v>
      </c>
      <c r="S1983" s="301">
        <v>441323</v>
      </c>
      <c r="T1983" s="301">
        <f t="shared" si="30"/>
        <v>19586.5</v>
      </c>
      <c r="U1983" s="303">
        <v>2550</v>
      </c>
    </row>
    <row r="1984" spans="1:21" x14ac:dyDescent="0.25">
      <c r="A1984" s="300">
        <v>800171079</v>
      </c>
      <c r="B1984" s="65" t="s">
        <v>2654</v>
      </c>
      <c r="C1984" s="65" t="s">
        <v>1001</v>
      </c>
      <c r="D1984" s="65" t="s">
        <v>552</v>
      </c>
      <c r="E1984" s="65" t="s">
        <v>520</v>
      </c>
      <c r="F1984" s="65" t="s">
        <v>521</v>
      </c>
      <c r="G1984" s="65" t="s">
        <v>605</v>
      </c>
      <c r="H1984" s="296">
        <v>1983</v>
      </c>
      <c r="I1984" s="301">
        <v>12694743</v>
      </c>
      <c r="J1984" s="302">
        <v>1998.5</v>
      </c>
      <c r="K1984" s="301">
        <v>4346550</v>
      </c>
      <c r="L1984" s="302">
        <v>1776</v>
      </c>
      <c r="M1984" s="301">
        <v>25813694</v>
      </c>
      <c r="N1984" s="302">
        <v>1889</v>
      </c>
      <c r="O1984" s="301">
        <v>6183754</v>
      </c>
      <c r="P1984" s="302">
        <v>1062</v>
      </c>
      <c r="Q1984" s="301">
        <v>2793377</v>
      </c>
      <c r="R1984" s="302">
        <v>1856</v>
      </c>
      <c r="S1984" s="301">
        <v>887730</v>
      </c>
      <c r="T1984" s="301">
        <f t="shared" si="30"/>
        <v>10564.5</v>
      </c>
      <c r="U1984" s="303">
        <v>1377</v>
      </c>
    </row>
    <row r="1985" spans="1:21" x14ac:dyDescent="0.25">
      <c r="A1985" s="300">
        <v>900058810</v>
      </c>
      <c r="B1985" s="65" t="s">
        <v>2655</v>
      </c>
      <c r="C1985" s="65" t="s">
        <v>585</v>
      </c>
      <c r="D1985" s="65" t="s">
        <v>586</v>
      </c>
      <c r="E1985" s="65" t="s">
        <v>710</v>
      </c>
      <c r="F1985" s="65" t="s">
        <v>521</v>
      </c>
      <c r="G1985" s="65" t="s">
        <v>813</v>
      </c>
      <c r="H1985" s="84">
        <v>1984</v>
      </c>
      <c r="I1985" s="301">
        <v>12679235</v>
      </c>
      <c r="J1985" s="302">
        <v>2037.5</v>
      </c>
      <c r="K1985" s="301">
        <v>4192560</v>
      </c>
      <c r="L1985" s="302">
        <v>3421</v>
      </c>
      <c r="M1985" s="301">
        <v>12177715</v>
      </c>
      <c r="N1985" s="302">
        <v>3928</v>
      </c>
      <c r="O1985" s="301">
        <v>2596234</v>
      </c>
      <c r="P1985" s="302">
        <v>1926</v>
      </c>
      <c r="Q1985" s="301">
        <v>1397226</v>
      </c>
      <c r="R1985" s="302">
        <v>2142</v>
      </c>
      <c r="S1985" s="301">
        <v>735604</v>
      </c>
      <c r="T1985" s="301">
        <f t="shared" si="30"/>
        <v>15438.5</v>
      </c>
      <c r="U1985" s="303">
        <v>2020</v>
      </c>
    </row>
    <row r="1986" spans="1:21" x14ac:dyDescent="0.25">
      <c r="A1986" s="300">
        <v>860034785</v>
      </c>
      <c r="B1986" s="65" t="s">
        <v>2656</v>
      </c>
      <c r="C1986" s="65" t="s">
        <v>511</v>
      </c>
      <c r="D1986" s="65" t="s">
        <v>511</v>
      </c>
      <c r="E1986" s="65" t="s">
        <v>710</v>
      </c>
      <c r="F1986" s="65" t="s">
        <v>521</v>
      </c>
      <c r="G1986" s="65" t="s">
        <v>509</v>
      </c>
      <c r="H1986" s="296">
        <v>1985</v>
      </c>
      <c r="I1986" s="301">
        <v>12678104</v>
      </c>
      <c r="J1986" s="302">
        <v>924</v>
      </c>
      <c r="K1986" s="301">
        <v>12421374</v>
      </c>
      <c r="L1986" s="302">
        <v>9646</v>
      </c>
      <c r="M1986" s="301">
        <v>2429129</v>
      </c>
      <c r="N1986" s="302">
        <v>4131</v>
      </c>
      <c r="O1986" s="301">
        <v>2429129</v>
      </c>
      <c r="P1986" s="302">
        <v>1885</v>
      </c>
      <c r="Q1986" s="301">
        <v>1426036</v>
      </c>
      <c r="R1986" s="302">
        <v>1399</v>
      </c>
      <c r="S1986" s="301">
        <v>1300218</v>
      </c>
      <c r="T1986" s="301">
        <f t="shared" ref="T1986:T2049" si="31">SUM(H1986+J1986+L1986+N1986+P1986+R1986)</f>
        <v>19970</v>
      </c>
      <c r="U1986" s="303">
        <v>2601</v>
      </c>
    </row>
    <row r="1987" spans="1:21" x14ac:dyDescent="0.25">
      <c r="A1987" s="300">
        <v>805003416</v>
      </c>
      <c r="B1987" s="65" t="s">
        <v>2657</v>
      </c>
      <c r="C1987" s="65" t="s">
        <v>547</v>
      </c>
      <c r="D1987" s="65" t="s">
        <v>544</v>
      </c>
      <c r="E1987" s="65" t="s">
        <v>710</v>
      </c>
      <c r="F1987" s="65" t="s">
        <v>521</v>
      </c>
      <c r="G1987" s="65" t="s">
        <v>610</v>
      </c>
      <c r="H1987" s="84">
        <v>1986</v>
      </c>
      <c r="I1987" s="301">
        <v>12650206</v>
      </c>
      <c r="J1987" s="302">
        <v>1347.5</v>
      </c>
      <c r="K1987" s="301">
        <v>7530788</v>
      </c>
      <c r="L1987" s="302">
        <v>3504</v>
      </c>
      <c r="M1987" s="301">
        <v>11836155</v>
      </c>
      <c r="N1987" s="302">
        <v>3302</v>
      </c>
      <c r="O1987" s="301">
        <v>3161871</v>
      </c>
      <c r="P1987" s="302">
        <v>2181</v>
      </c>
      <c r="Q1987" s="301">
        <v>1205564</v>
      </c>
      <c r="R1987" s="302">
        <v>4787</v>
      </c>
      <c r="S1987" s="301">
        <v>224795</v>
      </c>
      <c r="T1987" s="301">
        <f t="shared" si="31"/>
        <v>17107.5</v>
      </c>
      <c r="U1987" s="303">
        <v>2238</v>
      </c>
    </row>
    <row r="1988" spans="1:21" x14ac:dyDescent="0.25">
      <c r="A1988" s="300">
        <v>801002644</v>
      </c>
      <c r="B1988" s="65" t="s">
        <v>2658</v>
      </c>
      <c r="C1988" s="65" t="s">
        <v>2659</v>
      </c>
      <c r="D1988" s="65" t="s">
        <v>1221</v>
      </c>
      <c r="E1988" s="65" t="s">
        <v>520</v>
      </c>
      <c r="F1988" s="65" t="s">
        <v>521</v>
      </c>
      <c r="G1988" s="65" t="s">
        <v>564</v>
      </c>
      <c r="H1988" s="296">
        <v>1987</v>
      </c>
      <c r="I1988" s="301">
        <v>12646256</v>
      </c>
      <c r="J1988" s="302">
        <v>2871.5</v>
      </c>
      <c r="K1988" s="301">
        <v>2595498</v>
      </c>
      <c r="L1988" s="302">
        <v>1553</v>
      </c>
      <c r="M1988" s="301">
        <v>30328535</v>
      </c>
      <c r="N1988" s="302">
        <v>983</v>
      </c>
      <c r="O1988" s="301">
        <v>12012989</v>
      </c>
      <c r="P1988" s="302">
        <v>1354</v>
      </c>
      <c r="Q1988" s="301">
        <v>2082839</v>
      </c>
      <c r="R1988" s="302">
        <v>1850</v>
      </c>
      <c r="S1988" s="301">
        <v>893703</v>
      </c>
      <c r="T1988" s="301">
        <f t="shared" si="31"/>
        <v>10598.5</v>
      </c>
      <c r="U1988" s="303">
        <v>1382</v>
      </c>
    </row>
    <row r="1989" spans="1:21" x14ac:dyDescent="0.25">
      <c r="A1989" s="300">
        <v>860008279</v>
      </c>
      <c r="B1989" s="65" t="s">
        <v>2660</v>
      </c>
      <c r="C1989" s="65" t="s">
        <v>511</v>
      </c>
      <c r="D1989" s="65" t="s">
        <v>511</v>
      </c>
      <c r="E1989" s="65" t="s">
        <v>710</v>
      </c>
      <c r="F1989" s="65" t="s">
        <v>521</v>
      </c>
      <c r="G1989" s="65" t="s">
        <v>564</v>
      </c>
      <c r="H1989" s="84">
        <v>1988</v>
      </c>
      <c r="I1989" s="301">
        <v>12640451</v>
      </c>
      <c r="J1989" s="302">
        <v>1352.5</v>
      </c>
      <c r="K1989" s="301">
        <v>7501829</v>
      </c>
      <c r="L1989" s="302">
        <v>4304</v>
      </c>
      <c r="M1989" s="301">
        <v>9120662</v>
      </c>
      <c r="N1989" s="302">
        <v>5077</v>
      </c>
      <c r="O1989" s="301">
        <v>1869735</v>
      </c>
      <c r="P1989" s="302">
        <v>2705</v>
      </c>
      <c r="Q1989" s="301">
        <v>896871</v>
      </c>
      <c r="R1989" s="302">
        <v>3402</v>
      </c>
      <c r="S1989" s="301">
        <v>379062</v>
      </c>
      <c r="T1989" s="301">
        <f t="shared" si="31"/>
        <v>18828.5</v>
      </c>
      <c r="U1989" s="303">
        <v>2457</v>
      </c>
    </row>
    <row r="1990" spans="1:21" x14ac:dyDescent="0.25">
      <c r="A1990" s="300">
        <v>890104438</v>
      </c>
      <c r="B1990" s="65" t="s">
        <v>2661</v>
      </c>
      <c r="C1990" s="65" t="s">
        <v>585</v>
      </c>
      <c r="D1990" s="65" t="s">
        <v>586</v>
      </c>
      <c r="E1990" s="65" t="s">
        <v>520</v>
      </c>
      <c r="F1990" s="65" t="s">
        <v>521</v>
      </c>
      <c r="G1990" s="65" t="s">
        <v>690</v>
      </c>
      <c r="H1990" s="296">
        <v>1989</v>
      </c>
      <c r="I1990" s="301">
        <v>12635852</v>
      </c>
      <c r="J1990" s="302">
        <v>1317.5</v>
      </c>
      <c r="K1990" s="301">
        <v>7740511</v>
      </c>
      <c r="L1990" s="302">
        <v>3017</v>
      </c>
      <c r="M1990" s="301">
        <v>14070574</v>
      </c>
      <c r="N1990" s="302">
        <v>4605</v>
      </c>
      <c r="O1990" s="301">
        <v>2116710</v>
      </c>
      <c r="P1990" s="302">
        <v>3331</v>
      </c>
      <c r="Q1990" s="301">
        <v>674873</v>
      </c>
      <c r="R1990" s="302">
        <v>3034</v>
      </c>
      <c r="S1990" s="301">
        <v>452162</v>
      </c>
      <c r="T1990" s="301">
        <f t="shared" si="31"/>
        <v>17293.5</v>
      </c>
      <c r="U1990" s="303">
        <v>2259</v>
      </c>
    </row>
    <row r="1991" spans="1:21" x14ac:dyDescent="0.25">
      <c r="A1991" s="300">
        <v>802008192</v>
      </c>
      <c r="B1991" s="65" t="s">
        <v>2662</v>
      </c>
      <c r="C1991" s="65" t="s">
        <v>585</v>
      </c>
      <c r="D1991" s="65" t="s">
        <v>586</v>
      </c>
      <c r="E1991" s="65" t="s">
        <v>710</v>
      </c>
      <c r="F1991" s="65" t="s">
        <v>521</v>
      </c>
      <c r="G1991" s="65" t="s">
        <v>528</v>
      </c>
      <c r="H1991" s="84">
        <v>1990</v>
      </c>
      <c r="I1991" s="301">
        <v>12629776</v>
      </c>
      <c r="J1991" s="302">
        <v>2169.5</v>
      </c>
      <c r="K1991" s="301">
        <v>3852999</v>
      </c>
      <c r="L1991" s="302">
        <v>2245</v>
      </c>
      <c r="M1991" s="301">
        <v>19671192</v>
      </c>
      <c r="N1991" s="302">
        <v>1862</v>
      </c>
      <c r="O1991" s="301">
        <v>6297189</v>
      </c>
      <c r="P1991" s="302">
        <v>2389</v>
      </c>
      <c r="Q1991" s="301">
        <v>1054503</v>
      </c>
      <c r="R1991" s="302">
        <v>4540</v>
      </c>
      <c r="S1991" s="301">
        <v>244678</v>
      </c>
      <c r="T1991" s="301">
        <f t="shared" si="31"/>
        <v>15195.5</v>
      </c>
      <c r="U1991" s="303">
        <v>1994</v>
      </c>
    </row>
    <row r="1992" spans="1:21" x14ac:dyDescent="0.25">
      <c r="A1992" s="300">
        <v>860000315</v>
      </c>
      <c r="B1992" s="65" t="s">
        <v>2663</v>
      </c>
      <c r="C1992" s="65" t="s">
        <v>511</v>
      </c>
      <c r="D1992" s="65" t="s">
        <v>511</v>
      </c>
      <c r="E1992" s="65" t="s">
        <v>710</v>
      </c>
      <c r="F1992" s="65" t="s">
        <v>521</v>
      </c>
      <c r="G1992" s="65" t="s">
        <v>528</v>
      </c>
      <c r="H1992" s="296">
        <v>1991</v>
      </c>
      <c r="I1992" s="301">
        <v>12621148</v>
      </c>
      <c r="J1992" s="302">
        <v>1821.5</v>
      </c>
      <c r="K1992" s="301">
        <v>5017694</v>
      </c>
      <c r="L1992" s="302">
        <v>3385</v>
      </c>
      <c r="M1992" s="301">
        <v>12334112</v>
      </c>
      <c r="N1992" s="302">
        <v>2811</v>
      </c>
      <c r="O1992" s="301">
        <v>3864529</v>
      </c>
      <c r="P1992" s="302">
        <v>2035</v>
      </c>
      <c r="Q1992" s="301">
        <v>1315900</v>
      </c>
      <c r="R1992" s="302">
        <v>4555</v>
      </c>
      <c r="S1992" s="301">
        <v>243456</v>
      </c>
      <c r="T1992" s="301">
        <f t="shared" si="31"/>
        <v>16598.5</v>
      </c>
      <c r="U1992" s="303">
        <v>2165</v>
      </c>
    </row>
    <row r="1993" spans="1:21" x14ac:dyDescent="0.25">
      <c r="A1993" s="300">
        <v>817000760</v>
      </c>
      <c r="B1993" s="65" t="s">
        <v>2664</v>
      </c>
      <c r="C1993" s="65" t="s">
        <v>758</v>
      </c>
      <c r="D1993" s="65" t="s">
        <v>714</v>
      </c>
      <c r="E1993" s="65" t="s">
        <v>710</v>
      </c>
      <c r="F1993" s="65" t="s">
        <v>1534</v>
      </c>
      <c r="G1993" s="65" t="s">
        <v>545</v>
      </c>
      <c r="H1993" s="84">
        <v>1992</v>
      </c>
      <c r="I1993" s="301">
        <v>12604520</v>
      </c>
      <c r="J1993" s="302">
        <v>1134.5</v>
      </c>
      <c r="K1993" s="301">
        <v>9463612</v>
      </c>
      <c r="L1993" s="302">
        <v>4625</v>
      </c>
      <c r="M1993" s="301">
        <v>8358336</v>
      </c>
      <c r="N1993" s="302">
        <v>6457</v>
      </c>
      <c r="O1993" s="301">
        <v>1356563</v>
      </c>
      <c r="P1993" s="302">
        <v>3888</v>
      </c>
      <c r="Q1993" s="301">
        <v>546015</v>
      </c>
      <c r="R1993" s="302">
        <v>1798</v>
      </c>
      <c r="S1993" s="301">
        <v>926680</v>
      </c>
      <c r="T1993" s="301">
        <f t="shared" si="31"/>
        <v>19894.5</v>
      </c>
      <c r="U1993" s="303">
        <v>2593</v>
      </c>
    </row>
    <row r="1994" spans="1:21" x14ac:dyDescent="0.25">
      <c r="A1994" s="300">
        <v>802010017</v>
      </c>
      <c r="B1994" s="65" t="s">
        <v>2665</v>
      </c>
      <c r="C1994" s="65" t="s">
        <v>1025</v>
      </c>
      <c r="D1994" s="65" t="s">
        <v>586</v>
      </c>
      <c r="E1994" s="65" t="s">
        <v>520</v>
      </c>
      <c r="F1994" s="65" t="s">
        <v>521</v>
      </c>
      <c r="G1994" s="65" t="s">
        <v>737</v>
      </c>
      <c r="H1994" s="296">
        <v>1993</v>
      </c>
      <c r="I1994" s="301">
        <v>12604265</v>
      </c>
      <c r="J1994" s="302">
        <v>2022</v>
      </c>
      <c r="K1994" s="301">
        <v>4262325</v>
      </c>
      <c r="L1994" s="302">
        <v>2395</v>
      </c>
      <c r="M1994" s="301">
        <v>18381374</v>
      </c>
      <c r="N1994" s="302">
        <v>2191</v>
      </c>
      <c r="O1994" s="301">
        <v>5159282</v>
      </c>
      <c r="P1994" s="302">
        <v>2742</v>
      </c>
      <c r="Q1994" s="301">
        <v>883291</v>
      </c>
      <c r="R1994" s="302">
        <v>7640</v>
      </c>
      <c r="S1994" s="301">
        <v>94237</v>
      </c>
      <c r="T1994" s="301">
        <f t="shared" si="31"/>
        <v>18983</v>
      </c>
      <c r="U1994" s="303">
        <v>2479</v>
      </c>
    </row>
    <row r="1995" spans="1:21" x14ac:dyDescent="0.25">
      <c r="A1995" s="300">
        <v>890304375</v>
      </c>
      <c r="B1995" s="65" t="s">
        <v>2666</v>
      </c>
      <c r="C1995" s="65" t="s">
        <v>547</v>
      </c>
      <c r="D1995" s="65" t="s">
        <v>544</v>
      </c>
      <c r="E1995" s="65" t="s">
        <v>520</v>
      </c>
      <c r="F1995" s="65" t="s">
        <v>521</v>
      </c>
      <c r="G1995" s="65" t="s">
        <v>813</v>
      </c>
      <c r="H1995" s="84">
        <v>1994</v>
      </c>
      <c r="I1995" s="301">
        <v>12603042</v>
      </c>
      <c r="J1995" s="302">
        <v>1301</v>
      </c>
      <c r="K1995" s="301">
        <v>7856772</v>
      </c>
      <c r="L1995" s="302">
        <v>2689</v>
      </c>
      <c r="M1995" s="301">
        <v>16147040</v>
      </c>
      <c r="N1995" s="302">
        <v>5081</v>
      </c>
      <c r="O1995" s="301">
        <v>1868266</v>
      </c>
      <c r="P1995" s="302">
        <v>3697</v>
      </c>
      <c r="Q1995" s="301">
        <v>585620</v>
      </c>
      <c r="R1995" s="302">
        <v>5480</v>
      </c>
      <c r="S1995" s="301">
        <v>181539</v>
      </c>
      <c r="T1995" s="301">
        <f t="shared" si="31"/>
        <v>20242</v>
      </c>
      <c r="U1995" s="303">
        <v>2643</v>
      </c>
    </row>
    <row r="1996" spans="1:21" x14ac:dyDescent="0.25">
      <c r="A1996" s="300">
        <v>860004625</v>
      </c>
      <c r="B1996" s="65" t="s">
        <v>2667</v>
      </c>
      <c r="C1996" s="65" t="s">
        <v>511</v>
      </c>
      <c r="D1996" s="65" t="s">
        <v>511</v>
      </c>
      <c r="E1996" s="65" t="s">
        <v>710</v>
      </c>
      <c r="F1996" s="65" t="s">
        <v>521</v>
      </c>
      <c r="G1996" s="65" t="s">
        <v>931</v>
      </c>
      <c r="H1996" s="296">
        <v>1995</v>
      </c>
      <c r="I1996" s="301">
        <v>12591032</v>
      </c>
      <c r="J1996" s="302">
        <v>1171.5</v>
      </c>
      <c r="K1996" s="301">
        <v>9061888</v>
      </c>
      <c r="L1996" s="302">
        <v>7652</v>
      </c>
      <c r="M1996" s="301">
        <v>3797941</v>
      </c>
      <c r="N1996" s="302">
        <v>6239</v>
      </c>
      <c r="O1996" s="301">
        <v>1426401</v>
      </c>
      <c r="P1996" s="302">
        <v>2746</v>
      </c>
      <c r="Q1996" s="301">
        <v>881851</v>
      </c>
      <c r="R1996" s="302">
        <v>2465</v>
      </c>
      <c r="S1996" s="301">
        <v>603227</v>
      </c>
      <c r="T1996" s="301">
        <f t="shared" si="31"/>
        <v>22268.5</v>
      </c>
      <c r="U1996" s="303">
        <v>2933</v>
      </c>
    </row>
    <row r="1997" spans="1:21" x14ac:dyDescent="0.25">
      <c r="A1997" s="300">
        <v>860030857</v>
      </c>
      <c r="B1997" s="65" t="s">
        <v>2668</v>
      </c>
      <c r="C1997" s="65" t="s">
        <v>511</v>
      </c>
      <c r="D1997" s="65" t="s">
        <v>511</v>
      </c>
      <c r="E1997" s="65" t="s">
        <v>710</v>
      </c>
      <c r="F1997" s="65" t="s">
        <v>521</v>
      </c>
      <c r="G1997" s="65" t="s">
        <v>528</v>
      </c>
      <c r="H1997" s="84">
        <v>1996</v>
      </c>
      <c r="I1997" s="301">
        <v>12579643</v>
      </c>
      <c r="J1997" s="302">
        <v>1303</v>
      </c>
      <c r="K1997" s="301">
        <v>7844536</v>
      </c>
      <c r="L1997" s="302">
        <v>3293</v>
      </c>
      <c r="M1997" s="301">
        <v>12713614</v>
      </c>
      <c r="N1997" s="302">
        <v>1798</v>
      </c>
      <c r="O1997" s="301">
        <v>6556806</v>
      </c>
      <c r="P1997" s="302">
        <v>3734</v>
      </c>
      <c r="Q1997" s="301">
        <v>577016</v>
      </c>
      <c r="R1997" s="302">
        <v>7036</v>
      </c>
      <c r="S1997" s="301">
        <v>112550</v>
      </c>
      <c r="T1997" s="301">
        <f t="shared" si="31"/>
        <v>19160</v>
      </c>
      <c r="U1997" s="303">
        <v>2503</v>
      </c>
    </row>
    <row r="1998" spans="1:21" x14ac:dyDescent="0.25">
      <c r="A1998" s="300">
        <v>800215583</v>
      </c>
      <c r="B1998" s="65" t="s">
        <v>2669</v>
      </c>
      <c r="C1998" s="65" t="s">
        <v>612</v>
      </c>
      <c r="D1998" s="65" t="s">
        <v>544</v>
      </c>
      <c r="E1998" s="65" t="s">
        <v>710</v>
      </c>
      <c r="F1998" s="65" t="s">
        <v>521</v>
      </c>
      <c r="G1998" s="65" t="s">
        <v>627</v>
      </c>
      <c r="H1998" s="296">
        <v>1997</v>
      </c>
      <c r="I1998" s="301">
        <v>12575747</v>
      </c>
      <c r="J1998" s="302">
        <v>1143</v>
      </c>
      <c r="K1998" s="301">
        <v>9393872</v>
      </c>
      <c r="L1998" s="302">
        <v>5285</v>
      </c>
      <c r="M1998" s="301">
        <v>6914275</v>
      </c>
      <c r="N1998" s="302">
        <v>1996</v>
      </c>
      <c r="O1998" s="301">
        <v>5812157</v>
      </c>
      <c r="P1998" s="302">
        <v>1388</v>
      </c>
      <c r="Q1998" s="301">
        <v>2043256</v>
      </c>
      <c r="R1998" s="302">
        <v>1598</v>
      </c>
      <c r="S1998" s="301">
        <v>1084778</v>
      </c>
      <c r="T1998" s="301">
        <f t="shared" si="31"/>
        <v>13407</v>
      </c>
      <c r="U1998" s="303">
        <v>1745</v>
      </c>
    </row>
    <row r="1999" spans="1:21" x14ac:dyDescent="0.25">
      <c r="A1999" s="300">
        <v>800153970</v>
      </c>
      <c r="B1999" s="65" t="s">
        <v>2670</v>
      </c>
      <c r="C1999" s="65" t="s">
        <v>511</v>
      </c>
      <c r="D1999" s="65" t="s">
        <v>511</v>
      </c>
      <c r="E1999" s="65" t="s">
        <v>710</v>
      </c>
      <c r="F1999" s="65" t="s">
        <v>521</v>
      </c>
      <c r="G1999" s="65" t="s">
        <v>564</v>
      </c>
      <c r="H1999" s="84">
        <v>1998</v>
      </c>
      <c r="I1999" s="301">
        <v>12559256</v>
      </c>
      <c r="J1999" s="302">
        <v>2332.5</v>
      </c>
      <c r="K1999" s="301">
        <v>3430714</v>
      </c>
      <c r="L1999" s="302">
        <v>3409</v>
      </c>
      <c r="M1999" s="301">
        <v>12232295</v>
      </c>
      <c r="N1999" s="302">
        <v>2706</v>
      </c>
      <c r="O1999" s="301">
        <v>4061564</v>
      </c>
      <c r="P1999" s="302">
        <v>1692</v>
      </c>
      <c r="Q1999" s="301">
        <v>1617842</v>
      </c>
      <c r="R1999" s="302">
        <v>4988</v>
      </c>
      <c r="S1999" s="301">
        <v>211540</v>
      </c>
      <c r="T1999" s="301">
        <f t="shared" si="31"/>
        <v>17125.5</v>
      </c>
      <c r="U1999" s="303">
        <v>2243</v>
      </c>
    </row>
    <row r="2000" spans="1:21" x14ac:dyDescent="0.25">
      <c r="A2000" s="300">
        <v>830119914</v>
      </c>
      <c r="B2000" s="65" t="s">
        <v>2671</v>
      </c>
      <c r="C2000" s="65" t="s">
        <v>511</v>
      </c>
      <c r="D2000" s="65" t="s">
        <v>511</v>
      </c>
      <c r="E2000" s="65" t="s">
        <v>520</v>
      </c>
      <c r="F2000" s="65" t="s">
        <v>521</v>
      </c>
      <c r="G2000" s="65" t="s">
        <v>624</v>
      </c>
      <c r="H2000" s="296">
        <v>1999</v>
      </c>
      <c r="I2000" s="301">
        <v>12558162</v>
      </c>
      <c r="J2000" s="302">
        <v>2461</v>
      </c>
      <c r="K2000" s="301">
        <v>3166195</v>
      </c>
      <c r="L2000" s="302">
        <v>1479</v>
      </c>
      <c r="M2000" s="301">
        <v>31786465</v>
      </c>
      <c r="N2000" s="302">
        <v>390</v>
      </c>
      <c r="O2000" s="301">
        <v>31786464</v>
      </c>
      <c r="P2000" s="302">
        <v>1180</v>
      </c>
      <c r="Q2000" s="301">
        <v>2460564</v>
      </c>
      <c r="R2000" s="302">
        <v>1284</v>
      </c>
      <c r="S2000" s="301">
        <v>1455012</v>
      </c>
      <c r="T2000" s="301">
        <f t="shared" si="31"/>
        <v>8793</v>
      </c>
      <c r="U2000" s="303">
        <v>1153</v>
      </c>
    </row>
    <row r="2001" spans="1:21" x14ac:dyDescent="0.25">
      <c r="A2001" s="300">
        <v>800134773</v>
      </c>
      <c r="B2001" s="65" t="s">
        <v>2672</v>
      </c>
      <c r="C2001" s="65" t="s">
        <v>511</v>
      </c>
      <c r="D2001" s="65" t="s">
        <v>511</v>
      </c>
      <c r="E2001" s="65" t="s">
        <v>520</v>
      </c>
      <c r="F2001" s="65" t="s">
        <v>521</v>
      </c>
      <c r="G2001" s="65" t="s">
        <v>610</v>
      </c>
      <c r="H2001" s="84">
        <v>2000</v>
      </c>
      <c r="I2001" s="301">
        <v>12546019</v>
      </c>
      <c r="J2001" s="302">
        <v>1459.5</v>
      </c>
      <c r="K2001" s="301">
        <v>6741470</v>
      </c>
      <c r="L2001" s="302">
        <v>1927</v>
      </c>
      <c r="M2001" s="301">
        <v>23688714</v>
      </c>
      <c r="N2001" s="302">
        <v>1835</v>
      </c>
      <c r="O2001" s="301">
        <v>6381775</v>
      </c>
      <c r="P2001" s="302">
        <v>1543</v>
      </c>
      <c r="Q2001" s="301">
        <v>1805111</v>
      </c>
      <c r="R2001" s="302">
        <v>3318</v>
      </c>
      <c r="S2001" s="301">
        <v>393901</v>
      </c>
      <c r="T2001" s="301">
        <f t="shared" si="31"/>
        <v>12082.5</v>
      </c>
      <c r="U2001" s="303">
        <v>1581</v>
      </c>
    </row>
    <row r="2002" spans="1:21" x14ac:dyDescent="0.25">
      <c r="A2002" s="300">
        <v>860519235</v>
      </c>
      <c r="B2002" s="65" t="s">
        <v>2673</v>
      </c>
      <c r="C2002" s="65" t="s">
        <v>511</v>
      </c>
      <c r="D2002" s="65" t="s">
        <v>511</v>
      </c>
      <c r="E2002" s="65" t="s">
        <v>520</v>
      </c>
      <c r="F2002" s="65" t="s">
        <v>521</v>
      </c>
      <c r="G2002" s="65" t="s">
        <v>556</v>
      </c>
      <c r="H2002" s="296">
        <v>2001</v>
      </c>
      <c r="I2002" s="301">
        <v>12534597</v>
      </c>
      <c r="J2002" s="302">
        <v>1277.5</v>
      </c>
      <c r="K2002" s="301">
        <v>8028116</v>
      </c>
      <c r="L2002" s="302">
        <v>2048</v>
      </c>
      <c r="M2002" s="301">
        <v>22008292</v>
      </c>
      <c r="N2002" s="302">
        <v>931</v>
      </c>
      <c r="O2002" s="301">
        <v>12758061</v>
      </c>
      <c r="P2002" s="302">
        <v>4936</v>
      </c>
      <c r="Q2002" s="301">
        <v>383591</v>
      </c>
      <c r="R2002" s="302">
        <v>1231</v>
      </c>
      <c r="S2002" s="301">
        <v>1529222</v>
      </c>
      <c r="T2002" s="301">
        <f t="shared" si="31"/>
        <v>12424.5</v>
      </c>
      <c r="U2002" s="303">
        <v>1616</v>
      </c>
    </row>
    <row r="2003" spans="1:21" x14ac:dyDescent="0.25">
      <c r="A2003" s="300">
        <v>800005389</v>
      </c>
      <c r="B2003" s="65" t="s">
        <v>2674</v>
      </c>
      <c r="C2003" s="65" t="s">
        <v>543</v>
      </c>
      <c r="D2003" s="65" t="s">
        <v>544</v>
      </c>
      <c r="E2003" s="65" t="s">
        <v>520</v>
      </c>
      <c r="F2003" s="65" t="s">
        <v>521</v>
      </c>
      <c r="G2003" s="65" t="s">
        <v>564</v>
      </c>
      <c r="H2003" s="84">
        <v>2002</v>
      </c>
      <c r="I2003" s="301">
        <v>12525927</v>
      </c>
      <c r="J2003" s="302">
        <v>1383</v>
      </c>
      <c r="K2003" s="301">
        <v>7285813</v>
      </c>
      <c r="L2003" s="302">
        <v>1896</v>
      </c>
      <c r="M2003" s="301">
        <v>24065862</v>
      </c>
      <c r="N2003" s="302">
        <v>1504</v>
      </c>
      <c r="O2003" s="301">
        <v>7845823</v>
      </c>
      <c r="P2003" s="302">
        <v>671</v>
      </c>
      <c r="Q2003" s="301">
        <v>4875269</v>
      </c>
      <c r="R2003" s="302">
        <v>758</v>
      </c>
      <c r="S2003" s="301">
        <v>2907226</v>
      </c>
      <c r="T2003" s="301">
        <f t="shared" si="31"/>
        <v>8214</v>
      </c>
      <c r="U2003" s="303">
        <v>1082</v>
      </c>
    </row>
    <row r="2004" spans="1:21" x14ac:dyDescent="0.25">
      <c r="A2004" s="300">
        <v>800166833</v>
      </c>
      <c r="B2004" s="65" t="s">
        <v>2675</v>
      </c>
      <c r="C2004" s="65" t="s">
        <v>511</v>
      </c>
      <c r="D2004" s="65" t="s">
        <v>511</v>
      </c>
      <c r="E2004" s="65" t="s">
        <v>520</v>
      </c>
      <c r="F2004" s="65" t="s">
        <v>521</v>
      </c>
      <c r="G2004" s="65" t="s">
        <v>556</v>
      </c>
      <c r="H2004" s="296">
        <v>2003</v>
      </c>
      <c r="I2004" s="301">
        <v>12525912</v>
      </c>
      <c r="J2004" s="302">
        <v>4885.5</v>
      </c>
      <c r="K2004" s="301">
        <v>1026553</v>
      </c>
      <c r="L2004" s="302">
        <v>1689</v>
      </c>
      <c r="M2004" s="301">
        <v>27357844</v>
      </c>
      <c r="N2004" s="302">
        <v>1927</v>
      </c>
      <c r="O2004" s="301">
        <v>6035507</v>
      </c>
      <c r="P2004" s="302">
        <v>3971</v>
      </c>
      <c r="Q2004" s="301">
        <v>530174</v>
      </c>
      <c r="R2004" s="302">
        <v>7356</v>
      </c>
      <c r="S2004" s="301">
        <v>102566</v>
      </c>
      <c r="T2004" s="301">
        <f t="shared" si="31"/>
        <v>21831.5</v>
      </c>
      <c r="U2004" s="303">
        <v>2861</v>
      </c>
    </row>
    <row r="2005" spans="1:21" x14ac:dyDescent="0.25">
      <c r="A2005" s="300">
        <v>830016167</v>
      </c>
      <c r="B2005" s="65" t="s">
        <v>2676</v>
      </c>
      <c r="C2005" s="65" t="s">
        <v>511</v>
      </c>
      <c r="D2005" s="65" t="s">
        <v>511</v>
      </c>
      <c r="E2005" s="65" t="s">
        <v>520</v>
      </c>
      <c r="F2005" s="65" t="s">
        <v>521</v>
      </c>
      <c r="G2005" s="65" t="s">
        <v>668</v>
      </c>
      <c r="H2005" s="84">
        <v>2004</v>
      </c>
      <c r="I2005" s="301">
        <v>12496168</v>
      </c>
      <c r="J2005" s="302">
        <v>2581</v>
      </c>
      <c r="K2005" s="301">
        <v>2968587</v>
      </c>
      <c r="L2005" s="302">
        <v>1410</v>
      </c>
      <c r="M2005" s="301">
        <v>33600704</v>
      </c>
      <c r="N2005" s="302">
        <v>1482</v>
      </c>
      <c r="O2005" s="301">
        <v>7909515</v>
      </c>
      <c r="P2005" s="302">
        <v>875</v>
      </c>
      <c r="Q2005" s="301">
        <v>3536842</v>
      </c>
      <c r="R2005" s="302">
        <v>988</v>
      </c>
      <c r="S2005" s="301">
        <v>1989240</v>
      </c>
      <c r="T2005" s="301">
        <f t="shared" si="31"/>
        <v>9340</v>
      </c>
      <c r="U2005" s="303">
        <v>1233</v>
      </c>
    </row>
    <row r="2006" spans="1:21" x14ac:dyDescent="0.25">
      <c r="A2006" s="300">
        <v>800147971</v>
      </c>
      <c r="B2006" s="65" t="s">
        <v>2677</v>
      </c>
      <c r="C2006" s="65" t="s">
        <v>511</v>
      </c>
      <c r="D2006" s="65" t="s">
        <v>511</v>
      </c>
      <c r="E2006" s="65" t="s">
        <v>710</v>
      </c>
      <c r="F2006" s="65" t="s">
        <v>521</v>
      </c>
      <c r="G2006" s="65" t="s">
        <v>564</v>
      </c>
      <c r="H2006" s="296">
        <v>2005</v>
      </c>
      <c r="I2006" s="301">
        <v>12481222</v>
      </c>
      <c r="J2006" s="302">
        <v>2303</v>
      </c>
      <c r="K2006" s="301">
        <v>3508281</v>
      </c>
      <c r="L2006" s="302">
        <v>4630</v>
      </c>
      <c r="M2006" s="301">
        <v>8351923</v>
      </c>
      <c r="N2006" s="302">
        <v>3110</v>
      </c>
      <c r="O2006" s="301">
        <v>3411194</v>
      </c>
      <c r="P2006" s="302">
        <v>2034</v>
      </c>
      <c r="Q2006" s="301">
        <v>1316240</v>
      </c>
      <c r="R2006" s="302">
        <v>2742</v>
      </c>
      <c r="S2006" s="301">
        <v>516434</v>
      </c>
      <c r="T2006" s="301">
        <f t="shared" si="31"/>
        <v>16824</v>
      </c>
      <c r="U2006" s="303">
        <v>2198</v>
      </c>
    </row>
    <row r="2007" spans="1:21" x14ac:dyDescent="0.25">
      <c r="A2007" s="300">
        <v>860044466</v>
      </c>
      <c r="B2007" s="65" t="s">
        <v>2678</v>
      </c>
      <c r="C2007" s="65" t="s">
        <v>511</v>
      </c>
      <c r="D2007" s="65" t="s">
        <v>511</v>
      </c>
      <c r="E2007" s="65" t="s">
        <v>520</v>
      </c>
      <c r="F2007" s="65" t="s">
        <v>521</v>
      </c>
      <c r="G2007" s="65" t="s">
        <v>668</v>
      </c>
      <c r="H2007" s="84">
        <v>2006</v>
      </c>
      <c r="I2007" s="301">
        <v>12474266</v>
      </c>
      <c r="J2007" s="302">
        <v>1043</v>
      </c>
      <c r="K2007" s="301">
        <v>10654629</v>
      </c>
      <c r="L2007" s="302">
        <v>2968</v>
      </c>
      <c r="M2007" s="301">
        <v>14338426</v>
      </c>
      <c r="N2007" s="302">
        <v>2858</v>
      </c>
      <c r="O2007" s="301">
        <v>3774942</v>
      </c>
      <c r="P2007" s="302">
        <v>1239</v>
      </c>
      <c r="Q2007" s="301">
        <v>2318471</v>
      </c>
      <c r="R2007" s="302">
        <v>738</v>
      </c>
      <c r="S2007" s="301">
        <v>3050794</v>
      </c>
      <c r="T2007" s="301">
        <f t="shared" si="31"/>
        <v>10852</v>
      </c>
      <c r="U2007" s="303">
        <v>1419</v>
      </c>
    </row>
    <row r="2008" spans="1:21" x14ac:dyDescent="0.25">
      <c r="A2008" s="300">
        <v>830051740</v>
      </c>
      <c r="B2008" s="65" t="s">
        <v>2679</v>
      </c>
      <c r="C2008" s="65" t="s">
        <v>511</v>
      </c>
      <c r="D2008" s="65" t="s">
        <v>511</v>
      </c>
      <c r="E2008" s="65" t="s">
        <v>520</v>
      </c>
      <c r="F2008" s="65" t="s">
        <v>521</v>
      </c>
      <c r="G2008" s="65" t="s">
        <v>564</v>
      </c>
      <c r="H2008" s="296">
        <v>2007</v>
      </c>
      <c r="I2008" s="301">
        <v>12466663</v>
      </c>
      <c r="J2008" s="302">
        <v>1322</v>
      </c>
      <c r="K2008" s="301">
        <v>7719596</v>
      </c>
      <c r="L2008" s="302">
        <v>1678</v>
      </c>
      <c r="M2008" s="301">
        <v>27543032</v>
      </c>
      <c r="N2008" s="302">
        <v>1558</v>
      </c>
      <c r="O2008" s="301">
        <v>7639394</v>
      </c>
      <c r="P2008" s="302">
        <v>842</v>
      </c>
      <c r="Q2008" s="301">
        <v>3699865</v>
      </c>
      <c r="R2008" s="302">
        <v>1067</v>
      </c>
      <c r="S2008" s="301">
        <v>1811005</v>
      </c>
      <c r="T2008" s="301">
        <f t="shared" si="31"/>
        <v>8474</v>
      </c>
      <c r="U2008" s="303">
        <v>1117</v>
      </c>
    </row>
    <row r="2009" spans="1:21" x14ac:dyDescent="0.25">
      <c r="A2009" s="300">
        <v>860001847</v>
      </c>
      <c r="B2009" s="65" t="s">
        <v>2680</v>
      </c>
      <c r="C2009" s="65" t="s">
        <v>511</v>
      </c>
      <c r="D2009" s="65" t="s">
        <v>511</v>
      </c>
      <c r="E2009" s="65" t="s">
        <v>520</v>
      </c>
      <c r="F2009" s="65" t="s">
        <v>521</v>
      </c>
      <c r="G2009" s="65" t="s">
        <v>525</v>
      </c>
      <c r="H2009" s="84">
        <v>2008</v>
      </c>
      <c r="I2009" s="301">
        <v>12465615</v>
      </c>
      <c r="J2009" s="302">
        <v>1599</v>
      </c>
      <c r="K2009" s="301">
        <v>5952131</v>
      </c>
      <c r="L2009" s="302">
        <v>1780</v>
      </c>
      <c r="M2009" s="301">
        <v>25769074</v>
      </c>
      <c r="N2009" s="302">
        <v>1398</v>
      </c>
      <c r="O2009" s="301">
        <v>8393170</v>
      </c>
      <c r="P2009" s="302">
        <v>2286</v>
      </c>
      <c r="Q2009" s="301">
        <v>1126372</v>
      </c>
      <c r="R2009" s="302">
        <v>6105</v>
      </c>
      <c r="S2009" s="301">
        <v>149138</v>
      </c>
      <c r="T2009" s="301">
        <f t="shared" si="31"/>
        <v>15176</v>
      </c>
      <c r="U2009" s="303">
        <v>1993</v>
      </c>
    </row>
    <row r="2010" spans="1:21" x14ac:dyDescent="0.25">
      <c r="A2010" s="300">
        <v>890206997</v>
      </c>
      <c r="B2010" s="65" t="s">
        <v>2681</v>
      </c>
      <c r="C2010" s="65" t="s">
        <v>732</v>
      </c>
      <c r="D2010" s="65" t="s">
        <v>733</v>
      </c>
      <c r="E2010" s="65" t="s">
        <v>710</v>
      </c>
      <c r="F2010" s="65" t="s">
        <v>521</v>
      </c>
      <c r="G2010" s="65" t="s">
        <v>528</v>
      </c>
      <c r="H2010" s="296">
        <v>2009</v>
      </c>
      <c r="I2010" s="301">
        <v>12457089</v>
      </c>
      <c r="J2010" s="302">
        <v>1508.5</v>
      </c>
      <c r="K2010" s="301">
        <v>6424300</v>
      </c>
      <c r="L2010" s="302">
        <v>5079</v>
      </c>
      <c r="M2010" s="301">
        <v>7309706</v>
      </c>
      <c r="N2010" s="302">
        <v>3972</v>
      </c>
      <c r="O2010" s="301">
        <v>2558679</v>
      </c>
      <c r="P2010" s="302">
        <v>3162</v>
      </c>
      <c r="Q2010" s="301">
        <v>721050</v>
      </c>
      <c r="R2010" s="302">
        <v>4050</v>
      </c>
      <c r="S2010" s="301">
        <v>292301</v>
      </c>
      <c r="T2010" s="301">
        <f t="shared" si="31"/>
        <v>19780.5</v>
      </c>
      <c r="U2010" s="303">
        <v>2580</v>
      </c>
    </row>
    <row r="2011" spans="1:21" x14ac:dyDescent="0.25">
      <c r="A2011" s="300">
        <v>844000670</v>
      </c>
      <c r="B2011" s="65" t="s">
        <v>2682</v>
      </c>
      <c r="C2011" s="65" t="s">
        <v>2683</v>
      </c>
      <c r="D2011" s="65" t="s">
        <v>2684</v>
      </c>
      <c r="E2011" s="65" t="s">
        <v>520</v>
      </c>
      <c r="F2011" s="65" t="s">
        <v>521</v>
      </c>
      <c r="G2011" s="65" t="s">
        <v>724</v>
      </c>
      <c r="H2011" s="84">
        <v>2010</v>
      </c>
      <c r="I2011" s="301">
        <v>12448479</v>
      </c>
      <c r="J2011" s="302">
        <v>2355</v>
      </c>
      <c r="K2011" s="301">
        <v>3380442</v>
      </c>
      <c r="L2011" s="302">
        <v>1269</v>
      </c>
      <c r="M2011" s="301">
        <v>37075408</v>
      </c>
      <c r="N2011" s="302">
        <v>3964</v>
      </c>
      <c r="O2011" s="301">
        <v>2564110</v>
      </c>
      <c r="P2011" s="302">
        <v>1995</v>
      </c>
      <c r="Q2011" s="301">
        <v>1348440</v>
      </c>
      <c r="R2011" s="302">
        <v>2035</v>
      </c>
      <c r="S2011" s="301">
        <v>786759</v>
      </c>
      <c r="T2011" s="301">
        <f t="shared" si="31"/>
        <v>13628</v>
      </c>
      <c r="U2011" s="303">
        <v>1781</v>
      </c>
    </row>
    <row r="2012" spans="1:21" x14ac:dyDescent="0.25">
      <c r="A2012" s="300">
        <v>890200732</v>
      </c>
      <c r="B2012" s="65" t="s">
        <v>2685</v>
      </c>
      <c r="C2012" s="65" t="s">
        <v>732</v>
      </c>
      <c r="D2012" s="65" t="s">
        <v>733</v>
      </c>
      <c r="E2012" s="65" t="s">
        <v>520</v>
      </c>
      <c r="F2012" s="65" t="s">
        <v>521</v>
      </c>
      <c r="G2012" s="65" t="s">
        <v>564</v>
      </c>
      <c r="H2012" s="296">
        <v>2011</v>
      </c>
      <c r="I2012" s="301">
        <v>12424679</v>
      </c>
      <c r="J2012" s="302">
        <v>2605.5</v>
      </c>
      <c r="K2012" s="301">
        <v>2943503</v>
      </c>
      <c r="L2012" s="302">
        <v>1528</v>
      </c>
      <c r="M2012" s="301">
        <v>30910588</v>
      </c>
      <c r="N2012" s="302">
        <v>3069</v>
      </c>
      <c r="O2012" s="301">
        <v>3469238</v>
      </c>
      <c r="P2012" s="302">
        <v>1604</v>
      </c>
      <c r="Q2012" s="301">
        <v>1734310</v>
      </c>
      <c r="R2012" s="302">
        <v>2998</v>
      </c>
      <c r="S2012" s="301">
        <v>459001</v>
      </c>
      <c r="T2012" s="301">
        <f t="shared" si="31"/>
        <v>13815.5</v>
      </c>
      <c r="U2012" s="303">
        <v>1810</v>
      </c>
    </row>
    <row r="2013" spans="1:21" x14ac:dyDescent="0.25">
      <c r="A2013" s="300">
        <v>890207543</v>
      </c>
      <c r="B2013" s="65" t="s">
        <v>2686</v>
      </c>
      <c r="C2013" s="65" t="s">
        <v>732</v>
      </c>
      <c r="D2013" s="65" t="s">
        <v>733</v>
      </c>
      <c r="E2013" s="65" t="s">
        <v>520</v>
      </c>
      <c r="F2013" s="65" t="s">
        <v>521</v>
      </c>
      <c r="G2013" s="65" t="s">
        <v>610</v>
      </c>
      <c r="H2013" s="84">
        <v>2012</v>
      </c>
      <c r="I2013" s="301">
        <v>12421643</v>
      </c>
      <c r="J2013" s="302">
        <v>1832</v>
      </c>
      <c r="K2013" s="301">
        <v>4985527</v>
      </c>
      <c r="L2013" s="302">
        <v>2350</v>
      </c>
      <c r="M2013" s="301">
        <v>18738730</v>
      </c>
      <c r="N2013" s="302">
        <v>3379</v>
      </c>
      <c r="O2013" s="301">
        <v>3090985</v>
      </c>
      <c r="P2013" s="302">
        <v>2283</v>
      </c>
      <c r="Q2013" s="301">
        <v>1130163</v>
      </c>
      <c r="R2013" s="302">
        <v>1615</v>
      </c>
      <c r="S2013" s="301">
        <v>1066279</v>
      </c>
      <c r="T2013" s="301">
        <f t="shared" si="31"/>
        <v>13471</v>
      </c>
      <c r="U2013" s="303">
        <v>1763</v>
      </c>
    </row>
    <row r="2014" spans="1:21" x14ac:dyDescent="0.25">
      <c r="A2014" s="300">
        <v>890324323</v>
      </c>
      <c r="B2014" s="65" t="s">
        <v>2687</v>
      </c>
      <c r="C2014" s="65" t="s">
        <v>547</v>
      </c>
      <c r="D2014" s="65" t="s">
        <v>544</v>
      </c>
      <c r="E2014" s="65" t="s">
        <v>520</v>
      </c>
      <c r="F2014" s="65" t="s">
        <v>521</v>
      </c>
      <c r="G2014" s="65" t="s">
        <v>564</v>
      </c>
      <c r="H2014" s="296">
        <v>2013</v>
      </c>
      <c r="I2014" s="301">
        <v>12419745</v>
      </c>
      <c r="J2014" s="302">
        <v>1314</v>
      </c>
      <c r="K2014" s="301">
        <v>7759841</v>
      </c>
      <c r="L2014" s="302">
        <v>2932</v>
      </c>
      <c r="M2014" s="301">
        <v>14572699</v>
      </c>
      <c r="N2014" s="302">
        <v>4901</v>
      </c>
      <c r="O2014" s="301">
        <v>1961448</v>
      </c>
      <c r="P2014" s="302">
        <v>2763</v>
      </c>
      <c r="Q2014" s="301">
        <v>875396</v>
      </c>
      <c r="R2014" s="302">
        <v>2204</v>
      </c>
      <c r="S2014" s="301">
        <v>698131</v>
      </c>
      <c r="T2014" s="301">
        <f t="shared" si="31"/>
        <v>16127</v>
      </c>
      <c r="U2014" s="303">
        <v>2113</v>
      </c>
    </row>
    <row r="2015" spans="1:21" x14ac:dyDescent="0.25">
      <c r="A2015" s="300">
        <v>860050152</v>
      </c>
      <c r="B2015" s="65" t="s">
        <v>2688</v>
      </c>
      <c r="C2015" s="65" t="s">
        <v>511</v>
      </c>
      <c r="D2015" s="65" t="s">
        <v>511</v>
      </c>
      <c r="E2015" s="65" t="s">
        <v>710</v>
      </c>
      <c r="F2015" s="65" t="s">
        <v>521</v>
      </c>
      <c r="G2015" s="65" t="s">
        <v>766</v>
      </c>
      <c r="H2015" s="84">
        <v>2014</v>
      </c>
      <c r="I2015" s="301">
        <v>12392287</v>
      </c>
      <c r="J2015" s="302">
        <v>1239</v>
      </c>
      <c r="K2015" s="301">
        <v>8358168</v>
      </c>
      <c r="L2015" s="302">
        <v>4039</v>
      </c>
      <c r="M2015" s="301">
        <v>9848882</v>
      </c>
      <c r="N2015" s="302">
        <v>6110</v>
      </c>
      <c r="O2015" s="301">
        <v>1460343</v>
      </c>
      <c r="P2015" s="302">
        <v>4677</v>
      </c>
      <c r="Q2015" s="301">
        <v>415675</v>
      </c>
      <c r="R2015" s="302">
        <v>4053</v>
      </c>
      <c r="S2015" s="301">
        <v>292226</v>
      </c>
      <c r="T2015" s="301">
        <f t="shared" si="31"/>
        <v>22132</v>
      </c>
      <c r="U2015" s="303">
        <v>2908</v>
      </c>
    </row>
    <row r="2016" spans="1:21" x14ac:dyDescent="0.25">
      <c r="A2016" s="300">
        <v>830055333</v>
      </c>
      <c r="B2016" s="65" t="s">
        <v>2689</v>
      </c>
      <c r="C2016" s="65" t="s">
        <v>511</v>
      </c>
      <c r="D2016" s="65" t="s">
        <v>511</v>
      </c>
      <c r="E2016" s="65" t="s">
        <v>520</v>
      </c>
      <c r="F2016" s="65" t="s">
        <v>521</v>
      </c>
      <c r="G2016" s="65" t="s">
        <v>564</v>
      </c>
      <c r="H2016" s="296">
        <v>2015</v>
      </c>
      <c r="I2016" s="301">
        <v>12356432</v>
      </c>
      <c r="J2016" s="302">
        <v>1948.5</v>
      </c>
      <c r="K2016" s="301">
        <v>4504260</v>
      </c>
      <c r="L2016" s="302">
        <v>3068</v>
      </c>
      <c r="M2016" s="301">
        <v>13758693</v>
      </c>
      <c r="N2016" s="302">
        <v>2146</v>
      </c>
      <c r="O2016" s="301">
        <v>5292356</v>
      </c>
      <c r="P2016" s="302">
        <v>1659</v>
      </c>
      <c r="Q2016" s="301">
        <v>1656573</v>
      </c>
      <c r="R2016" s="302">
        <v>3804</v>
      </c>
      <c r="S2016" s="301">
        <v>320817</v>
      </c>
      <c r="T2016" s="301">
        <f t="shared" si="31"/>
        <v>14640.5</v>
      </c>
      <c r="U2016" s="303">
        <v>1915</v>
      </c>
    </row>
    <row r="2017" spans="1:21" x14ac:dyDescent="0.25">
      <c r="A2017" s="300">
        <v>800067448</v>
      </c>
      <c r="B2017" s="65" t="s">
        <v>2690</v>
      </c>
      <c r="C2017" s="65" t="s">
        <v>511</v>
      </c>
      <c r="D2017" s="65" t="s">
        <v>511</v>
      </c>
      <c r="E2017" s="65" t="s">
        <v>520</v>
      </c>
      <c r="F2017" s="65" t="s">
        <v>521</v>
      </c>
      <c r="G2017" s="65" t="s">
        <v>571</v>
      </c>
      <c r="H2017" s="84">
        <v>2016</v>
      </c>
      <c r="I2017" s="301">
        <v>12354157</v>
      </c>
      <c r="J2017" s="302">
        <v>1657.5</v>
      </c>
      <c r="K2017" s="301">
        <v>5684173</v>
      </c>
      <c r="L2017" s="302">
        <v>2799</v>
      </c>
      <c r="M2017" s="301">
        <v>15334755</v>
      </c>
      <c r="N2017" s="302">
        <v>4388</v>
      </c>
      <c r="O2017" s="301">
        <v>2257146</v>
      </c>
      <c r="P2017" s="302">
        <v>2252</v>
      </c>
      <c r="Q2017" s="301">
        <v>1148017</v>
      </c>
      <c r="R2017" s="302">
        <v>2048</v>
      </c>
      <c r="S2017" s="301">
        <v>779277</v>
      </c>
      <c r="T2017" s="301">
        <f t="shared" si="31"/>
        <v>15160.5</v>
      </c>
      <c r="U2017" s="303">
        <v>1992</v>
      </c>
    </row>
    <row r="2018" spans="1:21" x14ac:dyDescent="0.25">
      <c r="A2018" s="300">
        <v>860536250</v>
      </c>
      <c r="B2018" s="65" t="s">
        <v>2691</v>
      </c>
      <c r="C2018" s="65" t="s">
        <v>511</v>
      </c>
      <c r="D2018" s="65" t="s">
        <v>511</v>
      </c>
      <c r="E2018" s="65" t="s">
        <v>520</v>
      </c>
      <c r="F2018" s="65" t="s">
        <v>521</v>
      </c>
      <c r="G2018" s="65" t="s">
        <v>556</v>
      </c>
      <c r="H2018" s="296">
        <v>2017</v>
      </c>
      <c r="I2018" s="301">
        <v>12347734</v>
      </c>
      <c r="J2018" s="302">
        <v>1800.5</v>
      </c>
      <c r="K2018" s="301">
        <v>5088451</v>
      </c>
      <c r="L2018" s="302">
        <v>1223</v>
      </c>
      <c r="M2018" s="301">
        <v>38820489</v>
      </c>
      <c r="N2018" s="302">
        <v>4045</v>
      </c>
      <c r="O2018" s="301">
        <v>2490397</v>
      </c>
      <c r="P2018" s="302">
        <v>3365</v>
      </c>
      <c r="Q2018" s="301">
        <v>664908</v>
      </c>
      <c r="R2018" s="302">
        <v>2636</v>
      </c>
      <c r="S2018" s="301">
        <v>546537</v>
      </c>
      <c r="T2018" s="301">
        <f t="shared" si="31"/>
        <v>15086.5</v>
      </c>
      <c r="U2018" s="303">
        <v>1979</v>
      </c>
    </row>
    <row r="2019" spans="1:21" x14ac:dyDescent="0.25">
      <c r="A2019" s="300">
        <v>860035996</v>
      </c>
      <c r="B2019" s="65" t="s">
        <v>2692</v>
      </c>
      <c r="C2019" s="65" t="s">
        <v>511</v>
      </c>
      <c r="D2019" s="65" t="s">
        <v>511</v>
      </c>
      <c r="E2019" s="65" t="s">
        <v>520</v>
      </c>
      <c r="F2019" s="65" t="s">
        <v>521</v>
      </c>
      <c r="G2019" s="65" t="s">
        <v>624</v>
      </c>
      <c r="H2019" s="84">
        <v>2018</v>
      </c>
      <c r="I2019" s="301">
        <v>12316030</v>
      </c>
      <c r="J2019" s="302">
        <v>2186.5</v>
      </c>
      <c r="K2019" s="301">
        <v>3801565</v>
      </c>
      <c r="L2019" s="302">
        <v>2597</v>
      </c>
      <c r="M2019" s="301">
        <v>16840883</v>
      </c>
      <c r="N2019" s="302">
        <v>779</v>
      </c>
      <c r="O2019" s="301">
        <v>15158202</v>
      </c>
      <c r="P2019" s="302">
        <v>2121</v>
      </c>
      <c r="Q2019" s="301">
        <v>1251122</v>
      </c>
      <c r="R2019" s="302">
        <v>1592</v>
      </c>
      <c r="S2019" s="301">
        <v>1094042</v>
      </c>
      <c r="T2019" s="301">
        <f t="shared" si="31"/>
        <v>11293.5</v>
      </c>
      <c r="U2019" s="303">
        <v>1481</v>
      </c>
    </row>
    <row r="2020" spans="1:21" x14ac:dyDescent="0.25">
      <c r="A2020" s="300">
        <v>890900444</v>
      </c>
      <c r="B2020" s="65" t="s">
        <v>2693</v>
      </c>
      <c r="C2020" s="65" t="s">
        <v>505</v>
      </c>
      <c r="D2020" s="65" t="s">
        <v>506</v>
      </c>
      <c r="E2020" s="65" t="s">
        <v>710</v>
      </c>
      <c r="F2020" s="65" t="s">
        <v>521</v>
      </c>
      <c r="G2020" s="65" t="s">
        <v>766</v>
      </c>
      <c r="H2020" s="296">
        <v>2019</v>
      </c>
      <c r="I2020" s="301">
        <v>12313167</v>
      </c>
      <c r="J2020" s="302">
        <v>1025.5</v>
      </c>
      <c r="K2020" s="301">
        <v>10883885</v>
      </c>
      <c r="L2020" s="302">
        <v>3460</v>
      </c>
      <c r="M2020" s="301">
        <v>12010124</v>
      </c>
      <c r="N2020" s="302">
        <v>2516</v>
      </c>
      <c r="O2020" s="301">
        <v>4447947</v>
      </c>
      <c r="P2020" s="302">
        <v>956</v>
      </c>
      <c r="Q2020" s="301">
        <v>3177218</v>
      </c>
      <c r="R2020" s="302">
        <v>1054</v>
      </c>
      <c r="S2020" s="301">
        <v>1843287</v>
      </c>
      <c r="T2020" s="301">
        <f t="shared" si="31"/>
        <v>11030.5</v>
      </c>
      <c r="U2020" s="303">
        <v>1438</v>
      </c>
    </row>
    <row r="2021" spans="1:21" x14ac:dyDescent="0.25">
      <c r="A2021" s="300">
        <v>891500001</v>
      </c>
      <c r="B2021" s="65" t="s">
        <v>2694</v>
      </c>
      <c r="C2021" s="65" t="s">
        <v>547</v>
      </c>
      <c r="D2021" s="65" t="s">
        <v>544</v>
      </c>
      <c r="E2021" s="65" t="s">
        <v>520</v>
      </c>
      <c r="F2021" s="65" t="s">
        <v>521</v>
      </c>
      <c r="G2021" s="65" t="s">
        <v>564</v>
      </c>
      <c r="H2021" s="84">
        <v>2020</v>
      </c>
      <c r="I2021" s="301">
        <v>12303675</v>
      </c>
      <c r="J2021" s="302">
        <v>988</v>
      </c>
      <c r="K2021" s="301">
        <v>11394744</v>
      </c>
      <c r="L2021" s="302">
        <v>2259</v>
      </c>
      <c r="M2021" s="301">
        <v>19516713</v>
      </c>
      <c r="N2021" s="302">
        <v>3746</v>
      </c>
      <c r="O2021" s="301">
        <v>2743447</v>
      </c>
      <c r="P2021" s="302">
        <v>2169</v>
      </c>
      <c r="Q2021" s="301">
        <v>1212935</v>
      </c>
      <c r="R2021" s="302">
        <v>2269</v>
      </c>
      <c r="S2021" s="301">
        <v>666078</v>
      </c>
      <c r="T2021" s="301">
        <f t="shared" si="31"/>
        <v>13451</v>
      </c>
      <c r="U2021" s="303">
        <v>1757</v>
      </c>
    </row>
    <row r="2022" spans="1:21" x14ac:dyDescent="0.25">
      <c r="A2022" s="300">
        <v>800251588</v>
      </c>
      <c r="B2022" s="65" t="s">
        <v>2695</v>
      </c>
      <c r="C2022" s="65" t="s">
        <v>511</v>
      </c>
      <c r="D2022" s="65" t="s">
        <v>511</v>
      </c>
      <c r="E2022" s="65" t="s">
        <v>710</v>
      </c>
      <c r="F2022" s="65" t="s">
        <v>521</v>
      </c>
      <c r="G2022" s="65" t="s">
        <v>1422</v>
      </c>
      <c r="H2022" s="296">
        <v>2021</v>
      </c>
      <c r="I2022" s="301">
        <v>12300020</v>
      </c>
      <c r="J2022" s="302">
        <v>3506.5</v>
      </c>
      <c r="K2022" s="301">
        <v>1907072</v>
      </c>
      <c r="L2022" s="302">
        <v>6840</v>
      </c>
      <c r="M2022" s="301">
        <v>4581998</v>
      </c>
      <c r="N2022" s="302">
        <v>2454</v>
      </c>
      <c r="O2022" s="301">
        <v>4581998</v>
      </c>
      <c r="P2022" s="302">
        <v>1717</v>
      </c>
      <c r="Q2022" s="301">
        <v>1599034</v>
      </c>
      <c r="R2022" s="302">
        <v>1380</v>
      </c>
      <c r="S2022" s="301">
        <v>1321119</v>
      </c>
      <c r="T2022" s="301">
        <f t="shared" si="31"/>
        <v>17918.5</v>
      </c>
      <c r="U2022" s="303">
        <v>2346</v>
      </c>
    </row>
    <row r="2023" spans="1:21" x14ac:dyDescent="0.25">
      <c r="A2023" s="300">
        <v>800193822</v>
      </c>
      <c r="B2023" s="65" t="s">
        <v>2696</v>
      </c>
      <c r="C2023" s="65" t="s">
        <v>511</v>
      </c>
      <c r="D2023" s="65" t="s">
        <v>511</v>
      </c>
      <c r="E2023" s="65" t="s">
        <v>520</v>
      </c>
      <c r="F2023" s="65" t="s">
        <v>521</v>
      </c>
      <c r="G2023" s="65" t="s">
        <v>605</v>
      </c>
      <c r="H2023" s="84">
        <v>2022</v>
      </c>
      <c r="I2023" s="301">
        <v>12285151</v>
      </c>
      <c r="J2023" s="302">
        <v>2558.5</v>
      </c>
      <c r="K2023" s="301">
        <v>2989585</v>
      </c>
      <c r="L2023" s="302">
        <v>2969</v>
      </c>
      <c r="M2023" s="301">
        <v>14337715</v>
      </c>
      <c r="N2023" s="302">
        <v>2040</v>
      </c>
      <c r="O2023" s="301">
        <v>5689184</v>
      </c>
      <c r="P2023" s="302">
        <v>2303</v>
      </c>
      <c r="Q2023" s="301">
        <v>1113607</v>
      </c>
      <c r="R2023" s="302">
        <v>9052</v>
      </c>
      <c r="S2023" s="301">
        <v>64799</v>
      </c>
      <c r="T2023" s="301">
        <f t="shared" si="31"/>
        <v>20944.5</v>
      </c>
      <c r="U2023" s="303">
        <v>2740</v>
      </c>
    </row>
    <row r="2024" spans="1:21" x14ac:dyDescent="0.25">
      <c r="A2024" s="300">
        <v>890937070</v>
      </c>
      <c r="B2024" s="65" t="s">
        <v>2697</v>
      </c>
      <c r="C2024" s="65" t="s">
        <v>505</v>
      </c>
      <c r="D2024" s="65" t="s">
        <v>506</v>
      </c>
      <c r="E2024" s="65" t="s">
        <v>520</v>
      </c>
      <c r="F2024" s="65" t="s">
        <v>521</v>
      </c>
      <c r="G2024" s="65" t="s">
        <v>624</v>
      </c>
      <c r="H2024" s="296">
        <v>2023</v>
      </c>
      <c r="I2024" s="301">
        <v>12283692</v>
      </c>
      <c r="J2024" s="302">
        <v>2934</v>
      </c>
      <c r="K2024" s="301">
        <v>2512093</v>
      </c>
      <c r="L2024" s="302">
        <v>724</v>
      </c>
      <c r="M2024" s="301">
        <v>66804866</v>
      </c>
      <c r="N2024" s="302">
        <v>2962</v>
      </c>
      <c r="O2024" s="301">
        <v>3623058</v>
      </c>
      <c r="P2024" s="302">
        <v>2042</v>
      </c>
      <c r="Q2024" s="301">
        <v>1307751</v>
      </c>
      <c r="R2024" s="302">
        <v>5412</v>
      </c>
      <c r="S2024" s="301">
        <v>185158</v>
      </c>
      <c r="T2024" s="301">
        <f t="shared" si="31"/>
        <v>16097</v>
      </c>
      <c r="U2024" s="303">
        <v>2111</v>
      </c>
    </row>
    <row r="2025" spans="1:21" x14ac:dyDescent="0.25">
      <c r="A2025" s="300">
        <v>802018124</v>
      </c>
      <c r="B2025" s="65" t="s">
        <v>2698</v>
      </c>
      <c r="C2025" s="65" t="s">
        <v>585</v>
      </c>
      <c r="D2025" s="65" t="s">
        <v>586</v>
      </c>
      <c r="E2025" s="65" t="s">
        <v>520</v>
      </c>
      <c r="F2025" s="65" t="s">
        <v>521</v>
      </c>
      <c r="G2025" s="65" t="s">
        <v>509</v>
      </c>
      <c r="H2025" s="84">
        <v>2024</v>
      </c>
      <c r="I2025" s="301">
        <v>12280900</v>
      </c>
      <c r="J2025" s="302">
        <v>2519.5</v>
      </c>
      <c r="K2025" s="301">
        <v>3052897</v>
      </c>
      <c r="L2025" s="302">
        <v>2879</v>
      </c>
      <c r="M2025" s="301">
        <v>14890533</v>
      </c>
      <c r="N2025" s="302">
        <v>799</v>
      </c>
      <c r="O2025" s="301">
        <v>14890532</v>
      </c>
      <c r="P2025" s="302">
        <v>883</v>
      </c>
      <c r="Q2025" s="301">
        <v>3500265</v>
      </c>
      <c r="R2025" s="302">
        <v>1301</v>
      </c>
      <c r="S2025" s="301">
        <v>1419400</v>
      </c>
      <c r="T2025" s="301">
        <f t="shared" si="31"/>
        <v>10405.5</v>
      </c>
      <c r="U2025" s="303">
        <v>1362</v>
      </c>
    </row>
    <row r="2026" spans="1:21" x14ac:dyDescent="0.25">
      <c r="A2026" s="300">
        <v>900033567</v>
      </c>
      <c r="B2026" s="65" t="s">
        <v>2699</v>
      </c>
      <c r="C2026" s="65" t="s">
        <v>511</v>
      </c>
      <c r="D2026" s="65" t="s">
        <v>511</v>
      </c>
      <c r="E2026" s="65" t="s">
        <v>710</v>
      </c>
      <c r="F2026" s="65" t="s">
        <v>521</v>
      </c>
      <c r="G2026" s="65" t="s">
        <v>594</v>
      </c>
      <c r="H2026" s="296">
        <v>2025</v>
      </c>
      <c r="I2026" s="301">
        <v>12269291</v>
      </c>
      <c r="J2026" s="302">
        <v>2028.5</v>
      </c>
      <c r="K2026" s="301">
        <v>4237167</v>
      </c>
      <c r="L2026" s="302">
        <v>4086</v>
      </c>
      <c r="M2026" s="301">
        <v>9733084</v>
      </c>
      <c r="N2026" s="302">
        <v>1274</v>
      </c>
      <c r="O2026" s="301">
        <v>9231077</v>
      </c>
      <c r="P2026" s="302">
        <v>710</v>
      </c>
      <c r="Q2026" s="301">
        <v>4532801</v>
      </c>
      <c r="R2026" s="302">
        <v>606</v>
      </c>
      <c r="S2026" s="301">
        <v>3809027</v>
      </c>
      <c r="T2026" s="301">
        <f t="shared" si="31"/>
        <v>10729.5</v>
      </c>
      <c r="U2026" s="303">
        <v>1407</v>
      </c>
    </row>
    <row r="2027" spans="1:21" x14ac:dyDescent="0.25">
      <c r="A2027" s="300">
        <v>800142811</v>
      </c>
      <c r="B2027" s="65" t="s">
        <v>2700</v>
      </c>
      <c r="C2027" s="65" t="s">
        <v>511</v>
      </c>
      <c r="D2027" s="65" t="s">
        <v>511</v>
      </c>
      <c r="E2027" s="65" t="s">
        <v>710</v>
      </c>
      <c r="F2027" s="65" t="s">
        <v>521</v>
      </c>
      <c r="G2027" s="65" t="s">
        <v>605</v>
      </c>
      <c r="H2027" s="84">
        <v>2026</v>
      </c>
      <c r="I2027" s="301">
        <v>12235323</v>
      </c>
      <c r="J2027" s="302">
        <v>1105.5</v>
      </c>
      <c r="K2027" s="301">
        <v>9743904</v>
      </c>
      <c r="L2027" s="302">
        <v>3731</v>
      </c>
      <c r="M2027" s="301">
        <v>10847577</v>
      </c>
      <c r="N2027" s="302">
        <v>3007</v>
      </c>
      <c r="O2027" s="301">
        <v>3550857</v>
      </c>
      <c r="P2027" s="302">
        <v>1934</v>
      </c>
      <c r="Q2027" s="301">
        <v>1389879</v>
      </c>
      <c r="R2027" s="302">
        <v>1711</v>
      </c>
      <c r="S2027" s="301">
        <v>992673</v>
      </c>
      <c r="T2027" s="301">
        <f t="shared" si="31"/>
        <v>13514.5</v>
      </c>
      <c r="U2027" s="303">
        <v>1770</v>
      </c>
    </row>
    <row r="2028" spans="1:21" x14ac:dyDescent="0.25">
      <c r="A2028" s="300">
        <v>800041007</v>
      </c>
      <c r="B2028" s="65" t="s">
        <v>2701</v>
      </c>
      <c r="C2028" s="65" t="s">
        <v>1835</v>
      </c>
      <c r="D2028" s="65" t="s">
        <v>552</v>
      </c>
      <c r="E2028" s="65" t="s">
        <v>520</v>
      </c>
      <c r="F2028" s="65" t="s">
        <v>521</v>
      </c>
      <c r="G2028" s="65" t="s">
        <v>525</v>
      </c>
      <c r="H2028" s="296">
        <v>2027</v>
      </c>
      <c r="I2028" s="301">
        <v>12214736</v>
      </c>
      <c r="J2028" s="302">
        <v>1746.5</v>
      </c>
      <c r="K2028" s="301">
        <v>5272228</v>
      </c>
      <c r="L2028" s="302">
        <v>1811</v>
      </c>
      <c r="M2028" s="301">
        <v>25231329</v>
      </c>
      <c r="N2028" s="302">
        <v>1470</v>
      </c>
      <c r="O2028" s="301">
        <v>7972463</v>
      </c>
      <c r="P2028" s="302">
        <v>1282</v>
      </c>
      <c r="Q2028" s="301">
        <v>2241544</v>
      </c>
      <c r="R2028" s="302">
        <v>1171</v>
      </c>
      <c r="S2028" s="301">
        <v>1612926</v>
      </c>
      <c r="T2028" s="301">
        <f t="shared" si="31"/>
        <v>9507.5</v>
      </c>
      <c r="U2028" s="303">
        <v>1255</v>
      </c>
    </row>
    <row r="2029" spans="1:21" x14ac:dyDescent="0.25">
      <c r="A2029" s="300">
        <v>805014704</v>
      </c>
      <c r="B2029" s="65" t="s">
        <v>2702</v>
      </c>
      <c r="C2029" s="65" t="s">
        <v>547</v>
      </c>
      <c r="D2029" s="65" t="s">
        <v>544</v>
      </c>
      <c r="E2029" s="65" t="s">
        <v>710</v>
      </c>
      <c r="F2029" s="65" t="s">
        <v>521</v>
      </c>
      <c r="G2029" s="65" t="s">
        <v>694</v>
      </c>
      <c r="H2029" s="84">
        <v>2028</v>
      </c>
      <c r="I2029" s="301">
        <v>12210054</v>
      </c>
      <c r="J2029" s="302">
        <v>2467.5</v>
      </c>
      <c r="K2029" s="301">
        <v>3153918</v>
      </c>
      <c r="L2029" s="302">
        <v>3677</v>
      </c>
      <c r="M2029" s="301">
        <v>11034928</v>
      </c>
      <c r="N2029" s="302">
        <v>3602</v>
      </c>
      <c r="O2029" s="301">
        <v>2869881</v>
      </c>
      <c r="P2029" s="302">
        <v>6729</v>
      </c>
      <c r="Q2029" s="301">
        <v>224035</v>
      </c>
      <c r="R2029" s="302">
        <v>3583</v>
      </c>
      <c r="S2029" s="301">
        <v>350387</v>
      </c>
      <c r="T2029" s="301">
        <f t="shared" si="31"/>
        <v>22086.5</v>
      </c>
      <c r="U2029" s="303">
        <v>2905</v>
      </c>
    </row>
    <row r="2030" spans="1:21" x14ac:dyDescent="0.25">
      <c r="A2030" s="300">
        <v>860054854</v>
      </c>
      <c r="B2030" s="65" t="s">
        <v>2703</v>
      </c>
      <c r="C2030" s="65" t="s">
        <v>511</v>
      </c>
      <c r="D2030" s="65" t="s">
        <v>511</v>
      </c>
      <c r="E2030" s="65" t="s">
        <v>520</v>
      </c>
      <c r="F2030" s="65" t="s">
        <v>521</v>
      </c>
      <c r="G2030" s="65" t="s">
        <v>564</v>
      </c>
      <c r="H2030" s="296">
        <v>2029</v>
      </c>
      <c r="I2030" s="301">
        <v>12206084</v>
      </c>
      <c r="J2030" s="302">
        <v>1114.5</v>
      </c>
      <c r="K2030" s="301">
        <v>9689579</v>
      </c>
      <c r="L2030" s="302">
        <v>2115</v>
      </c>
      <c r="M2030" s="301">
        <v>21118758</v>
      </c>
      <c r="N2030" s="302">
        <v>1549</v>
      </c>
      <c r="O2030" s="301">
        <v>7678616</v>
      </c>
      <c r="P2030" s="302">
        <v>930</v>
      </c>
      <c r="Q2030" s="301">
        <v>3265640</v>
      </c>
      <c r="R2030" s="302">
        <v>1071</v>
      </c>
      <c r="S2030" s="301">
        <v>1809183</v>
      </c>
      <c r="T2030" s="301">
        <f t="shared" si="31"/>
        <v>8808.5</v>
      </c>
      <c r="U2030" s="303">
        <v>1160</v>
      </c>
    </row>
    <row r="2031" spans="1:21" x14ac:dyDescent="0.25">
      <c r="A2031" s="300">
        <v>860046890</v>
      </c>
      <c r="B2031" s="65" t="s">
        <v>2704</v>
      </c>
      <c r="C2031" s="65" t="s">
        <v>511</v>
      </c>
      <c r="D2031" s="65" t="s">
        <v>511</v>
      </c>
      <c r="E2031" s="65" t="s">
        <v>710</v>
      </c>
      <c r="F2031" s="65" t="s">
        <v>521</v>
      </c>
      <c r="G2031" s="65" t="s">
        <v>603</v>
      </c>
      <c r="H2031" s="84">
        <v>2030</v>
      </c>
      <c r="I2031" s="301">
        <v>12201798</v>
      </c>
      <c r="J2031" s="302">
        <v>1043.5</v>
      </c>
      <c r="K2031" s="301">
        <v>10652658</v>
      </c>
      <c r="L2031" s="302">
        <v>4191</v>
      </c>
      <c r="M2031" s="301">
        <v>9451393</v>
      </c>
      <c r="N2031" s="302">
        <v>4027</v>
      </c>
      <c r="O2031" s="301">
        <v>2505912</v>
      </c>
      <c r="P2031" s="302">
        <v>3905</v>
      </c>
      <c r="Q2031" s="301">
        <v>541901</v>
      </c>
      <c r="R2031" s="302">
        <v>3117</v>
      </c>
      <c r="S2031" s="301">
        <v>434858</v>
      </c>
      <c r="T2031" s="301">
        <f t="shared" si="31"/>
        <v>18313.5</v>
      </c>
      <c r="U2031" s="303">
        <v>2400</v>
      </c>
    </row>
    <row r="2032" spans="1:21" x14ac:dyDescent="0.25">
      <c r="A2032" s="300">
        <v>802009120</v>
      </c>
      <c r="B2032" s="65" t="s">
        <v>2705</v>
      </c>
      <c r="C2032" s="65" t="s">
        <v>585</v>
      </c>
      <c r="D2032" s="65" t="s">
        <v>586</v>
      </c>
      <c r="E2032" s="65" t="s">
        <v>520</v>
      </c>
      <c r="F2032" s="65" t="s">
        <v>521</v>
      </c>
      <c r="G2032" s="65" t="s">
        <v>564</v>
      </c>
      <c r="H2032" s="296">
        <v>2031</v>
      </c>
      <c r="I2032" s="301">
        <v>12194480</v>
      </c>
      <c r="J2032" s="302">
        <v>5393.5</v>
      </c>
      <c r="K2032" s="301">
        <v>820995</v>
      </c>
      <c r="L2032" s="302">
        <v>1250</v>
      </c>
      <c r="M2032" s="301">
        <v>37719816</v>
      </c>
      <c r="N2032" s="302">
        <v>1833</v>
      </c>
      <c r="O2032" s="301">
        <v>6390079</v>
      </c>
      <c r="P2032" s="302">
        <v>3319</v>
      </c>
      <c r="Q2032" s="301">
        <v>677803</v>
      </c>
      <c r="R2032" s="302">
        <v>4904</v>
      </c>
      <c r="S2032" s="301">
        <v>217361</v>
      </c>
      <c r="T2032" s="301">
        <f t="shared" si="31"/>
        <v>18730.5</v>
      </c>
      <c r="U2032" s="303">
        <v>2450</v>
      </c>
    </row>
    <row r="2033" spans="1:21" x14ac:dyDescent="0.25">
      <c r="A2033" s="300">
        <v>800058912</v>
      </c>
      <c r="B2033" s="65" t="s">
        <v>2706</v>
      </c>
      <c r="C2033" s="65" t="s">
        <v>547</v>
      </c>
      <c r="D2033" s="65" t="s">
        <v>544</v>
      </c>
      <c r="E2033" s="65" t="s">
        <v>710</v>
      </c>
      <c r="F2033" s="65" t="s">
        <v>521</v>
      </c>
      <c r="G2033" s="65" t="s">
        <v>707</v>
      </c>
      <c r="H2033" s="84">
        <v>2032</v>
      </c>
      <c r="I2033" s="301">
        <v>12190281</v>
      </c>
      <c r="J2033" s="302">
        <v>1312</v>
      </c>
      <c r="K2033" s="301">
        <v>7793322</v>
      </c>
      <c r="L2033" s="302">
        <v>4044</v>
      </c>
      <c r="M2033" s="301">
        <v>9837825</v>
      </c>
      <c r="N2033" s="302">
        <v>8013</v>
      </c>
      <c r="O2033" s="301">
        <v>971167</v>
      </c>
      <c r="P2033" s="302">
        <v>3722</v>
      </c>
      <c r="Q2033" s="301">
        <v>580307</v>
      </c>
      <c r="R2033" s="302">
        <v>3069</v>
      </c>
      <c r="S2033" s="301">
        <v>443848</v>
      </c>
      <c r="T2033" s="301">
        <f t="shared" si="31"/>
        <v>22192</v>
      </c>
      <c r="U2033" s="303">
        <v>2928</v>
      </c>
    </row>
    <row r="2034" spans="1:21" x14ac:dyDescent="0.25">
      <c r="A2034" s="300">
        <v>811028650</v>
      </c>
      <c r="B2034" s="65" t="s">
        <v>2707</v>
      </c>
      <c r="C2034" s="65" t="s">
        <v>505</v>
      </c>
      <c r="D2034" s="65" t="s">
        <v>506</v>
      </c>
      <c r="E2034" s="65" t="s">
        <v>520</v>
      </c>
      <c r="F2034" s="65" t="s">
        <v>521</v>
      </c>
      <c r="G2034" s="65" t="s">
        <v>564</v>
      </c>
      <c r="H2034" s="296">
        <v>2033</v>
      </c>
      <c r="I2034" s="301">
        <v>12187732</v>
      </c>
      <c r="J2034" s="302">
        <v>2588.5</v>
      </c>
      <c r="K2034" s="301">
        <v>2960416</v>
      </c>
      <c r="L2034" s="302">
        <v>1171</v>
      </c>
      <c r="M2034" s="301">
        <v>40837856</v>
      </c>
      <c r="N2034" s="302">
        <v>1014</v>
      </c>
      <c r="O2034" s="301">
        <v>11698454</v>
      </c>
      <c r="P2034" s="302">
        <v>1392</v>
      </c>
      <c r="Q2034" s="301">
        <v>2037447</v>
      </c>
      <c r="R2034" s="302">
        <v>2216</v>
      </c>
      <c r="S2034" s="301">
        <v>693941</v>
      </c>
      <c r="T2034" s="301">
        <f t="shared" si="31"/>
        <v>10414.5</v>
      </c>
      <c r="U2034" s="303">
        <v>1367</v>
      </c>
    </row>
    <row r="2035" spans="1:21" x14ac:dyDescent="0.25">
      <c r="A2035" s="300">
        <v>800030925</v>
      </c>
      <c r="B2035" s="65" t="s">
        <v>2708</v>
      </c>
      <c r="C2035" s="65" t="s">
        <v>732</v>
      </c>
      <c r="D2035" s="65" t="s">
        <v>733</v>
      </c>
      <c r="E2035" s="65" t="s">
        <v>710</v>
      </c>
      <c r="F2035" s="65" t="s">
        <v>521</v>
      </c>
      <c r="G2035" s="65" t="s">
        <v>931</v>
      </c>
      <c r="H2035" s="84">
        <v>2034</v>
      </c>
      <c r="I2035" s="301">
        <v>12178090</v>
      </c>
      <c r="J2035" s="302">
        <v>1322.5</v>
      </c>
      <c r="K2035" s="301">
        <v>7709732</v>
      </c>
      <c r="L2035" s="302">
        <v>3277</v>
      </c>
      <c r="M2035" s="301">
        <v>12776749</v>
      </c>
      <c r="N2035" s="302">
        <v>6356</v>
      </c>
      <c r="O2035" s="301">
        <v>1387279</v>
      </c>
      <c r="P2035" s="302">
        <v>4568</v>
      </c>
      <c r="Q2035" s="301">
        <v>429239</v>
      </c>
      <c r="R2035" s="302">
        <v>3272</v>
      </c>
      <c r="S2035" s="301">
        <v>402921</v>
      </c>
      <c r="T2035" s="301">
        <f t="shared" si="31"/>
        <v>20829.5</v>
      </c>
      <c r="U2035" s="303">
        <v>2729</v>
      </c>
    </row>
    <row r="2036" spans="1:21" x14ac:dyDescent="0.25">
      <c r="A2036" s="300">
        <v>860003783</v>
      </c>
      <c r="B2036" s="65" t="s">
        <v>2709</v>
      </c>
      <c r="C2036" s="65" t="s">
        <v>511</v>
      </c>
      <c r="D2036" s="65" t="s">
        <v>511</v>
      </c>
      <c r="E2036" s="65" t="s">
        <v>710</v>
      </c>
      <c r="F2036" s="65" t="s">
        <v>521</v>
      </c>
      <c r="G2036" s="65" t="s">
        <v>707</v>
      </c>
      <c r="H2036" s="296">
        <v>2035</v>
      </c>
      <c r="I2036" s="301">
        <v>12172870</v>
      </c>
      <c r="J2036" s="302">
        <v>1351.5</v>
      </c>
      <c r="K2036" s="301">
        <v>7505693</v>
      </c>
      <c r="L2036" s="302">
        <v>4741</v>
      </c>
      <c r="M2036" s="301">
        <v>8106121</v>
      </c>
      <c r="N2036" s="302">
        <v>1721</v>
      </c>
      <c r="O2036" s="301">
        <v>6891000</v>
      </c>
      <c r="P2036" s="302">
        <v>540</v>
      </c>
      <c r="Q2036" s="301">
        <v>6269750</v>
      </c>
      <c r="R2036" s="302">
        <v>420</v>
      </c>
      <c r="S2036" s="301">
        <v>6319665</v>
      </c>
      <c r="T2036" s="301">
        <f t="shared" si="31"/>
        <v>10808.5</v>
      </c>
      <c r="U2036" s="303">
        <v>1417</v>
      </c>
    </row>
    <row r="2037" spans="1:21" x14ac:dyDescent="0.25">
      <c r="A2037" s="300">
        <v>830126204</v>
      </c>
      <c r="B2037" s="65" t="s">
        <v>2710</v>
      </c>
      <c r="C2037" s="65" t="s">
        <v>511</v>
      </c>
      <c r="D2037" s="65" t="s">
        <v>511</v>
      </c>
      <c r="E2037" s="65" t="s">
        <v>520</v>
      </c>
      <c r="F2037" s="65" t="s">
        <v>521</v>
      </c>
      <c r="G2037" s="65" t="s">
        <v>525</v>
      </c>
      <c r="H2037" s="84">
        <v>2036</v>
      </c>
      <c r="I2037" s="301">
        <v>12172715</v>
      </c>
      <c r="J2037" s="302">
        <v>2297</v>
      </c>
      <c r="K2037" s="301">
        <v>3518372</v>
      </c>
      <c r="L2037" s="302">
        <v>2177</v>
      </c>
      <c r="M2037" s="301">
        <v>20393435</v>
      </c>
      <c r="N2037" s="302">
        <v>1999</v>
      </c>
      <c r="O2037" s="301">
        <v>5806217</v>
      </c>
      <c r="P2037" s="302">
        <v>756</v>
      </c>
      <c r="Q2037" s="301">
        <v>4237345</v>
      </c>
      <c r="R2037" s="302">
        <v>892</v>
      </c>
      <c r="S2037" s="301">
        <v>2343690</v>
      </c>
      <c r="T2037" s="301">
        <f t="shared" si="31"/>
        <v>10157</v>
      </c>
      <c r="U2037" s="303">
        <v>1334</v>
      </c>
    </row>
    <row r="2038" spans="1:21" x14ac:dyDescent="0.25">
      <c r="A2038" s="300">
        <v>802017627</v>
      </c>
      <c r="B2038" s="65" t="s">
        <v>2711</v>
      </c>
      <c r="C2038" s="65" t="s">
        <v>585</v>
      </c>
      <c r="D2038" s="65" t="s">
        <v>586</v>
      </c>
      <c r="E2038" s="65" t="s">
        <v>710</v>
      </c>
      <c r="F2038" s="65" t="s">
        <v>521</v>
      </c>
      <c r="G2038" s="65" t="s">
        <v>528</v>
      </c>
      <c r="H2038" s="296">
        <v>2037</v>
      </c>
      <c r="I2038" s="301">
        <v>12145461</v>
      </c>
      <c r="J2038" s="302">
        <v>2217.5</v>
      </c>
      <c r="K2038" s="301">
        <v>3707593</v>
      </c>
      <c r="L2038" s="302">
        <v>4221</v>
      </c>
      <c r="M2038" s="301">
        <v>9335396</v>
      </c>
      <c r="N2038" s="302">
        <v>2301</v>
      </c>
      <c r="O2038" s="301">
        <v>4900359</v>
      </c>
      <c r="P2038" s="302">
        <v>4036</v>
      </c>
      <c r="Q2038" s="301">
        <v>519887</v>
      </c>
      <c r="R2038" s="302">
        <v>2934</v>
      </c>
      <c r="S2038" s="301">
        <v>471740</v>
      </c>
      <c r="T2038" s="301">
        <f t="shared" si="31"/>
        <v>17746.5</v>
      </c>
      <c r="U2038" s="303">
        <v>2325</v>
      </c>
    </row>
    <row r="2039" spans="1:21" x14ac:dyDescent="0.25">
      <c r="A2039" s="300">
        <v>830014061</v>
      </c>
      <c r="B2039" s="65" t="s">
        <v>2712</v>
      </c>
      <c r="C2039" s="65" t="s">
        <v>511</v>
      </c>
      <c r="D2039" s="65" t="s">
        <v>511</v>
      </c>
      <c r="E2039" s="65" t="s">
        <v>520</v>
      </c>
      <c r="F2039" s="65" t="s">
        <v>521</v>
      </c>
      <c r="G2039" s="65" t="s">
        <v>564</v>
      </c>
      <c r="H2039" s="84">
        <v>2038</v>
      </c>
      <c r="I2039" s="301">
        <v>12142263</v>
      </c>
      <c r="J2039" s="302">
        <v>1527.5</v>
      </c>
      <c r="K2039" s="301">
        <v>6322563</v>
      </c>
      <c r="L2039" s="302">
        <v>1886</v>
      </c>
      <c r="M2039" s="301">
        <v>24165800</v>
      </c>
      <c r="N2039" s="302">
        <v>1011</v>
      </c>
      <c r="O2039" s="301">
        <v>11730176</v>
      </c>
      <c r="P2039" s="302">
        <v>1447</v>
      </c>
      <c r="Q2039" s="301">
        <v>1949537</v>
      </c>
      <c r="R2039" s="302">
        <v>2666</v>
      </c>
      <c r="S2039" s="301">
        <v>539647</v>
      </c>
      <c r="T2039" s="301">
        <f t="shared" si="31"/>
        <v>10575.5</v>
      </c>
      <c r="U2039" s="303">
        <v>1386</v>
      </c>
    </row>
    <row r="2040" spans="1:21" x14ac:dyDescent="0.25">
      <c r="A2040" s="300">
        <v>890907797</v>
      </c>
      <c r="B2040" s="65" t="s">
        <v>2713</v>
      </c>
      <c r="C2040" s="65" t="s">
        <v>580</v>
      </c>
      <c r="D2040" s="65" t="s">
        <v>506</v>
      </c>
      <c r="E2040" s="65" t="s">
        <v>520</v>
      </c>
      <c r="F2040" s="65" t="s">
        <v>521</v>
      </c>
      <c r="G2040" s="65" t="s">
        <v>648</v>
      </c>
      <c r="H2040" s="296">
        <v>2039</v>
      </c>
      <c r="I2040" s="301">
        <v>12133551</v>
      </c>
      <c r="J2040" s="302">
        <v>1275.5</v>
      </c>
      <c r="K2040" s="301">
        <v>8049990</v>
      </c>
      <c r="L2040" s="302">
        <v>1872</v>
      </c>
      <c r="M2040" s="301">
        <v>24353713</v>
      </c>
      <c r="N2040" s="302">
        <v>1660</v>
      </c>
      <c r="O2040" s="301">
        <v>7135817</v>
      </c>
      <c r="P2040" s="302">
        <v>1088</v>
      </c>
      <c r="Q2040" s="301">
        <v>2739583</v>
      </c>
      <c r="R2040" s="302">
        <v>1334</v>
      </c>
      <c r="S2040" s="301">
        <v>1383056</v>
      </c>
      <c r="T2040" s="301">
        <f t="shared" si="31"/>
        <v>9268.5</v>
      </c>
      <c r="U2040" s="303">
        <v>1230</v>
      </c>
    </row>
    <row r="2041" spans="1:21" x14ac:dyDescent="0.25">
      <c r="A2041" s="300">
        <v>891409006</v>
      </c>
      <c r="B2041" s="65" t="s">
        <v>2714</v>
      </c>
      <c r="C2041" s="65" t="s">
        <v>780</v>
      </c>
      <c r="D2041" s="65" t="s">
        <v>781</v>
      </c>
      <c r="E2041" s="65" t="s">
        <v>520</v>
      </c>
      <c r="F2041" s="65" t="s">
        <v>521</v>
      </c>
      <c r="G2041" s="65" t="s">
        <v>556</v>
      </c>
      <c r="H2041" s="84">
        <v>2040</v>
      </c>
      <c r="I2041" s="301">
        <v>12128608</v>
      </c>
      <c r="J2041" s="302">
        <v>2085</v>
      </c>
      <c r="K2041" s="301">
        <v>4066377</v>
      </c>
      <c r="L2041" s="302">
        <v>2813</v>
      </c>
      <c r="M2041" s="301">
        <v>15256147</v>
      </c>
      <c r="N2041" s="302">
        <v>2550</v>
      </c>
      <c r="O2041" s="301">
        <v>4366899</v>
      </c>
      <c r="P2041" s="302">
        <v>2659</v>
      </c>
      <c r="Q2041" s="301">
        <v>920725</v>
      </c>
      <c r="R2041" s="302">
        <v>2949</v>
      </c>
      <c r="S2041" s="301">
        <v>469176</v>
      </c>
      <c r="T2041" s="301">
        <f t="shared" si="31"/>
        <v>15096</v>
      </c>
      <c r="U2041" s="303">
        <v>1988</v>
      </c>
    </row>
    <row r="2042" spans="1:21" x14ac:dyDescent="0.25">
      <c r="A2042" s="300">
        <v>860400204</v>
      </c>
      <c r="B2042" s="65" t="s">
        <v>2715</v>
      </c>
      <c r="C2042" s="65" t="s">
        <v>511</v>
      </c>
      <c r="D2042" s="65" t="s">
        <v>511</v>
      </c>
      <c r="E2042" s="65" t="s">
        <v>520</v>
      </c>
      <c r="F2042" s="65" t="s">
        <v>521</v>
      </c>
      <c r="G2042" s="65" t="s">
        <v>564</v>
      </c>
      <c r="H2042" s="296">
        <v>2041</v>
      </c>
      <c r="I2042" s="301">
        <v>12126367</v>
      </c>
      <c r="J2042" s="302">
        <v>2326</v>
      </c>
      <c r="K2042" s="301">
        <v>3451308</v>
      </c>
      <c r="L2042" s="302">
        <v>2030</v>
      </c>
      <c r="M2042" s="301">
        <v>22241488</v>
      </c>
      <c r="N2042" s="302">
        <v>1602</v>
      </c>
      <c r="O2042" s="301">
        <v>7373382</v>
      </c>
      <c r="P2042" s="302">
        <v>1713</v>
      </c>
      <c r="Q2042" s="301">
        <v>1601771</v>
      </c>
      <c r="R2042" s="302">
        <v>4882</v>
      </c>
      <c r="S2042" s="301">
        <v>219163</v>
      </c>
      <c r="T2042" s="301">
        <f t="shared" si="31"/>
        <v>14594</v>
      </c>
      <c r="U2042" s="303">
        <v>1912</v>
      </c>
    </row>
    <row r="2043" spans="1:21" x14ac:dyDescent="0.25">
      <c r="A2043" s="300">
        <v>816002492</v>
      </c>
      <c r="B2043" s="65" t="s">
        <v>2716</v>
      </c>
      <c r="C2043" s="65" t="s">
        <v>780</v>
      </c>
      <c r="D2043" s="65" t="s">
        <v>781</v>
      </c>
      <c r="E2043" s="65" t="s">
        <v>710</v>
      </c>
      <c r="F2043" s="65" t="s">
        <v>521</v>
      </c>
      <c r="G2043" s="65" t="s">
        <v>594</v>
      </c>
      <c r="H2043" s="84">
        <v>2042</v>
      </c>
      <c r="I2043" s="301">
        <v>12125756</v>
      </c>
      <c r="J2043" s="302">
        <v>1188</v>
      </c>
      <c r="K2043" s="301">
        <v>8899804</v>
      </c>
      <c r="L2043" s="302">
        <v>6729</v>
      </c>
      <c r="M2043" s="301">
        <v>4712393</v>
      </c>
      <c r="N2043" s="302">
        <v>4235</v>
      </c>
      <c r="O2043" s="301">
        <v>2355835</v>
      </c>
      <c r="P2043" s="302">
        <v>3434</v>
      </c>
      <c r="Q2043" s="301">
        <v>645488</v>
      </c>
      <c r="R2043" s="302">
        <v>2183</v>
      </c>
      <c r="S2043" s="301">
        <v>709963</v>
      </c>
      <c r="T2043" s="301">
        <f t="shared" si="31"/>
        <v>19811</v>
      </c>
      <c r="U2043" s="303">
        <v>2590</v>
      </c>
    </row>
    <row r="2044" spans="1:21" x14ac:dyDescent="0.25">
      <c r="A2044" s="300">
        <v>802008921</v>
      </c>
      <c r="B2044" s="65" t="s">
        <v>2717</v>
      </c>
      <c r="C2044" s="65" t="s">
        <v>585</v>
      </c>
      <c r="D2044" s="65" t="s">
        <v>586</v>
      </c>
      <c r="E2044" s="65" t="s">
        <v>520</v>
      </c>
      <c r="F2044" s="65" t="s">
        <v>521</v>
      </c>
      <c r="G2044" s="65" t="s">
        <v>517</v>
      </c>
      <c r="H2044" s="296">
        <v>2043</v>
      </c>
      <c r="I2044" s="301">
        <v>12088451</v>
      </c>
      <c r="J2044" s="302">
        <v>1117.5</v>
      </c>
      <c r="K2044" s="301">
        <v>9650928</v>
      </c>
      <c r="L2044" s="302">
        <v>2148</v>
      </c>
      <c r="M2044" s="301">
        <v>20730496</v>
      </c>
      <c r="N2044" s="302">
        <v>1101</v>
      </c>
      <c r="O2044" s="301">
        <v>10688546</v>
      </c>
      <c r="P2044" s="302">
        <v>6665</v>
      </c>
      <c r="Q2044" s="301">
        <v>228905</v>
      </c>
      <c r="R2044" s="302">
        <v>5726</v>
      </c>
      <c r="S2044" s="301">
        <v>168627</v>
      </c>
      <c r="T2044" s="301">
        <f t="shared" si="31"/>
        <v>18800.5</v>
      </c>
      <c r="U2044" s="303">
        <v>2462</v>
      </c>
    </row>
    <row r="2045" spans="1:21" x14ac:dyDescent="0.25">
      <c r="A2045" s="300">
        <v>800229885</v>
      </c>
      <c r="B2045" s="65" t="s">
        <v>2718</v>
      </c>
      <c r="C2045" s="65" t="s">
        <v>511</v>
      </c>
      <c r="D2045" s="65" t="s">
        <v>511</v>
      </c>
      <c r="E2045" s="65" t="s">
        <v>520</v>
      </c>
      <c r="F2045" s="65" t="s">
        <v>521</v>
      </c>
      <c r="G2045" s="65" t="s">
        <v>528</v>
      </c>
      <c r="H2045" s="84">
        <v>2044</v>
      </c>
      <c r="I2045" s="301">
        <v>12066577</v>
      </c>
      <c r="J2045" s="302">
        <v>3546.5</v>
      </c>
      <c r="K2045" s="301">
        <v>1865808</v>
      </c>
      <c r="L2045" s="302">
        <v>2427</v>
      </c>
      <c r="M2045" s="301">
        <v>18113674</v>
      </c>
      <c r="N2045" s="302">
        <v>1483</v>
      </c>
      <c r="O2045" s="301">
        <v>7907756</v>
      </c>
      <c r="P2045" s="302">
        <v>1643</v>
      </c>
      <c r="Q2045" s="301">
        <v>1683762</v>
      </c>
      <c r="R2045" s="302">
        <v>3118</v>
      </c>
      <c r="S2045" s="301">
        <v>434846</v>
      </c>
      <c r="T2045" s="301">
        <f t="shared" si="31"/>
        <v>14261.5</v>
      </c>
      <c r="U2045" s="303">
        <v>1872</v>
      </c>
    </row>
    <row r="2046" spans="1:21" x14ac:dyDescent="0.25">
      <c r="A2046" s="300">
        <v>830113706</v>
      </c>
      <c r="B2046" s="65" t="s">
        <v>2719</v>
      </c>
      <c r="C2046" s="65" t="s">
        <v>511</v>
      </c>
      <c r="D2046" s="65" t="s">
        <v>511</v>
      </c>
      <c r="E2046" s="65" t="s">
        <v>710</v>
      </c>
      <c r="F2046" s="65" t="s">
        <v>521</v>
      </c>
      <c r="G2046" s="65" t="s">
        <v>509</v>
      </c>
      <c r="H2046" s="296">
        <v>2045</v>
      </c>
      <c r="I2046" s="301">
        <v>12056713</v>
      </c>
      <c r="J2046" s="302">
        <v>2131.5</v>
      </c>
      <c r="K2046" s="301">
        <v>3967124</v>
      </c>
      <c r="L2046" s="302">
        <v>9045</v>
      </c>
      <c r="M2046" s="301">
        <v>2755948</v>
      </c>
      <c r="N2046" s="302">
        <v>3727</v>
      </c>
      <c r="O2046" s="301">
        <v>2755948</v>
      </c>
      <c r="P2046" s="302">
        <v>3637</v>
      </c>
      <c r="Q2046" s="301">
        <v>595473</v>
      </c>
      <c r="R2046" s="302">
        <v>1534</v>
      </c>
      <c r="S2046" s="301">
        <v>1144877</v>
      </c>
      <c r="T2046" s="301">
        <f t="shared" si="31"/>
        <v>22119.5</v>
      </c>
      <c r="U2046" s="303">
        <v>2916</v>
      </c>
    </row>
    <row r="2047" spans="1:21" x14ac:dyDescent="0.25">
      <c r="A2047" s="300">
        <v>830069726</v>
      </c>
      <c r="B2047" s="65" t="s">
        <v>2720</v>
      </c>
      <c r="C2047" s="65" t="s">
        <v>511</v>
      </c>
      <c r="D2047" s="65" t="s">
        <v>511</v>
      </c>
      <c r="E2047" s="65" t="s">
        <v>520</v>
      </c>
      <c r="F2047" s="65" t="s">
        <v>521</v>
      </c>
      <c r="G2047" s="65" t="s">
        <v>605</v>
      </c>
      <c r="H2047" s="84">
        <v>2046</v>
      </c>
      <c r="I2047" s="301">
        <v>12055798</v>
      </c>
      <c r="J2047" s="302">
        <v>2427.5</v>
      </c>
      <c r="K2047" s="301">
        <v>3223625</v>
      </c>
      <c r="L2047" s="302">
        <v>2807</v>
      </c>
      <c r="M2047" s="301">
        <v>15300628</v>
      </c>
      <c r="N2047" s="302">
        <v>1473</v>
      </c>
      <c r="O2047" s="301">
        <v>7961992</v>
      </c>
      <c r="P2047" s="302">
        <v>1021</v>
      </c>
      <c r="Q2047" s="301">
        <v>2932688</v>
      </c>
      <c r="R2047" s="302">
        <v>1735</v>
      </c>
      <c r="S2047" s="301">
        <v>975287</v>
      </c>
      <c r="T2047" s="301">
        <f t="shared" si="31"/>
        <v>11509.5</v>
      </c>
      <c r="U2047" s="303">
        <v>1514</v>
      </c>
    </row>
    <row r="2048" spans="1:21" x14ac:dyDescent="0.25">
      <c r="A2048" s="300">
        <v>830054490</v>
      </c>
      <c r="B2048" s="65" t="s">
        <v>2721</v>
      </c>
      <c r="C2048" s="65" t="s">
        <v>511</v>
      </c>
      <c r="D2048" s="65" t="s">
        <v>511</v>
      </c>
      <c r="E2048" s="65" t="s">
        <v>520</v>
      </c>
      <c r="F2048" s="65" t="s">
        <v>521</v>
      </c>
      <c r="G2048" s="65" t="s">
        <v>564</v>
      </c>
      <c r="H2048" s="296">
        <v>2047</v>
      </c>
      <c r="I2048" s="301">
        <v>12040280</v>
      </c>
      <c r="J2048" s="302">
        <v>3642.5</v>
      </c>
      <c r="K2048" s="301">
        <v>1783238</v>
      </c>
      <c r="L2048" s="302">
        <v>2201</v>
      </c>
      <c r="M2048" s="301">
        <v>20177919</v>
      </c>
      <c r="N2048" s="302">
        <v>1260</v>
      </c>
      <c r="O2048" s="301">
        <v>9304924</v>
      </c>
      <c r="P2048" s="302">
        <v>1317</v>
      </c>
      <c r="Q2048" s="301">
        <v>2169798</v>
      </c>
      <c r="R2048" s="302">
        <v>1680</v>
      </c>
      <c r="S2048" s="301">
        <v>1015123</v>
      </c>
      <c r="T2048" s="301">
        <f t="shared" si="31"/>
        <v>12147.5</v>
      </c>
      <c r="U2048" s="303">
        <v>1592</v>
      </c>
    </row>
    <row r="2049" spans="1:21" x14ac:dyDescent="0.25">
      <c r="A2049" s="300">
        <v>811041784</v>
      </c>
      <c r="B2049" s="65" t="s">
        <v>2722</v>
      </c>
      <c r="C2049" s="65" t="s">
        <v>505</v>
      </c>
      <c r="D2049" s="65" t="s">
        <v>506</v>
      </c>
      <c r="E2049" s="65" t="s">
        <v>710</v>
      </c>
      <c r="F2049" s="65" t="s">
        <v>521</v>
      </c>
      <c r="G2049" s="65" t="s">
        <v>564</v>
      </c>
      <c r="H2049" s="84">
        <v>2048</v>
      </c>
      <c r="I2049" s="301">
        <v>12033112</v>
      </c>
      <c r="J2049" s="302">
        <v>1778</v>
      </c>
      <c r="K2049" s="301">
        <v>5152571</v>
      </c>
      <c r="L2049" s="302">
        <v>4035</v>
      </c>
      <c r="M2049" s="301">
        <v>9857569</v>
      </c>
      <c r="N2049" s="302">
        <v>2621</v>
      </c>
      <c r="O2049" s="301">
        <v>4220292</v>
      </c>
      <c r="P2049" s="302">
        <v>2652</v>
      </c>
      <c r="Q2049" s="301">
        <v>924809</v>
      </c>
      <c r="R2049" s="302">
        <v>3307</v>
      </c>
      <c r="S2049" s="301">
        <v>397104</v>
      </c>
      <c r="T2049" s="301">
        <f t="shared" si="31"/>
        <v>16441</v>
      </c>
      <c r="U2049" s="303">
        <v>2150</v>
      </c>
    </row>
    <row r="2050" spans="1:21" x14ac:dyDescent="0.25">
      <c r="A2050" s="300">
        <v>890908884</v>
      </c>
      <c r="B2050" s="65" t="s">
        <v>2723</v>
      </c>
      <c r="C2050" s="65" t="s">
        <v>505</v>
      </c>
      <c r="D2050" s="65" t="s">
        <v>506</v>
      </c>
      <c r="E2050" s="65" t="s">
        <v>710</v>
      </c>
      <c r="F2050" s="65" t="s">
        <v>521</v>
      </c>
      <c r="G2050" s="65" t="s">
        <v>694</v>
      </c>
      <c r="H2050" s="296">
        <v>2049</v>
      </c>
      <c r="I2050" s="301">
        <v>12029895</v>
      </c>
      <c r="J2050" s="302">
        <v>1503</v>
      </c>
      <c r="K2050" s="301">
        <v>6460064</v>
      </c>
      <c r="L2050" s="302">
        <v>3513</v>
      </c>
      <c r="M2050" s="301">
        <v>11787731</v>
      </c>
      <c r="N2050" s="302">
        <v>2313</v>
      </c>
      <c r="O2050" s="301">
        <v>4878314</v>
      </c>
      <c r="P2050" s="302">
        <v>4270</v>
      </c>
      <c r="Q2050" s="301">
        <v>476880</v>
      </c>
      <c r="R2050" s="302">
        <v>5301</v>
      </c>
      <c r="S2050" s="301">
        <v>191702</v>
      </c>
      <c r="T2050" s="301">
        <f t="shared" ref="T2050:T2113" si="32">SUM(H2050+J2050+L2050+N2050+P2050+R2050)</f>
        <v>18949</v>
      </c>
      <c r="U2050" s="303">
        <v>2484</v>
      </c>
    </row>
    <row r="2051" spans="1:21" x14ac:dyDescent="0.25">
      <c r="A2051" s="300">
        <v>890311341</v>
      </c>
      <c r="B2051" s="65" t="s">
        <v>2724</v>
      </c>
      <c r="C2051" s="65" t="s">
        <v>547</v>
      </c>
      <c r="D2051" s="65" t="s">
        <v>544</v>
      </c>
      <c r="E2051" s="65" t="s">
        <v>520</v>
      </c>
      <c r="F2051" s="65" t="s">
        <v>521</v>
      </c>
      <c r="G2051" s="65" t="s">
        <v>624</v>
      </c>
      <c r="H2051" s="84">
        <v>2050</v>
      </c>
      <c r="I2051" s="301">
        <v>12029768</v>
      </c>
      <c r="J2051" s="302">
        <v>2527.5</v>
      </c>
      <c r="K2051" s="301">
        <v>3031060</v>
      </c>
      <c r="L2051" s="302">
        <v>778</v>
      </c>
      <c r="M2051" s="301">
        <v>61710007</v>
      </c>
      <c r="N2051" s="302">
        <v>2254</v>
      </c>
      <c r="O2051" s="301">
        <v>5001170</v>
      </c>
      <c r="P2051" s="302">
        <v>1318</v>
      </c>
      <c r="Q2051" s="301">
        <v>2169725</v>
      </c>
      <c r="R2051" s="302">
        <v>2495</v>
      </c>
      <c r="S2051" s="301">
        <v>590441</v>
      </c>
      <c r="T2051" s="301">
        <f t="shared" si="32"/>
        <v>11422.5</v>
      </c>
      <c r="U2051" s="303">
        <v>1502</v>
      </c>
    </row>
    <row r="2052" spans="1:21" x14ac:dyDescent="0.25">
      <c r="A2052" s="300">
        <v>800189387</v>
      </c>
      <c r="B2052" s="65" t="s">
        <v>2725</v>
      </c>
      <c r="C2052" s="65" t="s">
        <v>511</v>
      </c>
      <c r="D2052" s="65" t="s">
        <v>511</v>
      </c>
      <c r="E2052" s="65" t="s">
        <v>520</v>
      </c>
      <c r="F2052" s="65" t="s">
        <v>521</v>
      </c>
      <c r="G2052" s="65" t="s">
        <v>556</v>
      </c>
      <c r="H2052" s="296">
        <v>2051</v>
      </c>
      <c r="I2052" s="301">
        <v>12025254</v>
      </c>
      <c r="J2052" s="302">
        <v>1384</v>
      </c>
      <c r="K2052" s="301">
        <v>7284993</v>
      </c>
      <c r="L2052" s="302">
        <v>2814</v>
      </c>
      <c r="M2052" s="301">
        <v>15250241</v>
      </c>
      <c r="N2052" s="302">
        <v>1847</v>
      </c>
      <c r="O2052" s="301">
        <v>6347668</v>
      </c>
      <c r="P2052" s="302">
        <v>5351</v>
      </c>
      <c r="Q2052" s="301">
        <v>335390</v>
      </c>
      <c r="R2052" s="302">
        <v>2096</v>
      </c>
      <c r="S2052" s="301">
        <v>758253</v>
      </c>
      <c r="T2052" s="301">
        <f t="shared" si="32"/>
        <v>15543</v>
      </c>
      <c r="U2052" s="303">
        <v>2042</v>
      </c>
    </row>
    <row r="2053" spans="1:21" x14ac:dyDescent="0.25">
      <c r="A2053" s="300">
        <v>890212673</v>
      </c>
      <c r="B2053" s="65" t="s">
        <v>2726</v>
      </c>
      <c r="C2053" s="65" t="s">
        <v>906</v>
      </c>
      <c r="D2053" s="65" t="s">
        <v>733</v>
      </c>
      <c r="E2053" s="65" t="s">
        <v>520</v>
      </c>
      <c r="F2053" s="65" t="s">
        <v>521</v>
      </c>
      <c r="G2053" s="65" t="s">
        <v>525</v>
      </c>
      <c r="H2053" s="84">
        <v>2052</v>
      </c>
      <c r="I2053" s="301">
        <v>12012846</v>
      </c>
      <c r="J2053" s="302">
        <v>1505.5</v>
      </c>
      <c r="K2053" s="301">
        <v>6448825</v>
      </c>
      <c r="L2053" s="302">
        <v>2266</v>
      </c>
      <c r="M2053" s="301">
        <v>19450287</v>
      </c>
      <c r="N2053" s="302">
        <v>3740</v>
      </c>
      <c r="O2053" s="301">
        <v>2747550</v>
      </c>
      <c r="P2053" s="302">
        <v>2605</v>
      </c>
      <c r="Q2053" s="301">
        <v>945619</v>
      </c>
      <c r="R2053" s="302">
        <v>3101</v>
      </c>
      <c r="S2053" s="301">
        <v>438110</v>
      </c>
      <c r="T2053" s="301">
        <f t="shared" si="32"/>
        <v>15269.5</v>
      </c>
      <c r="U2053" s="303">
        <v>2009</v>
      </c>
    </row>
    <row r="2054" spans="1:21" x14ac:dyDescent="0.25">
      <c r="A2054" s="300">
        <v>802007207</v>
      </c>
      <c r="B2054" s="65" t="s">
        <v>2727</v>
      </c>
      <c r="C2054" s="65" t="s">
        <v>585</v>
      </c>
      <c r="D2054" s="65" t="s">
        <v>586</v>
      </c>
      <c r="E2054" s="65" t="s">
        <v>520</v>
      </c>
      <c r="F2054" s="65" t="s">
        <v>521</v>
      </c>
      <c r="G2054" s="65" t="s">
        <v>556</v>
      </c>
      <c r="H2054" s="296">
        <v>2053</v>
      </c>
      <c r="I2054" s="301">
        <v>11984467</v>
      </c>
      <c r="J2054" s="302">
        <v>2572</v>
      </c>
      <c r="K2054" s="301">
        <v>2977256</v>
      </c>
      <c r="L2054" s="302">
        <v>1240</v>
      </c>
      <c r="M2054" s="301">
        <v>38101136</v>
      </c>
      <c r="N2054" s="302">
        <v>2286</v>
      </c>
      <c r="O2054" s="301">
        <v>4925178</v>
      </c>
      <c r="P2054" s="302">
        <v>3396</v>
      </c>
      <c r="Q2054" s="301">
        <v>654577</v>
      </c>
      <c r="R2054" s="302">
        <v>5145</v>
      </c>
      <c r="S2054" s="301">
        <v>201093</v>
      </c>
      <c r="T2054" s="301">
        <f t="shared" si="32"/>
        <v>16692</v>
      </c>
      <c r="U2054" s="303">
        <v>2184</v>
      </c>
    </row>
    <row r="2055" spans="1:21" x14ac:dyDescent="0.25">
      <c r="A2055" s="300">
        <v>811006779</v>
      </c>
      <c r="B2055" s="65" t="s">
        <v>2728</v>
      </c>
      <c r="C2055" s="65" t="s">
        <v>1061</v>
      </c>
      <c r="D2055" s="65" t="s">
        <v>506</v>
      </c>
      <c r="E2055" s="65" t="s">
        <v>710</v>
      </c>
      <c r="F2055" s="65" t="s">
        <v>521</v>
      </c>
      <c r="G2055" s="65" t="s">
        <v>707</v>
      </c>
      <c r="H2055" s="84">
        <v>2054</v>
      </c>
      <c r="I2055" s="301">
        <v>11966370</v>
      </c>
      <c r="J2055" s="302">
        <v>1386.5</v>
      </c>
      <c r="K2055" s="301">
        <v>7263304</v>
      </c>
      <c r="L2055" s="302">
        <v>4539</v>
      </c>
      <c r="M2055" s="301">
        <v>8580847</v>
      </c>
      <c r="N2055" s="302">
        <v>1372</v>
      </c>
      <c r="O2055" s="301">
        <v>8580847</v>
      </c>
      <c r="P2055" s="302">
        <v>5472</v>
      </c>
      <c r="Q2055" s="301">
        <v>321950</v>
      </c>
      <c r="R2055" s="302">
        <v>4687</v>
      </c>
      <c r="S2055" s="301">
        <v>232196</v>
      </c>
      <c r="T2055" s="301">
        <f t="shared" si="32"/>
        <v>19510.5</v>
      </c>
      <c r="U2055" s="303">
        <v>2551</v>
      </c>
    </row>
    <row r="2056" spans="1:21" x14ac:dyDescent="0.25">
      <c r="A2056" s="300">
        <v>830000687</v>
      </c>
      <c r="B2056" s="65" t="s">
        <v>2729</v>
      </c>
      <c r="C2056" s="65" t="s">
        <v>511</v>
      </c>
      <c r="D2056" s="65" t="s">
        <v>511</v>
      </c>
      <c r="E2056" s="65" t="s">
        <v>710</v>
      </c>
      <c r="F2056" s="65" t="s">
        <v>521</v>
      </c>
      <c r="G2056" s="65" t="s">
        <v>675</v>
      </c>
      <c r="H2056" s="296">
        <v>2055</v>
      </c>
      <c r="I2056" s="301">
        <v>11965265</v>
      </c>
      <c r="J2056" s="302">
        <v>1344</v>
      </c>
      <c r="K2056" s="301">
        <v>7550784</v>
      </c>
      <c r="L2056" s="302">
        <v>3658</v>
      </c>
      <c r="M2056" s="301">
        <v>11124986</v>
      </c>
      <c r="N2056" s="302">
        <v>2649</v>
      </c>
      <c r="O2056" s="301">
        <v>4151757</v>
      </c>
      <c r="P2056" s="302">
        <v>2002</v>
      </c>
      <c r="Q2056" s="301">
        <v>1339997</v>
      </c>
      <c r="R2056" s="302">
        <v>2028</v>
      </c>
      <c r="S2056" s="301">
        <v>788721</v>
      </c>
      <c r="T2056" s="301">
        <f t="shared" si="32"/>
        <v>13736</v>
      </c>
      <c r="U2056" s="303">
        <v>1804</v>
      </c>
    </row>
    <row r="2057" spans="1:21" x14ac:dyDescent="0.25">
      <c r="A2057" s="300">
        <v>800150443</v>
      </c>
      <c r="B2057" s="65" t="s">
        <v>2730</v>
      </c>
      <c r="C2057" s="65" t="s">
        <v>505</v>
      </c>
      <c r="D2057" s="65" t="s">
        <v>506</v>
      </c>
      <c r="E2057" s="65" t="s">
        <v>710</v>
      </c>
      <c r="F2057" s="65" t="s">
        <v>521</v>
      </c>
      <c r="G2057" s="65" t="s">
        <v>707</v>
      </c>
      <c r="H2057" s="84">
        <v>2056</v>
      </c>
      <c r="I2057" s="301">
        <v>11963303</v>
      </c>
      <c r="J2057" s="302">
        <v>1822.5</v>
      </c>
      <c r="K2057" s="301">
        <v>5013231</v>
      </c>
      <c r="L2057" s="302">
        <v>5166</v>
      </c>
      <c r="M2057" s="301">
        <v>7147073</v>
      </c>
      <c r="N2057" s="302">
        <v>2617</v>
      </c>
      <c r="O2057" s="301">
        <v>4226092</v>
      </c>
      <c r="P2057" s="302">
        <v>1691</v>
      </c>
      <c r="Q2057" s="301">
        <v>1618877</v>
      </c>
      <c r="R2057" s="302">
        <v>1715</v>
      </c>
      <c r="S2057" s="301">
        <v>987656</v>
      </c>
      <c r="T2057" s="301">
        <f t="shared" si="32"/>
        <v>15067.5</v>
      </c>
      <c r="U2057" s="303">
        <v>1985</v>
      </c>
    </row>
    <row r="2058" spans="1:21" x14ac:dyDescent="0.25">
      <c r="A2058" s="300">
        <v>814000169</v>
      </c>
      <c r="B2058" s="65" t="s">
        <v>2731</v>
      </c>
      <c r="C2058" s="65" t="s">
        <v>2732</v>
      </c>
      <c r="D2058" s="65" t="s">
        <v>2733</v>
      </c>
      <c r="E2058" s="65" t="s">
        <v>520</v>
      </c>
      <c r="F2058" s="65" t="s">
        <v>521</v>
      </c>
      <c r="G2058" s="65" t="s">
        <v>564</v>
      </c>
      <c r="H2058" s="296">
        <v>2057</v>
      </c>
      <c r="I2058" s="301">
        <v>11953990</v>
      </c>
      <c r="J2058" s="302">
        <v>2377</v>
      </c>
      <c r="K2058" s="301">
        <v>3334755</v>
      </c>
      <c r="L2058" s="302">
        <v>1555</v>
      </c>
      <c r="M2058" s="301">
        <v>30289092</v>
      </c>
      <c r="N2058" s="302">
        <v>1688</v>
      </c>
      <c r="O2058" s="301">
        <v>7015303</v>
      </c>
      <c r="P2058" s="302">
        <v>1338</v>
      </c>
      <c r="Q2058" s="301">
        <v>2128064</v>
      </c>
      <c r="R2058" s="302">
        <v>1885</v>
      </c>
      <c r="S2058" s="301">
        <v>872893</v>
      </c>
      <c r="T2058" s="301">
        <f t="shared" si="32"/>
        <v>10900</v>
      </c>
      <c r="U2058" s="303">
        <v>1429</v>
      </c>
    </row>
    <row r="2059" spans="1:21" x14ac:dyDescent="0.25">
      <c r="A2059" s="300">
        <v>800156664</v>
      </c>
      <c r="B2059" s="65" t="s">
        <v>2734</v>
      </c>
      <c r="C2059" s="65" t="s">
        <v>1839</v>
      </c>
      <c r="D2059" s="65" t="s">
        <v>1840</v>
      </c>
      <c r="E2059" s="65" t="s">
        <v>520</v>
      </c>
      <c r="F2059" s="65" t="s">
        <v>521</v>
      </c>
      <c r="G2059" s="65" t="s">
        <v>841</v>
      </c>
      <c r="H2059" s="84">
        <v>2058</v>
      </c>
      <c r="I2059" s="301">
        <v>11952059</v>
      </c>
      <c r="J2059" s="302">
        <v>1287</v>
      </c>
      <c r="K2059" s="301">
        <v>7978543</v>
      </c>
      <c r="L2059" s="302">
        <v>2351</v>
      </c>
      <c r="M2059" s="301">
        <v>18730997</v>
      </c>
      <c r="N2059" s="302">
        <v>1118</v>
      </c>
      <c r="O2059" s="301">
        <v>10501571</v>
      </c>
      <c r="P2059" s="302">
        <v>1715</v>
      </c>
      <c r="Q2059" s="301">
        <v>1600830</v>
      </c>
      <c r="R2059" s="302">
        <v>1075</v>
      </c>
      <c r="S2059" s="301">
        <v>1800044</v>
      </c>
      <c r="T2059" s="301">
        <f t="shared" si="32"/>
        <v>9604</v>
      </c>
      <c r="U2059" s="303">
        <v>1272</v>
      </c>
    </row>
    <row r="2060" spans="1:21" x14ac:dyDescent="0.25">
      <c r="A2060" s="300">
        <v>830105909</v>
      </c>
      <c r="B2060" s="65" t="s">
        <v>2735</v>
      </c>
      <c r="C2060" s="65" t="s">
        <v>511</v>
      </c>
      <c r="D2060" s="65" t="s">
        <v>511</v>
      </c>
      <c r="E2060" s="65" t="s">
        <v>710</v>
      </c>
      <c r="F2060" s="65" t="s">
        <v>521</v>
      </c>
      <c r="G2060" s="65" t="s">
        <v>517</v>
      </c>
      <c r="H2060" s="296">
        <v>2059</v>
      </c>
      <c r="I2060" s="301">
        <v>11929527</v>
      </c>
      <c r="J2060" s="302">
        <v>1798.5</v>
      </c>
      <c r="K2060" s="301">
        <v>5095312</v>
      </c>
      <c r="L2060" s="302">
        <v>5817</v>
      </c>
      <c r="M2060" s="301">
        <v>5996404</v>
      </c>
      <c r="N2060" s="302">
        <v>2937</v>
      </c>
      <c r="O2060" s="301">
        <v>3653339</v>
      </c>
      <c r="P2060" s="302">
        <v>1443</v>
      </c>
      <c r="Q2060" s="301">
        <v>1956554</v>
      </c>
      <c r="R2060" s="302">
        <v>1225</v>
      </c>
      <c r="S2060" s="301">
        <v>1533853</v>
      </c>
      <c r="T2060" s="301">
        <f t="shared" si="32"/>
        <v>15279.5</v>
      </c>
      <c r="U2060" s="303">
        <v>2013</v>
      </c>
    </row>
    <row r="2061" spans="1:21" x14ac:dyDescent="0.25">
      <c r="A2061" s="300">
        <v>860002838</v>
      </c>
      <c r="B2061" s="65" t="s">
        <v>2736</v>
      </c>
      <c r="C2061" s="65" t="s">
        <v>511</v>
      </c>
      <c r="D2061" s="65" t="s">
        <v>511</v>
      </c>
      <c r="E2061" s="65" t="s">
        <v>520</v>
      </c>
      <c r="F2061" s="65" t="s">
        <v>521</v>
      </c>
      <c r="G2061" s="65" t="s">
        <v>931</v>
      </c>
      <c r="H2061" s="84">
        <v>2060</v>
      </c>
      <c r="I2061" s="301">
        <v>11908165</v>
      </c>
      <c r="J2061" s="302">
        <v>2042.5</v>
      </c>
      <c r="K2061" s="301">
        <v>4183251</v>
      </c>
      <c r="L2061" s="302">
        <v>2205</v>
      </c>
      <c r="M2061" s="301">
        <v>20142391</v>
      </c>
      <c r="N2061" s="302">
        <v>1844</v>
      </c>
      <c r="O2061" s="301">
        <v>6358368</v>
      </c>
      <c r="P2061" s="302">
        <v>1384</v>
      </c>
      <c r="Q2061" s="301">
        <v>2051027</v>
      </c>
      <c r="R2061" s="302">
        <v>1450</v>
      </c>
      <c r="S2061" s="301">
        <v>1241486</v>
      </c>
      <c r="T2061" s="301">
        <f t="shared" si="32"/>
        <v>10985.5</v>
      </c>
      <c r="U2061" s="303">
        <v>1437</v>
      </c>
    </row>
    <row r="2062" spans="1:21" x14ac:dyDescent="0.25">
      <c r="A2062" s="300">
        <v>890206332</v>
      </c>
      <c r="B2062" s="65" t="s">
        <v>2737</v>
      </c>
      <c r="C2062" s="65" t="s">
        <v>732</v>
      </c>
      <c r="D2062" s="65" t="s">
        <v>733</v>
      </c>
      <c r="E2062" s="65" t="s">
        <v>710</v>
      </c>
      <c r="F2062" s="65" t="s">
        <v>521</v>
      </c>
      <c r="G2062" s="65" t="s">
        <v>509</v>
      </c>
      <c r="H2062" s="296">
        <v>2061</v>
      </c>
      <c r="I2062" s="301">
        <v>11897452</v>
      </c>
      <c r="J2062" s="302">
        <v>959</v>
      </c>
      <c r="K2062" s="301">
        <v>11844301</v>
      </c>
      <c r="L2062" s="302">
        <v>9780</v>
      </c>
      <c r="M2062" s="301">
        <v>2354578</v>
      </c>
      <c r="N2062" s="302">
        <v>4239</v>
      </c>
      <c r="O2062" s="301">
        <v>2354578</v>
      </c>
      <c r="P2062" s="302">
        <v>1279</v>
      </c>
      <c r="Q2062" s="301">
        <v>2245767</v>
      </c>
      <c r="R2062" s="302">
        <v>976</v>
      </c>
      <c r="S2062" s="301">
        <v>2028703</v>
      </c>
      <c r="T2062" s="301">
        <f t="shared" si="32"/>
        <v>19294</v>
      </c>
      <c r="U2062" s="303">
        <v>2532</v>
      </c>
    </row>
    <row r="2063" spans="1:21" x14ac:dyDescent="0.25">
      <c r="A2063" s="300">
        <v>830040692</v>
      </c>
      <c r="B2063" s="65" t="s">
        <v>2738</v>
      </c>
      <c r="C2063" s="65" t="s">
        <v>511</v>
      </c>
      <c r="D2063" s="65" t="s">
        <v>511</v>
      </c>
      <c r="E2063" s="65" t="s">
        <v>520</v>
      </c>
      <c r="F2063" s="65" t="s">
        <v>521</v>
      </c>
      <c r="G2063" s="65" t="s">
        <v>724</v>
      </c>
      <c r="H2063" s="84">
        <v>2062</v>
      </c>
      <c r="I2063" s="301">
        <v>11890251</v>
      </c>
      <c r="J2063" s="302">
        <v>1219.5</v>
      </c>
      <c r="K2063" s="301">
        <v>8571853</v>
      </c>
      <c r="L2063" s="302">
        <v>4904</v>
      </c>
      <c r="M2063" s="301">
        <v>7694158</v>
      </c>
      <c r="N2063" s="302">
        <v>3319</v>
      </c>
      <c r="O2063" s="301">
        <v>3137578</v>
      </c>
      <c r="P2063" s="302">
        <v>1667</v>
      </c>
      <c r="Q2063" s="301">
        <v>1642503</v>
      </c>
      <c r="R2063" s="302">
        <v>1752</v>
      </c>
      <c r="S2063" s="301">
        <v>965374</v>
      </c>
      <c r="T2063" s="301">
        <f t="shared" si="32"/>
        <v>14923.5</v>
      </c>
      <c r="U2063" s="303">
        <v>1963</v>
      </c>
    </row>
    <row r="2064" spans="1:21" x14ac:dyDescent="0.25">
      <c r="A2064" s="300">
        <v>824001041</v>
      </c>
      <c r="B2064" s="65" t="s">
        <v>2739</v>
      </c>
      <c r="C2064" s="65" t="s">
        <v>2157</v>
      </c>
      <c r="D2064" s="65" t="s">
        <v>2158</v>
      </c>
      <c r="E2064" s="65" t="s">
        <v>710</v>
      </c>
      <c r="F2064" s="65" t="s">
        <v>521</v>
      </c>
      <c r="G2064" s="65" t="s">
        <v>800</v>
      </c>
      <c r="H2064" s="296">
        <v>2063</v>
      </c>
      <c r="I2064" s="301">
        <v>11885457</v>
      </c>
      <c r="J2064" s="302">
        <v>1608</v>
      </c>
      <c r="K2064" s="301">
        <v>5905618</v>
      </c>
      <c r="L2064" s="302">
        <v>3631</v>
      </c>
      <c r="M2064" s="301">
        <v>11236058</v>
      </c>
      <c r="N2064" s="302">
        <v>3091</v>
      </c>
      <c r="O2064" s="301">
        <v>3433479</v>
      </c>
      <c r="P2064" s="302">
        <v>1393</v>
      </c>
      <c r="Q2064" s="301">
        <v>2036968</v>
      </c>
      <c r="R2064" s="302">
        <v>1244</v>
      </c>
      <c r="S2064" s="301">
        <v>1509628</v>
      </c>
      <c r="T2064" s="301">
        <f t="shared" si="32"/>
        <v>13030</v>
      </c>
      <c r="U2064" s="303">
        <v>1694</v>
      </c>
    </row>
    <row r="2065" spans="1:21" x14ac:dyDescent="0.25">
      <c r="A2065" s="300">
        <v>890308965</v>
      </c>
      <c r="B2065" s="65" t="s">
        <v>2740</v>
      </c>
      <c r="C2065" s="65" t="s">
        <v>547</v>
      </c>
      <c r="D2065" s="65" t="s">
        <v>544</v>
      </c>
      <c r="E2065" s="65" t="s">
        <v>520</v>
      </c>
      <c r="F2065" s="65" t="s">
        <v>521</v>
      </c>
      <c r="G2065" s="65" t="s">
        <v>556</v>
      </c>
      <c r="H2065" s="84">
        <v>2064</v>
      </c>
      <c r="I2065" s="301">
        <v>11884660</v>
      </c>
      <c r="J2065" s="302">
        <v>1901</v>
      </c>
      <c r="K2065" s="301">
        <v>4667833</v>
      </c>
      <c r="L2065" s="302">
        <v>1247</v>
      </c>
      <c r="M2065" s="301">
        <v>37790764</v>
      </c>
      <c r="N2065" s="302">
        <v>2683</v>
      </c>
      <c r="O2065" s="301">
        <v>4101963</v>
      </c>
      <c r="P2065" s="302">
        <v>4774</v>
      </c>
      <c r="Q2065" s="301">
        <v>403702</v>
      </c>
      <c r="R2065" s="302">
        <v>3567</v>
      </c>
      <c r="S2065" s="301">
        <v>353452</v>
      </c>
      <c r="T2065" s="301">
        <f t="shared" si="32"/>
        <v>16236</v>
      </c>
      <c r="U2065" s="303">
        <v>2126</v>
      </c>
    </row>
    <row r="2066" spans="1:21" x14ac:dyDescent="0.25">
      <c r="A2066" s="300">
        <v>860020246</v>
      </c>
      <c r="B2066" s="65" t="s">
        <v>2741</v>
      </c>
      <c r="C2066" s="65" t="s">
        <v>511</v>
      </c>
      <c r="D2066" s="65" t="s">
        <v>511</v>
      </c>
      <c r="E2066" s="65" t="s">
        <v>710</v>
      </c>
      <c r="F2066" s="65" t="s">
        <v>521</v>
      </c>
      <c r="G2066" s="65" t="s">
        <v>605</v>
      </c>
      <c r="H2066" s="296">
        <v>2065</v>
      </c>
      <c r="I2066" s="301">
        <v>11884265</v>
      </c>
      <c r="J2066" s="302">
        <v>2106</v>
      </c>
      <c r="K2066" s="301">
        <v>4019756</v>
      </c>
      <c r="L2066" s="302">
        <v>3492</v>
      </c>
      <c r="M2066" s="301">
        <v>11884322</v>
      </c>
      <c r="N2066" s="302">
        <v>1859</v>
      </c>
      <c r="O2066" s="301">
        <v>6307812</v>
      </c>
      <c r="P2066" s="302">
        <v>1841</v>
      </c>
      <c r="Q2066" s="301">
        <v>1476264</v>
      </c>
      <c r="R2066" s="302">
        <v>3654</v>
      </c>
      <c r="S2066" s="301">
        <v>340455</v>
      </c>
      <c r="T2066" s="301">
        <f t="shared" si="32"/>
        <v>15017</v>
      </c>
      <c r="U2066" s="303">
        <v>1977</v>
      </c>
    </row>
    <row r="2067" spans="1:21" x14ac:dyDescent="0.25">
      <c r="A2067" s="300">
        <v>804004863</v>
      </c>
      <c r="B2067" s="65" t="s">
        <v>2742</v>
      </c>
      <c r="C2067" s="65" t="s">
        <v>732</v>
      </c>
      <c r="D2067" s="65" t="s">
        <v>733</v>
      </c>
      <c r="E2067" s="65" t="s">
        <v>520</v>
      </c>
      <c r="F2067" s="65" t="s">
        <v>521</v>
      </c>
      <c r="G2067" s="65" t="s">
        <v>564</v>
      </c>
      <c r="H2067" s="84">
        <v>2066</v>
      </c>
      <c r="I2067" s="301">
        <v>11878324</v>
      </c>
      <c r="J2067" s="302">
        <v>1744</v>
      </c>
      <c r="K2067" s="301">
        <v>5284139</v>
      </c>
      <c r="L2067" s="302">
        <v>3043</v>
      </c>
      <c r="M2067" s="301">
        <v>13914973</v>
      </c>
      <c r="N2067" s="302">
        <v>2022</v>
      </c>
      <c r="O2067" s="301">
        <v>5734140</v>
      </c>
      <c r="P2067" s="302">
        <v>1527</v>
      </c>
      <c r="Q2067" s="301">
        <v>1831521</v>
      </c>
      <c r="R2067" s="302">
        <v>1623</v>
      </c>
      <c r="S2067" s="301">
        <v>1060731</v>
      </c>
      <c r="T2067" s="301">
        <f t="shared" si="32"/>
        <v>12025</v>
      </c>
      <c r="U2067" s="303">
        <v>1582</v>
      </c>
    </row>
    <row r="2068" spans="1:21" x14ac:dyDescent="0.25">
      <c r="A2068" s="300">
        <v>800119647</v>
      </c>
      <c r="B2068" s="65" t="s">
        <v>2743</v>
      </c>
      <c r="C2068" s="65" t="s">
        <v>732</v>
      </c>
      <c r="D2068" s="65" t="s">
        <v>733</v>
      </c>
      <c r="E2068" s="65" t="s">
        <v>520</v>
      </c>
      <c r="F2068" s="65" t="s">
        <v>521</v>
      </c>
      <c r="G2068" s="65" t="s">
        <v>1479</v>
      </c>
      <c r="H2068" s="296">
        <v>2067</v>
      </c>
      <c r="I2068" s="301">
        <v>11873894</v>
      </c>
      <c r="J2068" s="302">
        <v>1216</v>
      </c>
      <c r="K2068" s="301">
        <v>8607243</v>
      </c>
      <c r="L2068" s="302">
        <v>2114</v>
      </c>
      <c r="M2068" s="301">
        <v>21119229</v>
      </c>
      <c r="N2068" s="302">
        <v>4176</v>
      </c>
      <c r="O2068" s="301">
        <v>2395684</v>
      </c>
      <c r="P2068" s="302">
        <v>2253</v>
      </c>
      <c r="Q2068" s="301">
        <v>1147979</v>
      </c>
      <c r="R2068" s="302">
        <v>1753</v>
      </c>
      <c r="S2068" s="301">
        <v>962132</v>
      </c>
      <c r="T2068" s="301">
        <f t="shared" si="32"/>
        <v>13579</v>
      </c>
      <c r="U2068" s="303">
        <v>1783</v>
      </c>
    </row>
    <row r="2069" spans="1:21" x14ac:dyDescent="0.25">
      <c r="A2069" s="300">
        <v>860041021</v>
      </c>
      <c r="B2069" s="65" t="s">
        <v>2744</v>
      </c>
      <c r="C2069" s="65" t="s">
        <v>511</v>
      </c>
      <c r="D2069" s="65" t="s">
        <v>511</v>
      </c>
      <c r="E2069" s="65" t="s">
        <v>710</v>
      </c>
      <c r="F2069" s="65" t="s">
        <v>521</v>
      </c>
      <c r="G2069" s="65" t="s">
        <v>813</v>
      </c>
      <c r="H2069" s="84">
        <v>2068</v>
      </c>
      <c r="I2069" s="301">
        <v>11868374</v>
      </c>
      <c r="J2069" s="302">
        <v>2065</v>
      </c>
      <c r="K2069" s="301">
        <v>4114250</v>
      </c>
      <c r="L2069" s="302">
        <v>5568</v>
      </c>
      <c r="M2069" s="301">
        <v>6415579</v>
      </c>
      <c r="N2069" s="302">
        <v>2790</v>
      </c>
      <c r="O2069" s="301">
        <v>3895754</v>
      </c>
      <c r="P2069" s="302">
        <v>2954</v>
      </c>
      <c r="Q2069" s="301">
        <v>803775</v>
      </c>
      <c r="R2069" s="302">
        <v>2580</v>
      </c>
      <c r="S2069" s="301">
        <v>563677</v>
      </c>
      <c r="T2069" s="301">
        <f t="shared" si="32"/>
        <v>18025</v>
      </c>
      <c r="U2069" s="303">
        <v>2363</v>
      </c>
    </row>
    <row r="2070" spans="1:21" x14ac:dyDescent="0.25">
      <c r="A2070" s="300">
        <v>800025839</v>
      </c>
      <c r="B2070" s="65" t="s">
        <v>2745</v>
      </c>
      <c r="C2070" s="65" t="s">
        <v>780</v>
      </c>
      <c r="D2070" s="65" t="s">
        <v>781</v>
      </c>
      <c r="E2070" s="65" t="s">
        <v>520</v>
      </c>
      <c r="F2070" s="65" t="s">
        <v>521</v>
      </c>
      <c r="G2070" s="65" t="s">
        <v>564</v>
      </c>
      <c r="H2070" s="296">
        <v>2069</v>
      </c>
      <c r="I2070" s="301">
        <v>11866517</v>
      </c>
      <c r="J2070" s="302">
        <v>1501</v>
      </c>
      <c r="K2070" s="301">
        <v>6468640</v>
      </c>
      <c r="L2070" s="302">
        <v>546</v>
      </c>
      <c r="M2070" s="301">
        <v>87001917</v>
      </c>
      <c r="N2070" s="302">
        <v>1650</v>
      </c>
      <c r="O2070" s="301">
        <v>7179758</v>
      </c>
      <c r="P2070" s="302">
        <v>2996</v>
      </c>
      <c r="Q2070" s="301">
        <v>784712</v>
      </c>
      <c r="R2070" s="302">
        <v>10748</v>
      </c>
      <c r="S2070" s="301">
        <v>42278</v>
      </c>
      <c r="T2070" s="301">
        <f t="shared" si="32"/>
        <v>19510</v>
      </c>
      <c r="U2070" s="303">
        <v>2554</v>
      </c>
    </row>
    <row r="2071" spans="1:21" x14ac:dyDescent="0.25">
      <c r="A2071" s="300">
        <v>860029714</v>
      </c>
      <c r="B2071" s="65" t="s">
        <v>2746</v>
      </c>
      <c r="C2071" s="65" t="s">
        <v>511</v>
      </c>
      <c r="D2071" s="65" t="s">
        <v>511</v>
      </c>
      <c r="E2071" s="65" t="s">
        <v>710</v>
      </c>
      <c r="F2071" s="65" t="s">
        <v>521</v>
      </c>
      <c r="G2071" s="65" t="s">
        <v>668</v>
      </c>
      <c r="H2071" s="84">
        <v>2070</v>
      </c>
      <c r="I2071" s="301">
        <v>11862809</v>
      </c>
      <c r="J2071" s="302">
        <v>976.5</v>
      </c>
      <c r="K2071" s="301">
        <v>11601230</v>
      </c>
      <c r="L2071" s="302">
        <v>4190</v>
      </c>
      <c r="M2071" s="301">
        <v>9458930</v>
      </c>
      <c r="N2071" s="302">
        <v>1290</v>
      </c>
      <c r="O2071" s="301">
        <v>9097486</v>
      </c>
      <c r="P2071" s="302">
        <v>417</v>
      </c>
      <c r="Q2071" s="301">
        <v>8790818</v>
      </c>
      <c r="R2071" s="302">
        <v>326</v>
      </c>
      <c r="S2071" s="301">
        <v>8610794</v>
      </c>
      <c r="T2071" s="301">
        <f t="shared" si="32"/>
        <v>9269.5</v>
      </c>
      <c r="U2071" s="303">
        <v>1234</v>
      </c>
    </row>
    <row r="2072" spans="1:21" x14ac:dyDescent="0.25">
      <c r="A2072" s="300">
        <v>860058706</v>
      </c>
      <c r="B2072" s="65" t="s">
        <v>2747</v>
      </c>
      <c r="C2072" s="65" t="s">
        <v>511</v>
      </c>
      <c r="D2072" s="65" t="s">
        <v>511</v>
      </c>
      <c r="E2072" s="65" t="s">
        <v>520</v>
      </c>
      <c r="F2072" s="65" t="s">
        <v>521</v>
      </c>
      <c r="G2072" s="65" t="s">
        <v>564</v>
      </c>
      <c r="H2072" s="296">
        <v>2071</v>
      </c>
      <c r="I2072" s="301">
        <v>11854470</v>
      </c>
      <c r="J2072" s="302">
        <v>1878.5</v>
      </c>
      <c r="K2072" s="301">
        <v>4766636</v>
      </c>
      <c r="L2072" s="302">
        <v>3125</v>
      </c>
      <c r="M2072" s="301">
        <v>13447780</v>
      </c>
      <c r="N2072" s="302">
        <v>2515</v>
      </c>
      <c r="O2072" s="301">
        <v>4451998</v>
      </c>
      <c r="P2072" s="302">
        <v>1811</v>
      </c>
      <c r="Q2072" s="301">
        <v>1496704</v>
      </c>
      <c r="R2072" s="302">
        <v>2334</v>
      </c>
      <c r="S2072" s="301">
        <v>642132</v>
      </c>
      <c r="T2072" s="301">
        <f t="shared" si="32"/>
        <v>13734.5</v>
      </c>
      <c r="U2072" s="303">
        <v>1805</v>
      </c>
    </row>
    <row r="2073" spans="1:21" x14ac:dyDescent="0.25">
      <c r="A2073" s="300">
        <v>810001350</v>
      </c>
      <c r="B2073" s="65" t="s">
        <v>2748</v>
      </c>
      <c r="C2073" s="65" t="s">
        <v>2749</v>
      </c>
      <c r="D2073" s="65" t="s">
        <v>703</v>
      </c>
      <c r="E2073" s="65" t="s">
        <v>520</v>
      </c>
      <c r="F2073" s="65" t="s">
        <v>736</v>
      </c>
      <c r="G2073" s="65" t="s">
        <v>694</v>
      </c>
      <c r="H2073" s="84">
        <v>2072</v>
      </c>
      <c r="I2073" s="301">
        <v>11851869</v>
      </c>
      <c r="J2073" s="302">
        <v>11385</v>
      </c>
      <c r="K2073" s="301">
        <v>-2375010</v>
      </c>
      <c r="L2073" s="302">
        <v>2677</v>
      </c>
      <c r="M2073" s="301">
        <v>16193385</v>
      </c>
      <c r="N2073" s="302">
        <v>1652</v>
      </c>
      <c r="O2073" s="301">
        <v>7167277</v>
      </c>
      <c r="P2073" s="302">
        <v>1333</v>
      </c>
      <c r="Q2073" s="301">
        <v>2135530</v>
      </c>
      <c r="R2073" s="302">
        <v>2118</v>
      </c>
      <c r="S2073" s="301">
        <v>748238</v>
      </c>
      <c r="T2073" s="301">
        <f t="shared" si="32"/>
        <v>21237</v>
      </c>
      <c r="U2073" s="303">
        <v>2789</v>
      </c>
    </row>
    <row r="2074" spans="1:21" x14ac:dyDescent="0.25">
      <c r="A2074" s="300">
        <v>860074578</v>
      </c>
      <c r="B2074" s="65" t="s">
        <v>2750</v>
      </c>
      <c r="C2074" s="65" t="s">
        <v>511</v>
      </c>
      <c r="D2074" s="65" t="s">
        <v>511</v>
      </c>
      <c r="E2074" s="65" t="s">
        <v>520</v>
      </c>
      <c r="F2074" s="65" t="s">
        <v>521</v>
      </c>
      <c r="G2074" s="65" t="s">
        <v>670</v>
      </c>
      <c r="H2074" s="296">
        <v>2073</v>
      </c>
      <c r="I2074" s="301">
        <v>11836917</v>
      </c>
      <c r="J2074" s="302">
        <v>1730.5</v>
      </c>
      <c r="K2074" s="301">
        <v>5331758</v>
      </c>
      <c r="L2074" s="302">
        <v>1982</v>
      </c>
      <c r="M2074" s="301">
        <v>22945615</v>
      </c>
      <c r="N2074" s="302">
        <v>1102</v>
      </c>
      <c r="O2074" s="301">
        <v>10674324</v>
      </c>
      <c r="P2074" s="302">
        <v>1558</v>
      </c>
      <c r="Q2074" s="301">
        <v>1786938</v>
      </c>
      <c r="R2074" s="302">
        <v>1922</v>
      </c>
      <c r="S2074" s="301">
        <v>851674</v>
      </c>
      <c r="T2074" s="301">
        <f t="shared" si="32"/>
        <v>10367.5</v>
      </c>
      <c r="U2074" s="303">
        <v>1365</v>
      </c>
    </row>
    <row r="2075" spans="1:21" x14ac:dyDescent="0.25">
      <c r="A2075" s="300">
        <v>800082889</v>
      </c>
      <c r="B2075" s="65" t="s">
        <v>2751</v>
      </c>
      <c r="C2075" s="65" t="s">
        <v>511</v>
      </c>
      <c r="D2075" s="65" t="s">
        <v>511</v>
      </c>
      <c r="E2075" s="65" t="s">
        <v>520</v>
      </c>
      <c r="F2075" s="65" t="s">
        <v>521</v>
      </c>
      <c r="G2075" s="65" t="s">
        <v>724</v>
      </c>
      <c r="H2075" s="84">
        <v>2074</v>
      </c>
      <c r="I2075" s="301">
        <v>11836354</v>
      </c>
      <c r="J2075" s="302">
        <v>1172.5</v>
      </c>
      <c r="K2075" s="301">
        <v>9056517</v>
      </c>
      <c r="L2075" s="302">
        <v>2421</v>
      </c>
      <c r="M2075" s="301">
        <v>18205485</v>
      </c>
      <c r="N2075" s="302">
        <v>1955</v>
      </c>
      <c r="O2075" s="301">
        <v>5956789</v>
      </c>
      <c r="P2075" s="302">
        <v>685</v>
      </c>
      <c r="Q2075" s="301">
        <v>4727652</v>
      </c>
      <c r="R2075" s="302">
        <v>813</v>
      </c>
      <c r="S2075" s="301">
        <v>2613167</v>
      </c>
      <c r="T2075" s="301">
        <f t="shared" si="32"/>
        <v>9120.5</v>
      </c>
      <c r="U2075" s="303">
        <v>1210</v>
      </c>
    </row>
    <row r="2076" spans="1:21" x14ac:dyDescent="0.25">
      <c r="A2076" s="300">
        <v>860064048</v>
      </c>
      <c r="B2076" s="65" t="s">
        <v>2752</v>
      </c>
      <c r="C2076" s="65" t="s">
        <v>511</v>
      </c>
      <c r="D2076" s="65" t="s">
        <v>511</v>
      </c>
      <c r="E2076" s="65" t="s">
        <v>710</v>
      </c>
      <c r="F2076" s="65" t="s">
        <v>521</v>
      </c>
      <c r="G2076" s="65" t="s">
        <v>690</v>
      </c>
      <c r="H2076" s="296">
        <v>2075</v>
      </c>
      <c r="I2076" s="301">
        <v>11829628</v>
      </c>
      <c r="J2076" s="302">
        <v>2385.5</v>
      </c>
      <c r="K2076" s="301">
        <v>3313049</v>
      </c>
      <c r="L2076" s="302">
        <v>4165</v>
      </c>
      <c r="M2076" s="301">
        <v>9528133</v>
      </c>
      <c r="N2076" s="302">
        <v>3695</v>
      </c>
      <c r="O2076" s="301">
        <v>2785374</v>
      </c>
      <c r="P2076" s="302">
        <v>3031</v>
      </c>
      <c r="Q2076" s="301">
        <v>771106</v>
      </c>
      <c r="R2076" s="302">
        <v>5909</v>
      </c>
      <c r="S2076" s="301">
        <v>157964</v>
      </c>
      <c r="T2076" s="301">
        <f t="shared" si="32"/>
        <v>21260.5</v>
      </c>
      <c r="U2076" s="303">
        <v>2793</v>
      </c>
    </row>
    <row r="2077" spans="1:21" x14ac:dyDescent="0.25">
      <c r="A2077" s="300">
        <v>817002581</v>
      </c>
      <c r="B2077" s="65" t="s">
        <v>2753</v>
      </c>
      <c r="C2077" s="65" t="s">
        <v>758</v>
      </c>
      <c r="D2077" s="65" t="s">
        <v>714</v>
      </c>
      <c r="E2077" s="65" t="s">
        <v>710</v>
      </c>
      <c r="F2077" s="65" t="s">
        <v>521</v>
      </c>
      <c r="G2077" s="65" t="s">
        <v>690</v>
      </c>
      <c r="H2077" s="84">
        <v>2076</v>
      </c>
      <c r="I2077" s="301">
        <v>11824742</v>
      </c>
      <c r="J2077" s="302">
        <v>1235.5</v>
      </c>
      <c r="K2077" s="301">
        <v>8388781</v>
      </c>
      <c r="L2077" s="302">
        <v>3342</v>
      </c>
      <c r="M2077" s="301">
        <v>12500322</v>
      </c>
      <c r="N2077" s="302">
        <v>2838</v>
      </c>
      <c r="O2077" s="301">
        <v>3808604</v>
      </c>
      <c r="P2077" s="302">
        <v>1216</v>
      </c>
      <c r="Q2077" s="301">
        <v>2365700</v>
      </c>
      <c r="R2077" s="302">
        <v>845</v>
      </c>
      <c r="S2077" s="301">
        <v>2500347</v>
      </c>
      <c r="T2077" s="301">
        <f t="shared" si="32"/>
        <v>11552.5</v>
      </c>
      <c r="U2077" s="303">
        <v>1526</v>
      </c>
    </row>
    <row r="2078" spans="1:21" x14ac:dyDescent="0.25">
      <c r="A2078" s="300">
        <v>813001492</v>
      </c>
      <c r="B2078" s="65" t="s">
        <v>2754</v>
      </c>
      <c r="C2078" s="65" t="s">
        <v>893</v>
      </c>
      <c r="D2078" s="65" t="s">
        <v>894</v>
      </c>
      <c r="E2078" s="65" t="s">
        <v>520</v>
      </c>
      <c r="F2078" s="65" t="s">
        <v>521</v>
      </c>
      <c r="G2078" s="65" t="s">
        <v>1136</v>
      </c>
      <c r="H2078" s="296">
        <v>2077</v>
      </c>
      <c r="I2078" s="301">
        <v>11807321</v>
      </c>
      <c r="J2078" s="302">
        <v>1638</v>
      </c>
      <c r="K2078" s="301">
        <v>5781001</v>
      </c>
      <c r="L2078" s="302">
        <v>2996</v>
      </c>
      <c r="M2078" s="301">
        <v>14166533</v>
      </c>
      <c r="N2078" s="302">
        <v>3053</v>
      </c>
      <c r="O2078" s="301">
        <v>3492914</v>
      </c>
      <c r="P2078" s="302">
        <v>3147</v>
      </c>
      <c r="Q2078" s="301">
        <v>727661</v>
      </c>
      <c r="R2078" s="302">
        <v>5601</v>
      </c>
      <c r="S2078" s="301">
        <v>175263</v>
      </c>
      <c r="T2078" s="301">
        <f t="shared" si="32"/>
        <v>18512</v>
      </c>
      <c r="U2078" s="303">
        <v>2431</v>
      </c>
    </row>
    <row r="2079" spans="1:21" x14ac:dyDescent="0.25">
      <c r="A2079" s="300">
        <v>890403495</v>
      </c>
      <c r="B2079" s="65" t="s">
        <v>2755</v>
      </c>
      <c r="C2079" s="65" t="s">
        <v>620</v>
      </c>
      <c r="D2079" s="65" t="s">
        <v>621</v>
      </c>
      <c r="E2079" s="65" t="s">
        <v>710</v>
      </c>
      <c r="F2079" s="65" t="s">
        <v>521</v>
      </c>
      <c r="G2079" s="65" t="s">
        <v>528</v>
      </c>
      <c r="H2079" s="84">
        <v>2078</v>
      </c>
      <c r="I2079" s="301">
        <v>11803535</v>
      </c>
      <c r="J2079" s="302">
        <v>2633</v>
      </c>
      <c r="K2079" s="301">
        <v>2911258</v>
      </c>
      <c r="L2079" s="302">
        <v>4840</v>
      </c>
      <c r="M2079" s="301">
        <v>7854554</v>
      </c>
      <c r="N2079" s="302">
        <v>3855</v>
      </c>
      <c r="O2079" s="301">
        <v>2655923</v>
      </c>
      <c r="P2079" s="302">
        <v>4726</v>
      </c>
      <c r="Q2079" s="301">
        <v>408989</v>
      </c>
      <c r="R2079" s="302">
        <v>4220</v>
      </c>
      <c r="S2079" s="301">
        <v>273334</v>
      </c>
      <c r="T2079" s="301">
        <f t="shared" si="32"/>
        <v>22352</v>
      </c>
      <c r="U2079" s="303">
        <v>2958</v>
      </c>
    </row>
    <row r="2080" spans="1:21" x14ac:dyDescent="0.25">
      <c r="A2080" s="300">
        <v>890203975</v>
      </c>
      <c r="B2080" s="65" t="s">
        <v>2756</v>
      </c>
      <c r="C2080" s="65" t="s">
        <v>732</v>
      </c>
      <c r="D2080" s="65" t="s">
        <v>733</v>
      </c>
      <c r="E2080" s="65" t="s">
        <v>710</v>
      </c>
      <c r="F2080" s="65" t="s">
        <v>521</v>
      </c>
      <c r="G2080" s="65" t="s">
        <v>841</v>
      </c>
      <c r="H2080" s="296">
        <v>2079</v>
      </c>
      <c r="I2080" s="301">
        <v>11801300</v>
      </c>
      <c r="J2080" s="302">
        <v>1021</v>
      </c>
      <c r="K2080" s="301">
        <v>10935275</v>
      </c>
      <c r="L2080" s="302">
        <v>7075</v>
      </c>
      <c r="M2080" s="301">
        <v>4311095</v>
      </c>
      <c r="N2080" s="302">
        <v>4108</v>
      </c>
      <c r="O2080" s="301">
        <v>2440730</v>
      </c>
      <c r="P2080" s="302">
        <v>3206</v>
      </c>
      <c r="Q2080" s="301">
        <v>709657</v>
      </c>
      <c r="R2080" s="302">
        <v>2077</v>
      </c>
      <c r="S2080" s="301">
        <v>767502</v>
      </c>
      <c r="T2080" s="301">
        <f t="shared" si="32"/>
        <v>19566</v>
      </c>
      <c r="U2080" s="303">
        <v>2563</v>
      </c>
    </row>
    <row r="2081" spans="1:21" x14ac:dyDescent="0.25">
      <c r="A2081" s="300">
        <v>830076079</v>
      </c>
      <c r="B2081" s="65" t="s">
        <v>2757</v>
      </c>
      <c r="C2081" s="65" t="s">
        <v>511</v>
      </c>
      <c r="D2081" s="65" t="s">
        <v>511</v>
      </c>
      <c r="E2081" s="65" t="s">
        <v>710</v>
      </c>
      <c r="F2081" s="65" t="s">
        <v>521</v>
      </c>
      <c r="G2081" s="65" t="s">
        <v>591</v>
      </c>
      <c r="H2081" s="84">
        <v>2080</v>
      </c>
      <c r="I2081" s="301">
        <v>11787365</v>
      </c>
      <c r="J2081" s="302">
        <v>2252</v>
      </c>
      <c r="K2081" s="301">
        <v>3617043</v>
      </c>
      <c r="L2081" s="302">
        <v>4280</v>
      </c>
      <c r="M2081" s="301">
        <v>9168022</v>
      </c>
      <c r="N2081" s="302">
        <v>3257</v>
      </c>
      <c r="O2081" s="301">
        <v>3220645</v>
      </c>
      <c r="P2081" s="302">
        <v>1734</v>
      </c>
      <c r="Q2081" s="301">
        <v>1579246</v>
      </c>
      <c r="R2081" s="302">
        <v>2064</v>
      </c>
      <c r="S2081" s="301">
        <v>771850</v>
      </c>
      <c r="T2081" s="301">
        <f t="shared" si="32"/>
        <v>15667</v>
      </c>
      <c r="U2081" s="303">
        <v>2063</v>
      </c>
    </row>
    <row r="2082" spans="1:21" x14ac:dyDescent="0.25">
      <c r="A2082" s="300">
        <v>890905860</v>
      </c>
      <c r="B2082" s="65" t="s">
        <v>2758</v>
      </c>
      <c r="C2082" s="65" t="s">
        <v>770</v>
      </c>
      <c r="D2082" s="65" t="s">
        <v>506</v>
      </c>
      <c r="E2082" s="65" t="s">
        <v>520</v>
      </c>
      <c r="F2082" s="65" t="s">
        <v>521</v>
      </c>
      <c r="G2082" s="65" t="s">
        <v>525</v>
      </c>
      <c r="H2082" s="296">
        <v>2081</v>
      </c>
      <c r="I2082" s="301">
        <v>11783646</v>
      </c>
      <c r="J2082" s="302">
        <v>1097.5</v>
      </c>
      <c r="K2082" s="301">
        <v>9855727</v>
      </c>
      <c r="L2082" s="302">
        <v>1938</v>
      </c>
      <c r="M2082" s="301">
        <v>23557799</v>
      </c>
      <c r="N2082" s="302">
        <v>1468</v>
      </c>
      <c r="O2082" s="301">
        <v>7979417</v>
      </c>
      <c r="P2082" s="302">
        <v>1703</v>
      </c>
      <c r="Q2082" s="301">
        <v>1608853</v>
      </c>
      <c r="R2082" s="302">
        <v>1765</v>
      </c>
      <c r="S2082" s="301">
        <v>950682</v>
      </c>
      <c r="T2082" s="301">
        <f t="shared" si="32"/>
        <v>10052.5</v>
      </c>
      <c r="U2082" s="303">
        <v>1324</v>
      </c>
    </row>
    <row r="2083" spans="1:21" x14ac:dyDescent="0.25">
      <c r="A2083" s="300">
        <v>860009759</v>
      </c>
      <c r="B2083" s="65" t="s">
        <v>2759</v>
      </c>
      <c r="C2083" s="65" t="s">
        <v>511</v>
      </c>
      <c r="D2083" s="65" t="s">
        <v>511</v>
      </c>
      <c r="E2083" s="65" t="s">
        <v>507</v>
      </c>
      <c r="F2083" s="65" t="s">
        <v>508</v>
      </c>
      <c r="G2083" s="65" t="s">
        <v>813</v>
      </c>
      <c r="H2083" s="84">
        <v>2082</v>
      </c>
      <c r="I2083" s="301">
        <v>11778358</v>
      </c>
      <c r="J2083" s="302">
        <v>1346</v>
      </c>
      <c r="K2083" s="301">
        <v>7538982</v>
      </c>
      <c r="L2083" s="302">
        <v>2474</v>
      </c>
      <c r="M2083" s="301">
        <v>17797066</v>
      </c>
      <c r="N2083" s="302">
        <v>1031</v>
      </c>
      <c r="O2083" s="301">
        <v>11477389</v>
      </c>
      <c r="P2083" s="302">
        <v>3542</v>
      </c>
      <c r="Q2083" s="301">
        <v>617895</v>
      </c>
      <c r="R2083" s="302">
        <v>3893</v>
      </c>
      <c r="S2083" s="301">
        <v>310496</v>
      </c>
      <c r="T2083" s="301">
        <f t="shared" si="32"/>
        <v>14368</v>
      </c>
      <c r="U2083" s="303">
        <v>1889</v>
      </c>
    </row>
    <row r="2084" spans="1:21" x14ac:dyDescent="0.25">
      <c r="A2084" s="300">
        <v>805000830</v>
      </c>
      <c r="B2084" s="65" t="s">
        <v>2760</v>
      </c>
      <c r="C2084" s="65" t="s">
        <v>543</v>
      </c>
      <c r="D2084" s="65" t="s">
        <v>544</v>
      </c>
      <c r="E2084" s="65" t="s">
        <v>520</v>
      </c>
      <c r="F2084" s="65" t="s">
        <v>521</v>
      </c>
      <c r="G2084" s="65" t="s">
        <v>564</v>
      </c>
      <c r="H2084" s="296">
        <v>2083</v>
      </c>
      <c r="I2084" s="301">
        <v>11774524</v>
      </c>
      <c r="J2084" s="302">
        <v>1431.5</v>
      </c>
      <c r="K2084" s="301">
        <v>6912782</v>
      </c>
      <c r="L2084" s="302">
        <v>1196</v>
      </c>
      <c r="M2084" s="301">
        <v>39745196</v>
      </c>
      <c r="N2084" s="302">
        <v>2859</v>
      </c>
      <c r="O2084" s="301">
        <v>3774243</v>
      </c>
      <c r="P2084" s="302">
        <v>1278</v>
      </c>
      <c r="Q2084" s="301">
        <v>2246973</v>
      </c>
      <c r="R2084" s="302">
        <v>1613</v>
      </c>
      <c r="S2084" s="301">
        <v>1068296</v>
      </c>
      <c r="T2084" s="301">
        <f t="shared" si="32"/>
        <v>10460.5</v>
      </c>
      <c r="U2084" s="303">
        <v>1376</v>
      </c>
    </row>
    <row r="2085" spans="1:21" x14ac:dyDescent="0.25">
      <c r="A2085" s="300">
        <v>892200328</v>
      </c>
      <c r="B2085" s="65" t="s">
        <v>2761</v>
      </c>
      <c r="C2085" s="65" t="s">
        <v>585</v>
      </c>
      <c r="D2085" s="65" t="s">
        <v>586</v>
      </c>
      <c r="E2085" s="65" t="s">
        <v>710</v>
      </c>
      <c r="F2085" s="65" t="s">
        <v>521</v>
      </c>
      <c r="G2085" s="65" t="s">
        <v>931</v>
      </c>
      <c r="H2085" s="84">
        <v>2084</v>
      </c>
      <c r="I2085" s="301">
        <v>11762936</v>
      </c>
      <c r="J2085" s="302">
        <v>1996.5</v>
      </c>
      <c r="K2085" s="301">
        <v>4351930</v>
      </c>
      <c r="L2085" s="302">
        <v>3693</v>
      </c>
      <c r="M2085" s="301">
        <v>10998778</v>
      </c>
      <c r="N2085" s="302">
        <v>2459</v>
      </c>
      <c r="O2085" s="301">
        <v>4569347</v>
      </c>
      <c r="P2085" s="302">
        <v>4950</v>
      </c>
      <c r="Q2085" s="301">
        <v>382335</v>
      </c>
      <c r="R2085" s="302">
        <v>3600</v>
      </c>
      <c r="S2085" s="301">
        <v>347923</v>
      </c>
      <c r="T2085" s="301">
        <f t="shared" si="32"/>
        <v>18782.5</v>
      </c>
      <c r="U2085" s="303">
        <v>2464</v>
      </c>
    </row>
    <row r="2086" spans="1:21" x14ac:dyDescent="0.25">
      <c r="A2086" s="300">
        <v>830002560</v>
      </c>
      <c r="B2086" s="65" t="s">
        <v>2762</v>
      </c>
      <c r="C2086" s="65" t="s">
        <v>511</v>
      </c>
      <c r="D2086" s="65" t="s">
        <v>511</v>
      </c>
      <c r="E2086" s="65" t="s">
        <v>520</v>
      </c>
      <c r="F2086" s="65" t="s">
        <v>521</v>
      </c>
      <c r="G2086" s="65" t="s">
        <v>724</v>
      </c>
      <c r="H2086" s="296">
        <v>2085</v>
      </c>
      <c r="I2086" s="301">
        <v>11742688</v>
      </c>
      <c r="J2086" s="302">
        <v>2140.5</v>
      </c>
      <c r="K2086" s="301">
        <v>3928170</v>
      </c>
      <c r="L2086" s="302">
        <v>3352</v>
      </c>
      <c r="M2086" s="301">
        <v>12459817</v>
      </c>
      <c r="N2086" s="302">
        <v>3574</v>
      </c>
      <c r="O2086" s="301">
        <v>2891267</v>
      </c>
      <c r="P2086" s="302">
        <v>2147</v>
      </c>
      <c r="Q2086" s="301">
        <v>1231944</v>
      </c>
      <c r="R2086" s="302">
        <v>2923</v>
      </c>
      <c r="S2086" s="301">
        <v>473580</v>
      </c>
      <c r="T2086" s="301">
        <f t="shared" si="32"/>
        <v>16221.5</v>
      </c>
      <c r="U2086" s="303">
        <v>2127</v>
      </c>
    </row>
    <row r="2087" spans="1:21" x14ac:dyDescent="0.25">
      <c r="A2087" s="300">
        <v>800203984</v>
      </c>
      <c r="B2087" s="65" t="s">
        <v>2763</v>
      </c>
      <c r="C2087" s="65" t="s">
        <v>511</v>
      </c>
      <c r="D2087" s="65" t="s">
        <v>511</v>
      </c>
      <c r="E2087" s="65" t="s">
        <v>520</v>
      </c>
      <c r="F2087" s="65" t="s">
        <v>521</v>
      </c>
      <c r="G2087" s="65" t="s">
        <v>605</v>
      </c>
      <c r="H2087" s="84">
        <v>2086</v>
      </c>
      <c r="I2087" s="301">
        <v>11739291</v>
      </c>
      <c r="J2087" s="302">
        <v>1381</v>
      </c>
      <c r="K2087" s="301">
        <v>7302080</v>
      </c>
      <c r="L2087" s="302">
        <v>2701</v>
      </c>
      <c r="M2087" s="301">
        <v>16038718</v>
      </c>
      <c r="N2087" s="302">
        <v>1542</v>
      </c>
      <c r="O2087" s="301">
        <v>7702633</v>
      </c>
      <c r="P2087" s="302">
        <v>1414</v>
      </c>
      <c r="Q2087" s="301">
        <v>2001198</v>
      </c>
      <c r="R2087" s="302">
        <v>2393</v>
      </c>
      <c r="S2087" s="301">
        <v>627490</v>
      </c>
      <c r="T2087" s="301">
        <f t="shared" si="32"/>
        <v>11517</v>
      </c>
      <c r="U2087" s="303">
        <v>1522</v>
      </c>
    </row>
    <row r="2088" spans="1:21" x14ac:dyDescent="0.25">
      <c r="A2088" s="300">
        <v>800190818</v>
      </c>
      <c r="B2088" s="65" t="s">
        <v>2764</v>
      </c>
      <c r="C2088" s="65" t="s">
        <v>511</v>
      </c>
      <c r="D2088" s="65" t="s">
        <v>511</v>
      </c>
      <c r="E2088" s="65" t="s">
        <v>710</v>
      </c>
      <c r="F2088" s="65" t="s">
        <v>521</v>
      </c>
      <c r="G2088" s="65" t="s">
        <v>980</v>
      </c>
      <c r="H2088" s="296">
        <v>2087</v>
      </c>
      <c r="I2088" s="301">
        <v>11729688</v>
      </c>
      <c r="J2088" s="302">
        <v>1191</v>
      </c>
      <c r="K2088" s="301">
        <v>8889617</v>
      </c>
      <c r="L2088" s="302">
        <v>4049</v>
      </c>
      <c r="M2088" s="301">
        <v>9815514</v>
      </c>
      <c r="N2088" s="302">
        <v>1814</v>
      </c>
      <c r="O2088" s="301">
        <v>6463703</v>
      </c>
      <c r="P2088" s="302">
        <v>792</v>
      </c>
      <c r="Q2088" s="301">
        <v>4031715</v>
      </c>
      <c r="R2088" s="302">
        <v>618</v>
      </c>
      <c r="S2088" s="301">
        <v>3733140</v>
      </c>
      <c r="T2088" s="301">
        <f t="shared" si="32"/>
        <v>10551</v>
      </c>
      <c r="U2088" s="303">
        <v>1387</v>
      </c>
    </row>
    <row r="2089" spans="1:21" x14ac:dyDescent="0.25">
      <c r="A2089" s="300">
        <v>890900160</v>
      </c>
      <c r="B2089" s="65" t="s">
        <v>2765</v>
      </c>
      <c r="C2089" s="65" t="s">
        <v>580</v>
      </c>
      <c r="D2089" s="65" t="s">
        <v>506</v>
      </c>
      <c r="E2089" s="65" t="s">
        <v>520</v>
      </c>
      <c r="F2089" s="65" t="s">
        <v>521</v>
      </c>
      <c r="G2089" s="65" t="s">
        <v>648</v>
      </c>
      <c r="H2089" s="84">
        <v>2088</v>
      </c>
      <c r="I2089" s="301">
        <v>11729502</v>
      </c>
      <c r="J2089" s="302">
        <v>1274.5</v>
      </c>
      <c r="K2089" s="301">
        <v>8051348</v>
      </c>
      <c r="L2089" s="302">
        <v>1846</v>
      </c>
      <c r="M2089" s="301">
        <v>24780709</v>
      </c>
      <c r="N2089" s="302">
        <v>2886</v>
      </c>
      <c r="O2089" s="301">
        <v>3734834</v>
      </c>
      <c r="P2089" s="302">
        <v>2786</v>
      </c>
      <c r="Q2089" s="301">
        <v>867652</v>
      </c>
      <c r="R2089" s="302">
        <v>3159</v>
      </c>
      <c r="S2089" s="301">
        <v>426001</v>
      </c>
      <c r="T2089" s="301">
        <f t="shared" si="32"/>
        <v>14039.5</v>
      </c>
      <c r="U2089" s="303">
        <v>1851</v>
      </c>
    </row>
    <row r="2090" spans="1:21" x14ac:dyDescent="0.25">
      <c r="A2090" s="300">
        <v>890902165</v>
      </c>
      <c r="B2090" s="65" t="s">
        <v>2766</v>
      </c>
      <c r="C2090" s="65" t="s">
        <v>770</v>
      </c>
      <c r="D2090" s="65" t="s">
        <v>506</v>
      </c>
      <c r="E2090" s="65" t="s">
        <v>520</v>
      </c>
      <c r="F2090" s="65" t="s">
        <v>521</v>
      </c>
      <c r="G2090" s="65" t="s">
        <v>605</v>
      </c>
      <c r="H2090" s="296">
        <v>2089</v>
      </c>
      <c r="I2090" s="301">
        <v>11713538</v>
      </c>
      <c r="J2090" s="302">
        <v>1818.5</v>
      </c>
      <c r="K2090" s="301">
        <v>5023509</v>
      </c>
      <c r="L2090" s="302">
        <v>2253</v>
      </c>
      <c r="M2090" s="301">
        <v>19562602</v>
      </c>
      <c r="N2090" s="302">
        <v>2376</v>
      </c>
      <c r="O2090" s="301">
        <v>4722309</v>
      </c>
      <c r="P2090" s="302">
        <v>2215</v>
      </c>
      <c r="Q2090" s="301">
        <v>1176102</v>
      </c>
      <c r="R2090" s="302">
        <v>2617</v>
      </c>
      <c r="S2090" s="301">
        <v>553699</v>
      </c>
      <c r="T2090" s="301">
        <f t="shared" si="32"/>
        <v>13368.5</v>
      </c>
      <c r="U2090" s="303">
        <v>1751</v>
      </c>
    </row>
    <row r="2091" spans="1:21" x14ac:dyDescent="0.25">
      <c r="A2091" s="300">
        <v>800250351</v>
      </c>
      <c r="B2091" s="65" t="s">
        <v>2767</v>
      </c>
      <c r="C2091" s="65" t="s">
        <v>511</v>
      </c>
      <c r="D2091" s="65" t="s">
        <v>511</v>
      </c>
      <c r="E2091" s="65" t="s">
        <v>520</v>
      </c>
      <c r="F2091" s="65" t="s">
        <v>521</v>
      </c>
      <c r="G2091" s="65" t="s">
        <v>556</v>
      </c>
      <c r="H2091" s="84">
        <v>2090</v>
      </c>
      <c r="I2091" s="301">
        <v>11699611</v>
      </c>
      <c r="J2091" s="302">
        <v>1624</v>
      </c>
      <c r="K2091" s="301">
        <v>5828595</v>
      </c>
      <c r="L2091" s="302">
        <v>1227</v>
      </c>
      <c r="M2091" s="301">
        <v>38696000</v>
      </c>
      <c r="N2091" s="302">
        <v>2777</v>
      </c>
      <c r="O2091" s="301">
        <v>3918096</v>
      </c>
      <c r="P2091" s="302">
        <v>2037</v>
      </c>
      <c r="Q2091" s="301">
        <v>1311197</v>
      </c>
      <c r="R2091" s="302">
        <v>2017</v>
      </c>
      <c r="S2091" s="301">
        <v>793514</v>
      </c>
      <c r="T2091" s="301">
        <f t="shared" si="32"/>
        <v>11772</v>
      </c>
      <c r="U2091" s="303">
        <v>1554</v>
      </c>
    </row>
    <row r="2092" spans="1:21" x14ac:dyDescent="0.25">
      <c r="A2092" s="300">
        <v>860067062</v>
      </c>
      <c r="B2092" s="65" t="s">
        <v>2768</v>
      </c>
      <c r="C2092" s="65" t="s">
        <v>511</v>
      </c>
      <c r="D2092" s="65" t="s">
        <v>511</v>
      </c>
      <c r="E2092" s="65" t="s">
        <v>710</v>
      </c>
      <c r="F2092" s="65" t="s">
        <v>521</v>
      </c>
      <c r="G2092" s="65" t="s">
        <v>528</v>
      </c>
      <c r="H2092" s="296">
        <v>2091</v>
      </c>
      <c r="I2092" s="301">
        <v>11698665</v>
      </c>
      <c r="J2092" s="302">
        <v>1820.5</v>
      </c>
      <c r="K2092" s="301">
        <v>5019583</v>
      </c>
      <c r="L2092" s="302">
        <v>3376</v>
      </c>
      <c r="M2092" s="301">
        <v>12365598</v>
      </c>
      <c r="N2092" s="302">
        <v>3231</v>
      </c>
      <c r="O2092" s="301">
        <v>3258748</v>
      </c>
      <c r="P2092" s="302">
        <v>3934</v>
      </c>
      <c r="Q2092" s="301">
        <v>536292</v>
      </c>
      <c r="R2092" s="302">
        <v>5407</v>
      </c>
      <c r="S2092" s="301">
        <v>185332</v>
      </c>
      <c r="T2092" s="301">
        <f t="shared" si="32"/>
        <v>19859.5</v>
      </c>
      <c r="U2092" s="303">
        <v>2600</v>
      </c>
    </row>
    <row r="2093" spans="1:21" x14ac:dyDescent="0.25">
      <c r="A2093" s="300">
        <v>860402185</v>
      </c>
      <c r="B2093" s="65" t="s">
        <v>2769</v>
      </c>
      <c r="C2093" s="65" t="s">
        <v>511</v>
      </c>
      <c r="D2093" s="65" t="s">
        <v>511</v>
      </c>
      <c r="E2093" s="65" t="s">
        <v>710</v>
      </c>
      <c r="F2093" s="65" t="s">
        <v>521</v>
      </c>
      <c r="G2093" s="65" t="s">
        <v>668</v>
      </c>
      <c r="H2093" s="84">
        <v>2092</v>
      </c>
      <c r="I2093" s="301">
        <v>11686303</v>
      </c>
      <c r="J2093" s="302">
        <v>2552</v>
      </c>
      <c r="K2093" s="301">
        <v>2993432</v>
      </c>
      <c r="L2093" s="302">
        <v>3415</v>
      </c>
      <c r="M2093" s="301">
        <v>12191831</v>
      </c>
      <c r="N2093" s="302">
        <v>5474</v>
      </c>
      <c r="O2093" s="301">
        <v>1681676</v>
      </c>
      <c r="P2093" s="302">
        <v>3131</v>
      </c>
      <c r="Q2093" s="301">
        <v>732900</v>
      </c>
      <c r="R2093" s="302">
        <v>5176</v>
      </c>
      <c r="S2093" s="301">
        <v>198978</v>
      </c>
      <c r="T2093" s="301">
        <f t="shared" si="32"/>
        <v>21840</v>
      </c>
      <c r="U2093" s="303">
        <v>2879</v>
      </c>
    </row>
    <row r="2094" spans="1:21" x14ac:dyDescent="0.25">
      <c r="A2094" s="300">
        <v>860052601</v>
      </c>
      <c r="B2094" s="65" t="s">
        <v>2770</v>
      </c>
      <c r="C2094" s="65" t="s">
        <v>511</v>
      </c>
      <c r="D2094" s="65" t="s">
        <v>511</v>
      </c>
      <c r="E2094" s="65" t="s">
        <v>520</v>
      </c>
      <c r="F2094" s="65" t="s">
        <v>521</v>
      </c>
      <c r="G2094" s="65" t="s">
        <v>605</v>
      </c>
      <c r="H2094" s="296">
        <v>2093</v>
      </c>
      <c r="I2094" s="301">
        <v>11677874</v>
      </c>
      <c r="J2094" s="302">
        <v>2209.5</v>
      </c>
      <c r="K2094" s="301">
        <v>3728630</v>
      </c>
      <c r="L2094" s="302">
        <v>2730</v>
      </c>
      <c r="M2094" s="301">
        <v>15790640</v>
      </c>
      <c r="N2094" s="302">
        <v>1775</v>
      </c>
      <c r="O2094" s="301">
        <v>6674983</v>
      </c>
      <c r="P2094" s="302">
        <v>2116</v>
      </c>
      <c r="Q2094" s="301">
        <v>1252606</v>
      </c>
      <c r="R2094" s="302">
        <v>2797</v>
      </c>
      <c r="S2094" s="301">
        <v>504882</v>
      </c>
      <c r="T2094" s="301">
        <f t="shared" si="32"/>
        <v>13720.5</v>
      </c>
      <c r="U2094" s="303">
        <v>1806</v>
      </c>
    </row>
    <row r="2095" spans="1:21" x14ac:dyDescent="0.25">
      <c r="A2095" s="300">
        <v>860038626</v>
      </c>
      <c r="B2095" s="65" t="s">
        <v>2771</v>
      </c>
      <c r="C2095" s="65" t="s">
        <v>511</v>
      </c>
      <c r="D2095" s="65" t="s">
        <v>511</v>
      </c>
      <c r="E2095" s="65" t="s">
        <v>710</v>
      </c>
      <c r="F2095" s="65" t="s">
        <v>521</v>
      </c>
      <c r="G2095" s="65" t="s">
        <v>926</v>
      </c>
      <c r="H2095" s="84">
        <v>2094</v>
      </c>
      <c r="I2095" s="301">
        <v>11669510</v>
      </c>
      <c r="J2095" s="302">
        <v>1014.5</v>
      </c>
      <c r="K2095" s="301">
        <v>11013866</v>
      </c>
      <c r="L2095" s="302">
        <v>4491</v>
      </c>
      <c r="M2095" s="301">
        <v>8697341</v>
      </c>
      <c r="N2095" s="302">
        <v>6176</v>
      </c>
      <c r="O2095" s="301">
        <v>1441850</v>
      </c>
      <c r="P2095" s="302">
        <v>4513</v>
      </c>
      <c r="Q2095" s="301">
        <v>435417</v>
      </c>
      <c r="R2095" s="302">
        <v>2407</v>
      </c>
      <c r="S2095" s="301">
        <v>623000</v>
      </c>
      <c r="T2095" s="301">
        <f t="shared" si="32"/>
        <v>20695.5</v>
      </c>
      <c r="U2095" s="303">
        <v>2718</v>
      </c>
    </row>
    <row r="2096" spans="1:21" x14ac:dyDescent="0.25">
      <c r="A2096" s="300">
        <v>890900372</v>
      </c>
      <c r="B2096" s="65" t="s">
        <v>2772</v>
      </c>
      <c r="C2096" s="65" t="s">
        <v>505</v>
      </c>
      <c r="D2096" s="65" t="s">
        <v>506</v>
      </c>
      <c r="E2096" s="65" t="s">
        <v>520</v>
      </c>
      <c r="F2096" s="65" t="s">
        <v>521</v>
      </c>
      <c r="G2096" s="65" t="s">
        <v>690</v>
      </c>
      <c r="H2096" s="296">
        <v>2095</v>
      </c>
      <c r="I2096" s="301">
        <v>11649008</v>
      </c>
      <c r="J2096" s="302">
        <v>1325</v>
      </c>
      <c r="K2096" s="301">
        <v>7668834</v>
      </c>
      <c r="L2096" s="302">
        <v>2264</v>
      </c>
      <c r="M2096" s="301">
        <v>19463941</v>
      </c>
      <c r="N2096" s="302">
        <v>2160</v>
      </c>
      <c r="O2096" s="301">
        <v>5242632</v>
      </c>
      <c r="P2096" s="302">
        <v>1833</v>
      </c>
      <c r="Q2096" s="301">
        <v>1481501</v>
      </c>
      <c r="R2096" s="302">
        <v>3013</v>
      </c>
      <c r="S2096" s="301">
        <v>456093</v>
      </c>
      <c r="T2096" s="301">
        <f t="shared" si="32"/>
        <v>12690</v>
      </c>
      <c r="U2096" s="303">
        <v>1651</v>
      </c>
    </row>
    <row r="2097" spans="1:21" x14ac:dyDescent="0.25">
      <c r="A2097" s="300">
        <v>804005644</v>
      </c>
      <c r="B2097" s="65" t="s">
        <v>2773</v>
      </c>
      <c r="C2097" s="65" t="s">
        <v>732</v>
      </c>
      <c r="D2097" s="65" t="s">
        <v>733</v>
      </c>
      <c r="E2097" s="65" t="s">
        <v>710</v>
      </c>
      <c r="F2097" s="65" t="s">
        <v>521</v>
      </c>
      <c r="G2097" s="65" t="s">
        <v>635</v>
      </c>
      <c r="H2097" s="84">
        <v>2096</v>
      </c>
      <c r="I2097" s="301">
        <v>11633990</v>
      </c>
      <c r="J2097" s="302">
        <v>1168</v>
      </c>
      <c r="K2097" s="301">
        <v>9104976</v>
      </c>
      <c r="L2097" s="302">
        <v>3401</v>
      </c>
      <c r="M2097" s="301">
        <v>12266056</v>
      </c>
      <c r="N2097" s="302">
        <v>3493</v>
      </c>
      <c r="O2097" s="301">
        <v>2969656</v>
      </c>
      <c r="P2097" s="302">
        <v>2447</v>
      </c>
      <c r="Q2097" s="301">
        <v>1025938</v>
      </c>
      <c r="R2097" s="302">
        <v>4148</v>
      </c>
      <c r="S2097" s="301">
        <v>280465</v>
      </c>
      <c r="T2097" s="301">
        <f t="shared" si="32"/>
        <v>16753</v>
      </c>
      <c r="U2097" s="303">
        <v>2201</v>
      </c>
    </row>
    <row r="2098" spans="1:21" x14ac:dyDescent="0.25">
      <c r="A2098" s="300">
        <v>802012043</v>
      </c>
      <c r="B2098" s="65" t="s">
        <v>2774</v>
      </c>
      <c r="C2098" s="65" t="s">
        <v>511</v>
      </c>
      <c r="D2098" s="65" t="s">
        <v>511</v>
      </c>
      <c r="E2098" s="65" t="s">
        <v>710</v>
      </c>
      <c r="F2098" s="65" t="s">
        <v>521</v>
      </c>
      <c r="G2098" s="65" t="s">
        <v>528</v>
      </c>
      <c r="H2098" s="296">
        <v>2097</v>
      </c>
      <c r="I2098" s="301">
        <v>11627617</v>
      </c>
      <c r="J2098" s="302">
        <v>2573</v>
      </c>
      <c r="K2098" s="301">
        <v>2976162</v>
      </c>
      <c r="L2098" s="302">
        <v>4011</v>
      </c>
      <c r="M2098" s="301">
        <v>9929109</v>
      </c>
      <c r="N2098" s="302">
        <v>1763</v>
      </c>
      <c r="O2098" s="301">
        <v>6739167</v>
      </c>
      <c r="P2098" s="302">
        <v>2226</v>
      </c>
      <c r="Q2098" s="301">
        <v>1165477</v>
      </c>
      <c r="R2098" s="302">
        <v>2089</v>
      </c>
      <c r="S2098" s="301">
        <v>761860</v>
      </c>
      <c r="T2098" s="301">
        <f t="shared" si="32"/>
        <v>14759</v>
      </c>
      <c r="U2098" s="303">
        <v>1940</v>
      </c>
    </row>
    <row r="2099" spans="1:21" x14ac:dyDescent="0.25">
      <c r="A2099" s="300">
        <v>890900342</v>
      </c>
      <c r="B2099" s="65" t="s">
        <v>2775</v>
      </c>
      <c r="C2099" s="65" t="s">
        <v>844</v>
      </c>
      <c r="D2099" s="65" t="s">
        <v>506</v>
      </c>
      <c r="E2099" s="65" t="s">
        <v>710</v>
      </c>
      <c r="F2099" s="65" t="s">
        <v>521</v>
      </c>
      <c r="G2099" s="65" t="s">
        <v>571</v>
      </c>
      <c r="H2099" s="84">
        <v>2098</v>
      </c>
      <c r="I2099" s="301">
        <v>11627167</v>
      </c>
      <c r="J2099" s="302">
        <v>1187</v>
      </c>
      <c r="K2099" s="301">
        <v>8912400</v>
      </c>
      <c r="L2099" s="302">
        <v>4521</v>
      </c>
      <c r="M2099" s="301">
        <v>8629305</v>
      </c>
      <c r="N2099" s="302">
        <v>2938</v>
      </c>
      <c r="O2099" s="301">
        <v>3653138</v>
      </c>
      <c r="P2099" s="302">
        <v>1949</v>
      </c>
      <c r="Q2099" s="301">
        <v>1376501</v>
      </c>
      <c r="R2099" s="302">
        <v>1997</v>
      </c>
      <c r="S2099" s="301">
        <v>807127</v>
      </c>
      <c r="T2099" s="301">
        <f t="shared" si="32"/>
        <v>14690</v>
      </c>
      <c r="U2099" s="303">
        <v>1935</v>
      </c>
    </row>
    <row r="2100" spans="1:21" x14ac:dyDescent="0.25">
      <c r="A2100" s="300">
        <v>800003644</v>
      </c>
      <c r="B2100" s="65" t="s">
        <v>2776</v>
      </c>
      <c r="C2100" s="65" t="s">
        <v>580</v>
      </c>
      <c r="D2100" s="65" t="s">
        <v>506</v>
      </c>
      <c r="E2100" s="65" t="s">
        <v>520</v>
      </c>
      <c r="F2100" s="65" t="s">
        <v>521</v>
      </c>
      <c r="G2100" s="65" t="s">
        <v>564</v>
      </c>
      <c r="H2100" s="296">
        <v>2099</v>
      </c>
      <c r="I2100" s="301">
        <v>11596452</v>
      </c>
      <c r="J2100" s="302">
        <v>4346.5</v>
      </c>
      <c r="K2100" s="301">
        <v>1305555</v>
      </c>
      <c r="L2100" s="302">
        <v>1055</v>
      </c>
      <c r="M2100" s="301">
        <v>44914892</v>
      </c>
      <c r="N2100" s="302">
        <v>2737</v>
      </c>
      <c r="O2100" s="301">
        <v>3992090</v>
      </c>
      <c r="P2100" s="302">
        <v>6546</v>
      </c>
      <c r="Q2100" s="301">
        <v>236218</v>
      </c>
      <c r="R2100" s="302">
        <v>5209</v>
      </c>
      <c r="S2100" s="301">
        <v>196995</v>
      </c>
      <c r="T2100" s="301">
        <f t="shared" si="32"/>
        <v>21992.5</v>
      </c>
      <c r="U2100" s="303">
        <v>2902</v>
      </c>
    </row>
    <row r="2101" spans="1:21" x14ac:dyDescent="0.25">
      <c r="A2101" s="300">
        <v>800157698</v>
      </c>
      <c r="B2101" s="65" t="s">
        <v>2777</v>
      </c>
      <c r="C2101" s="65" t="s">
        <v>511</v>
      </c>
      <c r="D2101" s="65" t="s">
        <v>511</v>
      </c>
      <c r="E2101" s="65" t="s">
        <v>520</v>
      </c>
      <c r="F2101" s="65" t="s">
        <v>521</v>
      </c>
      <c r="G2101" s="65" t="s">
        <v>556</v>
      </c>
      <c r="H2101" s="84">
        <v>2100</v>
      </c>
      <c r="I2101" s="301">
        <v>11585464</v>
      </c>
      <c r="J2101" s="302">
        <v>3158.5</v>
      </c>
      <c r="K2101" s="301">
        <v>2256275</v>
      </c>
      <c r="L2101" s="302">
        <v>2207</v>
      </c>
      <c r="M2101" s="301">
        <v>20128988</v>
      </c>
      <c r="N2101" s="302">
        <v>2442</v>
      </c>
      <c r="O2101" s="301">
        <v>4601393</v>
      </c>
      <c r="P2101" s="302">
        <v>3121</v>
      </c>
      <c r="Q2101" s="301">
        <v>738512</v>
      </c>
      <c r="R2101" s="302">
        <v>2753</v>
      </c>
      <c r="S2101" s="301">
        <v>514062</v>
      </c>
      <c r="T2101" s="301">
        <f t="shared" si="32"/>
        <v>15781.5</v>
      </c>
      <c r="U2101" s="303">
        <v>2082</v>
      </c>
    </row>
    <row r="2102" spans="1:21" x14ac:dyDescent="0.25">
      <c r="A2102" s="300">
        <v>860354473</v>
      </c>
      <c r="B2102" s="65" t="s">
        <v>2778</v>
      </c>
      <c r="C2102" s="65" t="s">
        <v>511</v>
      </c>
      <c r="D2102" s="65" t="s">
        <v>511</v>
      </c>
      <c r="E2102" s="65" t="s">
        <v>710</v>
      </c>
      <c r="F2102" s="65" t="s">
        <v>521</v>
      </c>
      <c r="G2102" s="65" t="s">
        <v>624</v>
      </c>
      <c r="H2102" s="296">
        <v>2101</v>
      </c>
      <c r="I2102" s="301">
        <v>11582455</v>
      </c>
      <c r="J2102" s="302">
        <v>1224</v>
      </c>
      <c r="K2102" s="301">
        <v>8531165</v>
      </c>
      <c r="L2102" s="302">
        <v>3935</v>
      </c>
      <c r="M2102" s="301">
        <v>10200522</v>
      </c>
      <c r="N2102" s="302">
        <v>1148</v>
      </c>
      <c r="O2102" s="301">
        <v>10200500</v>
      </c>
      <c r="P2102" s="302">
        <v>3723</v>
      </c>
      <c r="Q2102" s="301">
        <v>580270</v>
      </c>
      <c r="R2102" s="302">
        <v>1117</v>
      </c>
      <c r="S2102" s="301">
        <v>1709829</v>
      </c>
      <c r="T2102" s="301">
        <f t="shared" si="32"/>
        <v>13248</v>
      </c>
      <c r="U2102" s="303">
        <v>1739</v>
      </c>
    </row>
    <row r="2103" spans="1:21" x14ac:dyDescent="0.25">
      <c r="A2103" s="300">
        <v>890319193</v>
      </c>
      <c r="B2103" s="65" t="s">
        <v>2779</v>
      </c>
      <c r="C2103" s="65" t="s">
        <v>547</v>
      </c>
      <c r="D2103" s="65" t="s">
        <v>544</v>
      </c>
      <c r="E2103" s="65" t="s">
        <v>520</v>
      </c>
      <c r="F2103" s="65" t="s">
        <v>521</v>
      </c>
      <c r="G2103" s="65" t="s">
        <v>1235</v>
      </c>
      <c r="H2103" s="84">
        <v>2102</v>
      </c>
      <c r="I2103" s="301">
        <v>11571956</v>
      </c>
      <c r="J2103" s="302">
        <v>3341.5</v>
      </c>
      <c r="K2103" s="301">
        <v>2060490</v>
      </c>
      <c r="L2103" s="302">
        <v>2490</v>
      </c>
      <c r="M2103" s="301">
        <v>17689887</v>
      </c>
      <c r="N2103" s="302">
        <v>809</v>
      </c>
      <c r="O2103" s="301">
        <v>14713721</v>
      </c>
      <c r="P2103" s="302">
        <v>3551</v>
      </c>
      <c r="Q2103" s="301">
        <v>615544</v>
      </c>
      <c r="R2103" s="302">
        <v>1573</v>
      </c>
      <c r="S2103" s="301">
        <v>1110736</v>
      </c>
      <c r="T2103" s="301">
        <f t="shared" si="32"/>
        <v>13866.5</v>
      </c>
      <c r="U2103" s="303">
        <v>1833</v>
      </c>
    </row>
    <row r="2104" spans="1:21" x14ac:dyDescent="0.25">
      <c r="A2104" s="300">
        <v>805015744</v>
      </c>
      <c r="B2104" s="65" t="s">
        <v>2780</v>
      </c>
      <c r="C2104" s="65" t="s">
        <v>547</v>
      </c>
      <c r="D2104" s="65" t="s">
        <v>544</v>
      </c>
      <c r="E2104" s="65" t="s">
        <v>520</v>
      </c>
      <c r="F2104" s="65" t="s">
        <v>521</v>
      </c>
      <c r="G2104" s="65" t="s">
        <v>694</v>
      </c>
      <c r="H2104" s="296">
        <v>2103</v>
      </c>
      <c r="I2104" s="301">
        <v>11562570</v>
      </c>
      <c r="J2104" s="302">
        <v>2945</v>
      </c>
      <c r="K2104" s="301">
        <v>2501951</v>
      </c>
      <c r="L2104" s="302">
        <v>1530</v>
      </c>
      <c r="M2104" s="301">
        <v>30864728</v>
      </c>
      <c r="N2104" s="302">
        <v>2893</v>
      </c>
      <c r="O2104" s="301">
        <v>3729144</v>
      </c>
      <c r="P2104" s="302">
        <v>7589</v>
      </c>
      <c r="Q2104" s="301">
        <v>177734</v>
      </c>
      <c r="R2104" s="302">
        <v>3642</v>
      </c>
      <c r="S2104" s="301">
        <v>342190</v>
      </c>
      <c r="T2104" s="301">
        <f t="shared" si="32"/>
        <v>20702</v>
      </c>
      <c r="U2104" s="303">
        <v>2723</v>
      </c>
    </row>
    <row r="2105" spans="1:21" x14ac:dyDescent="0.25">
      <c r="A2105" s="300">
        <v>800093056</v>
      </c>
      <c r="B2105" s="65" t="s">
        <v>2781</v>
      </c>
      <c r="C2105" s="65" t="s">
        <v>511</v>
      </c>
      <c r="D2105" s="65" t="s">
        <v>511</v>
      </c>
      <c r="E2105" s="65" t="s">
        <v>520</v>
      </c>
      <c r="F2105" s="65" t="s">
        <v>521</v>
      </c>
      <c r="G2105" s="65" t="s">
        <v>564</v>
      </c>
      <c r="H2105" s="84">
        <v>2104</v>
      </c>
      <c r="I2105" s="301">
        <v>11561752</v>
      </c>
      <c r="J2105" s="302">
        <v>1492.5</v>
      </c>
      <c r="K2105" s="301">
        <v>6544097</v>
      </c>
      <c r="L2105" s="302">
        <v>2301</v>
      </c>
      <c r="M2105" s="301">
        <v>19126068</v>
      </c>
      <c r="N2105" s="302">
        <v>1189</v>
      </c>
      <c r="O2105" s="301">
        <v>9850233</v>
      </c>
      <c r="P2105" s="302">
        <v>1252</v>
      </c>
      <c r="Q2105" s="301">
        <v>2295936</v>
      </c>
      <c r="R2105" s="302">
        <v>1625</v>
      </c>
      <c r="S2105" s="301">
        <v>1057974</v>
      </c>
      <c r="T2105" s="301">
        <f t="shared" si="32"/>
        <v>9963.5</v>
      </c>
      <c r="U2105" s="303">
        <v>1319</v>
      </c>
    </row>
    <row r="2106" spans="1:21" x14ac:dyDescent="0.25">
      <c r="A2106" s="300">
        <v>900038696</v>
      </c>
      <c r="B2106" s="65" t="s">
        <v>2782</v>
      </c>
      <c r="C2106" s="65" t="s">
        <v>770</v>
      </c>
      <c r="D2106" s="65" t="s">
        <v>506</v>
      </c>
      <c r="E2106" s="65" t="s">
        <v>520</v>
      </c>
      <c r="F2106" s="65" t="s">
        <v>521</v>
      </c>
      <c r="G2106" s="65" t="s">
        <v>522</v>
      </c>
      <c r="H2106" s="296">
        <v>2105</v>
      </c>
      <c r="I2106" s="301">
        <v>11558148</v>
      </c>
      <c r="J2106" s="302">
        <v>3002</v>
      </c>
      <c r="K2106" s="301">
        <v>2427894</v>
      </c>
      <c r="L2106" s="302">
        <v>1486</v>
      </c>
      <c r="M2106" s="301">
        <v>31625914</v>
      </c>
      <c r="N2106" s="302">
        <v>3781</v>
      </c>
      <c r="O2106" s="301">
        <v>2715947</v>
      </c>
      <c r="P2106" s="302">
        <v>2254</v>
      </c>
      <c r="Q2106" s="301">
        <v>1147640</v>
      </c>
      <c r="R2106" s="302">
        <v>2492</v>
      </c>
      <c r="S2106" s="301">
        <v>591624</v>
      </c>
      <c r="T2106" s="301">
        <f t="shared" si="32"/>
        <v>15120</v>
      </c>
      <c r="U2106" s="303">
        <v>1999</v>
      </c>
    </row>
    <row r="2107" spans="1:21" x14ac:dyDescent="0.25">
      <c r="A2107" s="300">
        <v>860516889</v>
      </c>
      <c r="B2107" s="65" t="s">
        <v>2783</v>
      </c>
      <c r="C2107" s="65" t="s">
        <v>511</v>
      </c>
      <c r="D2107" s="65" t="s">
        <v>511</v>
      </c>
      <c r="E2107" s="65" t="s">
        <v>520</v>
      </c>
      <c r="F2107" s="65" t="s">
        <v>521</v>
      </c>
      <c r="G2107" s="65" t="s">
        <v>627</v>
      </c>
      <c r="H2107" s="84">
        <v>2106</v>
      </c>
      <c r="I2107" s="301">
        <v>11554063</v>
      </c>
      <c r="J2107" s="302">
        <v>2290.5</v>
      </c>
      <c r="K2107" s="301">
        <v>3532070</v>
      </c>
      <c r="L2107" s="302">
        <v>2981</v>
      </c>
      <c r="M2107" s="301">
        <v>14281510</v>
      </c>
      <c r="N2107" s="302">
        <v>1044</v>
      </c>
      <c r="O2107" s="301">
        <v>11292766</v>
      </c>
      <c r="P2107" s="302">
        <v>3078</v>
      </c>
      <c r="Q2107" s="301">
        <v>754100</v>
      </c>
      <c r="R2107" s="302">
        <v>4424</v>
      </c>
      <c r="S2107" s="301">
        <v>255365</v>
      </c>
      <c r="T2107" s="301">
        <f t="shared" si="32"/>
        <v>15923.5</v>
      </c>
      <c r="U2107" s="303">
        <v>2099</v>
      </c>
    </row>
    <row r="2108" spans="1:21" x14ac:dyDescent="0.25">
      <c r="A2108" s="300">
        <v>800013349</v>
      </c>
      <c r="B2108" s="65" t="s">
        <v>2784</v>
      </c>
      <c r="C2108" s="65" t="s">
        <v>511</v>
      </c>
      <c r="D2108" s="65" t="s">
        <v>511</v>
      </c>
      <c r="E2108" s="65" t="s">
        <v>520</v>
      </c>
      <c r="F2108" s="65" t="s">
        <v>521</v>
      </c>
      <c r="G2108" s="65" t="s">
        <v>687</v>
      </c>
      <c r="H2108" s="296">
        <v>2107</v>
      </c>
      <c r="I2108" s="301">
        <v>11542510</v>
      </c>
      <c r="J2108" s="302">
        <v>1158</v>
      </c>
      <c r="K2108" s="301">
        <v>9192001</v>
      </c>
      <c r="L2108" s="302">
        <v>2671</v>
      </c>
      <c r="M2108" s="301">
        <v>16218767</v>
      </c>
      <c r="N2108" s="302">
        <v>2408</v>
      </c>
      <c r="O2108" s="301">
        <v>4652320</v>
      </c>
      <c r="P2108" s="302">
        <v>1458</v>
      </c>
      <c r="Q2108" s="301">
        <v>1937805</v>
      </c>
      <c r="R2108" s="302">
        <v>1977</v>
      </c>
      <c r="S2108" s="301">
        <v>819136</v>
      </c>
      <c r="T2108" s="301">
        <f t="shared" si="32"/>
        <v>11779</v>
      </c>
      <c r="U2108" s="303">
        <v>1563</v>
      </c>
    </row>
    <row r="2109" spans="1:21" x14ac:dyDescent="0.25">
      <c r="A2109" s="300">
        <v>890929073</v>
      </c>
      <c r="B2109" s="65" t="s">
        <v>2785</v>
      </c>
      <c r="C2109" s="65" t="s">
        <v>505</v>
      </c>
      <c r="D2109" s="65" t="s">
        <v>506</v>
      </c>
      <c r="E2109" s="65" t="s">
        <v>520</v>
      </c>
      <c r="F2109" s="65" t="s">
        <v>521</v>
      </c>
      <c r="G2109" s="65" t="s">
        <v>564</v>
      </c>
      <c r="H2109" s="84">
        <v>2108</v>
      </c>
      <c r="I2109" s="301">
        <v>11539496</v>
      </c>
      <c r="J2109" s="302">
        <v>2100</v>
      </c>
      <c r="K2109" s="301">
        <v>4027754</v>
      </c>
      <c r="L2109" s="302">
        <v>2003</v>
      </c>
      <c r="M2109" s="301">
        <v>22595004</v>
      </c>
      <c r="N2109" s="302">
        <v>2578</v>
      </c>
      <c r="O2109" s="301">
        <v>4300496</v>
      </c>
      <c r="P2109" s="302">
        <v>3049</v>
      </c>
      <c r="Q2109" s="301">
        <v>766329</v>
      </c>
      <c r="R2109" s="302">
        <v>5051</v>
      </c>
      <c r="S2109" s="301">
        <v>207586</v>
      </c>
      <c r="T2109" s="301">
        <f t="shared" si="32"/>
        <v>16889</v>
      </c>
      <c r="U2109" s="303">
        <v>2220</v>
      </c>
    </row>
    <row r="2110" spans="1:21" x14ac:dyDescent="0.25">
      <c r="A2110" s="300">
        <v>800171929</v>
      </c>
      <c r="B2110" s="65" t="s">
        <v>2786</v>
      </c>
      <c r="C2110" s="65" t="s">
        <v>585</v>
      </c>
      <c r="D2110" s="65" t="s">
        <v>586</v>
      </c>
      <c r="E2110" s="65" t="s">
        <v>520</v>
      </c>
      <c r="F2110" s="65" t="s">
        <v>521</v>
      </c>
      <c r="G2110" s="65" t="s">
        <v>690</v>
      </c>
      <c r="H2110" s="296">
        <v>2109</v>
      </c>
      <c r="I2110" s="301">
        <v>11528963</v>
      </c>
      <c r="J2110" s="302">
        <v>1530.5</v>
      </c>
      <c r="K2110" s="301">
        <v>6312476</v>
      </c>
      <c r="L2110" s="302">
        <v>2834</v>
      </c>
      <c r="M2110" s="301">
        <v>15113432</v>
      </c>
      <c r="N2110" s="302">
        <v>2297</v>
      </c>
      <c r="O2110" s="301">
        <v>4904148</v>
      </c>
      <c r="P2110" s="302">
        <v>1687</v>
      </c>
      <c r="Q2110" s="301">
        <v>1623201</v>
      </c>
      <c r="R2110" s="302">
        <v>1734</v>
      </c>
      <c r="S2110" s="301">
        <v>975528</v>
      </c>
      <c r="T2110" s="301">
        <f t="shared" si="32"/>
        <v>12191.5</v>
      </c>
      <c r="U2110" s="303">
        <v>1605</v>
      </c>
    </row>
    <row r="2111" spans="1:21" x14ac:dyDescent="0.25">
      <c r="A2111" s="300">
        <v>806006270</v>
      </c>
      <c r="B2111" s="65" t="s">
        <v>2787</v>
      </c>
      <c r="C2111" s="65" t="s">
        <v>620</v>
      </c>
      <c r="D2111" s="65" t="s">
        <v>621</v>
      </c>
      <c r="E2111" s="65" t="s">
        <v>520</v>
      </c>
      <c r="F2111" s="65" t="s">
        <v>521</v>
      </c>
      <c r="G2111" s="65" t="s">
        <v>525</v>
      </c>
      <c r="H2111" s="84">
        <v>2110</v>
      </c>
      <c r="I2111" s="301">
        <v>11525691</v>
      </c>
      <c r="J2111" s="302">
        <v>2189</v>
      </c>
      <c r="K2111" s="301">
        <v>3791280</v>
      </c>
      <c r="L2111" s="302">
        <v>2150</v>
      </c>
      <c r="M2111" s="301">
        <v>20725894</v>
      </c>
      <c r="N2111" s="302">
        <v>2142</v>
      </c>
      <c r="O2111" s="301">
        <v>5302504</v>
      </c>
      <c r="P2111" s="302">
        <v>2942</v>
      </c>
      <c r="Q2111" s="301">
        <v>806687</v>
      </c>
      <c r="R2111" s="302">
        <v>3314</v>
      </c>
      <c r="S2111" s="301">
        <v>394851</v>
      </c>
      <c r="T2111" s="301">
        <f t="shared" si="32"/>
        <v>14847</v>
      </c>
      <c r="U2111" s="303">
        <v>1956</v>
      </c>
    </row>
    <row r="2112" spans="1:21" x14ac:dyDescent="0.25">
      <c r="A2112" s="300">
        <v>800249678</v>
      </c>
      <c r="B2112" s="65" t="s">
        <v>2788</v>
      </c>
      <c r="C2112" s="65" t="s">
        <v>511</v>
      </c>
      <c r="D2112" s="65" t="s">
        <v>511</v>
      </c>
      <c r="E2112" s="65" t="s">
        <v>710</v>
      </c>
      <c r="F2112" s="65" t="s">
        <v>521</v>
      </c>
      <c r="G2112" s="65" t="s">
        <v>564</v>
      </c>
      <c r="H2112" s="296">
        <v>2111</v>
      </c>
      <c r="I2112" s="301">
        <v>11525414</v>
      </c>
      <c r="J2112" s="302">
        <v>1836</v>
      </c>
      <c r="K2112" s="301">
        <v>4965271</v>
      </c>
      <c r="L2112" s="302">
        <v>4116</v>
      </c>
      <c r="M2112" s="301">
        <v>9658525</v>
      </c>
      <c r="N2112" s="302">
        <v>3525</v>
      </c>
      <c r="O2112" s="301">
        <v>2939073</v>
      </c>
      <c r="P2112" s="302">
        <v>2448</v>
      </c>
      <c r="Q2112" s="301">
        <v>1025791</v>
      </c>
      <c r="R2112" s="302">
        <v>2879</v>
      </c>
      <c r="S2112" s="301">
        <v>483269</v>
      </c>
      <c r="T2112" s="301">
        <f t="shared" si="32"/>
        <v>16915</v>
      </c>
      <c r="U2112" s="303">
        <v>2228</v>
      </c>
    </row>
    <row r="2113" spans="1:21" x14ac:dyDescent="0.25">
      <c r="A2113" s="300">
        <v>811036656</v>
      </c>
      <c r="B2113" s="65" t="s">
        <v>2789</v>
      </c>
      <c r="C2113" s="65" t="s">
        <v>505</v>
      </c>
      <c r="D2113" s="65" t="s">
        <v>506</v>
      </c>
      <c r="E2113" s="65" t="s">
        <v>520</v>
      </c>
      <c r="F2113" s="65" t="s">
        <v>521</v>
      </c>
      <c r="G2113" s="65" t="s">
        <v>509</v>
      </c>
      <c r="H2113" s="84">
        <v>2112</v>
      </c>
      <c r="I2113" s="301">
        <v>11516423</v>
      </c>
      <c r="J2113" s="302">
        <v>3315.5</v>
      </c>
      <c r="K2113" s="301">
        <v>2088358</v>
      </c>
      <c r="L2113" s="302">
        <v>3119</v>
      </c>
      <c r="M2113" s="301">
        <v>13493536</v>
      </c>
      <c r="N2113" s="302">
        <v>880</v>
      </c>
      <c r="O2113" s="301">
        <v>13493536</v>
      </c>
      <c r="P2113" s="302">
        <v>1320</v>
      </c>
      <c r="Q2113" s="301">
        <v>2166978</v>
      </c>
      <c r="R2113" s="302">
        <v>1519</v>
      </c>
      <c r="S2113" s="301">
        <v>1163333</v>
      </c>
      <c r="T2113" s="301">
        <f t="shared" si="32"/>
        <v>12265.5</v>
      </c>
      <c r="U2113" s="303">
        <v>1613</v>
      </c>
    </row>
    <row r="2114" spans="1:21" x14ac:dyDescent="0.25">
      <c r="A2114" s="300">
        <v>860069068</v>
      </c>
      <c r="B2114" s="65" t="s">
        <v>2790</v>
      </c>
      <c r="C2114" s="65" t="s">
        <v>511</v>
      </c>
      <c r="D2114" s="65" t="s">
        <v>511</v>
      </c>
      <c r="E2114" s="65" t="s">
        <v>710</v>
      </c>
      <c r="F2114" s="65" t="s">
        <v>521</v>
      </c>
      <c r="G2114" s="65" t="s">
        <v>605</v>
      </c>
      <c r="H2114" s="296">
        <v>2113</v>
      </c>
      <c r="I2114" s="301">
        <v>11508750</v>
      </c>
      <c r="J2114" s="302">
        <v>1743</v>
      </c>
      <c r="K2114" s="301">
        <v>5289191</v>
      </c>
      <c r="L2114" s="302">
        <v>3337</v>
      </c>
      <c r="M2114" s="301">
        <v>12533653</v>
      </c>
      <c r="N2114" s="302">
        <v>1522</v>
      </c>
      <c r="O2114" s="301">
        <v>7775113</v>
      </c>
      <c r="P2114" s="302">
        <v>2281</v>
      </c>
      <c r="Q2114" s="301">
        <v>1130362</v>
      </c>
      <c r="R2114" s="302">
        <v>5802</v>
      </c>
      <c r="S2114" s="301">
        <v>163773</v>
      </c>
      <c r="T2114" s="301">
        <f t="shared" ref="T2114:T2177" si="33">SUM(H2114+J2114+L2114+N2114+P2114+R2114)</f>
        <v>16798</v>
      </c>
      <c r="U2114" s="303">
        <v>2212</v>
      </c>
    </row>
    <row r="2115" spans="1:21" x14ac:dyDescent="0.25">
      <c r="A2115" s="300">
        <v>830015923</v>
      </c>
      <c r="B2115" s="65" t="s">
        <v>2791</v>
      </c>
      <c r="C2115" s="65" t="s">
        <v>511</v>
      </c>
      <c r="D2115" s="65" t="s">
        <v>511</v>
      </c>
      <c r="E2115" s="65" t="s">
        <v>520</v>
      </c>
      <c r="F2115" s="65" t="s">
        <v>521</v>
      </c>
      <c r="G2115" s="65" t="s">
        <v>564</v>
      </c>
      <c r="H2115" s="84">
        <v>2114</v>
      </c>
      <c r="I2115" s="301">
        <v>11503075</v>
      </c>
      <c r="J2115" s="302">
        <v>2190</v>
      </c>
      <c r="K2115" s="301">
        <v>3790781</v>
      </c>
      <c r="L2115" s="302">
        <v>2025</v>
      </c>
      <c r="M2115" s="301">
        <v>22298444</v>
      </c>
      <c r="N2115" s="302">
        <v>1085</v>
      </c>
      <c r="O2115" s="301">
        <v>10798306</v>
      </c>
      <c r="P2115" s="302">
        <v>683</v>
      </c>
      <c r="Q2115" s="301">
        <v>4751666</v>
      </c>
      <c r="R2115" s="302">
        <v>1410</v>
      </c>
      <c r="S2115" s="301">
        <v>1283837</v>
      </c>
      <c r="T2115" s="301">
        <f t="shared" si="33"/>
        <v>9507</v>
      </c>
      <c r="U2115" s="303">
        <v>1262</v>
      </c>
    </row>
    <row r="2116" spans="1:21" x14ac:dyDescent="0.25">
      <c r="A2116" s="300">
        <v>860402618</v>
      </c>
      <c r="B2116" s="65" t="s">
        <v>2792</v>
      </c>
      <c r="C2116" s="65" t="s">
        <v>511</v>
      </c>
      <c r="D2116" s="65" t="s">
        <v>511</v>
      </c>
      <c r="E2116" s="65" t="s">
        <v>710</v>
      </c>
      <c r="F2116" s="65" t="s">
        <v>521</v>
      </c>
      <c r="G2116" s="65" t="s">
        <v>766</v>
      </c>
      <c r="H2116" s="296">
        <v>2115</v>
      </c>
      <c r="I2116" s="301">
        <v>11500241</v>
      </c>
      <c r="J2116" s="302">
        <v>1403</v>
      </c>
      <c r="K2116" s="301">
        <v>7096868</v>
      </c>
      <c r="L2116" s="302">
        <v>3733</v>
      </c>
      <c r="M2116" s="301">
        <v>10844221</v>
      </c>
      <c r="N2116" s="302">
        <v>2196</v>
      </c>
      <c r="O2116" s="301">
        <v>5145577</v>
      </c>
      <c r="P2116" s="302">
        <v>1312</v>
      </c>
      <c r="Q2116" s="301">
        <v>2180670</v>
      </c>
      <c r="R2116" s="302">
        <v>1961</v>
      </c>
      <c r="S2116" s="301">
        <v>828084</v>
      </c>
      <c r="T2116" s="301">
        <f t="shared" si="33"/>
        <v>12720</v>
      </c>
      <c r="U2116" s="303">
        <v>1659</v>
      </c>
    </row>
    <row r="2117" spans="1:21" x14ac:dyDescent="0.25">
      <c r="A2117" s="300">
        <v>891408635</v>
      </c>
      <c r="B2117" s="65" t="s">
        <v>2793</v>
      </c>
      <c r="C2117" s="65" t="s">
        <v>1561</v>
      </c>
      <c r="D2117" s="65" t="s">
        <v>781</v>
      </c>
      <c r="E2117" s="65" t="s">
        <v>520</v>
      </c>
      <c r="F2117" s="65" t="s">
        <v>521</v>
      </c>
      <c r="G2117" s="65" t="s">
        <v>690</v>
      </c>
      <c r="H2117" s="84">
        <v>2116</v>
      </c>
      <c r="I2117" s="301">
        <v>11482391</v>
      </c>
      <c r="J2117" s="302">
        <v>1228.5</v>
      </c>
      <c r="K2117" s="301">
        <v>8489720</v>
      </c>
      <c r="L2117" s="302">
        <v>2978</v>
      </c>
      <c r="M2117" s="301">
        <v>14284511</v>
      </c>
      <c r="N2117" s="302">
        <v>2890</v>
      </c>
      <c r="O2117" s="301">
        <v>3731022</v>
      </c>
      <c r="P2117" s="302">
        <v>1653</v>
      </c>
      <c r="Q2117" s="301">
        <v>1665916</v>
      </c>
      <c r="R2117" s="302">
        <v>1880</v>
      </c>
      <c r="S2117" s="301">
        <v>875484</v>
      </c>
      <c r="T2117" s="301">
        <f t="shared" si="33"/>
        <v>12745.5</v>
      </c>
      <c r="U2117" s="303">
        <v>1663</v>
      </c>
    </row>
    <row r="2118" spans="1:21" x14ac:dyDescent="0.25">
      <c r="A2118" s="300">
        <v>800198142</v>
      </c>
      <c r="B2118" s="65" t="s">
        <v>2794</v>
      </c>
      <c r="C2118" s="65" t="s">
        <v>511</v>
      </c>
      <c r="D2118" s="65" t="s">
        <v>511</v>
      </c>
      <c r="E2118" s="65" t="s">
        <v>710</v>
      </c>
      <c r="F2118" s="65" t="s">
        <v>521</v>
      </c>
      <c r="G2118" s="65" t="s">
        <v>648</v>
      </c>
      <c r="H2118" s="296">
        <v>2117</v>
      </c>
      <c r="I2118" s="301">
        <v>11477232</v>
      </c>
      <c r="J2118" s="302">
        <v>2988.5</v>
      </c>
      <c r="K2118" s="301">
        <v>2442053</v>
      </c>
      <c r="L2118" s="302">
        <v>3305</v>
      </c>
      <c r="M2118" s="301">
        <v>12670929</v>
      </c>
      <c r="N2118" s="302">
        <v>3763</v>
      </c>
      <c r="O2118" s="301">
        <v>2733949</v>
      </c>
      <c r="P2118" s="302">
        <v>1576</v>
      </c>
      <c r="Q2118" s="301">
        <v>1771937</v>
      </c>
      <c r="R2118" s="302">
        <v>1884</v>
      </c>
      <c r="S2118" s="301">
        <v>873544</v>
      </c>
      <c r="T2118" s="301">
        <f t="shared" si="33"/>
        <v>15633.5</v>
      </c>
      <c r="U2118" s="303">
        <v>2064</v>
      </c>
    </row>
    <row r="2119" spans="1:21" x14ac:dyDescent="0.25">
      <c r="A2119" s="300">
        <v>890305124</v>
      </c>
      <c r="B2119" s="65" t="s">
        <v>2795</v>
      </c>
      <c r="C2119" s="65" t="s">
        <v>547</v>
      </c>
      <c r="D2119" s="65" t="s">
        <v>544</v>
      </c>
      <c r="E2119" s="65" t="s">
        <v>710</v>
      </c>
      <c r="F2119" s="65" t="s">
        <v>521</v>
      </c>
      <c r="G2119" s="65" t="s">
        <v>610</v>
      </c>
      <c r="H2119" s="84">
        <v>2118</v>
      </c>
      <c r="I2119" s="301">
        <v>11474890</v>
      </c>
      <c r="J2119" s="302">
        <v>1324.5</v>
      </c>
      <c r="K2119" s="301">
        <v>7676775</v>
      </c>
      <c r="L2119" s="302">
        <v>4123</v>
      </c>
      <c r="M2119" s="301">
        <v>9641139</v>
      </c>
      <c r="N2119" s="302">
        <v>2971</v>
      </c>
      <c r="O2119" s="301">
        <v>3607692</v>
      </c>
      <c r="P2119" s="302">
        <v>4247</v>
      </c>
      <c r="Q2119" s="301">
        <v>480685</v>
      </c>
      <c r="R2119" s="302">
        <v>4331</v>
      </c>
      <c r="S2119" s="301">
        <v>262387</v>
      </c>
      <c r="T2119" s="301">
        <f t="shared" si="33"/>
        <v>19114.5</v>
      </c>
      <c r="U2119" s="303">
        <v>2513</v>
      </c>
    </row>
    <row r="2120" spans="1:21" x14ac:dyDescent="0.25">
      <c r="A2120" s="300">
        <v>800101333</v>
      </c>
      <c r="B2120" s="65" t="s">
        <v>2796</v>
      </c>
      <c r="C2120" s="65" t="s">
        <v>511</v>
      </c>
      <c r="D2120" s="65" t="s">
        <v>511</v>
      </c>
      <c r="E2120" s="65" t="s">
        <v>520</v>
      </c>
      <c r="F2120" s="65" t="s">
        <v>521</v>
      </c>
      <c r="G2120" s="65" t="s">
        <v>707</v>
      </c>
      <c r="H2120" s="296">
        <v>2119</v>
      </c>
      <c r="I2120" s="301">
        <v>11453549</v>
      </c>
      <c r="J2120" s="302">
        <v>1716.5</v>
      </c>
      <c r="K2120" s="301">
        <v>5402316</v>
      </c>
      <c r="L2120" s="302">
        <v>974</v>
      </c>
      <c r="M2120" s="301">
        <v>49018546</v>
      </c>
      <c r="N2120" s="302">
        <v>1137</v>
      </c>
      <c r="O2120" s="301">
        <v>10338780</v>
      </c>
      <c r="P2120" s="302">
        <v>820</v>
      </c>
      <c r="Q2120" s="301">
        <v>3860918</v>
      </c>
      <c r="R2120" s="302">
        <v>1041</v>
      </c>
      <c r="S2120" s="301">
        <v>1871474</v>
      </c>
      <c r="T2120" s="301">
        <f t="shared" si="33"/>
        <v>7807.5</v>
      </c>
      <c r="U2120" s="303">
        <v>1048</v>
      </c>
    </row>
    <row r="2121" spans="1:21" x14ac:dyDescent="0.25">
      <c r="A2121" s="300">
        <v>891902805</v>
      </c>
      <c r="B2121" s="65" t="s">
        <v>2797</v>
      </c>
      <c r="C2121" s="65" t="s">
        <v>547</v>
      </c>
      <c r="D2121" s="65" t="s">
        <v>544</v>
      </c>
      <c r="E2121" s="65" t="s">
        <v>520</v>
      </c>
      <c r="F2121" s="65" t="s">
        <v>521</v>
      </c>
      <c r="G2121" s="65" t="s">
        <v>556</v>
      </c>
      <c r="H2121" s="84">
        <v>2120</v>
      </c>
      <c r="I2121" s="301">
        <v>11446893</v>
      </c>
      <c r="J2121" s="302">
        <v>1215.5</v>
      </c>
      <c r="K2121" s="301">
        <v>8611372</v>
      </c>
      <c r="L2121" s="302">
        <v>1880</v>
      </c>
      <c r="M2121" s="301">
        <v>24225735</v>
      </c>
      <c r="N2121" s="302">
        <v>3920</v>
      </c>
      <c r="O2121" s="301">
        <v>2606116</v>
      </c>
      <c r="P2121" s="302">
        <v>4800</v>
      </c>
      <c r="Q2121" s="301">
        <v>400652</v>
      </c>
      <c r="R2121" s="302">
        <v>3256</v>
      </c>
      <c r="S2121" s="301">
        <v>406385</v>
      </c>
      <c r="T2121" s="301">
        <f t="shared" si="33"/>
        <v>17191.5</v>
      </c>
      <c r="U2121" s="303">
        <v>2263</v>
      </c>
    </row>
    <row r="2122" spans="1:21" x14ac:dyDescent="0.25">
      <c r="A2122" s="300">
        <v>890923633</v>
      </c>
      <c r="B2122" s="65" t="s">
        <v>2798</v>
      </c>
      <c r="C2122" s="65" t="s">
        <v>505</v>
      </c>
      <c r="D2122" s="65" t="s">
        <v>506</v>
      </c>
      <c r="E2122" s="65" t="s">
        <v>520</v>
      </c>
      <c r="F2122" s="65" t="s">
        <v>736</v>
      </c>
      <c r="G2122" s="65" t="s">
        <v>931</v>
      </c>
      <c r="H2122" s="296">
        <v>2121</v>
      </c>
      <c r="I2122" s="301">
        <v>11444179</v>
      </c>
      <c r="J2122" s="302">
        <v>2056</v>
      </c>
      <c r="K2122" s="301">
        <v>4144989</v>
      </c>
      <c r="L2122" s="302">
        <v>3214</v>
      </c>
      <c r="M2122" s="301">
        <v>13048652</v>
      </c>
      <c r="N2122" s="302">
        <v>981</v>
      </c>
      <c r="O2122" s="301">
        <v>12045488</v>
      </c>
      <c r="P2122" s="302">
        <v>4008</v>
      </c>
      <c r="Q2122" s="301">
        <v>525340</v>
      </c>
      <c r="R2122" s="302">
        <v>6764</v>
      </c>
      <c r="S2122" s="301">
        <v>121529</v>
      </c>
      <c r="T2122" s="301">
        <f t="shared" si="33"/>
        <v>19144</v>
      </c>
      <c r="U2122" s="303">
        <v>2518</v>
      </c>
    </row>
    <row r="2123" spans="1:21" x14ac:dyDescent="0.25">
      <c r="A2123" s="300">
        <v>860033171</v>
      </c>
      <c r="B2123" s="65" t="s">
        <v>2799</v>
      </c>
      <c r="C2123" s="65" t="s">
        <v>511</v>
      </c>
      <c r="D2123" s="65" t="s">
        <v>511</v>
      </c>
      <c r="E2123" s="65" t="s">
        <v>710</v>
      </c>
      <c r="F2123" s="65" t="s">
        <v>521</v>
      </c>
      <c r="G2123" s="65" t="s">
        <v>670</v>
      </c>
      <c r="H2123" s="84">
        <v>2122</v>
      </c>
      <c r="I2123" s="301">
        <v>11443712</v>
      </c>
      <c r="J2123" s="302">
        <v>1063</v>
      </c>
      <c r="K2123" s="301">
        <v>10383547</v>
      </c>
      <c r="L2123" s="302">
        <v>4294</v>
      </c>
      <c r="M2123" s="301">
        <v>9142499</v>
      </c>
      <c r="N2123" s="302">
        <v>3791</v>
      </c>
      <c r="O2123" s="301">
        <v>2705063</v>
      </c>
      <c r="P2123" s="302">
        <v>3807</v>
      </c>
      <c r="Q2123" s="301">
        <v>563140</v>
      </c>
      <c r="R2123" s="302">
        <v>4115</v>
      </c>
      <c r="S2123" s="301">
        <v>284363</v>
      </c>
      <c r="T2123" s="301">
        <f t="shared" si="33"/>
        <v>19192</v>
      </c>
      <c r="U2123" s="303">
        <v>2525</v>
      </c>
    </row>
    <row r="2124" spans="1:21" x14ac:dyDescent="0.25">
      <c r="A2124" s="300">
        <v>860055583</v>
      </c>
      <c r="B2124" s="65" t="s">
        <v>2800</v>
      </c>
      <c r="C2124" s="65" t="s">
        <v>511</v>
      </c>
      <c r="D2124" s="65" t="s">
        <v>511</v>
      </c>
      <c r="E2124" s="65" t="s">
        <v>520</v>
      </c>
      <c r="F2124" s="65" t="s">
        <v>521</v>
      </c>
      <c r="G2124" s="65" t="s">
        <v>528</v>
      </c>
      <c r="H2124" s="296">
        <v>2123</v>
      </c>
      <c r="I2124" s="301">
        <v>11439892</v>
      </c>
      <c r="J2124" s="302">
        <v>1866</v>
      </c>
      <c r="K2124" s="301">
        <v>4832621</v>
      </c>
      <c r="L2124" s="302">
        <v>2722</v>
      </c>
      <c r="M2124" s="301">
        <v>15856396</v>
      </c>
      <c r="N2124" s="302">
        <v>1908</v>
      </c>
      <c r="O2124" s="301">
        <v>6111063</v>
      </c>
      <c r="P2124" s="302">
        <v>2499</v>
      </c>
      <c r="Q2124" s="301">
        <v>1001515</v>
      </c>
      <c r="R2124" s="302">
        <v>3783</v>
      </c>
      <c r="S2124" s="301">
        <v>323252</v>
      </c>
      <c r="T2124" s="301">
        <f t="shared" si="33"/>
        <v>14901</v>
      </c>
      <c r="U2124" s="303">
        <v>1967</v>
      </c>
    </row>
    <row r="2125" spans="1:21" x14ac:dyDescent="0.25">
      <c r="A2125" s="300">
        <v>800092641</v>
      </c>
      <c r="B2125" s="65" t="s">
        <v>2801</v>
      </c>
      <c r="C2125" s="65" t="s">
        <v>511</v>
      </c>
      <c r="D2125" s="65" t="s">
        <v>511</v>
      </c>
      <c r="E2125" s="65" t="s">
        <v>520</v>
      </c>
      <c r="F2125" s="65" t="s">
        <v>521</v>
      </c>
      <c r="G2125" s="65" t="s">
        <v>605</v>
      </c>
      <c r="H2125" s="84">
        <v>2124</v>
      </c>
      <c r="I2125" s="301">
        <v>11435868</v>
      </c>
      <c r="J2125" s="302">
        <v>1823</v>
      </c>
      <c r="K2125" s="301">
        <v>5010522</v>
      </c>
      <c r="L2125" s="302">
        <v>2471</v>
      </c>
      <c r="M2125" s="301">
        <v>17807645</v>
      </c>
      <c r="N2125" s="302">
        <v>1754</v>
      </c>
      <c r="O2125" s="301">
        <v>6754786</v>
      </c>
      <c r="P2125" s="302">
        <v>1103</v>
      </c>
      <c r="Q2125" s="301">
        <v>2693718</v>
      </c>
      <c r="R2125" s="302">
        <v>1328</v>
      </c>
      <c r="S2125" s="301">
        <v>1394225</v>
      </c>
      <c r="T2125" s="301">
        <f t="shared" si="33"/>
        <v>10603</v>
      </c>
      <c r="U2125" s="303">
        <v>1401</v>
      </c>
    </row>
    <row r="2126" spans="1:21" x14ac:dyDescent="0.25">
      <c r="A2126" s="300">
        <v>890937574</v>
      </c>
      <c r="B2126" s="65" t="s">
        <v>2802</v>
      </c>
      <c r="C2126" s="65" t="s">
        <v>505</v>
      </c>
      <c r="D2126" s="65" t="s">
        <v>506</v>
      </c>
      <c r="E2126" s="65" t="s">
        <v>520</v>
      </c>
      <c r="F2126" s="65" t="s">
        <v>521</v>
      </c>
      <c r="G2126" s="65" t="s">
        <v>668</v>
      </c>
      <c r="H2126" s="296">
        <v>2125</v>
      </c>
      <c r="I2126" s="301">
        <v>11431494</v>
      </c>
      <c r="J2126" s="302">
        <v>1451.5</v>
      </c>
      <c r="K2126" s="301">
        <v>6787492</v>
      </c>
      <c r="L2126" s="302">
        <v>1845</v>
      </c>
      <c r="M2126" s="301">
        <v>24873177</v>
      </c>
      <c r="N2126" s="302">
        <v>6437</v>
      </c>
      <c r="O2126" s="301">
        <v>1361251</v>
      </c>
      <c r="P2126" s="302">
        <v>4653</v>
      </c>
      <c r="Q2126" s="301">
        <v>419102</v>
      </c>
      <c r="R2126" s="302">
        <v>5685</v>
      </c>
      <c r="S2126" s="301">
        <v>170872</v>
      </c>
      <c r="T2126" s="301">
        <f t="shared" si="33"/>
        <v>22196.5</v>
      </c>
      <c r="U2126" s="303">
        <v>2936</v>
      </c>
    </row>
    <row r="2127" spans="1:21" x14ac:dyDescent="0.25">
      <c r="A2127" s="300">
        <v>800220285</v>
      </c>
      <c r="B2127" s="65" t="s">
        <v>2803</v>
      </c>
      <c r="C2127" s="65" t="s">
        <v>511</v>
      </c>
      <c r="D2127" s="65" t="s">
        <v>511</v>
      </c>
      <c r="E2127" s="65" t="s">
        <v>710</v>
      </c>
      <c r="F2127" s="65" t="s">
        <v>521</v>
      </c>
      <c r="G2127" s="65" t="s">
        <v>594</v>
      </c>
      <c r="H2127" s="84">
        <v>2126</v>
      </c>
      <c r="I2127" s="301">
        <v>11419238</v>
      </c>
      <c r="J2127" s="302">
        <v>1398.5</v>
      </c>
      <c r="K2127" s="301">
        <v>7132990</v>
      </c>
      <c r="L2127" s="302">
        <v>4842</v>
      </c>
      <c r="M2127" s="301">
        <v>7851675</v>
      </c>
      <c r="N2127" s="302">
        <v>4245</v>
      </c>
      <c r="O2127" s="301">
        <v>2350887</v>
      </c>
      <c r="P2127" s="302">
        <v>2550</v>
      </c>
      <c r="Q2127" s="301">
        <v>974500</v>
      </c>
      <c r="R2127" s="302">
        <v>5062</v>
      </c>
      <c r="S2127" s="301">
        <v>207072</v>
      </c>
      <c r="T2127" s="301">
        <f t="shared" si="33"/>
        <v>20223.5</v>
      </c>
      <c r="U2127" s="303">
        <v>2654</v>
      </c>
    </row>
    <row r="2128" spans="1:21" x14ac:dyDescent="0.25">
      <c r="A2128" s="300">
        <v>830010151</v>
      </c>
      <c r="B2128" s="65" t="s">
        <v>2804</v>
      </c>
      <c r="C2128" s="65" t="s">
        <v>511</v>
      </c>
      <c r="D2128" s="65" t="s">
        <v>511</v>
      </c>
      <c r="E2128" s="65" t="s">
        <v>520</v>
      </c>
      <c r="F2128" s="65" t="s">
        <v>521</v>
      </c>
      <c r="G2128" s="65" t="s">
        <v>1106</v>
      </c>
      <c r="H2128" s="296">
        <v>2127</v>
      </c>
      <c r="I2128" s="301">
        <v>11416518</v>
      </c>
      <c r="J2128" s="302">
        <v>1647</v>
      </c>
      <c r="K2128" s="301">
        <v>5750543</v>
      </c>
      <c r="L2128" s="302">
        <v>1422</v>
      </c>
      <c r="M2128" s="301">
        <v>33345934</v>
      </c>
      <c r="N2128" s="302">
        <v>2154</v>
      </c>
      <c r="O2128" s="301">
        <v>5259448</v>
      </c>
      <c r="P2128" s="302">
        <v>2120</v>
      </c>
      <c r="Q2128" s="301">
        <v>1251190</v>
      </c>
      <c r="R2128" s="302">
        <v>1600</v>
      </c>
      <c r="S2128" s="301">
        <v>1082046</v>
      </c>
      <c r="T2128" s="301">
        <f t="shared" si="33"/>
        <v>11070</v>
      </c>
      <c r="U2128" s="303">
        <v>1461</v>
      </c>
    </row>
    <row r="2129" spans="1:21" x14ac:dyDescent="0.25">
      <c r="A2129" s="300">
        <v>804005914</v>
      </c>
      <c r="B2129" s="65" t="s">
        <v>2805</v>
      </c>
      <c r="C2129" s="65" t="s">
        <v>732</v>
      </c>
      <c r="D2129" s="65" t="s">
        <v>733</v>
      </c>
      <c r="E2129" s="65" t="s">
        <v>520</v>
      </c>
      <c r="F2129" s="65" t="s">
        <v>521</v>
      </c>
      <c r="G2129" s="65" t="s">
        <v>528</v>
      </c>
      <c r="H2129" s="84">
        <v>2128</v>
      </c>
      <c r="I2129" s="301">
        <v>11394058</v>
      </c>
      <c r="J2129" s="302">
        <v>2747</v>
      </c>
      <c r="K2129" s="301">
        <v>2755554</v>
      </c>
      <c r="L2129" s="302">
        <v>2119</v>
      </c>
      <c r="M2129" s="301">
        <v>21087550</v>
      </c>
      <c r="N2129" s="302">
        <v>2887</v>
      </c>
      <c r="O2129" s="301">
        <v>3734744</v>
      </c>
      <c r="P2129" s="302">
        <v>2757</v>
      </c>
      <c r="Q2129" s="301">
        <v>878152</v>
      </c>
      <c r="R2129" s="302">
        <v>2493</v>
      </c>
      <c r="S2129" s="301">
        <v>591418</v>
      </c>
      <c r="T2129" s="301">
        <f t="shared" si="33"/>
        <v>15131</v>
      </c>
      <c r="U2129" s="303">
        <v>2005</v>
      </c>
    </row>
    <row r="2130" spans="1:21" x14ac:dyDescent="0.25">
      <c r="A2130" s="300">
        <v>800131721</v>
      </c>
      <c r="B2130" s="65" t="s">
        <v>2806</v>
      </c>
      <c r="C2130" s="65" t="s">
        <v>511</v>
      </c>
      <c r="D2130" s="65" t="s">
        <v>511</v>
      </c>
      <c r="E2130" s="65" t="s">
        <v>710</v>
      </c>
      <c r="F2130" s="65" t="s">
        <v>521</v>
      </c>
      <c r="G2130" s="65" t="s">
        <v>564</v>
      </c>
      <c r="H2130" s="296">
        <v>2129</v>
      </c>
      <c r="I2130" s="301">
        <v>11393532</v>
      </c>
      <c r="J2130" s="302">
        <v>2029</v>
      </c>
      <c r="K2130" s="301">
        <v>4235625</v>
      </c>
      <c r="L2130" s="302">
        <v>3856</v>
      </c>
      <c r="M2130" s="301">
        <v>10438034</v>
      </c>
      <c r="N2130" s="302">
        <v>4897</v>
      </c>
      <c r="O2130" s="301">
        <v>1963449</v>
      </c>
      <c r="P2130" s="302">
        <v>2796</v>
      </c>
      <c r="Q2130" s="301">
        <v>863111</v>
      </c>
      <c r="R2130" s="302">
        <v>1816</v>
      </c>
      <c r="S2130" s="301">
        <v>912889</v>
      </c>
      <c r="T2130" s="301">
        <f t="shared" si="33"/>
        <v>17523</v>
      </c>
      <c r="U2130" s="303">
        <v>2307</v>
      </c>
    </row>
    <row r="2131" spans="1:21" x14ac:dyDescent="0.25">
      <c r="A2131" s="300">
        <v>860533081</v>
      </c>
      <c r="B2131" s="65" t="s">
        <v>2807</v>
      </c>
      <c r="C2131" s="65" t="s">
        <v>511</v>
      </c>
      <c r="D2131" s="65" t="s">
        <v>511</v>
      </c>
      <c r="E2131" s="65" t="s">
        <v>520</v>
      </c>
      <c r="F2131" s="65" t="s">
        <v>521</v>
      </c>
      <c r="G2131" s="65" t="s">
        <v>813</v>
      </c>
      <c r="H2131" s="84">
        <v>2130</v>
      </c>
      <c r="I2131" s="301">
        <v>11392774</v>
      </c>
      <c r="J2131" s="302">
        <v>2211</v>
      </c>
      <c r="K2131" s="301">
        <v>3725591</v>
      </c>
      <c r="L2131" s="302">
        <v>2667</v>
      </c>
      <c r="M2131" s="301">
        <v>16265532</v>
      </c>
      <c r="N2131" s="302">
        <v>2696</v>
      </c>
      <c r="O2131" s="301">
        <v>4072700</v>
      </c>
      <c r="P2131" s="302">
        <v>2723</v>
      </c>
      <c r="Q2131" s="301">
        <v>891733</v>
      </c>
      <c r="R2131" s="302">
        <v>3366</v>
      </c>
      <c r="S2131" s="301">
        <v>384047</v>
      </c>
      <c r="T2131" s="301">
        <f t="shared" si="33"/>
        <v>15793</v>
      </c>
      <c r="U2131" s="303">
        <v>2087</v>
      </c>
    </row>
    <row r="2132" spans="1:21" x14ac:dyDescent="0.25">
      <c r="A2132" s="300">
        <v>860450574</v>
      </c>
      <c r="B2132" s="65" t="s">
        <v>2808</v>
      </c>
      <c r="C2132" s="65" t="s">
        <v>2144</v>
      </c>
      <c r="D2132" s="65" t="s">
        <v>511</v>
      </c>
      <c r="E2132" s="65" t="s">
        <v>520</v>
      </c>
      <c r="F2132" s="65" t="s">
        <v>521</v>
      </c>
      <c r="G2132" s="65" t="s">
        <v>605</v>
      </c>
      <c r="H2132" s="296">
        <v>2131</v>
      </c>
      <c r="I2132" s="301">
        <v>11392677</v>
      </c>
      <c r="J2132" s="302">
        <v>2537.5</v>
      </c>
      <c r="K2132" s="301">
        <v>3016612</v>
      </c>
      <c r="L2132" s="302">
        <v>2433</v>
      </c>
      <c r="M2132" s="301">
        <v>18083881</v>
      </c>
      <c r="N2132" s="302">
        <v>1620</v>
      </c>
      <c r="O2132" s="301">
        <v>7310419</v>
      </c>
      <c r="P2132" s="302">
        <v>1584</v>
      </c>
      <c r="Q2132" s="301">
        <v>1761779</v>
      </c>
      <c r="R2132" s="302">
        <v>2825</v>
      </c>
      <c r="S2132" s="301">
        <v>498908</v>
      </c>
      <c r="T2132" s="301">
        <f t="shared" si="33"/>
        <v>13130.5</v>
      </c>
      <c r="U2132" s="303">
        <v>1720</v>
      </c>
    </row>
    <row r="2133" spans="1:21" x14ac:dyDescent="0.25">
      <c r="A2133" s="300">
        <v>830031117</v>
      </c>
      <c r="B2133" s="65" t="s">
        <v>2809</v>
      </c>
      <c r="C2133" s="65" t="s">
        <v>511</v>
      </c>
      <c r="D2133" s="65" t="s">
        <v>511</v>
      </c>
      <c r="E2133" s="65" t="s">
        <v>520</v>
      </c>
      <c r="F2133" s="65" t="s">
        <v>521</v>
      </c>
      <c r="G2133" s="65" t="s">
        <v>1235</v>
      </c>
      <c r="H2133" s="84">
        <v>2132</v>
      </c>
      <c r="I2133" s="301">
        <v>11351190</v>
      </c>
      <c r="J2133" s="302">
        <v>1537</v>
      </c>
      <c r="K2133" s="301">
        <v>6298002</v>
      </c>
      <c r="L2133" s="302">
        <v>2005</v>
      </c>
      <c r="M2133" s="301">
        <v>22578962</v>
      </c>
      <c r="N2133" s="302">
        <v>1077</v>
      </c>
      <c r="O2133" s="301">
        <v>10842877</v>
      </c>
      <c r="P2133" s="302">
        <v>832</v>
      </c>
      <c r="Q2133" s="301">
        <v>3765577</v>
      </c>
      <c r="R2133" s="302">
        <v>1166</v>
      </c>
      <c r="S2133" s="301">
        <v>1619294</v>
      </c>
      <c r="T2133" s="301">
        <f t="shared" si="33"/>
        <v>8749</v>
      </c>
      <c r="U2133" s="303">
        <v>1169</v>
      </c>
    </row>
    <row r="2134" spans="1:21" x14ac:dyDescent="0.25">
      <c r="A2134" s="300">
        <v>800243424</v>
      </c>
      <c r="B2134" s="65" t="s">
        <v>2810</v>
      </c>
      <c r="C2134" s="65" t="s">
        <v>770</v>
      </c>
      <c r="D2134" s="65" t="s">
        <v>506</v>
      </c>
      <c r="E2134" s="65" t="s">
        <v>710</v>
      </c>
      <c r="F2134" s="65" t="s">
        <v>521</v>
      </c>
      <c r="G2134" s="65" t="s">
        <v>571</v>
      </c>
      <c r="H2134" s="296">
        <v>2133</v>
      </c>
      <c r="I2134" s="301">
        <v>11309846</v>
      </c>
      <c r="J2134" s="302">
        <v>1759.5</v>
      </c>
      <c r="K2134" s="301">
        <v>5211721</v>
      </c>
      <c r="L2134" s="302">
        <v>4716</v>
      </c>
      <c r="M2134" s="301">
        <v>8157406</v>
      </c>
      <c r="N2134" s="302">
        <v>2903</v>
      </c>
      <c r="O2134" s="301">
        <v>3716368</v>
      </c>
      <c r="P2134" s="302">
        <v>3128</v>
      </c>
      <c r="Q2134" s="301">
        <v>733922</v>
      </c>
      <c r="R2134" s="302">
        <v>5636</v>
      </c>
      <c r="S2134" s="301">
        <v>173167</v>
      </c>
      <c r="T2134" s="301">
        <f t="shared" si="33"/>
        <v>20275.5</v>
      </c>
      <c r="U2134" s="303">
        <v>2660</v>
      </c>
    </row>
    <row r="2135" spans="1:21" x14ac:dyDescent="0.25">
      <c r="A2135" s="300">
        <v>800211152</v>
      </c>
      <c r="B2135" s="65" t="s">
        <v>2811</v>
      </c>
      <c r="C2135" s="65" t="s">
        <v>511</v>
      </c>
      <c r="D2135" s="65" t="s">
        <v>511</v>
      </c>
      <c r="E2135" s="65" t="s">
        <v>520</v>
      </c>
      <c r="F2135" s="65" t="s">
        <v>521</v>
      </c>
      <c r="G2135" s="65" t="s">
        <v>707</v>
      </c>
      <c r="H2135" s="84">
        <v>2134</v>
      </c>
      <c r="I2135" s="301">
        <v>11309203</v>
      </c>
      <c r="J2135" s="302">
        <v>3501.5</v>
      </c>
      <c r="K2135" s="301">
        <v>1909206</v>
      </c>
      <c r="L2135" s="302">
        <v>2712</v>
      </c>
      <c r="M2135" s="301">
        <v>15932617</v>
      </c>
      <c r="N2135" s="302">
        <v>2426</v>
      </c>
      <c r="O2135" s="301">
        <v>4628621</v>
      </c>
      <c r="P2135" s="302">
        <v>817</v>
      </c>
      <c r="Q2135" s="301">
        <v>3883766</v>
      </c>
      <c r="R2135" s="302">
        <v>672</v>
      </c>
      <c r="S2135" s="301">
        <v>3398799</v>
      </c>
      <c r="T2135" s="301">
        <f t="shared" si="33"/>
        <v>12262.5</v>
      </c>
      <c r="U2135" s="303">
        <v>1614</v>
      </c>
    </row>
    <row r="2136" spans="1:21" x14ac:dyDescent="0.25">
      <c r="A2136" s="300">
        <v>860532313</v>
      </c>
      <c r="B2136" s="65" t="s">
        <v>2812</v>
      </c>
      <c r="C2136" s="65" t="s">
        <v>1835</v>
      </c>
      <c r="D2136" s="65" t="s">
        <v>552</v>
      </c>
      <c r="E2136" s="65" t="s">
        <v>520</v>
      </c>
      <c r="F2136" s="65" t="s">
        <v>521</v>
      </c>
      <c r="G2136" s="65" t="s">
        <v>648</v>
      </c>
      <c r="H2136" s="296">
        <v>2135</v>
      </c>
      <c r="I2136" s="301">
        <v>11306507</v>
      </c>
      <c r="J2136" s="302">
        <v>2556.5</v>
      </c>
      <c r="K2136" s="301">
        <v>2990959</v>
      </c>
      <c r="L2136" s="302">
        <v>2851</v>
      </c>
      <c r="M2136" s="301">
        <v>14997955</v>
      </c>
      <c r="N2136" s="302">
        <v>5058</v>
      </c>
      <c r="O2136" s="301">
        <v>1883318</v>
      </c>
      <c r="P2136" s="302">
        <v>4367</v>
      </c>
      <c r="Q2136" s="301">
        <v>460723</v>
      </c>
      <c r="R2136" s="302">
        <v>3427</v>
      </c>
      <c r="S2136" s="301">
        <v>375382</v>
      </c>
      <c r="T2136" s="301">
        <f t="shared" si="33"/>
        <v>20394.5</v>
      </c>
      <c r="U2136" s="303">
        <v>2681</v>
      </c>
    </row>
    <row r="2137" spans="1:21" x14ac:dyDescent="0.25">
      <c r="A2137" s="300">
        <v>890300918</v>
      </c>
      <c r="B2137" s="65" t="s">
        <v>2813</v>
      </c>
      <c r="C2137" s="65" t="s">
        <v>547</v>
      </c>
      <c r="D2137" s="65" t="s">
        <v>544</v>
      </c>
      <c r="E2137" s="65" t="s">
        <v>520</v>
      </c>
      <c r="F2137" s="65" t="s">
        <v>521</v>
      </c>
      <c r="G2137" s="65" t="s">
        <v>648</v>
      </c>
      <c r="H2137" s="84">
        <v>2136</v>
      </c>
      <c r="I2137" s="301">
        <v>11273835</v>
      </c>
      <c r="J2137" s="302">
        <v>1636</v>
      </c>
      <c r="K2137" s="301">
        <v>5786788</v>
      </c>
      <c r="L2137" s="302">
        <v>3207</v>
      </c>
      <c r="M2137" s="301">
        <v>13080603</v>
      </c>
      <c r="N2137" s="302">
        <v>2308</v>
      </c>
      <c r="O2137" s="301">
        <v>4886319</v>
      </c>
      <c r="P2137" s="302">
        <v>1985</v>
      </c>
      <c r="Q2137" s="301">
        <v>1352797</v>
      </c>
      <c r="R2137" s="302">
        <v>1848</v>
      </c>
      <c r="S2137" s="301">
        <v>895624</v>
      </c>
      <c r="T2137" s="301">
        <f t="shared" si="33"/>
        <v>13120</v>
      </c>
      <c r="U2137" s="303">
        <v>1721</v>
      </c>
    </row>
    <row r="2138" spans="1:21" x14ac:dyDescent="0.25">
      <c r="A2138" s="300">
        <v>810000882</v>
      </c>
      <c r="B2138" s="65" t="s">
        <v>2814</v>
      </c>
      <c r="C2138" s="65" t="s">
        <v>702</v>
      </c>
      <c r="D2138" s="65" t="s">
        <v>703</v>
      </c>
      <c r="E2138" s="65" t="s">
        <v>520</v>
      </c>
      <c r="F2138" s="65" t="s">
        <v>521</v>
      </c>
      <c r="G2138" s="65" t="s">
        <v>556</v>
      </c>
      <c r="H2138" s="296">
        <v>2137</v>
      </c>
      <c r="I2138" s="301">
        <v>11262468</v>
      </c>
      <c r="J2138" s="302">
        <v>2125.5</v>
      </c>
      <c r="K2138" s="301">
        <v>3976878</v>
      </c>
      <c r="L2138" s="302">
        <v>1349</v>
      </c>
      <c r="M2138" s="301">
        <v>34875205</v>
      </c>
      <c r="N2138" s="302">
        <v>3207</v>
      </c>
      <c r="O2138" s="301">
        <v>3294775</v>
      </c>
      <c r="P2138" s="302">
        <v>2957</v>
      </c>
      <c r="Q2138" s="301">
        <v>802698</v>
      </c>
      <c r="R2138" s="302">
        <v>3304</v>
      </c>
      <c r="S2138" s="301">
        <v>397825</v>
      </c>
      <c r="T2138" s="301">
        <f t="shared" si="33"/>
        <v>15079.5</v>
      </c>
      <c r="U2138" s="303">
        <v>1997</v>
      </c>
    </row>
    <row r="2139" spans="1:21" x14ac:dyDescent="0.25">
      <c r="A2139" s="300">
        <v>811018335</v>
      </c>
      <c r="B2139" s="65" t="s">
        <v>2815</v>
      </c>
      <c r="C2139" s="65" t="s">
        <v>505</v>
      </c>
      <c r="D2139" s="65" t="s">
        <v>506</v>
      </c>
      <c r="E2139" s="65" t="s">
        <v>520</v>
      </c>
      <c r="F2139" s="65" t="s">
        <v>521</v>
      </c>
      <c r="G2139" s="65" t="s">
        <v>594</v>
      </c>
      <c r="H2139" s="84">
        <v>2138</v>
      </c>
      <c r="I2139" s="301">
        <v>11259879</v>
      </c>
      <c r="J2139" s="302">
        <v>1291.5</v>
      </c>
      <c r="K2139" s="301">
        <v>7931315</v>
      </c>
      <c r="L2139" s="302">
        <v>1843</v>
      </c>
      <c r="M2139" s="301">
        <v>24911132</v>
      </c>
      <c r="N2139" s="302">
        <v>1971</v>
      </c>
      <c r="O2139" s="301">
        <v>5911671</v>
      </c>
      <c r="P2139" s="302">
        <v>737</v>
      </c>
      <c r="Q2139" s="301">
        <v>4372575</v>
      </c>
      <c r="R2139" s="302">
        <v>2818</v>
      </c>
      <c r="S2139" s="301">
        <v>500312</v>
      </c>
      <c r="T2139" s="301">
        <f t="shared" si="33"/>
        <v>10798.5</v>
      </c>
      <c r="U2139" s="303">
        <v>1425</v>
      </c>
    </row>
    <row r="2140" spans="1:21" x14ac:dyDescent="0.25">
      <c r="A2140" s="300">
        <v>830053847</v>
      </c>
      <c r="B2140" s="65" t="s">
        <v>2816</v>
      </c>
      <c r="C2140" s="65" t="s">
        <v>511</v>
      </c>
      <c r="D2140" s="65" t="s">
        <v>511</v>
      </c>
      <c r="E2140" s="65" t="s">
        <v>520</v>
      </c>
      <c r="F2140" s="65" t="s">
        <v>521</v>
      </c>
      <c r="G2140" s="65" t="s">
        <v>724</v>
      </c>
      <c r="H2140" s="296">
        <v>2139</v>
      </c>
      <c r="I2140" s="301">
        <v>11250733</v>
      </c>
      <c r="J2140" s="302">
        <v>1754.5</v>
      </c>
      <c r="K2140" s="301">
        <v>5238647</v>
      </c>
      <c r="L2140" s="302">
        <v>2657</v>
      </c>
      <c r="M2140" s="301">
        <v>16368772</v>
      </c>
      <c r="N2140" s="302">
        <v>7708</v>
      </c>
      <c r="O2140" s="301">
        <v>1027077</v>
      </c>
      <c r="P2140" s="302">
        <v>3339</v>
      </c>
      <c r="Q2140" s="301">
        <v>673213</v>
      </c>
      <c r="R2140" s="302">
        <v>1051</v>
      </c>
      <c r="S2140" s="301">
        <v>1848617</v>
      </c>
      <c r="T2140" s="301">
        <f t="shared" si="33"/>
        <v>18648.5</v>
      </c>
      <c r="U2140" s="303">
        <v>2452</v>
      </c>
    </row>
    <row r="2141" spans="1:21" x14ac:dyDescent="0.25">
      <c r="A2141" s="300">
        <v>860518526</v>
      </c>
      <c r="B2141" s="65" t="s">
        <v>2817</v>
      </c>
      <c r="C2141" s="65" t="s">
        <v>511</v>
      </c>
      <c r="D2141" s="65" t="s">
        <v>511</v>
      </c>
      <c r="E2141" s="65" t="s">
        <v>710</v>
      </c>
      <c r="F2141" s="65" t="s">
        <v>521</v>
      </c>
      <c r="G2141" s="65" t="s">
        <v>509</v>
      </c>
      <c r="H2141" s="84">
        <v>2140</v>
      </c>
      <c r="I2141" s="301">
        <v>11243144</v>
      </c>
      <c r="J2141" s="302">
        <v>1004.5</v>
      </c>
      <c r="K2141" s="301">
        <v>11161225</v>
      </c>
      <c r="L2141" s="302">
        <v>6551</v>
      </c>
      <c r="M2141" s="301">
        <v>4952107</v>
      </c>
      <c r="N2141" s="302">
        <v>2271</v>
      </c>
      <c r="O2141" s="301">
        <v>4952107</v>
      </c>
      <c r="P2141" s="302">
        <v>680</v>
      </c>
      <c r="Q2141" s="301">
        <v>4786421</v>
      </c>
      <c r="R2141" s="302">
        <v>521</v>
      </c>
      <c r="S2141" s="301">
        <v>4720816</v>
      </c>
      <c r="T2141" s="301">
        <f t="shared" si="33"/>
        <v>13167.5</v>
      </c>
      <c r="U2141" s="303">
        <v>1733</v>
      </c>
    </row>
    <row r="2142" spans="1:21" x14ac:dyDescent="0.25">
      <c r="A2142" s="300">
        <v>890926617</v>
      </c>
      <c r="B2142" s="65" t="s">
        <v>2818</v>
      </c>
      <c r="C2142" s="65" t="s">
        <v>505</v>
      </c>
      <c r="D2142" s="65" t="s">
        <v>506</v>
      </c>
      <c r="E2142" s="65" t="s">
        <v>520</v>
      </c>
      <c r="F2142" s="65" t="s">
        <v>521</v>
      </c>
      <c r="G2142" s="65" t="s">
        <v>610</v>
      </c>
      <c r="H2142" s="296">
        <v>2141</v>
      </c>
      <c r="I2142" s="301">
        <v>11230688</v>
      </c>
      <c r="J2142" s="302">
        <v>1592.5</v>
      </c>
      <c r="K2142" s="301">
        <v>5980505</v>
      </c>
      <c r="L2142" s="302">
        <v>2626</v>
      </c>
      <c r="M2142" s="301">
        <v>16613299</v>
      </c>
      <c r="N2142" s="302">
        <v>2232</v>
      </c>
      <c r="O2142" s="301">
        <v>5050051</v>
      </c>
      <c r="P2142" s="302">
        <v>1456</v>
      </c>
      <c r="Q2142" s="301">
        <v>1940286</v>
      </c>
      <c r="R2142" s="302">
        <v>2841</v>
      </c>
      <c r="S2142" s="301">
        <v>493783</v>
      </c>
      <c r="T2142" s="301">
        <f t="shared" si="33"/>
        <v>12888.5</v>
      </c>
      <c r="U2142" s="303">
        <v>1683</v>
      </c>
    </row>
    <row r="2143" spans="1:21" x14ac:dyDescent="0.25">
      <c r="A2143" s="300">
        <v>800180330</v>
      </c>
      <c r="B2143" s="65" t="s">
        <v>2819</v>
      </c>
      <c r="C2143" s="65" t="s">
        <v>505</v>
      </c>
      <c r="D2143" s="65" t="s">
        <v>506</v>
      </c>
      <c r="E2143" s="65" t="s">
        <v>520</v>
      </c>
      <c r="F2143" s="65" t="s">
        <v>521</v>
      </c>
      <c r="G2143" s="65" t="s">
        <v>1479</v>
      </c>
      <c r="H2143" s="84">
        <v>2142</v>
      </c>
      <c r="I2143" s="301">
        <v>11219168</v>
      </c>
      <c r="J2143" s="302">
        <v>1339.5</v>
      </c>
      <c r="K2143" s="301">
        <v>7569586</v>
      </c>
      <c r="L2143" s="302">
        <v>2391</v>
      </c>
      <c r="M2143" s="301">
        <v>18422506</v>
      </c>
      <c r="N2143" s="302">
        <v>1471</v>
      </c>
      <c r="O2143" s="301">
        <v>7969465</v>
      </c>
      <c r="P2143" s="302">
        <v>2449</v>
      </c>
      <c r="Q2143" s="301">
        <v>1025507</v>
      </c>
      <c r="R2143" s="302">
        <v>10768</v>
      </c>
      <c r="S2143" s="301">
        <v>42017</v>
      </c>
      <c r="T2143" s="301">
        <f t="shared" si="33"/>
        <v>20560.5</v>
      </c>
      <c r="U2143" s="303">
        <v>2707</v>
      </c>
    </row>
    <row r="2144" spans="1:21" x14ac:dyDescent="0.25">
      <c r="A2144" s="300">
        <v>830004575</v>
      </c>
      <c r="B2144" s="65" t="s">
        <v>2820</v>
      </c>
      <c r="C2144" s="65" t="s">
        <v>511</v>
      </c>
      <c r="D2144" s="65" t="s">
        <v>511</v>
      </c>
      <c r="E2144" s="65" t="s">
        <v>710</v>
      </c>
      <c r="F2144" s="65" t="s">
        <v>521</v>
      </c>
      <c r="G2144" s="65" t="s">
        <v>841</v>
      </c>
      <c r="H2144" s="296">
        <v>2143</v>
      </c>
      <c r="I2144" s="301">
        <v>11213002</v>
      </c>
      <c r="J2144" s="302">
        <v>1632.5</v>
      </c>
      <c r="K2144" s="301">
        <v>5800747</v>
      </c>
      <c r="L2144" s="302">
        <v>5805</v>
      </c>
      <c r="M2144" s="301">
        <v>6015861</v>
      </c>
      <c r="N2144" s="302">
        <v>1945</v>
      </c>
      <c r="O2144" s="301">
        <v>5992165</v>
      </c>
      <c r="P2144" s="302">
        <v>991</v>
      </c>
      <c r="Q2144" s="301">
        <v>3028978</v>
      </c>
      <c r="R2144" s="302">
        <v>1056</v>
      </c>
      <c r="S2144" s="301">
        <v>1838224</v>
      </c>
      <c r="T2144" s="301">
        <f t="shared" si="33"/>
        <v>13572.5</v>
      </c>
      <c r="U2144" s="303">
        <v>1794</v>
      </c>
    </row>
    <row r="2145" spans="1:21" x14ac:dyDescent="0.25">
      <c r="A2145" s="300">
        <v>830030574</v>
      </c>
      <c r="B2145" s="65" t="s">
        <v>2821</v>
      </c>
      <c r="C2145" s="65" t="s">
        <v>511</v>
      </c>
      <c r="D2145" s="65" t="s">
        <v>511</v>
      </c>
      <c r="E2145" s="65" t="s">
        <v>710</v>
      </c>
      <c r="F2145" s="65" t="s">
        <v>521</v>
      </c>
      <c r="G2145" s="65" t="s">
        <v>564</v>
      </c>
      <c r="H2145" s="84">
        <v>2144</v>
      </c>
      <c r="I2145" s="301">
        <v>11210171</v>
      </c>
      <c r="J2145" s="302">
        <v>1305</v>
      </c>
      <c r="K2145" s="301">
        <v>7832624</v>
      </c>
      <c r="L2145" s="302">
        <v>3428</v>
      </c>
      <c r="M2145" s="301">
        <v>12139440</v>
      </c>
      <c r="N2145" s="302">
        <v>2925</v>
      </c>
      <c r="O2145" s="301">
        <v>3671283</v>
      </c>
      <c r="P2145" s="302">
        <v>1452</v>
      </c>
      <c r="Q2145" s="301">
        <v>1942804</v>
      </c>
      <c r="R2145" s="302">
        <v>1955</v>
      </c>
      <c r="S2145" s="301">
        <v>830570</v>
      </c>
      <c r="T2145" s="301">
        <f t="shared" si="33"/>
        <v>13209</v>
      </c>
      <c r="U2145" s="303">
        <v>1743</v>
      </c>
    </row>
    <row r="2146" spans="1:21" x14ac:dyDescent="0.25">
      <c r="A2146" s="300">
        <v>802025082</v>
      </c>
      <c r="B2146" s="65" t="s">
        <v>2822</v>
      </c>
      <c r="C2146" s="65" t="s">
        <v>585</v>
      </c>
      <c r="D2146" s="65" t="s">
        <v>586</v>
      </c>
      <c r="E2146" s="65" t="s">
        <v>710</v>
      </c>
      <c r="F2146" s="65" t="s">
        <v>521</v>
      </c>
      <c r="G2146" s="65" t="s">
        <v>564</v>
      </c>
      <c r="H2146" s="296">
        <v>2145</v>
      </c>
      <c r="I2146" s="301">
        <v>11208776</v>
      </c>
      <c r="J2146" s="302">
        <v>3709.5</v>
      </c>
      <c r="K2146" s="301">
        <v>1732256</v>
      </c>
      <c r="L2146" s="302">
        <v>3586</v>
      </c>
      <c r="M2146" s="301">
        <v>11427141</v>
      </c>
      <c r="N2146" s="302">
        <v>3700</v>
      </c>
      <c r="O2146" s="301">
        <v>2782176</v>
      </c>
      <c r="P2146" s="302">
        <v>3332</v>
      </c>
      <c r="Q2146" s="301">
        <v>674856</v>
      </c>
      <c r="R2146" s="302">
        <v>4747</v>
      </c>
      <c r="S2146" s="301">
        <v>227395</v>
      </c>
      <c r="T2146" s="301">
        <f t="shared" si="33"/>
        <v>21219.5</v>
      </c>
      <c r="U2146" s="303">
        <v>2802</v>
      </c>
    </row>
    <row r="2147" spans="1:21" x14ac:dyDescent="0.25">
      <c r="A2147" s="300">
        <v>891856718</v>
      </c>
      <c r="B2147" s="65" t="s">
        <v>2823</v>
      </c>
      <c r="C2147" s="65" t="s">
        <v>2683</v>
      </c>
      <c r="D2147" s="65" t="s">
        <v>2684</v>
      </c>
      <c r="E2147" s="65" t="s">
        <v>520</v>
      </c>
      <c r="F2147" s="65" t="s">
        <v>521</v>
      </c>
      <c r="G2147" s="65" t="s">
        <v>1479</v>
      </c>
      <c r="H2147" s="84">
        <v>2146</v>
      </c>
      <c r="I2147" s="301">
        <v>11202321</v>
      </c>
      <c r="J2147" s="302">
        <v>1348.5</v>
      </c>
      <c r="K2147" s="301">
        <v>7527476</v>
      </c>
      <c r="L2147" s="302">
        <v>3107</v>
      </c>
      <c r="M2147" s="301">
        <v>13581092</v>
      </c>
      <c r="N2147" s="302">
        <v>1738</v>
      </c>
      <c r="O2147" s="301">
        <v>6840362</v>
      </c>
      <c r="P2147" s="302">
        <v>3002</v>
      </c>
      <c r="Q2147" s="301">
        <v>782691</v>
      </c>
      <c r="R2147" s="302">
        <v>2136</v>
      </c>
      <c r="S2147" s="301">
        <v>738401</v>
      </c>
      <c r="T2147" s="301">
        <f t="shared" si="33"/>
        <v>13477.5</v>
      </c>
      <c r="U2147" s="303">
        <v>1779</v>
      </c>
    </row>
    <row r="2148" spans="1:21" x14ac:dyDescent="0.25">
      <c r="A2148" s="300">
        <v>800214071</v>
      </c>
      <c r="B2148" s="65" t="s">
        <v>2824</v>
      </c>
      <c r="C2148" s="65" t="s">
        <v>511</v>
      </c>
      <c r="D2148" s="65" t="s">
        <v>511</v>
      </c>
      <c r="E2148" s="65" t="s">
        <v>710</v>
      </c>
      <c r="F2148" s="65" t="s">
        <v>521</v>
      </c>
      <c r="G2148" s="65" t="s">
        <v>564</v>
      </c>
      <c r="H2148" s="296">
        <v>2147</v>
      </c>
      <c r="I2148" s="301">
        <v>11199085</v>
      </c>
      <c r="J2148" s="302">
        <v>3609</v>
      </c>
      <c r="K2148" s="301">
        <v>1812441</v>
      </c>
      <c r="L2148" s="302">
        <v>3532</v>
      </c>
      <c r="M2148" s="301">
        <v>11688496</v>
      </c>
      <c r="N2148" s="302">
        <v>1403</v>
      </c>
      <c r="O2148" s="301">
        <v>8337431</v>
      </c>
      <c r="P2148" s="302">
        <v>1486</v>
      </c>
      <c r="Q2148" s="301">
        <v>1895655</v>
      </c>
      <c r="R2148" s="302">
        <v>1802</v>
      </c>
      <c r="S2148" s="301">
        <v>923469</v>
      </c>
      <c r="T2148" s="301">
        <f t="shared" si="33"/>
        <v>13979</v>
      </c>
      <c r="U2148" s="303">
        <v>1854</v>
      </c>
    </row>
    <row r="2149" spans="1:21" x14ac:dyDescent="0.25">
      <c r="A2149" s="300">
        <v>860511401</v>
      </c>
      <c r="B2149" s="65" t="s">
        <v>2825</v>
      </c>
      <c r="C2149" s="65" t="s">
        <v>511</v>
      </c>
      <c r="D2149" s="65" t="s">
        <v>511</v>
      </c>
      <c r="E2149" s="65" t="s">
        <v>710</v>
      </c>
      <c r="F2149" s="65" t="s">
        <v>521</v>
      </c>
      <c r="G2149" s="65" t="s">
        <v>509</v>
      </c>
      <c r="H2149" s="84">
        <v>2148</v>
      </c>
      <c r="I2149" s="301">
        <v>11182984</v>
      </c>
      <c r="J2149" s="302">
        <v>1013</v>
      </c>
      <c r="K2149" s="301">
        <v>11026671</v>
      </c>
      <c r="L2149" s="302">
        <v>6550</v>
      </c>
      <c r="M2149" s="301">
        <v>4952129</v>
      </c>
      <c r="N2149" s="302">
        <v>2270</v>
      </c>
      <c r="O2149" s="301">
        <v>4952129</v>
      </c>
      <c r="P2149" s="302">
        <v>674</v>
      </c>
      <c r="Q2149" s="301">
        <v>4827182</v>
      </c>
      <c r="R2149" s="302">
        <v>517</v>
      </c>
      <c r="S2149" s="301">
        <v>4762938</v>
      </c>
      <c r="T2149" s="301">
        <f t="shared" si="33"/>
        <v>13172</v>
      </c>
      <c r="U2149" s="303">
        <v>1737</v>
      </c>
    </row>
    <row r="2150" spans="1:21" x14ac:dyDescent="0.25">
      <c r="A2150" s="300">
        <v>860508043</v>
      </c>
      <c r="B2150" s="65" t="s">
        <v>2826</v>
      </c>
      <c r="C2150" s="65" t="s">
        <v>511</v>
      </c>
      <c r="D2150" s="65" t="s">
        <v>511</v>
      </c>
      <c r="E2150" s="65" t="s">
        <v>520</v>
      </c>
      <c r="F2150" s="65" t="s">
        <v>521</v>
      </c>
      <c r="G2150" s="65" t="s">
        <v>610</v>
      </c>
      <c r="H2150" s="296">
        <v>2149</v>
      </c>
      <c r="I2150" s="301">
        <v>11182118</v>
      </c>
      <c r="J2150" s="302">
        <v>1897.5</v>
      </c>
      <c r="K2150" s="301">
        <v>4683453</v>
      </c>
      <c r="L2150" s="302">
        <v>2159</v>
      </c>
      <c r="M2150" s="301">
        <v>20614476</v>
      </c>
      <c r="N2150" s="302">
        <v>1560</v>
      </c>
      <c r="O2150" s="301">
        <v>7610312</v>
      </c>
      <c r="P2150" s="302">
        <v>1777</v>
      </c>
      <c r="Q2150" s="301">
        <v>1536641</v>
      </c>
      <c r="R2150" s="302">
        <v>1818</v>
      </c>
      <c r="S2150" s="301">
        <v>910381</v>
      </c>
      <c r="T2150" s="301">
        <f t="shared" si="33"/>
        <v>11360.5</v>
      </c>
      <c r="U2150" s="303">
        <v>1508</v>
      </c>
    </row>
    <row r="2151" spans="1:21" x14ac:dyDescent="0.25">
      <c r="A2151" s="300">
        <v>860030568</v>
      </c>
      <c r="B2151" s="65" t="s">
        <v>2827</v>
      </c>
      <c r="C2151" s="65" t="s">
        <v>511</v>
      </c>
      <c r="D2151" s="65" t="s">
        <v>511</v>
      </c>
      <c r="E2151" s="65" t="s">
        <v>520</v>
      </c>
      <c r="F2151" s="65" t="s">
        <v>521</v>
      </c>
      <c r="G2151" s="65" t="s">
        <v>564</v>
      </c>
      <c r="H2151" s="84">
        <v>2150</v>
      </c>
      <c r="I2151" s="301">
        <v>11176703</v>
      </c>
      <c r="J2151" s="302">
        <v>1916</v>
      </c>
      <c r="K2151" s="301">
        <v>4603338</v>
      </c>
      <c r="L2151" s="302">
        <v>2584</v>
      </c>
      <c r="M2151" s="301">
        <v>16917788</v>
      </c>
      <c r="N2151" s="302">
        <v>3088</v>
      </c>
      <c r="O2151" s="301">
        <v>3436822</v>
      </c>
      <c r="P2151" s="302">
        <v>2802</v>
      </c>
      <c r="Q2151" s="301">
        <v>860273</v>
      </c>
      <c r="R2151" s="302">
        <v>5262</v>
      </c>
      <c r="S2151" s="301">
        <v>194191</v>
      </c>
      <c r="T2151" s="301">
        <f t="shared" si="33"/>
        <v>17802</v>
      </c>
      <c r="U2151" s="303">
        <v>2347</v>
      </c>
    </row>
    <row r="2152" spans="1:21" x14ac:dyDescent="0.25">
      <c r="A2152" s="300">
        <v>860007837</v>
      </c>
      <c r="B2152" s="65" t="s">
        <v>2828</v>
      </c>
      <c r="C2152" s="65" t="s">
        <v>511</v>
      </c>
      <c r="D2152" s="65" t="s">
        <v>511</v>
      </c>
      <c r="E2152" s="65" t="s">
        <v>520</v>
      </c>
      <c r="F2152" s="65" t="s">
        <v>521</v>
      </c>
      <c r="G2152" s="65" t="s">
        <v>610</v>
      </c>
      <c r="H2152" s="296">
        <v>2151</v>
      </c>
      <c r="I2152" s="301">
        <v>11163003</v>
      </c>
      <c r="J2152" s="302">
        <v>1289.5</v>
      </c>
      <c r="K2152" s="301">
        <v>7948522</v>
      </c>
      <c r="L2152" s="302">
        <v>1972</v>
      </c>
      <c r="M2152" s="301">
        <v>23063892</v>
      </c>
      <c r="N2152" s="302">
        <v>1072</v>
      </c>
      <c r="O2152" s="301">
        <v>10914527</v>
      </c>
      <c r="P2152" s="302">
        <v>529</v>
      </c>
      <c r="Q2152" s="301">
        <v>6457860</v>
      </c>
      <c r="R2152" s="302">
        <v>591</v>
      </c>
      <c r="S2152" s="301">
        <v>3947469</v>
      </c>
      <c r="T2152" s="301">
        <f t="shared" si="33"/>
        <v>7604.5</v>
      </c>
      <c r="U2152" s="303">
        <v>1027</v>
      </c>
    </row>
    <row r="2153" spans="1:21" x14ac:dyDescent="0.25">
      <c r="A2153" s="300">
        <v>830041236</v>
      </c>
      <c r="B2153" s="65" t="s">
        <v>2829</v>
      </c>
      <c r="C2153" s="65" t="s">
        <v>511</v>
      </c>
      <c r="D2153" s="65" t="s">
        <v>511</v>
      </c>
      <c r="E2153" s="65" t="s">
        <v>710</v>
      </c>
      <c r="F2153" s="65" t="s">
        <v>521</v>
      </c>
      <c r="G2153" s="65" t="s">
        <v>528</v>
      </c>
      <c r="H2153" s="84">
        <v>2152</v>
      </c>
      <c r="I2153" s="301">
        <v>11157851</v>
      </c>
      <c r="J2153" s="302">
        <v>1997</v>
      </c>
      <c r="K2153" s="301">
        <v>4350632</v>
      </c>
      <c r="L2153" s="302">
        <v>3527</v>
      </c>
      <c r="M2153" s="301">
        <v>11716636</v>
      </c>
      <c r="N2153" s="302">
        <v>2849</v>
      </c>
      <c r="O2153" s="301">
        <v>3793729</v>
      </c>
      <c r="P2153" s="302">
        <v>4605</v>
      </c>
      <c r="Q2153" s="301">
        <v>424462</v>
      </c>
      <c r="R2153" s="302">
        <v>3818</v>
      </c>
      <c r="S2153" s="301">
        <v>319463</v>
      </c>
      <c r="T2153" s="301">
        <f t="shared" si="33"/>
        <v>18948</v>
      </c>
      <c r="U2153" s="303">
        <v>2498</v>
      </c>
    </row>
    <row r="2154" spans="1:21" x14ac:dyDescent="0.25">
      <c r="A2154" s="300">
        <v>830004892</v>
      </c>
      <c r="B2154" s="65" t="s">
        <v>2830</v>
      </c>
      <c r="C2154" s="65" t="s">
        <v>511</v>
      </c>
      <c r="D2154" s="65" t="s">
        <v>511</v>
      </c>
      <c r="E2154" s="65" t="s">
        <v>710</v>
      </c>
      <c r="F2154" s="65" t="s">
        <v>521</v>
      </c>
      <c r="G2154" s="65" t="s">
        <v>627</v>
      </c>
      <c r="H2154" s="296">
        <v>2153</v>
      </c>
      <c r="I2154" s="301">
        <v>11142648</v>
      </c>
      <c r="J2154" s="302">
        <v>1459</v>
      </c>
      <c r="K2154" s="301">
        <v>6741546</v>
      </c>
      <c r="L2154" s="302">
        <v>4319</v>
      </c>
      <c r="M2154" s="301">
        <v>9080187</v>
      </c>
      <c r="N2154" s="302">
        <v>1960</v>
      </c>
      <c r="O2154" s="301">
        <v>5937827</v>
      </c>
      <c r="P2154" s="302">
        <v>831</v>
      </c>
      <c r="Q2154" s="301">
        <v>3770029</v>
      </c>
      <c r="R2154" s="302">
        <v>928</v>
      </c>
      <c r="S2154" s="301">
        <v>2186175</v>
      </c>
      <c r="T2154" s="301">
        <f t="shared" si="33"/>
        <v>11650</v>
      </c>
      <c r="U2154" s="303">
        <v>1548</v>
      </c>
    </row>
    <row r="2155" spans="1:21" x14ac:dyDescent="0.25">
      <c r="A2155" s="300">
        <v>800207192</v>
      </c>
      <c r="B2155" s="65" t="s">
        <v>2831</v>
      </c>
      <c r="C2155" s="65" t="s">
        <v>511</v>
      </c>
      <c r="D2155" s="65" t="s">
        <v>511</v>
      </c>
      <c r="E2155" s="65" t="s">
        <v>520</v>
      </c>
      <c r="F2155" s="65" t="s">
        <v>521</v>
      </c>
      <c r="G2155" s="65" t="s">
        <v>605</v>
      </c>
      <c r="H2155" s="84">
        <v>2154</v>
      </c>
      <c r="I2155" s="301">
        <v>11130861</v>
      </c>
      <c r="J2155" s="302">
        <v>1958</v>
      </c>
      <c r="K2155" s="301">
        <v>4480974</v>
      </c>
      <c r="L2155" s="302">
        <v>2938</v>
      </c>
      <c r="M2155" s="301">
        <v>14532388</v>
      </c>
      <c r="N2155" s="302">
        <v>3588</v>
      </c>
      <c r="O2155" s="301">
        <v>2879550</v>
      </c>
      <c r="P2155" s="302">
        <v>2221</v>
      </c>
      <c r="Q2155" s="301">
        <v>1169476</v>
      </c>
      <c r="R2155" s="302">
        <v>2135</v>
      </c>
      <c r="S2155" s="301">
        <v>738880</v>
      </c>
      <c r="T2155" s="301">
        <f t="shared" si="33"/>
        <v>14994</v>
      </c>
      <c r="U2155" s="303">
        <v>1990</v>
      </c>
    </row>
    <row r="2156" spans="1:21" x14ac:dyDescent="0.25">
      <c r="A2156" s="300">
        <v>860047239</v>
      </c>
      <c r="B2156" s="65" t="s">
        <v>2832</v>
      </c>
      <c r="C2156" s="65" t="s">
        <v>547</v>
      </c>
      <c r="D2156" s="65" t="s">
        <v>544</v>
      </c>
      <c r="E2156" s="65" t="s">
        <v>710</v>
      </c>
      <c r="F2156" s="65" t="s">
        <v>521</v>
      </c>
      <c r="G2156" s="65" t="s">
        <v>624</v>
      </c>
      <c r="H2156" s="296">
        <v>2155</v>
      </c>
      <c r="I2156" s="301">
        <v>11129435</v>
      </c>
      <c r="J2156" s="302">
        <v>1130.5</v>
      </c>
      <c r="K2156" s="301">
        <v>9485089</v>
      </c>
      <c r="L2156" s="302">
        <v>4589</v>
      </c>
      <c r="M2156" s="301">
        <v>8443643</v>
      </c>
      <c r="N2156" s="302">
        <v>1491</v>
      </c>
      <c r="O2156" s="301">
        <v>7890376</v>
      </c>
      <c r="P2156" s="302">
        <v>3200</v>
      </c>
      <c r="Q2156" s="301">
        <v>710301</v>
      </c>
      <c r="R2156" s="302">
        <v>2939</v>
      </c>
      <c r="S2156" s="301">
        <v>470950</v>
      </c>
      <c r="T2156" s="301">
        <f t="shared" si="33"/>
        <v>15504.5</v>
      </c>
      <c r="U2156" s="303">
        <v>2053</v>
      </c>
    </row>
    <row r="2157" spans="1:21" x14ac:dyDescent="0.25">
      <c r="A2157" s="300">
        <v>800134536</v>
      </c>
      <c r="B2157" s="65" t="s">
        <v>2833</v>
      </c>
      <c r="C2157" s="65" t="s">
        <v>511</v>
      </c>
      <c r="D2157" s="65" t="s">
        <v>511</v>
      </c>
      <c r="E2157" s="65" t="s">
        <v>710</v>
      </c>
      <c r="F2157" s="65" t="s">
        <v>521</v>
      </c>
      <c r="G2157" s="65" t="s">
        <v>624</v>
      </c>
      <c r="H2157" s="84">
        <v>2156</v>
      </c>
      <c r="I2157" s="301">
        <v>11097079</v>
      </c>
      <c r="J2157" s="302">
        <v>2186</v>
      </c>
      <c r="K2157" s="301">
        <v>3802293</v>
      </c>
      <c r="L2157" s="302">
        <v>4001</v>
      </c>
      <c r="M2157" s="301">
        <v>9958975</v>
      </c>
      <c r="N2157" s="302">
        <v>2225</v>
      </c>
      <c r="O2157" s="301">
        <v>5065486</v>
      </c>
      <c r="P2157" s="302">
        <v>1510</v>
      </c>
      <c r="Q2157" s="301">
        <v>1854175</v>
      </c>
      <c r="R2157" s="302">
        <v>2312</v>
      </c>
      <c r="S2157" s="301">
        <v>648807</v>
      </c>
      <c r="T2157" s="301">
        <f t="shared" si="33"/>
        <v>14390</v>
      </c>
      <c r="U2157" s="303">
        <v>1905</v>
      </c>
    </row>
    <row r="2158" spans="1:21" x14ac:dyDescent="0.25">
      <c r="A2158" s="300">
        <v>891300830</v>
      </c>
      <c r="B2158" s="65" t="s">
        <v>2834</v>
      </c>
      <c r="C2158" s="65" t="s">
        <v>505</v>
      </c>
      <c r="D2158" s="65" t="s">
        <v>506</v>
      </c>
      <c r="E2158" s="65" t="s">
        <v>520</v>
      </c>
      <c r="F2158" s="65" t="s">
        <v>521</v>
      </c>
      <c r="G2158" s="65" t="s">
        <v>564</v>
      </c>
      <c r="H2158" s="296">
        <v>2157</v>
      </c>
      <c r="I2158" s="301">
        <v>11092421</v>
      </c>
      <c r="J2158" s="302">
        <v>1144.5</v>
      </c>
      <c r="K2158" s="301">
        <v>9380013</v>
      </c>
      <c r="L2158" s="302">
        <v>2532</v>
      </c>
      <c r="M2158" s="301">
        <v>17332421</v>
      </c>
      <c r="N2158" s="302">
        <v>2878</v>
      </c>
      <c r="O2158" s="301">
        <v>3746216</v>
      </c>
      <c r="P2158" s="302">
        <v>2799</v>
      </c>
      <c r="Q2158" s="301">
        <v>862321</v>
      </c>
      <c r="R2158" s="302">
        <v>2504</v>
      </c>
      <c r="S2158" s="301">
        <v>587757</v>
      </c>
      <c r="T2158" s="301">
        <f t="shared" si="33"/>
        <v>14014.5</v>
      </c>
      <c r="U2158" s="303">
        <v>1862</v>
      </c>
    </row>
    <row r="2159" spans="1:21" x14ac:dyDescent="0.25">
      <c r="A2159" s="300">
        <v>800108330</v>
      </c>
      <c r="B2159" s="65" t="s">
        <v>2835</v>
      </c>
      <c r="C2159" s="65" t="s">
        <v>511</v>
      </c>
      <c r="D2159" s="65" t="s">
        <v>511</v>
      </c>
      <c r="E2159" s="65" t="s">
        <v>520</v>
      </c>
      <c r="F2159" s="65" t="s">
        <v>521</v>
      </c>
      <c r="G2159" s="65" t="s">
        <v>564</v>
      </c>
      <c r="H2159" s="84">
        <v>2158</v>
      </c>
      <c r="I2159" s="301">
        <v>11087677</v>
      </c>
      <c r="J2159" s="302">
        <v>2715.5</v>
      </c>
      <c r="K2159" s="301">
        <v>2803692</v>
      </c>
      <c r="L2159" s="302">
        <v>1859</v>
      </c>
      <c r="M2159" s="301">
        <v>24597274</v>
      </c>
      <c r="N2159" s="302">
        <v>3483</v>
      </c>
      <c r="O2159" s="301">
        <v>2977201</v>
      </c>
      <c r="P2159" s="302">
        <v>1917</v>
      </c>
      <c r="Q2159" s="301">
        <v>1400956</v>
      </c>
      <c r="R2159" s="302">
        <v>1965</v>
      </c>
      <c r="S2159" s="301">
        <v>825613</v>
      </c>
      <c r="T2159" s="301">
        <f t="shared" si="33"/>
        <v>14097.5</v>
      </c>
      <c r="U2159" s="303">
        <v>1868</v>
      </c>
    </row>
    <row r="2160" spans="1:21" x14ac:dyDescent="0.25">
      <c r="A2160" s="300">
        <v>830038443</v>
      </c>
      <c r="B2160" s="65" t="s">
        <v>2836</v>
      </c>
      <c r="C2160" s="65" t="s">
        <v>511</v>
      </c>
      <c r="D2160" s="65" t="s">
        <v>511</v>
      </c>
      <c r="E2160" s="65" t="s">
        <v>710</v>
      </c>
      <c r="F2160" s="65" t="s">
        <v>521</v>
      </c>
      <c r="G2160" s="65" t="s">
        <v>707</v>
      </c>
      <c r="H2160" s="296">
        <v>2159</v>
      </c>
      <c r="I2160" s="301">
        <v>11086564</v>
      </c>
      <c r="J2160" s="302">
        <v>1366.5</v>
      </c>
      <c r="K2160" s="301">
        <v>7398314</v>
      </c>
      <c r="L2160" s="302">
        <v>3405</v>
      </c>
      <c r="M2160" s="301">
        <v>12255052</v>
      </c>
      <c r="N2160" s="302">
        <v>6814</v>
      </c>
      <c r="O2160" s="301">
        <v>1254551</v>
      </c>
      <c r="P2160" s="302">
        <v>4371</v>
      </c>
      <c r="Q2160" s="301">
        <v>459667</v>
      </c>
      <c r="R2160" s="302">
        <v>3439</v>
      </c>
      <c r="S2160" s="301">
        <v>373183</v>
      </c>
      <c r="T2160" s="301">
        <f t="shared" si="33"/>
        <v>21554.5</v>
      </c>
      <c r="U2160" s="303">
        <v>2847</v>
      </c>
    </row>
    <row r="2161" spans="1:21" x14ac:dyDescent="0.25">
      <c r="A2161" s="300">
        <v>830097622</v>
      </c>
      <c r="B2161" s="65" t="s">
        <v>2837</v>
      </c>
      <c r="C2161" s="65" t="s">
        <v>511</v>
      </c>
      <c r="D2161" s="65" t="s">
        <v>511</v>
      </c>
      <c r="E2161" s="65" t="s">
        <v>520</v>
      </c>
      <c r="F2161" s="65" t="s">
        <v>521</v>
      </c>
      <c r="G2161" s="65" t="s">
        <v>564</v>
      </c>
      <c r="H2161" s="84">
        <v>2160</v>
      </c>
      <c r="I2161" s="301">
        <v>11037055</v>
      </c>
      <c r="J2161" s="302">
        <v>3490</v>
      </c>
      <c r="K2161" s="301">
        <v>1915792</v>
      </c>
      <c r="L2161" s="302">
        <v>2329</v>
      </c>
      <c r="M2161" s="301">
        <v>18886965</v>
      </c>
      <c r="N2161" s="302">
        <v>3820</v>
      </c>
      <c r="O2161" s="301">
        <v>2687207</v>
      </c>
      <c r="P2161" s="302">
        <v>3103</v>
      </c>
      <c r="Q2161" s="301">
        <v>744480</v>
      </c>
      <c r="R2161" s="302">
        <v>2222</v>
      </c>
      <c r="S2161" s="301">
        <v>691708</v>
      </c>
      <c r="T2161" s="301">
        <f t="shared" si="33"/>
        <v>17124</v>
      </c>
      <c r="U2161" s="303">
        <v>2261</v>
      </c>
    </row>
    <row r="2162" spans="1:21" x14ac:dyDescent="0.25">
      <c r="A2162" s="300">
        <v>800073761</v>
      </c>
      <c r="B2162" s="65" t="s">
        <v>2838</v>
      </c>
      <c r="C2162" s="65" t="s">
        <v>773</v>
      </c>
      <c r="D2162" s="65" t="s">
        <v>774</v>
      </c>
      <c r="E2162" s="65" t="s">
        <v>520</v>
      </c>
      <c r="F2162" s="65" t="s">
        <v>521</v>
      </c>
      <c r="G2162" s="65" t="s">
        <v>528</v>
      </c>
      <c r="H2162" s="296">
        <v>2161</v>
      </c>
      <c r="I2162" s="301">
        <v>11016487</v>
      </c>
      <c r="J2162" s="302">
        <v>2548.5</v>
      </c>
      <c r="K2162" s="301">
        <v>2996124</v>
      </c>
      <c r="L2162" s="302">
        <v>1803</v>
      </c>
      <c r="M2162" s="301">
        <v>25415624</v>
      </c>
      <c r="N2162" s="302">
        <v>3947</v>
      </c>
      <c r="O2162" s="301">
        <v>2583597</v>
      </c>
      <c r="P2162" s="302">
        <v>2568</v>
      </c>
      <c r="Q2162" s="301">
        <v>962428</v>
      </c>
      <c r="R2162" s="302">
        <v>2940</v>
      </c>
      <c r="S2162" s="301">
        <v>470684</v>
      </c>
      <c r="T2162" s="301">
        <f t="shared" si="33"/>
        <v>15967.5</v>
      </c>
      <c r="U2162" s="303">
        <v>2114</v>
      </c>
    </row>
    <row r="2163" spans="1:21" x14ac:dyDescent="0.25">
      <c r="A2163" s="300">
        <v>860006421</v>
      </c>
      <c r="B2163" s="65" t="s">
        <v>2839</v>
      </c>
      <c r="C2163" s="65" t="s">
        <v>511</v>
      </c>
      <c r="D2163" s="65" t="s">
        <v>511</v>
      </c>
      <c r="E2163" s="65" t="s">
        <v>710</v>
      </c>
      <c r="F2163" s="65" t="s">
        <v>521</v>
      </c>
      <c r="G2163" s="65" t="s">
        <v>525</v>
      </c>
      <c r="H2163" s="84">
        <v>2162</v>
      </c>
      <c r="I2163" s="301">
        <v>11009058</v>
      </c>
      <c r="J2163" s="302">
        <v>1463</v>
      </c>
      <c r="K2163" s="301">
        <v>6716188</v>
      </c>
      <c r="L2163" s="302">
        <v>4033</v>
      </c>
      <c r="M2163" s="301">
        <v>9858482</v>
      </c>
      <c r="N2163" s="302">
        <v>6306</v>
      </c>
      <c r="O2163" s="301">
        <v>1403966</v>
      </c>
      <c r="P2163" s="302">
        <v>2837</v>
      </c>
      <c r="Q2163" s="301">
        <v>847512</v>
      </c>
      <c r="R2163" s="302">
        <v>2680</v>
      </c>
      <c r="S2163" s="301">
        <v>535412</v>
      </c>
      <c r="T2163" s="301">
        <f t="shared" si="33"/>
        <v>19481</v>
      </c>
      <c r="U2163" s="303">
        <v>2566</v>
      </c>
    </row>
    <row r="2164" spans="1:21" x14ac:dyDescent="0.25">
      <c r="A2164" s="300">
        <v>811006722</v>
      </c>
      <c r="B2164" s="65" t="s">
        <v>2840</v>
      </c>
      <c r="C2164" s="65" t="s">
        <v>770</v>
      </c>
      <c r="D2164" s="65" t="s">
        <v>506</v>
      </c>
      <c r="E2164" s="65" t="s">
        <v>520</v>
      </c>
      <c r="F2164" s="65" t="s">
        <v>521</v>
      </c>
      <c r="G2164" s="65" t="s">
        <v>564</v>
      </c>
      <c r="H2164" s="296">
        <v>2163</v>
      </c>
      <c r="I2164" s="301">
        <v>10997178</v>
      </c>
      <c r="J2164" s="302">
        <v>2386</v>
      </c>
      <c r="K2164" s="301">
        <v>3313017</v>
      </c>
      <c r="L2164" s="302">
        <v>2849</v>
      </c>
      <c r="M2164" s="301">
        <v>15008280</v>
      </c>
      <c r="N2164" s="302">
        <v>3024</v>
      </c>
      <c r="O2164" s="301">
        <v>3529329</v>
      </c>
      <c r="P2164" s="302">
        <v>2341</v>
      </c>
      <c r="Q2164" s="301">
        <v>1088070</v>
      </c>
      <c r="R2164" s="302">
        <v>4035</v>
      </c>
      <c r="S2164" s="301">
        <v>294453</v>
      </c>
      <c r="T2164" s="301">
        <f t="shared" si="33"/>
        <v>16798</v>
      </c>
      <c r="U2164" s="303">
        <v>2218</v>
      </c>
    </row>
    <row r="2165" spans="1:21" x14ac:dyDescent="0.25">
      <c r="A2165" s="300">
        <v>900076998</v>
      </c>
      <c r="B2165" s="65" t="s">
        <v>2841</v>
      </c>
      <c r="C2165" s="65" t="s">
        <v>511</v>
      </c>
      <c r="D2165" s="65" t="s">
        <v>511</v>
      </c>
      <c r="E2165" s="65" t="s">
        <v>520</v>
      </c>
      <c r="F2165" s="65" t="s">
        <v>521</v>
      </c>
      <c r="G2165" s="65" t="s">
        <v>517</v>
      </c>
      <c r="H2165" s="84">
        <v>2164</v>
      </c>
      <c r="I2165" s="301">
        <v>10987471</v>
      </c>
      <c r="J2165" s="302">
        <v>2958</v>
      </c>
      <c r="K2165" s="301">
        <v>2488433</v>
      </c>
      <c r="L2165" s="302">
        <v>3055</v>
      </c>
      <c r="M2165" s="301">
        <v>13849466</v>
      </c>
      <c r="N2165" s="302">
        <v>2548</v>
      </c>
      <c r="O2165" s="301">
        <v>4370889</v>
      </c>
      <c r="P2165" s="302">
        <v>772</v>
      </c>
      <c r="Q2165" s="301">
        <v>4145918</v>
      </c>
      <c r="R2165" s="302">
        <v>871</v>
      </c>
      <c r="S2165" s="301">
        <v>2403822</v>
      </c>
      <c r="T2165" s="301">
        <f t="shared" si="33"/>
        <v>12368</v>
      </c>
      <c r="U2165" s="303">
        <v>1632</v>
      </c>
    </row>
    <row r="2166" spans="1:21" x14ac:dyDescent="0.25">
      <c r="A2166" s="300">
        <v>800061602</v>
      </c>
      <c r="B2166" s="65" t="s">
        <v>2842</v>
      </c>
      <c r="C2166" s="65" t="s">
        <v>702</v>
      </c>
      <c r="D2166" s="65" t="s">
        <v>703</v>
      </c>
      <c r="E2166" s="65" t="s">
        <v>520</v>
      </c>
      <c r="F2166" s="65" t="s">
        <v>521</v>
      </c>
      <c r="G2166" s="65" t="s">
        <v>556</v>
      </c>
      <c r="H2166" s="296">
        <v>2165</v>
      </c>
      <c r="I2166" s="301">
        <v>10962149</v>
      </c>
      <c r="J2166" s="302">
        <v>2163.5</v>
      </c>
      <c r="K2166" s="301">
        <v>3874184</v>
      </c>
      <c r="L2166" s="302">
        <v>1737</v>
      </c>
      <c r="M2166" s="301">
        <v>26474607</v>
      </c>
      <c r="N2166" s="302">
        <v>3800</v>
      </c>
      <c r="O2166" s="301">
        <v>2699371</v>
      </c>
      <c r="P2166" s="302">
        <v>5568</v>
      </c>
      <c r="Q2166" s="301">
        <v>314107</v>
      </c>
      <c r="R2166" s="302">
        <v>5932</v>
      </c>
      <c r="S2166" s="301">
        <v>157091</v>
      </c>
      <c r="T2166" s="301">
        <f t="shared" si="33"/>
        <v>21365.5</v>
      </c>
      <c r="U2166" s="303">
        <v>2823</v>
      </c>
    </row>
    <row r="2167" spans="1:21" x14ac:dyDescent="0.25">
      <c r="A2167" s="300">
        <v>812000577</v>
      </c>
      <c r="B2167" s="65" t="s">
        <v>2843</v>
      </c>
      <c r="C2167" s="65" t="s">
        <v>1190</v>
      </c>
      <c r="D2167" s="65" t="s">
        <v>1191</v>
      </c>
      <c r="E2167" s="65" t="s">
        <v>710</v>
      </c>
      <c r="F2167" s="65" t="s">
        <v>521</v>
      </c>
      <c r="G2167" s="65" t="s">
        <v>926</v>
      </c>
      <c r="H2167" s="84">
        <v>2166</v>
      </c>
      <c r="I2167" s="301">
        <v>10961560</v>
      </c>
      <c r="J2167" s="302">
        <v>1501.5</v>
      </c>
      <c r="K2167" s="301">
        <v>6464627</v>
      </c>
      <c r="L2167" s="302">
        <v>7181</v>
      </c>
      <c r="M2167" s="301">
        <v>4209094</v>
      </c>
      <c r="N2167" s="302">
        <v>2648</v>
      </c>
      <c r="O2167" s="301">
        <v>4154308</v>
      </c>
      <c r="P2167" s="302">
        <v>2201</v>
      </c>
      <c r="Q2167" s="301">
        <v>1189059</v>
      </c>
      <c r="R2167" s="302">
        <v>2365</v>
      </c>
      <c r="S2167" s="301">
        <v>635086</v>
      </c>
      <c r="T2167" s="301">
        <f t="shared" si="33"/>
        <v>18062.5</v>
      </c>
      <c r="U2167" s="303">
        <v>2380</v>
      </c>
    </row>
    <row r="2168" spans="1:21" x14ac:dyDescent="0.25">
      <c r="A2168" s="300">
        <v>890906197</v>
      </c>
      <c r="B2168" s="65" t="s">
        <v>2844</v>
      </c>
      <c r="C2168" s="65" t="s">
        <v>505</v>
      </c>
      <c r="D2168" s="65" t="s">
        <v>506</v>
      </c>
      <c r="E2168" s="65" t="s">
        <v>520</v>
      </c>
      <c r="F2168" s="65" t="s">
        <v>521</v>
      </c>
      <c r="G2168" s="65" t="s">
        <v>618</v>
      </c>
      <c r="H2168" s="296">
        <v>2167</v>
      </c>
      <c r="I2168" s="301">
        <v>10957072</v>
      </c>
      <c r="J2168" s="302">
        <v>2200.5</v>
      </c>
      <c r="K2168" s="301">
        <v>3758208</v>
      </c>
      <c r="L2168" s="302">
        <v>2279</v>
      </c>
      <c r="M2168" s="301">
        <v>19337240</v>
      </c>
      <c r="N2168" s="302">
        <v>2494</v>
      </c>
      <c r="O2168" s="301">
        <v>4492662</v>
      </c>
      <c r="P2168" s="302">
        <v>1626</v>
      </c>
      <c r="Q2168" s="301">
        <v>1704913</v>
      </c>
      <c r="R2168" s="302">
        <v>2022</v>
      </c>
      <c r="S2168" s="301">
        <v>791260</v>
      </c>
      <c r="T2168" s="301">
        <f t="shared" si="33"/>
        <v>12788.5</v>
      </c>
      <c r="U2168" s="303">
        <v>1675</v>
      </c>
    </row>
    <row r="2169" spans="1:21" x14ac:dyDescent="0.25">
      <c r="A2169" s="300">
        <v>860510099</v>
      </c>
      <c r="B2169" s="65" t="s">
        <v>2845</v>
      </c>
      <c r="C2169" s="65" t="s">
        <v>511</v>
      </c>
      <c r="D2169" s="65" t="s">
        <v>511</v>
      </c>
      <c r="E2169" s="65" t="s">
        <v>710</v>
      </c>
      <c r="F2169" s="65" t="s">
        <v>521</v>
      </c>
      <c r="G2169" s="65" t="s">
        <v>690</v>
      </c>
      <c r="H2169" s="84">
        <v>2168</v>
      </c>
      <c r="I2169" s="301">
        <v>10946446</v>
      </c>
      <c r="J2169" s="302">
        <v>2005.5</v>
      </c>
      <c r="K2169" s="301">
        <v>4329926</v>
      </c>
      <c r="L2169" s="302">
        <v>3441</v>
      </c>
      <c r="M2169" s="301">
        <v>12097937</v>
      </c>
      <c r="N2169" s="302">
        <v>3650</v>
      </c>
      <c r="O2169" s="301">
        <v>2826412</v>
      </c>
      <c r="P2169" s="302">
        <v>2895</v>
      </c>
      <c r="Q2169" s="301">
        <v>820650</v>
      </c>
      <c r="R2169" s="302">
        <v>4723</v>
      </c>
      <c r="S2169" s="301">
        <v>229396</v>
      </c>
      <c r="T2169" s="301">
        <f t="shared" si="33"/>
        <v>18882.5</v>
      </c>
      <c r="U2169" s="303">
        <v>2493</v>
      </c>
    </row>
    <row r="2170" spans="1:21" x14ac:dyDescent="0.25">
      <c r="A2170" s="300">
        <v>800157025</v>
      </c>
      <c r="B2170" s="65" t="s">
        <v>2846</v>
      </c>
      <c r="C2170" s="65" t="s">
        <v>543</v>
      </c>
      <c r="D2170" s="65" t="s">
        <v>544</v>
      </c>
      <c r="E2170" s="65" t="s">
        <v>520</v>
      </c>
      <c r="F2170" s="65" t="s">
        <v>521</v>
      </c>
      <c r="G2170" s="65" t="s">
        <v>564</v>
      </c>
      <c r="H2170" s="296">
        <v>2169</v>
      </c>
      <c r="I2170" s="301">
        <v>10941340</v>
      </c>
      <c r="J2170" s="302">
        <v>1940.5</v>
      </c>
      <c r="K2170" s="301">
        <v>4533009</v>
      </c>
      <c r="L2170" s="302">
        <v>1783</v>
      </c>
      <c r="M2170" s="301">
        <v>25680154</v>
      </c>
      <c r="N2170" s="302">
        <v>2006</v>
      </c>
      <c r="O2170" s="301">
        <v>5787258</v>
      </c>
      <c r="P2170" s="302">
        <v>1026</v>
      </c>
      <c r="Q2170" s="301">
        <v>2926365</v>
      </c>
      <c r="R2170" s="302">
        <v>1142</v>
      </c>
      <c r="S2170" s="301">
        <v>1651998</v>
      </c>
      <c r="T2170" s="301">
        <f t="shared" si="33"/>
        <v>10066.5</v>
      </c>
      <c r="U2170" s="303">
        <v>1341</v>
      </c>
    </row>
    <row r="2171" spans="1:21" x14ac:dyDescent="0.25">
      <c r="A2171" s="300">
        <v>860040946</v>
      </c>
      <c r="B2171" s="65" t="s">
        <v>2847</v>
      </c>
      <c r="C2171" s="65" t="s">
        <v>511</v>
      </c>
      <c r="D2171" s="65" t="s">
        <v>511</v>
      </c>
      <c r="E2171" s="65" t="s">
        <v>710</v>
      </c>
      <c r="F2171" s="65" t="s">
        <v>521</v>
      </c>
      <c r="G2171" s="65" t="s">
        <v>618</v>
      </c>
      <c r="H2171" s="84">
        <v>2170</v>
      </c>
      <c r="I2171" s="301">
        <v>10941067</v>
      </c>
      <c r="J2171" s="302">
        <v>1444.5</v>
      </c>
      <c r="K2171" s="301">
        <v>6835192</v>
      </c>
      <c r="L2171" s="302">
        <v>3530</v>
      </c>
      <c r="M2171" s="301">
        <v>11701400</v>
      </c>
      <c r="N2171" s="302">
        <v>1909</v>
      </c>
      <c r="O2171" s="301">
        <v>6109503</v>
      </c>
      <c r="P2171" s="302">
        <v>1672</v>
      </c>
      <c r="Q2171" s="301">
        <v>1639080</v>
      </c>
      <c r="R2171" s="302">
        <v>2597</v>
      </c>
      <c r="S2171" s="301">
        <v>559215</v>
      </c>
      <c r="T2171" s="301">
        <f t="shared" si="33"/>
        <v>13322.5</v>
      </c>
      <c r="U2171" s="303">
        <v>1767</v>
      </c>
    </row>
    <row r="2172" spans="1:21" x14ac:dyDescent="0.25">
      <c r="A2172" s="300">
        <v>830007705</v>
      </c>
      <c r="B2172" s="65" t="s">
        <v>2848</v>
      </c>
      <c r="C2172" s="65" t="s">
        <v>1025</v>
      </c>
      <c r="D2172" s="65" t="s">
        <v>586</v>
      </c>
      <c r="E2172" s="65" t="s">
        <v>710</v>
      </c>
      <c r="F2172" s="65" t="s">
        <v>521</v>
      </c>
      <c r="G2172" s="65" t="s">
        <v>2281</v>
      </c>
      <c r="H2172" s="296">
        <v>2171</v>
      </c>
      <c r="I2172" s="301">
        <v>10937137</v>
      </c>
      <c r="J2172" s="302">
        <v>1357.5</v>
      </c>
      <c r="K2172" s="301">
        <v>7464222</v>
      </c>
      <c r="L2172" s="302">
        <v>7467</v>
      </c>
      <c r="M2172" s="301">
        <v>3943255</v>
      </c>
      <c r="N2172" s="302">
        <v>2768</v>
      </c>
      <c r="O2172" s="301">
        <v>3943255</v>
      </c>
      <c r="P2172" s="302">
        <v>1521</v>
      </c>
      <c r="Q2172" s="301">
        <v>1844193</v>
      </c>
      <c r="R2172" s="302">
        <v>1413</v>
      </c>
      <c r="S2172" s="301">
        <v>1281860</v>
      </c>
      <c r="T2172" s="301">
        <f t="shared" si="33"/>
        <v>16697.5</v>
      </c>
      <c r="U2172" s="303">
        <v>2210</v>
      </c>
    </row>
    <row r="2173" spans="1:21" x14ac:dyDescent="0.25">
      <c r="A2173" s="300">
        <v>890906525</v>
      </c>
      <c r="B2173" s="65" t="s">
        <v>2849</v>
      </c>
      <c r="C2173" s="65" t="s">
        <v>505</v>
      </c>
      <c r="D2173" s="65" t="s">
        <v>506</v>
      </c>
      <c r="E2173" s="65" t="s">
        <v>520</v>
      </c>
      <c r="F2173" s="65" t="s">
        <v>521</v>
      </c>
      <c r="G2173" s="65" t="s">
        <v>564</v>
      </c>
      <c r="H2173" s="84">
        <v>2172</v>
      </c>
      <c r="I2173" s="301">
        <v>10920994</v>
      </c>
      <c r="J2173" s="302">
        <v>1806.5</v>
      </c>
      <c r="K2173" s="301">
        <v>5056786</v>
      </c>
      <c r="L2173" s="302">
        <v>2041</v>
      </c>
      <c r="M2173" s="301">
        <v>22055920</v>
      </c>
      <c r="N2173" s="302">
        <v>2523</v>
      </c>
      <c r="O2173" s="301">
        <v>4439939</v>
      </c>
      <c r="P2173" s="302">
        <v>2335</v>
      </c>
      <c r="Q2173" s="301">
        <v>1091390</v>
      </c>
      <c r="R2173" s="302">
        <v>5977</v>
      </c>
      <c r="S2173" s="301">
        <v>154919</v>
      </c>
      <c r="T2173" s="301">
        <f t="shared" si="33"/>
        <v>16854.5</v>
      </c>
      <c r="U2173" s="303">
        <v>2233</v>
      </c>
    </row>
    <row r="2174" spans="1:21" x14ac:dyDescent="0.25">
      <c r="A2174" s="300">
        <v>890917464</v>
      </c>
      <c r="B2174" s="65" t="s">
        <v>2850</v>
      </c>
      <c r="C2174" s="65" t="s">
        <v>527</v>
      </c>
      <c r="D2174" s="65" t="s">
        <v>506</v>
      </c>
      <c r="E2174" s="65" t="s">
        <v>520</v>
      </c>
      <c r="F2174" s="65" t="s">
        <v>521</v>
      </c>
      <c r="G2174" s="65" t="s">
        <v>707</v>
      </c>
      <c r="H2174" s="296">
        <v>2173</v>
      </c>
      <c r="I2174" s="301">
        <v>10899332</v>
      </c>
      <c r="J2174" s="302">
        <v>1234.5</v>
      </c>
      <c r="K2174" s="301">
        <v>8396327</v>
      </c>
      <c r="L2174" s="302">
        <v>2656</v>
      </c>
      <c r="M2174" s="301">
        <v>16369117</v>
      </c>
      <c r="N2174" s="302">
        <v>6246</v>
      </c>
      <c r="O2174" s="301">
        <v>1424636</v>
      </c>
      <c r="P2174" s="302">
        <v>4329</v>
      </c>
      <c r="Q2174" s="301">
        <v>466588</v>
      </c>
      <c r="R2174" s="302">
        <v>4478</v>
      </c>
      <c r="S2174" s="301">
        <v>249739</v>
      </c>
      <c r="T2174" s="301">
        <f t="shared" si="33"/>
        <v>21116.5</v>
      </c>
      <c r="U2174" s="303">
        <v>2790</v>
      </c>
    </row>
    <row r="2175" spans="1:21" x14ac:dyDescent="0.25">
      <c r="A2175" s="300">
        <v>800183353</v>
      </c>
      <c r="B2175" s="65" t="s">
        <v>2851</v>
      </c>
      <c r="C2175" s="65" t="s">
        <v>834</v>
      </c>
      <c r="D2175" s="65" t="s">
        <v>544</v>
      </c>
      <c r="E2175" s="65" t="s">
        <v>710</v>
      </c>
      <c r="F2175" s="65" t="s">
        <v>521</v>
      </c>
      <c r="G2175" s="65" t="s">
        <v>926</v>
      </c>
      <c r="H2175" s="84">
        <v>2174</v>
      </c>
      <c r="I2175" s="301">
        <v>10892689</v>
      </c>
      <c r="J2175" s="302">
        <v>1175.5</v>
      </c>
      <c r="K2175" s="301">
        <v>9018948</v>
      </c>
      <c r="L2175" s="302">
        <v>3552</v>
      </c>
      <c r="M2175" s="301">
        <v>11582379</v>
      </c>
      <c r="N2175" s="302">
        <v>3505</v>
      </c>
      <c r="O2175" s="301">
        <v>2954737</v>
      </c>
      <c r="P2175" s="302">
        <v>1332</v>
      </c>
      <c r="Q2175" s="301">
        <v>2138587</v>
      </c>
      <c r="R2175" s="302">
        <v>1026</v>
      </c>
      <c r="S2175" s="301">
        <v>1897775</v>
      </c>
      <c r="T2175" s="301">
        <f t="shared" si="33"/>
        <v>12764.5</v>
      </c>
      <c r="U2175" s="303">
        <v>1674</v>
      </c>
    </row>
    <row r="2176" spans="1:21" x14ac:dyDescent="0.25">
      <c r="A2176" s="300">
        <v>860511911</v>
      </c>
      <c r="B2176" s="65" t="s">
        <v>2852</v>
      </c>
      <c r="C2176" s="65" t="s">
        <v>617</v>
      </c>
      <c r="D2176" s="65" t="s">
        <v>552</v>
      </c>
      <c r="E2176" s="65" t="s">
        <v>520</v>
      </c>
      <c r="F2176" s="65" t="s">
        <v>521</v>
      </c>
      <c r="G2176" s="65" t="s">
        <v>610</v>
      </c>
      <c r="H2176" s="296">
        <v>2175</v>
      </c>
      <c r="I2176" s="301">
        <v>10892208</v>
      </c>
      <c r="J2176" s="302">
        <v>1990</v>
      </c>
      <c r="K2176" s="301">
        <v>4377600</v>
      </c>
      <c r="L2176" s="302">
        <v>2720</v>
      </c>
      <c r="M2176" s="301">
        <v>15861670</v>
      </c>
      <c r="N2176" s="302">
        <v>2519</v>
      </c>
      <c r="O2176" s="301">
        <v>4444819</v>
      </c>
      <c r="P2176" s="302">
        <v>1662</v>
      </c>
      <c r="Q2176" s="301">
        <v>1651251</v>
      </c>
      <c r="R2176" s="302">
        <v>1985</v>
      </c>
      <c r="S2176" s="301">
        <v>815073</v>
      </c>
      <c r="T2176" s="301">
        <f t="shared" si="33"/>
        <v>13051</v>
      </c>
      <c r="U2176" s="303">
        <v>1719</v>
      </c>
    </row>
    <row r="2177" spans="1:21" x14ac:dyDescent="0.25">
      <c r="A2177" s="300">
        <v>890801763</v>
      </c>
      <c r="B2177" s="65" t="s">
        <v>2853</v>
      </c>
      <c r="C2177" s="65" t="s">
        <v>511</v>
      </c>
      <c r="D2177" s="65" t="s">
        <v>511</v>
      </c>
      <c r="E2177" s="65" t="s">
        <v>520</v>
      </c>
      <c r="F2177" s="65" t="s">
        <v>521</v>
      </c>
      <c r="G2177" s="65" t="s">
        <v>564</v>
      </c>
      <c r="H2177" s="84">
        <v>2176</v>
      </c>
      <c r="I2177" s="301">
        <v>10872661</v>
      </c>
      <c r="J2177" s="302">
        <v>1635</v>
      </c>
      <c r="K2177" s="301">
        <v>5789096</v>
      </c>
      <c r="L2177" s="302">
        <v>2255</v>
      </c>
      <c r="M2177" s="301">
        <v>19545445</v>
      </c>
      <c r="N2177" s="302">
        <v>2885</v>
      </c>
      <c r="O2177" s="301">
        <v>3736547</v>
      </c>
      <c r="P2177" s="302">
        <v>1962</v>
      </c>
      <c r="Q2177" s="301">
        <v>1365463</v>
      </c>
      <c r="R2177" s="302">
        <v>2801</v>
      </c>
      <c r="S2177" s="301">
        <v>503524</v>
      </c>
      <c r="T2177" s="301">
        <f t="shared" si="33"/>
        <v>13714</v>
      </c>
      <c r="U2177" s="303">
        <v>1822</v>
      </c>
    </row>
    <row r="2178" spans="1:21" x14ac:dyDescent="0.25">
      <c r="A2178" s="300">
        <v>800235318</v>
      </c>
      <c r="B2178" s="65" t="s">
        <v>2854</v>
      </c>
      <c r="C2178" s="65" t="s">
        <v>612</v>
      </c>
      <c r="D2178" s="65" t="s">
        <v>544</v>
      </c>
      <c r="E2178" s="65" t="s">
        <v>520</v>
      </c>
      <c r="F2178" s="65" t="s">
        <v>521</v>
      </c>
      <c r="G2178" s="65" t="s">
        <v>528</v>
      </c>
      <c r="H2178" s="296">
        <v>2177</v>
      </c>
      <c r="I2178" s="301">
        <v>10866103</v>
      </c>
      <c r="J2178" s="302">
        <v>2789</v>
      </c>
      <c r="K2178" s="301">
        <v>2700397</v>
      </c>
      <c r="L2178" s="302">
        <v>1303</v>
      </c>
      <c r="M2178" s="301">
        <v>36204756</v>
      </c>
      <c r="N2178" s="302">
        <v>952</v>
      </c>
      <c r="O2178" s="301">
        <v>12474459</v>
      </c>
      <c r="P2178" s="302">
        <v>1514</v>
      </c>
      <c r="Q2178" s="301">
        <v>1850030</v>
      </c>
      <c r="R2178" s="302">
        <v>1346</v>
      </c>
      <c r="S2178" s="301">
        <v>1360111</v>
      </c>
      <c r="T2178" s="301">
        <f t="shared" ref="T2178:T2241" si="34">SUM(H2178+J2178+L2178+N2178+P2178+R2178)</f>
        <v>10081</v>
      </c>
      <c r="U2178" s="303">
        <v>1343</v>
      </c>
    </row>
    <row r="2179" spans="1:21" x14ac:dyDescent="0.25">
      <c r="A2179" s="300">
        <v>800232359</v>
      </c>
      <c r="B2179" s="65" t="s">
        <v>2855</v>
      </c>
      <c r="C2179" s="65" t="s">
        <v>511</v>
      </c>
      <c r="D2179" s="65" t="s">
        <v>511</v>
      </c>
      <c r="E2179" s="65" t="s">
        <v>520</v>
      </c>
      <c r="F2179" s="65" t="s">
        <v>521</v>
      </c>
      <c r="G2179" s="65" t="s">
        <v>605</v>
      </c>
      <c r="H2179" s="84">
        <v>2178</v>
      </c>
      <c r="I2179" s="301">
        <v>10858197</v>
      </c>
      <c r="J2179" s="302">
        <v>2134</v>
      </c>
      <c r="K2179" s="301">
        <v>3956505</v>
      </c>
      <c r="L2179" s="302">
        <v>2971</v>
      </c>
      <c r="M2179" s="301">
        <v>14328994</v>
      </c>
      <c r="N2179" s="302">
        <v>2176</v>
      </c>
      <c r="O2179" s="301">
        <v>5195264</v>
      </c>
      <c r="P2179" s="302">
        <v>1582</v>
      </c>
      <c r="Q2179" s="301">
        <v>1764370</v>
      </c>
      <c r="R2179" s="302">
        <v>1866</v>
      </c>
      <c r="S2179" s="301">
        <v>883187</v>
      </c>
      <c r="T2179" s="301">
        <f t="shared" si="34"/>
        <v>12907</v>
      </c>
      <c r="U2179" s="303">
        <v>1697</v>
      </c>
    </row>
    <row r="2180" spans="1:21" x14ac:dyDescent="0.25">
      <c r="A2180" s="300">
        <v>830057082</v>
      </c>
      <c r="B2180" s="65" t="s">
        <v>2856</v>
      </c>
      <c r="C2180" s="65" t="s">
        <v>511</v>
      </c>
      <c r="D2180" s="65" t="s">
        <v>511</v>
      </c>
      <c r="E2180" s="65" t="s">
        <v>520</v>
      </c>
      <c r="F2180" s="65" t="s">
        <v>521</v>
      </c>
      <c r="G2180" s="65" t="s">
        <v>564</v>
      </c>
      <c r="H2180" s="296">
        <v>2179</v>
      </c>
      <c r="I2180" s="301">
        <v>10850936</v>
      </c>
      <c r="J2180" s="302">
        <v>1983</v>
      </c>
      <c r="K2180" s="301">
        <v>4407486</v>
      </c>
      <c r="L2180" s="302">
        <v>1844</v>
      </c>
      <c r="M2180" s="301">
        <v>24900289</v>
      </c>
      <c r="N2180" s="302">
        <v>1172</v>
      </c>
      <c r="O2180" s="301">
        <v>9955266</v>
      </c>
      <c r="P2180" s="302">
        <v>765</v>
      </c>
      <c r="Q2180" s="301">
        <v>4186389</v>
      </c>
      <c r="R2180" s="302">
        <v>1520</v>
      </c>
      <c r="S2180" s="301">
        <v>1163228</v>
      </c>
      <c r="T2180" s="301">
        <f t="shared" si="34"/>
        <v>9463</v>
      </c>
      <c r="U2180" s="303">
        <v>1270</v>
      </c>
    </row>
    <row r="2181" spans="1:21" x14ac:dyDescent="0.25">
      <c r="A2181" s="300">
        <v>860060543</v>
      </c>
      <c r="B2181" s="65" t="s">
        <v>2857</v>
      </c>
      <c r="C2181" s="65" t="s">
        <v>511</v>
      </c>
      <c r="D2181" s="65" t="s">
        <v>511</v>
      </c>
      <c r="E2181" s="65" t="s">
        <v>520</v>
      </c>
      <c r="F2181" s="65" t="s">
        <v>521</v>
      </c>
      <c r="G2181" s="65" t="s">
        <v>556</v>
      </c>
      <c r="H2181" s="84">
        <v>2180</v>
      </c>
      <c r="I2181" s="301">
        <v>10831920</v>
      </c>
      <c r="J2181" s="302">
        <v>2380</v>
      </c>
      <c r="K2181" s="301">
        <v>3330047</v>
      </c>
      <c r="L2181" s="302">
        <v>1036</v>
      </c>
      <c r="M2181" s="301">
        <v>45687659</v>
      </c>
      <c r="N2181" s="302">
        <v>2220</v>
      </c>
      <c r="O2181" s="301">
        <v>5078244</v>
      </c>
      <c r="P2181" s="302">
        <v>3653</v>
      </c>
      <c r="Q2181" s="301">
        <v>593303</v>
      </c>
      <c r="R2181" s="302">
        <v>6458</v>
      </c>
      <c r="S2181" s="301">
        <v>133736</v>
      </c>
      <c r="T2181" s="301">
        <f t="shared" si="34"/>
        <v>17927</v>
      </c>
      <c r="U2181" s="303">
        <v>2366</v>
      </c>
    </row>
    <row r="2182" spans="1:21" x14ac:dyDescent="0.25">
      <c r="A2182" s="300">
        <v>830025224</v>
      </c>
      <c r="B2182" s="65" t="s">
        <v>2858</v>
      </c>
      <c r="C2182" s="65" t="s">
        <v>511</v>
      </c>
      <c r="D2182" s="65" t="s">
        <v>511</v>
      </c>
      <c r="E2182" s="65" t="s">
        <v>710</v>
      </c>
      <c r="F2182" s="65" t="s">
        <v>521</v>
      </c>
      <c r="G2182" s="65" t="s">
        <v>1422</v>
      </c>
      <c r="H2182" s="296">
        <v>2181</v>
      </c>
      <c r="I2182" s="301">
        <v>10801733</v>
      </c>
      <c r="J2182" s="302">
        <v>1110</v>
      </c>
      <c r="K2182" s="301">
        <v>9712940</v>
      </c>
      <c r="L2182" s="302">
        <v>3534</v>
      </c>
      <c r="M2182" s="301">
        <v>11680460</v>
      </c>
      <c r="N2182" s="302">
        <v>1639</v>
      </c>
      <c r="O2182" s="301">
        <v>7227730</v>
      </c>
      <c r="P2182" s="302">
        <v>2168</v>
      </c>
      <c r="Q2182" s="301">
        <v>1213430</v>
      </c>
      <c r="R2182" s="302">
        <v>3226</v>
      </c>
      <c r="S2182" s="301">
        <v>412919</v>
      </c>
      <c r="T2182" s="301">
        <f t="shared" si="34"/>
        <v>13858</v>
      </c>
      <c r="U2182" s="303">
        <v>1844</v>
      </c>
    </row>
    <row r="2183" spans="1:21" x14ac:dyDescent="0.25">
      <c r="A2183" s="300">
        <v>860066633</v>
      </c>
      <c r="B2183" s="65" t="s">
        <v>2859</v>
      </c>
      <c r="C2183" s="65" t="s">
        <v>511</v>
      </c>
      <c r="D2183" s="65" t="s">
        <v>511</v>
      </c>
      <c r="E2183" s="65" t="s">
        <v>520</v>
      </c>
      <c r="F2183" s="65" t="s">
        <v>521</v>
      </c>
      <c r="G2183" s="65" t="s">
        <v>564</v>
      </c>
      <c r="H2183" s="84">
        <v>2182</v>
      </c>
      <c r="I2183" s="301">
        <v>10797482</v>
      </c>
      <c r="J2183" s="302">
        <v>2349.5</v>
      </c>
      <c r="K2183" s="301">
        <v>3390747</v>
      </c>
      <c r="L2183" s="302">
        <v>2884</v>
      </c>
      <c r="M2183" s="301">
        <v>14821721</v>
      </c>
      <c r="N2183" s="302">
        <v>1974</v>
      </c>
      <c r="O2183" s="301">
        <v>5903389</v>
      </c>
      <c r="P2183" s="302">
        <v>2726</v>
      </c>
      <c r="Q2183" s="301">
        <v>890811</v>
      </c>
      <c r="R2183" s="302">
        <v>3381</v>
      </c>
      <c r="S2183" s="301">
        <v>381544</v>
      </c>
      <c r="T2183" s="301">
        <f t="shared" si="34"/>
        <v>15496.5</v>
      </c>
      <c r="U2183" s="303">
        <v>2059</v>
      </c>
    </row>
    <row r="2184" spans="1:21" x14ac:dyDescent="0.25">
      <c r="A2184" s="300">
        <v>890942898</v>
      </c>
      <c r="B2184" s="65" t="s">
        <v>2860</v>
      </c>
      <c r="C2184" s="65" t="s">
        <v>505</v>
      </c>
      <c r="D2184" s="65" t="s">
        <v>506</v>
      </c>
      <c r="E2184" s="65" t="s">
        <v>520</v>
      </c>
      <c r="F2184" s="65" t="s">
        <v>521</v>
      </c>
      <c r="G2184" s="65" t="s">
        <v>564</v>
      </c>
      <c r="H2184" s="296">
        <v>2183</v>
      </c>
      <c r="I2184" s="301">
        <v>10792915</v>
      </c>
      <c r="J2184" s="302">
        <v>1550.5</v>
      </c>
      <c r="K2184" s="301">
        <v>6206073</v>
      </c>
      <c r="L2184" s="302">
        <v>2378</v>
      </c>
      <c r="M2184" s="301">
        <v>18502714</v>
      </c>
      <c r="N2184" s="302">
        <v>2631</v>
      </c>
      <c r="O2184" s="301">
        <v>4206622</v>
      </c>
      <c r="P2184" s="302">
        <v>2056</v>
      </c>
      <c r="Q2184" s="301">
        <v>1301348</v>
      </c>
      <c r="R2184" s="302">
        <v>2149</v>
      </c>
      <c r="S2184" s="301">
        <v>731640</v>
      </c>
      <c r="T2184" s="301">
        <f t="shared" si="34"/>
        <v>12947.5</v>
      </c>
      <c r="U2184" s="303">
        <v>1707</v>
      </c>
    </row>
    <row r="2185" spans="1:21" x14ac:dyDescent="0.25">
      <c r="A2185" s="300">
        <v>860077126</v>
      </c>
      <c r="B2185" s="65" t="s">
        <v>2861</v>
      </c>
      <c r="C2185" s="65" t="s">
        <v>511</v>
      </c>
      <c r="D2185" s="65" t="s">
        <v>511</v>
      </c>
      <c r="E2185" s="65" t="s">
        <v>710</v>
      </c>
      <c r="F2185" s="65" t="s">
        <v>521</v>
      </c>
      <c r="G2185" s="65" t="s">
        <v>603</v>
      </c>
      <c r="H2185" s="84">
        <v>2184</v>
      </c>
      <c r="I2185" s="301">
        <v>10792498</v>
      </c>
      <c r="J2185" s="302">
        <v>1692</v>
      </c>
      <c r="K2185" s="301">
        <v>5532372</v>
      </c>
      <c r="L2185" s="302">
        <v>4429</v>
      </c>
      <c r="M2185" s="301">
        <v>8837625</v>
      </c>
      <c r="N2185" s="302">
        <v>2404</v>
      </c>
      <c r="O2185" s="301">
        <v>4656308</v>
      </c>
      <c r="P2185" s="302">
        <v>2935</v>
      </c>
      <c r="Q2185" s="301">
        <v>809631</v>
      </c>
      <c r="R2185" s="302">
        <v>3601</v>
      </c>
      <c r="S2185" s="301">
        <v>347899</v>
      </c>
      <c r="T2185" s="301">
        <f t="shared" si="34"/>
        <v>17245</v>
      </c>
      <c r="U2185" s="303">
        <v>2278</v>
      </c>
    </row>
    <row r="2186" spans="1:21" x14ac:dyDescent="0.25">
      <c r="A2186" s="300">
        <v>890209207</v>
      </c>
      <c r="B2186" s="65" t="s">
        <v>2862</v>
      </c>
      <c r="C2186" s="65" t="s">
        <v>732</v>
      </c>
      <c r="D2186" s="65" t="s">
        <v>733</v>
      </c>
      <c r="E2186" s="65" t="s">
        <v>710</v>
      </c>
      <c r="F2186" s="65" t="s">
        <v>521</v>
      </c>
      <c r="G2186" s="65" t="s">
        <v>514</v>
      </c>
      <c r="H2186" s="296">
        <v>2185</v>
      </c>
      <c r="I2186" s="301">
        <v>10786048</v>
      </c>
      <c r="J2186" s="302">
        <v>1273.5</v>
      </c>
      <c r="K2186" s="301">
        <v>8053375</v>
      </c>
      <c r="L2186" s="302">
        <v>3271</v>
      </c>
      <c r="M2186" s="301">
        <v>12802758</v>
      </c>
      <c r="N2186" s="302">
        <v>2357</v>
      </c>
      <c r="O2186" s="301">
        <v>4765784</v>
      </c>
      <c r="P2186" s="302">
        <v>1141</v>
      </c>
      <c r="Q2186" s="301">
        <v>2578384</v>
      </c>
      <c r="R2186" s="302">
        <v>1128</v>
      </c>
      <c r="S2186" s="301">
        <v>1678492</v>
      </c>
      <c r="T2186" s="301">
        <f t="shared" si="34"/>
        <v>11355.5</v>
      </c>
      <c r="U2186" s="303">
        <v>1515</v>
      </c>
    </row>
    <row r="2187" spans="1:21" x14ac:dyDescent="0.25">
      <c r="A2187" s="300">
        <v>860501846</v>
      </c>
      <c r="B2187" s="65" t="s">
        <v>2863</v>
      </c>
      <c r="C2187" s="65" t="s">
        <v>511</v>
      </c>
      <c r="D2187" s="65" t="s">
        <v>511</v>
      </c>
      <c r="E2187" s="65" t="s">
        <v>520</v>
      </c>
      <c r="F2187" s="65" t="s">
        <v>521</v>
      </c>
      <c r="G2187" s="65" t="s">
        <v>618</v>
      </c>
      <c r="H2187" s="84">
        <v>2186</v>
      </c>
      <c r="I2187" s="301">
        <v>10770181</v>
      </c>
      <c r="J2187" s="302">
        <v>1979.5</v>
      </c>
      <c r="K2187" s="301">
        <v>4414455</v>
      </c>
      <c r="L2187" s="302">
        <v>3054</v>
      </c>
      <c r="M2187" s="301">
        <v>13850538</v>
      </c>
      <c r="N2187" s="302">
        <v>2758</v>
      </c>
      <c r="O2187" s="301">
        <v>3953580</v>
      </c>
      <c r="P2187" s="302">
        <v>1613</v>
      </c>
      <c r="Q2187" s="301">
        <v>1724898</v>
      </c>
      <c r="R2187" s="302">
        <v>1673</v>
      </c>
      <c r="S2187" s="301">
        <v>1023388</v>
      </c>
      <c r="T2187" s="301">
        <f t="shared" si="34"/>
        <v>13263.5</v>
      </c>
      <c r="U2187" s="303">
        <v>1759</v>
      </c>
    </row>
    <row r="2188" spans="1:21" x14ac:dyDescent="0.25">
      <c r="A2188" s="300">
        <v>890926985</v>
      </c>
      <c r="B2188" s="65" t="s">
        <v>2864</v>
      </c>
      <c r="C2188" s="65" t="s">
        <v>580</v>
      </c>
      <c r="D2188" s="65" t="s">
        <v>506</v>
      </c>
      <c r="E2188" s="65" t="s">
        <v>520</v>
      </c>
      <c r="F2188" s="65" t="s">
        <v>521</v>
      </c>
      <c r="G2188" s="65" t="s">
        <v>605</v>
      </c>
      <c r="H2188" s="296">
        <v>2187</v>
      </c>
      <c r="I2188" s="301">
        <v>10765873</v>
      </c>
      <c r="J2188" s="302">
        <v>2749</v>
      </c>
      <c r="K2188" s="301">
        <v>2752571</v>
      </c>
      <c r="L2188" s="302">
        <v>2743</v>
      </c>
      <c r="M2188" s="301">
        <v>15728459</v>
      </c>
      <c r="N2188" s="302">
        <v>2235</v>
      </c>
      <c r="O2188" s="301">
        <v>5042049</v>
      </c>
      <c r="P2188" s="302">
        <v>1762</v>
      </c>
      <c r="Q2188" s="301">
        <v>1555747</v>
      </c>
      <c r="R2188" s="302">
        <v>2887</v>
      </c>
      <c r="S2188" s="301">
        <v>482184</v>
      </c>
      <c r="T2188" s="301">
        <f t="shared" si="34"/>
        <v>14563</v>
      </c>
      <c r="U2188" s="303">
        <v>1934</v>
      </c>
    </row>
    <row r="2189" spans="1:21" x14ac:dyDescent="0.25">
      <c r="A2189" s="300">
        <v>860404848</v>
      </c>
      <c r="B2189" s="65" t="s">
        <v>2865</v>
      </c>
      <c r="C2189" s="65" t="s">
        <v>505</v>
      </c>
      <c r="D2189" s="65" t="s">
        <v>506</v>
      </c>
      <c r="E2189" s="65" t="s">
        <v>520</v>
      </c>
      <c r="F2189" s="65" t="s">
        <v>521</v>
      </c>
      <c r="G2189" s="65" t="s">
        <v>618</v>
      </c>
      <c r="H2189" s="84">
        <v>2188</v>
      </c>
      <c r="I2189" s="301">
        <v>10764614</v>
      </c>
      <c r="J2189" s="302">
        <v>2164.5</v>
      </c>
      <c r="K2189" s="301">
        <v>3871788</v>
      </c>
      <c r="L2189" s="302">
        <v>1924</v>
      </c>
      <c r="M2189" s="301">
        <v>23723584</v>
      </c>
      <c r="N2189" s="302">
        <v>2610</v>
      </c>
      <c r="O2189" s="301">
        <v>4243022</v>
      </c>
      <c r="P2189" s="302">
        <v>1063</v>
      </c>
      <c r="Q2189" s="301">
        <v>2791492</v>
      </c>
      <c r="R2189" s="302">
        <v>1080</v>
      </c>
      <c r="S2189" s="301">
        <v>1788755</v>
      </c>
      <c r="T2189" s="301">
        <f t="shared" si="34"/>
        <v>11029.5</v>
      </c>
      <c r="U2189" s="303">
        <v>1468</v>
      </c>
    </row>
    <row r="2190" spans="1:21" x14ac:dyDescent="0.25">
      <c r="A2190" s="300">
        <v>860034604</v>
      </c>
      <c r="B2190" s="65" t="s">
        <v>2866</v>
      </c>
      <c r="C2190" s="65" t="s">
        <v>511</v>
      </c>
      <c r="D2190" s="65" t="s">
        <v>511</v>
      </c>
      <c r="E2190" s="65" t="s">
        <v>520</v>
      </c>
      <c r="F2190" s="65" t="s">
        <v>521</v>
      </c>
      <c r="G2190" s="65" t="s">
        <v>556</v>
      </c>
      <c r="H2190" s="296">
        <v>2189</v>
      </c>
      <c r="I2190" s="301">
        <v>10754839</v>
      </c>
      <c r="J2190" s="302">
        <v>1567.5</v>
      </c>
      <c r="K2190" s="301">
        <v>6102491</v>
      </c>
      <c r="L2190" s="302">
        <v>1141</v>
      </c>
      <c r="M2190" s="301">
        <v>41794113</v>
      </c>
      <c r="N2190" s="302">
        <v>3346</v>
      </c>
      <c r="O2190" s="301">
        <v>3119930</v>
      </c>
      <c r="P2190" s="302">
        <v>1348</v>
      </c>
      <c r="Q2190" s="301">
        <v>2097068</v>
      </c>
      <c r="R2190" s="302">
        <v>6980</v>
      </c>
      <c r="S2190" s="301">
        <v>114703</v>
      </c>
      <c r="T2190" s="301">
        <f t="shared" si="34"/>
        <v>16571.5</v>
      </c>
      <c r="U2190" s="303">
        <v>2191</v>
      </c>
    </row>
    <row r="2191" spans="1:21" x14ac:dyDescent="0.25">
      <c r="A2191" s="300">
        <v>890937015</v>
      </c>
      <c r="B2191" s="65" t="s">
        <v>2867</v>
      </c>
      <c r="C2191" s="65" t="s">
        <v>505</v>
      </c>
      <c r="D2191" s="65" t="s">
        <v>506</v>
      </c>
      <c r="E2191" s="65" t="s">
        <v>520</v>
      </c>
      <c r="F2191" s="65" t="s">
        <v>521</v>
      </c>
      <c r="G2191" s="65" t="s">
        <v>564</v>
      </c>
      <c r="H2191" s="84">
        <v>2190</v>
      </c>
      <c r="I2191" s="301">
        <v>10754461</v>
      </c>
      <c r="J2191" s="302">
        <v>1721.5</v>
      </c>
      <c r="K2191" s="301">
        <v>5376880</v>
      </c>
      <c r="L2191" s="302">
        <v>1203</v>
      </c>
      <c r="M2191" s="301">
        <v>39454718</v>
      </c>
      <c r="N2191" s="302">
        <v>2202</v>
      </c>
      <c r="O2191" s="301">
        <v>5123786</v>
      </c>
      <c r="P2191" s="302">
        <v>6351</v>
      </c>
      <c r="Q2191" s="301">
        <v>249141</v>
      </c>
      <c r="R2191" s="302">
        <v>3774</v>
      </c>
      <c r="S2191" s="301">
        <v>324014</v>
      </c>
      <c r="T2191" s="301">
        <f t="shared" si="34"/>
        <v>17441.5</v>
      </c>
      <c r="U2191" s="303">
        <v>2309</v>
      </c>
    </row>
    <row r="2192" spans="1:21" x14ac:dyDescent="0.25">
      <c r="A2192" s="300">
        <v>830025813</v>
      </c>
      <c r="B2192" s="65" t="s">
        <v>2868</v>
      </c>
      <c r="C2192" s="65" t="s">
        <v>585</v>
      </c>
      <c r="D2192" s="65" t="s">
        <v>586</v>
      </c>
      <c r="E2192" s="65" t="s">
        <v>520</v>
      </c>
      <c r="F2192" s="65" t="s">
        <v>521</v>
      </c>
      <c r="G2192" s="65" t="s">
        <v>697</v>
      </c>
      <c r="H2192" s="296">
        <v>2191</v>
      </c>
      <c r="I2192" s="301">
        <v>10748121</v>
      </c>
      <c r="J2192" s="302">
        <v>2141.5</v>
      </c>
      <c r="K2192" s="301">
        <v>3923363</v>
      </c>
      <c r="L2192" s="302">
        <v>2397</v>
      </c>
      <c r="M2192" s="301">
        <v>18352199</v>
      </c>
      <c r="N2192" s="302">
        <v>1559</v>
      </c>
      <c r="O2192" s="301">
        <v>7628042</v>
      </c>
      <c r="P2192" s="302">
        <v>1386</v>
      </c>
      <c r="Q2192" s="301">
        <v>2046374</v>
      </c>
      <c r="R2192" s="302">
        <v>1594</v>
      </c>
      <c r="S2192" s="301">
        <v>1090353</v>
      </c>
      <c r="T2192" s="301">
        <f t="shared" si="34"/>
        <v>11268.5</v>
      </c>
      <c r="U2192" s="303">
        <v>1503</v>
      </c>
    </row>
    <row r="2193" spans="1:21" x14ac:dyDescent="0.25">
      <c r="A2193" s="300">
        <v>800232283</v>
      </c>
      <c r="B2193" s="65" t="s">
        <v>2869</v>
      </c>
      <c r="C2193" s="65" t="s">
        <v>511</v>
      </c>
      <c r="D2193" s="65" t="s">
        <v>511</v>
      </c>
      <c r="E2193" s="65" t="s">
        <v>520</v>
      </c>
      <c r="F2193" s="65" t="s">
        <v>521</v>
      </c>
      <c r="G2193" s="65" t="s">
        <v>690</v>
      </c>
      <c r="H2193" s="84">
        <v>2192</v>
      </c>
      <c r="I2193" s="301">
        <v>10721376</v>
      </c>
      <c r="J2193" s="302">
        <v>1935.5</v>
      </c>
      <c r="K2193" s="301">
        <v>4545980</v>
      </c>
      <c r="L2193" s="302">
        <v>1988</v>
      </c>
      <c r="M2193" s="301">
        <v>22790528</v>
      </c>
      <c r="N2193" s="302">
        <v>3743</v>
      </c>
      <c r="O2193" s="301">
        <v>2746902</v>
      </c>
      <c r="P2193" s="302">
        <v>2671</v>
      </c>
      <c r="Q2193" s="301">
        <v>911253</v>
      </c>
      <c r="R2193" s="302">
        <v>3093</v>
      </c>
      <c r="S2193" s="301">
        <v>439831</v>
      </c>
      <c r="T2193" s="301">
        <f t="shared" si="34"/>
        <v>15622.5</v>
      </c>
      <c r="U2193" s="303">
        <v>2075</v>
      </c>
    </row>
    <row r="2194" spans="1:21" x14ac:dyDescent="0.25">
      <c r="A2194" s="300">
        <v>860535493</v>
      </c>
      <c r="B2194" s="65" t="s">
        <v>2870</v>
      </c>
      <c r="C2194" s="65" t="s">
        <v>511</v>
      </c>
      <c r="D2194" s="65" t="s">
        <v>511</v>
      </c>
      <c r="E2194" s="65" t="s">
        <v>710</v>
      </c>
      <c r="F2194" s="65" t="s">
        <v>521</v>
      </c>
      <c r="G2194" s="65" t="s">
        <v>564</v>
      </c>
      <c r="H2194" s="296">
        <v>2193</v>
      </c>
      <c r="I2194" s="301">
        <v>10712288</v>
      </c>
      <c r="J2194" s="302">
        <v>1553</v>
      </c>
      <c r="K2194" s="301">
        <v>6178164</v>
      </c>
      <c r="L2194" s="302">
        <v>4860</v>
      </c>
      <c r="M2194" s="301">
        <v>7809432</v>
      </c>
      <c r="N2194" s="302">
        <v>5250</v>
      </c>
      <c r="O2194" s="301">
        <v>1779723</v>
      </c>
      <c r="P2194" s="302">
        <v>4282</v>
      </c>
      <c r="Q2194" s="301">
        <v>473694</v>
      </c>
      <c r="R2194" s="302">
        <v>2868</v>
      </c>
      <c r="S2194" s="301">
        <v>485082</v>
      </c>
      <c r="T2194" s="301">
        <f t="shared" si="34"/>
        <v>21006</v>
      </c>
      <c r="U2194" s="303">
        <v>2778</v>
      </c>
    </row>
    <row r="2195" spans="1:21" x14ac:dyDescent="0.25">
      <c r="A2195" s="300">
        <v>860042155</v>
      </c>
      <c r="B2195" s="65" t="s">
        <v>2871</v>
      </c>
      <c r="C2195" s="65" t="s">
        <v>511</v>
      </c>
      <c r="D2195" s="65" t="s">
        <v>511</v>
      </c>
      <c r="E2195" s="65" t="s">
        <v>710</v>
      </c>
      <c r="F2195" s="65" t="s">
        <v>521</v>
      </c>
      <c r="G2195" s="65" t="s">
        <v>610</v>
      </c>
      <c r="H2195" s="84">
        <v>2194</v>
      </c>
      <c r="I2195" s="301">
        <v>10710088</v>
      </c>
      <c r="J2195" s="302">
        <v>2062.5</v>
      </c>
      <c r="K2195" s="301">
        <v>4124838</v>
      </c>
      <c r="L2195" s="302">
        <v>3458</v>
      </c>
      <c r="M2195" s="301">
        <v>12019973</v>
      </c>
      <c r="N2195" s="302">
        <v>3220</v>
      </c>
      <c r="O2195" s="301">
        <v>3273518</v>
      </c>
      <c r="P2195" s="302">
        <v>1370</v>
      </c>
      <c r="Q2195" s="301">
        <v>2061948</v>
      </c>
      <c r="R2195" s="302">
        <v>1274</v>
      </c>
      <c r="S2195" s="301">
        <v>1470909</v>
      </c>
      <c r="T2195" s="301">
        <f t="shared" si="34"/>
        <v>13578.5</v>
      </c>
      <c r="U2195" s="303">
        <v>1803</v>
      </c>
    </row>
    <row r="2196" spans="1:21" x14ac:dyDescent="0.25">
      <c r="A2196" s="300">
        <v>890934546</v>
      </c>
      <c r="B2196" s="65" t="s">
        <v>2872</v>
      </c>
      <c r="C2196" s="65" t="s">
        <v>527</v>
      </c>
      <c r="D2196" s="65" t="s">
        <v>506</v>
      </c>
      <c r="E2196" s="65" t="s">
        <v>520</v>
      </c>
      <c r="F2196" s="65" t="s">
        <v>521</v>
      </c>
      <c r="G2196" s="65" t="s">
        <v>564</v>
      </c>
      <c r="H2196" s="296">
        <v>2195</v>
      </c>
      <c r="I2196" s="301">
        <v>10701387</v>
      </c>
      <c r="J2196" s="302">
        <v>1521.5</v>
      </c>
      <c r="K2196" s="301">
        <v>6354634</v>
      </c>
      <c r="L2196" s="302">
        <v>994</v>
      </c>
      <c r="M2196" s="301">
        <v>47860918</v>
      </c>
      <c r="N2196" s="302">
        <v>1826</v>
      </c>
      <c r="O2196" s="301">
        <v>6411693</v>
      </c>
      <c r="P2196" s="302">
        <v>1783</v>
      </c>
      <c r="Q2196" s="301">
        <v>1525590</v>
      </c>
      <c r="R2196" s="302">
        <v>1415</v>
      </c>
      <c r="S2196" s="301">
        <v>1279316</v>
      </c>
      <c r="T2196" s="301">
        <f t="shared" si="34"/>
        <v>9734.5</v>
      </c>
      <c r="U2196" s="303">
        <v>1308</v>
      </c>
    </row>
    <row r="2197" spans="1:21" x14ac:dyDescent="0.25">
      <c r="A2197" s="300">
        <v>830055997</v>
      </c>
      <c r="B2197" s="65" t="s">
        <v>2873</v>
      </c>
      <c r="C2197" s="65" t="s">
        <v>511</v>
      </c>
      <c r="D2197" s="65" t="s">
        <v>511</v>
      </c>
      <c r="E2197" s="65" t="s">
        <v>520</v>
      </c>
      <c r="F2197" s="65" t="s">
        <v>521</v>
      </c>
      <c r="G2197" s="65" t="s">
        <v>564</v>
      </c>
      <c r="H2197" s="84">
        <v>2196</v>
      </c>
      <c r="I2197" s="301">
        <v>10665508</v>
      </c>
      <c r="J2197" s="302">
        <v>1937.5</v>
      </c>
      <c r="K2197" s="301">
        <v>4540456</v>
      </c>
      <c r="L2197" s="302">
        <v>1813</v>
      </c>
      <c r="M2197" s="301">
        <v>25227840</v>
      </c>
      <c r="N2197" s="302">
        <v>2698</v>
      </c>
      <c r="O2197" s="301">
        <v>4068594</v>
      </c>
      <c r="P2197" s="302">
        <v>1413</v>
      </c>
      <c r="Q2197" s="301">
        <v>2001535</v>
      </c>
      <c r="R2197" s="302">
        <v>1407</v>
      </c>
      <c r="S2197" s="301">
        <v>1289447</v>
      </c>
      <c r="T2197" s="301">
        <f t="shared" si="34"/>
        <v>11464.5</v>
      </c>
      <c r="U2197" s="303">
        <v>1530</v>
      </c>
    </row>
    <row r="2198" spans="1:21" x14ac:dyDescent="0.25">
      <c r="A2198" s="300">
        <v>830061178</v>
      </c>
      <c r="B2198" s="65" t="s">
        <v>2874</v>
      </c>
      <c r="C2198" s="65" t="s">
        <v>511</v>
      </c>
      <c r="D2198" s="65" t="s">
        <v>511</v>
      </c>
      <c r="E2198" s="65" t="s">
        <v>520</v>
      </c>
      <c r="F2198" s="65" t="s">
        <v>521</v>
      </c>
      <c r="G2198" s="65" t="s">
        <v>694</v>
      </c>
      <c r="H2198" s="296">
        <v>2197</v>
      </c>
      <c r="I2198" s="301">
        <v>10647636</v>
      </c>
      <c r="J2198" s="302">
        <v>1621.5</v>
      </c>
      <c r="K2198" s="301">
        <v>5837519</v>
      </c>
      <c r="L2198" s="302">
        <v>1854</v>
      </c>
      <c r="M2198" s="301">
        <v>24706130</v>
      </c>
      <c r="N2198" s="302">
        <v>954</v>
      </c>
      <c r="O2198" s="301">
        <v>12454504</v>
      </c>
      <c r="P2198" s="302">
        <v>855</v>
      </c>
      <c r="Q2198" s="301">
        <v>3640840</v>
      </c>
      <c r="R2198" s="302">
        <v>638</v>
      </c>
      <c r="S2198" s="301">
        <v>3580075</v>
      </c>
      <c r="T2198" s="301">
        <f t="shared" si="34"/>
        <v>8119.5</v>
      </c>
      <c r="U2198" s="303">
        <v>1101</v>
      </c>
    </row>
    <row r="2199" spans="1:21" x14ac:dyDescent="0.25">
      <c r="A2199" s="300">
        <v>800151049</v>
      </c>
      <c r="B2199" s="65" t="s">
        <v>2875</v>
      </c>
      <c r="C2199" s="65" t="s">
        <v>511</v>
      </c>
      <c r="D2199" s="65" t="s">
        <v>511</v>
      </c>
      <c r="E2199" s="65" t="s">
        <v>520</v>
      </c>
      <c r="F2199" s="65" t="s">
        <v>521</v>
      </c>
      <c r="G2199" s="65" t="s">
        <v>564</v>
      </c>
      <c r="H2199" s="84">
        <v>2198</v>
      </c>
      <c r="I2199" s="301">
        <v>10641163</v>
      </c>
      <c r="J2199" s="302">
        <v>1692.5</v>
      </c>
      <c r="K2199" s="301">
        <v>5531634</v>
      </c>
      <c r="L2199" s="302">
        <v>1651</v>
      </c>
      <c r="M2199" s="301">
        <v>28020134</v>
      </c>
      <c r="N2199" s="302">
        <v>2203</v>
      </c>
      <c r="O2199" s="301">
        <v>5122633</v>
      </c>
      <c r="P2199" s="302">
        <v>1983</v>
      </c>
      <c r="Q2199" s="301">
        <v>1353459</v>
      </c>
      <c r="R2199" s="302">
        <v>1775</v>
      </c>
      <c r="S2199" s="301">
        <v>942875</v>
      </c>
      <c r="T2199" s="301">
        <f t="shared" si="34"/>
        <v>11502.5</v>
      </c>
      <c r="U2199" s="303">
        <v>1535</v>
      </c>
    </row>
    <row r="2200" spans="1:21" x14ac:dyDescent="0.25">
      <c r="A2200" s="300">
        <v>805021170</v>
      </c>
      <c r="B2200" s="65" t="s">
        <v>2876</v>
      </c>
      <c r="C2200" s="65" t="s">
        <v>547</v>
      </c>
      <c r="D2200" s="65" t="s">
        <v>544</v>
      </c>
      <c r="E2200" s="65" t="s">
        <v>520</v>
      </c>
      <c r="F2200" s="65" t="s">
        <v>521</v>
      </c>
      <c r="G2200" s="65" t="s">
        <v>694</v>
      </c>
      <c r="H2200" s="296">
        <v>2199</v>
      </c>
      <c r="I2200" s="301">
        <v>10625743</v>
      </c>
      <c r="J2200" s="302">
        <v>2048.5</v>
      </c>
      <c r="K2200" s="301">
        <v>4165365</v>
      </c>
      <c r="L2200" s="302">
        <v>1504</v>
      </c>
      <c r="M2200" s="301">
        <v>31291997</v>
      </c>
      <c r="N2200" s="302">
        <v>2117</v>
      </c>
      <c r="O2200" s="301">
        <v>5387093</v>
      </c>
      <c r="P2200" s="302">
        <v>2138</v>
      </c>
      <c r="Q2200" s="301">
        <v>1237820</v>
      </c>
      <c r="R2200" s="302">
        <v>2394</v>
      </c>
      <c r="S2200" s="301">
        <v>627292</v>
      </c>
      <c r="T2200" s="301">
        <f t="shared" si="34"/>
        <v>12400.5</v>
      </c>
      <c r="U2200" s="303">
        <v>1638</v>
      </c>
    </row>
    <row r="2201" spans="1:21" x14ac:dyDescent="0.25">
      <c r="A2201" s="300">
        <v>802010521</v>
      </c>
      <c r="B2201" s="65" t="s">
        <v>2877</v>
      </c>
      <c r="C2201" s="65" t="s">
        <v>585</v>
      </c>
      <c r="D2201" s="65" t="s">
        <v>586</v>
      </c>
      <c r="E2201" s="65" t="s">
        <v>520</v>
      </c>
      <c r="F2201" s="65" t="s">
        <v>521</v>
      </c>
      <c r="G2201" s="65" t="s">
        <v>610</v>
      </c>
      <c r="H2201" s="84">
        <v>2200</v>
      </c>
      <c r="I2201" s="301">
        <v>10612439</v>
      </c>
      <c r="J2201" s="302">
        <v>2496</v>
      </c>
      <c r="K2201" s="301">
        <v>3096888</v>
      </c>
      <c r="L2201" s="302">
        <v>2900</v>
      </c>
      <c r="M2201" s="301">
        <v>14719909</v>
      </c>
      <c r="N2201" s="302">
        <v>2047</v>
      </c>
      <c r="O2201" s="301">
        <v>5640997</v>
      </c>
      <c r="P2201" s="302">
        <v>1229</v>
      </c>
      <c r="Q2201" s="301">
        <v>2332359</v>
      </c>
      <c r="R2201" s="302">
        <v>1793</v>
      </c>
      <c r="S2201" s="301">
        <v>930993</v>
      </c>
      <c r="T2201" s="301">
        <f t="shared" si="34"/>
        <v>12665</v>
      </c>
      <c r="U2201" s="303">
        <v>1668</v>
      </c>
    </row>
    <row r="2202" spans="1:21" x14ac:dyDescent="0.25">
      <c r="A2202" s="300">
        <v>860521986</v>
      </c>
      <c r="B2202" s="65" t="s">
        <v>2878</v>
      </c>
      <c r="C2202" s="65" t="s">
        <v>511</v>
      </c>
      <c r="D2202" s="65" t="s">
        <v>511</v>
      </c>
      <c r="E2202" s="65" t="s">
        <v>710</v>
      </c>
      <c r="F2202" s="65" t="s">
        <v>521</v>
      </c>
      <c r="G2202" s="65" t="s">
        <v>610</v>
      </c>
      <c r="H2202" s="296">
        <v>2201</v>
      </c>
      <c r="I2202" s="301">
        <v>10601989</v>
      </c>
      <c r="J2202" s="302">
        <v>1209.5</v>
      </c>
      <c r="K2202" s="301">
        <v>8664109</v>
      </c>
      <c r="L2202" s="302">
        <v>3777</v>
      </c>
      <c r="M2202" s="301">
        <v>10700483</v>
      </c>
      <c r="N2202" s="302">
        <v>3179</v>
      </c>
      <c r="O2202" s="301">
        <v>3333796</v>
      </c>
      <c r="P2202" s="302">
        <v>3432</v>
      </c>
      <c r="Q2202" s="301">
        <v>645739</v>
      </c>
      <c r="R2202" s="302">
        <v>4143</v>
      </c>
      <c r="S2202" s="301">
        <v>280882</v>
      </c>
      <c r="T2202" s="301">
        <f t="shared" si="34"/>
        <v>17941.5</v>
      </c>
      <c r="U2202" s="303">
        <v>2373</v>
      </c>
    </row>
    <row r="2203" spans="1:21" x14ac:dyDescent="0.25">
      <c r="A2203" s="300">
        <v>890324420</v>
      </c>
      <c r="B2203" s="65" t="s">
        <v>2879</v>
      </c>
      <c r="C2203" s="65" t="s">
        <v>547</v>
      </c>
      <c r="D2203" s="65" t="s">
        <v>544</v>
      </c>
      <c r="E2203" s="65" t="s">
        <v>520</v>
      </c>
      <c r="F2203" s="65" t="s">
        <v>521</v>
      </c>
      <c r="G2203" s="65" t="s">
        <v>564</v>
      </c>
      <c r="H2203" s="84">
        <v>2202</v>
      </c>
      <c r="I2203" s="301">
        <v>10596910</v>
      </c>
      <c r="J2203" s="302">
        <v>1580</v>
      </c>
      <c r="K2203" s="301">
        <v>6045814</v>
      </c>
      <c r="L2203" s="302">
        <v>1492</v>
      </c>
      <c r="M2203" s="301">
        <v>31529595</v>
      </c>
      <c r="N2203" s="302">
        <v>2826</v>
      </c>
      <c r="O2203" s="301">
        <v>3836451</v>
      </c>
      <c r="P2203" s="302">
        <v>3120</v>
      </c>
      <c r="Q2203" s="301">
        <v>739167</v>
      </c>
      <c r="R2203" s="302">
        <v>4023</v>
      </c>
      <c r="S2203" s="301">
        <v>295672</v>
      </c>
      <c r="T2203" s="301">
        <f t="shared" si="34"/>
        <v>15243</v>
      </c>
      <c r="U2203" s="303">
        <v>2031</v>
      </c>
    </row>
    <row r="2204" spans="1:21" x14ac:dyDescent="0.25">
      <c r="A2204" s="300">
        <v>801004074</v>
      </c>
      <c r="B2204" s="65" t="s">
        <v>2880</v>
      </c>
      <c r="C2204" s="65" t="s">
        <v>780</v>
      </c>
      <c r="D2204" s="65" t="s">
        <v>781</v>
      </c>
      <c r="E2204" s="65" t="s">
        <v>520</v>
      </c>
      <c r="F2204" s="65" t="s">
        <v>521</v>
      </c>
      <c r="G2204" s="65" t="s">
        <v>564</v>
      </c>
      <c r="H2204" s="296">
        <v>2203</v>
      </c>
      <c r="I2204" s="301">
        <v>10568147</v>
      </c>
      <c r="J2204" s="302">
        <v>3518.5</v>
      </c>
      <c r="K2204" s="301">
        <v>1895657</v>
      </c>
      <c r="L2204" s="302">
        <v>674</v>
      </c>
      <c r="M2204" s="301">
        <v>71755932</v>
      </c>
      <c r="N2204" s="302">
        <v>2112</v>
      </c>
      <c r="O2204" s="301">
        <v>5415748</v>
      </c>
      <c r="P2204" s="302">
        <v>2259</v>
      </c>
      <c r="Q2204" s="301">
        <v>1141722</v>
      </c>
      <c r="R2204" s="302">
        <v>10858</v>
      </c>
      <c r="S2204" s="301">
        <v>40890</v>
      </c>
      <c r="T2204" s="301">
        <f t="shared" si="34"/>
        <v>21624.5</v>
      </c>
      <c r="U2204" s="303">
        <v>2868</v>
      </c>
    </row>
    <row r="2205" spans="1:21" x14ac:dyDescent="0.25">
      <c r="A2205" s="300">
        <v>806006435</v>
      </c>
      <c r="B2205" s="65" t="s">
        <v>2881</v>
      </c>
      <c r="C2205" s="65" t="s">
        <v>620</v>
      </c>
      <c r="D2205" s="65" t="s">
        <v>621</v>
      </c>
      <c r="E2205" s="65" t="s">
        <v>520</v>
      </c>
      <c r="F2205" s="65" t="s">
        <v>521</v>
      </c>
      <c r="G2205" s="65" t="s">
        <v>556</v>
      </c>
      <c r="H2205" s="84">
        <v>2204</v>
      </c>
      <c r="I2205" s="301">
        <v>10559551</v>
      </c>
      <c r="J2205" s="302">
        <v>2773</v>
      </c>
      <c r="K2205" s="301">
        <v>2720825</v>
      </c>
      <c r="L2205" s="302">
        <v>1470</v>
      </c>
      <c r="M2205" s="301">
        <v>32071198</v>
      </c>
      <c r="N2205" s="302">
        <v>2942</v>
      </c>
      <c r="O2205" s="301">
        <v>3645592</v>
      </c>
      <c r="P2205" s="302">
        <v>5324</v>
      </c>
      <c r="Q2205" s="301">
        <v>338213</v>
      </c>
      <c r="R2205" s="302">
        <v>7516</v>
      </c>
      <c r="S2205" s="301">
        <v>98262</v>
      </c>
      <c r="T2205" s="301">
        <f t="shared" si="34"/>
        <v>22229</v>
      </c>
      <c r="U2205" s="303">
        <v>2963</v>
      </c>
    </row>
    <row r="2206" spans="1:21" x14ac:dyDescent="0.25">
      <c r="A2206" s="300">
        <v>806008335</v>
      </c>
      <c r="B2206" s="65" t="s">
        <v>2882</v>
      </c>
      <c r="C2206" s="65" t="s">
        <v>620</v>
      </c>
      <c r="D2206" s="65" t="s">
        <v>621</v>
      </c>
      <c r="E2206" s="65" t="s">
        <v>520</v>
      </c>
      <c r="F2206" s="65" t="s">
        <v>521</v>
      </c>
      <c r="G2206" s="65" t="s">
        <v>1106</v>
      </c>
      <c r="H2206" s="296">
        <v>2205</v>
      </c>
      <c r="I2206" s="301">
        <v>10557547</v>
      </c>
      <c r="J2206" s="302">
        <v>1952.5</v>
      </c>
      <c r="K2206" s="301">
        <v>4492407</v>
      </c>
      <c r="L2206" s="302">
        <v>1181</v>
      </c>
      <c r="M2206" s="301">
        <v>40469803</v>
      </c>
      <c r="N2206" s="302">
        <v>3348</v>
      </c>
      <c r="O2206" s="301">
        <v>3118581</v>
      </c>
      <c r="P2206" s="302">
        <v>4718</v>
      </c>
      <c r="Q2206" s="301">
        <v>410107</v>
      </c>
      <c r="R2206" s="302">
        <v>8442</v>
      </c>
      <c r="S2206" s="301">
        <v>75761</v>
      </c>
      <c r="T2206" s="301">
        <f t="shared" si="34"/>
        <v>21846.5</v>
      </c>
      <c r="U2206" s="303">
        <v>2898</v>
      </c>
    </row>
    <row r="2207" spans="1:21" x14ac:dyDescent="0.25">
      <c r="A2207" s="300">
        <v>800057965</v>
      </c>
      <c r="B2207" s="65" t="s">
        <v>2883</v>
      </c>
      <c r="C2207" s="65" t="s">
        <v>511</v>
      </c>
      <c r="D2207" s="65" t="s">
        <v>511</v>
      </c>
      <c r="E2207" s="65" t="s">
        <v>520</v>
      </c>
      <c r="F2207" s="65" t="s">
        <v>521</v>
      </c>
      <c r="G2207" s="65" t="s">
        <v>564</v>
      </c>
      <c r="H2207" s="84">
        <v>2206</v>
      </c>
      <c r="I2207" s="301">
        <v>10539621</v>
      </c>
      <c r="J2207" s="302">
        <v>3027.5</v>
      </c>
      <c r="K2207" s="301">
        <v>2400604</v>
      </c>
      <c r="L2207" s="302">
        <v>1482</v>
      </c>
      <c r="M2207" s="301">
        <v>31692470</v>
      </c>
      <c r="N2207" s="302">
        <v>1008</v>
      </c>
      <c r="O2207" s="301">
        <v>11752812</v>
      </c>
      <c r="P2207" s="302">
        <v>3066</v>
      </c>
      <c r="Q2207" s="301">
        <v>758195</v>
      </c>
      <c r="R2207" s="302">
        <v>4663</v>
      </c>
      <c r="S2207" s="301">
        <v>233658</v>
      </c>
      <c r="T2207" s="301">
        <f t="shared" si="34"/>
        <v>15452.5</v>
      </c>
      <c r="U2207" s="303">
        <v>2056</v>
      </c>
    </row>
    <row r="2208" spans="1:21" x14ac:dyDescent="0.25">
      <c r="A2208" s="300">
        <v>800198020</v>
      </c>
      <c r="B2208" s="65" t="s">
        <v>2884</v>
      </c>
      <c r="C2208" s="65" t="s">
        <v>505</v>
      </c>
      <c r="D2208" s="65" t="s">
        <v>506</v>
      </c>
      <c r="E2208" s="65" t="s">
        <v>520</v>
      </c>
      <c r="F2208" s="65" t="s">
        <v>521</v>
      </c>
      <c r="G2208" s="65" t="s">
        <v>525</v>
      </c>
      <c r="H2208" s="296">
        <v>2207</v>
      </c>
      <c r="I2208" s="301">
        <v>10528625</v>
      </c>
      <c r="J2208" s="302">
        <v>2327.5</v>
      </c>
      <c r="K2208" s="301">
        <v>3444714</v>
      </c>
      <c r="L2208" s="302">
        <v>2004</v>
      </c>
      <c r="M2208" s="301">
        <v>22588165</v>
      </c>
      <c r="N2208" s="302">
        <v>2584</v>
      </c>
      <c r="O2208" s="301">
        <v>4293940</v>
      </c>
      <c r="P2208" s="302">
        <v>3459</v>
      </c>
      <c r="Q2208" s="301">
        <v>637673</v>
      </c>
      <c r="R2208" s="302">
        <v>5015</v>
      </c>
      <c r="S2208" s="301">
        <v>210058</v>
      </c>
      <c r="T2208" s="301">
        <f t="shared" si="34"/>
        <v>17596.5</v>
      </c>
      <c r="U2208" s="303">
        <v>2332</v>
      </c>
    </row>
    <row r="2209" spans="1:21" x14ac:dyDescent="0.25">
      <c r="A2209" s="300">
        <v>890934807</v>
      </c>
      <c r="B2209" s="65" t="s">
        <v>2885</v>
      </c>
      <c r="C2209" s="65" t="s">
        <v>505</v>
      </c>
      <c r="D2209" s="65" t="s">
        <v>506</v>
      </c>
      <c r="E2209" s="65" t="s">
        <v>520</v>
      </c>
      <c r="F2209" s="65" t="s">
        <v>521</v>
      </c>
      <c r="G2209" s="65" t="s">
        <v>528</v>
      </c>
      <c r="H2209" s="84">
        <v>2208</v>
      </c>
      <c r="I2209" s="301">
        <v>10514528</v>
      </c>
      <c r="J2209" s="302">
        <v>1905.5</v>
      </c>
      <c r="K2209" s="301">
        <v>4644705</v>
      </c>
      <c r="L2209" s="302">
        <v>2839</v>
      </c>
      <c r="M2209" s="301">
        <v>15087788</v>
      </c>
      <c r="N2209" s="302">
        <v>1941</v>
      </c>
      <c r="O2209" s="301">
        <v>6000305</v>
      </c>
      <c r="P2209" s="302">
        <v>2970</v>
      </c>
      <c r="Q2209" s="301">
        <v>794459</v>
      </c>
      <c r="R2209" s="302">
        <v>4499</v>
      </c>
      <c r="S2209" s="301">
        <v>248387</v>
      </c>
      <c r="T2209" s="301">
        <f t="shared" si="34"/>
        <v>16362.5</v>
      </c>
      <c r="U2209" s="303">
        <v>2168</v>
      </c>
    </row>
    <row r="2210" spans="1:21" x14ac:dyDescent="0.25">
      <c r="A2210" s="300">
        <v>860512475</v>
      </c>
      <c r="B2210" s="65" t="s">
        <v>2886</v>
      </c>
      <c r="C2210" s="65" t="s">
        <v>511</v>
      </c>
      <c r="D2210" s="65" t="s">
        <v>511</v>
      </c>
      <c r="E2210" s="65" t="s">
        <v>520</v>
      </c>
      <c r="F2210" s="65" t="s">
        <v>521</v>
      </c>
      <c r="G2210" s="65" t="s">
        <v>605</v>
      </c>
      <c r="H2210" s="296">
        <v>2209</v>
      </c>
      <c r="I2210" s="301">
        <v>10501896</v>
      </c>
      <c r="J2210" s="302">
        <v>1630</v>
      </c>
      <c r="K2210" s="301">
        <v>5813716</v>
      </c>
      <c r="L2210" s="302">
        <v>2247</v>
      </c>
      <c r="M2210" s="301">
        <v>19644580</v>
      </c>
      <c r="N2210" s="302">
        <v>1099</v>
      </c>
      <c r="O2210" s="301">
        <v>10709145</v>
      </c>
      <c r="P2210" s="302">
        <v>895</v>
      </c>
      <c r="Q2210" s="301">
        <v>3451354</v>
      </c>
      <c r="R2210" s="302">
        <v>1307</v>
      </c>
      <c r="S2210" s="301">
        <v>1414838</v>
      </c>
      <c r="T2210" s="301">
        <f t="shared" si="34"/>
        <v>9387</v>
      </c>
      <c r="U2210" s="303">
        <v>1266</v>
      </c>
    </row>
    <row r="2211" spans="1:21" x14ac:dyDescent="0.25">
      <c r="A2211" s="300">
        <v>800153832</v>
      </c>
      <c r="B2211" s="65" t="s">
        <v>2887</v>
      </c>
      <c r="C2211" s="65" t="s">
        <v>511</v>
      </c>
      <c r="D2211" s="65" t="s">
        <v>511</v>
      </c>
      <c r="E2211" s="65" t="s">
        <v>520</v>
      </c>
      <c r="F2211" s="65" t="s">
        <v>521</v>
      </c>
      <c r="G2211" s="65" t="s">
        <v>528</v>
      </c>
      <c r="H2211" s="84">
        <v>2210</v>
      </c>
      <c r="I2211" s="301">
        <v>10496436</v>
      </c>
      <c r="J2211" s="302">
        <v>3041</v>
      </c>
      <c r="K2211" s="301">
        <v>2388358</v>
      </c>
      <c r="L2211" s="302">
        <v>2379</v>
      </c>
      <c r="M2211" s="301">
        <v>18497714</v>
      </c>
      <c r="N2211" s="302">
        <v>1453</v>
      </c>
      <c r="O2211" s="301">
        <v>8060938</v>
      </c>
      <c r="P2211" s="302">
        <v>1371</v>
      </c>
      <c r="Q2211" s="301">
        <v>2061801</v>
      </c>
      <c r="R2211" s="302">
        <v>1177</v>
      </c>
      <c r="S2211" s="301">
        <v>1599228</v>
      </c>
      <c r="T2211" s="301">
        <f t="shared" si="34"/>
        <v>11631</v>
      </c>
      <c r="U2211" s="303">
        <v>1556</v>
      </c>
    </row>
    <row r="2212" spans="1:21" x14ac:dyDescent="0.25">
      <c r="A2212" s="300">
        <v>860525726</v>
      </c>
      <c r="B2212" s="65" t="s">
        <v>2888</v>
      </c>
      <c r="C2212" s="65" t="s">
        <v>899</v>
      </c>
      <c r="D2212" s="65" t="s">
        <v>552</v>
      </c>
      <c r="E2212" s="65" t="s">
        <v>520</v>
      </c>
      <c r="F2212" s="65" t="s">
        <v>736</v>
      </c>
      <c r="G2212" s="65" t="s">
        <v>687</v>
      </c>
      <c r="H2212" s="296">
        <v>2211</v>
      </c>
      <c r="I2212" s="301">
        <v>10479979</v>
      </c>
      <c r="J2212" s="302">
        <v>2741</v>
      </c>
      <c r="K2212" s="301">
        <v>2765520</v>
      </c>
      <c r="L2212" s="302">
        <v>2331</v>
      </c>
      <c r="M2212" s="301">
        <v>18872350</v>
      </c>
      <c r="N2212" s="302">
        <v>1836</v>
      </c>
      <c r="O2212" s="301">
        <v>6381368</v>
      </c>
      <c r="P2212" s="302">
        <v>2591</v>
      </c>
      <c r="Q2212" s="301">
        <v>949994</v>
      </c>
      <c r="R2212" s="302">
        <v>2989</v>
      </c>
      <c r="S2212" s="301">
        <v>461229</v>
      </c>
      <c r="T2212" s="301">
        <f t="shared" si="34"/>
        <v>14699</v>
      </c>
      <c r="U2212" s="303">
        <v>1954</v>
      </c>
    </row>
    <row r="2213" spans="1:21" x14ac:dyDescent="0.25">
      <c r="A2213" s="300">
        <v>860052264</v>
      </c>
      <c r="B2213" s="65" t="s">
        <v>2889</v>
      </c>
      <c r="C2213" s="65" t="s">
        <v>511</v>
      </c>
      <c r="D2213" s="65" t="s">
        <v>511</v>
      </c>
      <c r="E2213" s="65" t="s">
        <v>520</v>
      </c>
      <c r="F2213" s="65" t="s">
        <v>521</v>
      </c>
      <c r="G2213" s="65" t="s">
        <v>648</v>
      </c>
      <c r="H2213" s="84">
        <v>2212</v>
      </c>
      <c r="I2213" s="301">
        <v>10424217</v>
      </c>
      <c r="J2213" s="302">
        <v>2225.5</v>
      </c>
      <c r="K2213" s="301">
        <v>3686434</v>
      </c>
      <c r="L2213" s="302">
        <v>1206</v>
      </c>
      <c r="M2213" s="301">
        <v>39391824</v>
      </c>
      <c r="N2213" s="302">
        <v>2431</v>
      </c>
      <c r="O2213" s="301">
        <v>4625210</v>
      </c>
      <c r="P2213" s="302">
        <v>1142</v>
      </c>
      <c r="Q2213" s="301">
        <v>2575687</v>
      </c>
      <c r="R2213" s="302">
        <v>1611</v>
      </c>
      <c r="S2213" s="301">
        <v>1069892</v>
      </c>
      <c r="T2213" s="301">
        <f t="shared" si="34"/>
        <v>10827.5</v>
      </c>
      <c r="U2213" s="303">
        <v>1441</v>
      </c>
    </row>
    <row r="2214" spans="1:21" x14ac:dyDescent="0.25">
      <c r="A2214" s="300">
        <v>800055084</v>
      </c>
      <c r="B2214" s="65" t="s">
        <v>2890</v>
      </c>
      <c r="C2214" s="65" t="s">
        <v>732</v>
      </c>
      <c r="D2214" s="65" t="s">
        <v>733</v>
      </c>
      <c r="E2214" s="65" t="s">
        <v>710</v>
      </c>
      <c r="F2214" s="65" t="s">
        <v>521</v>
      </c>
      <c r="G2214" s="65" t="s">
        <v>707</v>
      </c>
      <c r="H2214" s="296">
        <v>2213</v>
      </c>
      <c r="I2214" s="301">
        <v>10423726</v>
      </c>
      <c r="J2214" s="302">
        <v>1683.5</v>
      </c>
      <c r="K2214" s="301">
        <v>5571377</v>
      </c>
      <c r="L2214" s="302">
        <v>3244</v>
      </c>
      <c r="M2214" s="301">
        <v>12895864</v>
      </c>
      <c r="N2214" s="302">
        <v>6390</v>
      </c>
      <c r="O2214" s="301">
        <v>1376814</v>
      </c>
      <c r="P2214" s="302">
        <v>2258</v>
      </c>
      <c r="Q2214" s="301">
        <v>1143278</v>
      </c>
      <c r="R2214" s="302">
        <v>1897</v>
      </c>
      <c r="S2214" s="301">
        <v>864771</v>
      </c>
      <c r="T2214" s="301">
        <f t="shared" si="34"/>
        <v>17685.5</v>
      </c>
      <c r="U2214" s="303">
        <v>2345</v>
      </c>
    </row>
    <row r="2215" spans="1:21" x14ac:dyDescent="0.25">
      <c r="A2215" s="300">
        <v>800046226</v>
      </c>
      <c r="B2215" s="65" t="s">
        <v>2891</v>
      </c>
      <c r="C2215" s="65" t="s">
        <v>511</v>
      </c>
      <c r="D2215" s="65" t="s">
        <v>511</v>
      </c>
      <c r="E2215" s="65" t="s">
        <v>520</v>
      </c>
      <c r="F2215" s="65" t="s">
        <v>521</v>
      </c>
      <c r="G2215" s="65" t="s">
        <v>1235</v>
      </c>
      <c r="H2215" s="84">
        <v>2214</v>
      </c>
      <c r="I2215" s="301">
        <v>10406624</v>
      </c>
      <c r="J2215" s="302">
        <v>1782.5</v>
      </c>
      <c r="K2215" s="301">
        <v>5142305</v>
      </c>
      <c r="L2215" s="302">
        <v>2540</v>
      </c>
      <c r="M2215" s="301">
        <v>17265681</v>
      </c>
      <c r="N2215" s="302">
        <v>727</v>
      </c>
      <c r="O2215" s="301">
        <v>16602424</v>
      </c>
      <c r="P2215" s="302">
        <v>1827</v>
      </c>
      <c r="Q2215" s="301">
        <v>1483818</v>
      </c>
      <c r="R2215" s="302">
        <v>1595</v>
      </c>
      <c r="S2215" s="301">
        <v>1089552</v>
      </c>
      <c r="T2215" s="301">
        <f t="shared" si="34"/>
        <v>10685.5</v>
      </c>
      <c r="U2215" s="303">
        <v>1426</v>
      </c>
    </row>
    <row r="2216" spans="1:21" x14ac:dyDescent="0.25">
      <c r="A2216" s="300">
        <v>800238090</v>
      </c>
      <c r="B2216" s="65" t="s">
        <v>2892</v>
      </c>
      <c r="C2216" s="65" t="s">
        <v>547</v>
      </c>
      <c r="D2216" s="65" t="s">
        <v>544</v>
      </c>
      <c r="E2216" s="65" t="s">
        <v>710</v>
      </c>
      <c r="F2216" s="65" t="s">
        <v>521</v>
      </c>
      <c r="G2216" s="65" t="s">
        <v>841</v>
      </c>
      <c r="H2216" s="296">
        <v>2215</v>
      </c>
      <c r="I2216" s="301">
        <v>10404682</v>
      </c>
      <c r="J2216" s="302">
        <v>1382.5</v>
      </c>
      <c r="K2216" s="301">
        <v>7289609</v>
      </c>
      <c r="L2216" s="302">
        <v>4175</v>
      </c>
      <c r="M2216" s="301">
        <v>9502318</v>
      </c>
      <c r="N2216" s="302">
        <v>1621</v>
      </c>
      <c r="O2216" s="301">
        <v>7306506</v>
      </c>
      <c r="P2216" s="302">
        <v>5455</v>
      </c>
      <c r="Q2216" s="301">
        <v>323437</v>
      </c>
      <c r="R2216" s="302">
        <v>7384</v>
      </c>
      <c r="S2216" s="301">
        <v>101854</v>
      </c>
      <c r="T2216" s="301">
        <f t="shared" si="34"/>
        <v>22232.5</v>
      </c>
      <c r="U2216" s="303">
        <v>2967</v>
      </c>
    </row>
    <row r="2217" spans="1:21" x14ac:dyDescent="0.25">
      <c r="A2217" s="300">
        <v>890305501</v>
      </c>
      <c r="B2217" s="65" t="s">
        <v>2893</v>
      </c>
      <c r="C2217" s="65" t="s">
        <v>547</v>
      </c>
      <c r="D2217" s="65" t="s">
        <v>544</v>
      </c>
      <c r="E2217" s="65" t="s">
        <v>710</v>
      </c>
      <c r="F2217" s="65" t="s">
        <v>521</v>
      </c>
      <c r="G2217" s="65" t="s">
        <v>648</v>
      </c>
      <c r="H2217" s="84">
        <v>2216</v>
      </c>
      <c r="I2217" s="301">
        <v>10374727</v>
      </c>
      <c r="J2217" s="302">
        <v>1310</v>
      </c>
      <c r="K2217" s="301">
        <v>7808635</v>
      </c>
      <c r="L2217" s="302">
        <v>3950</v>
      </c>
      <c r="M2217" s="301">
        <v>10157389</v>
      </c>
      <c r="N2217" s="302">
        <v>4397</v>
      </c>
      <c r="O2217" s="301">
        <v>2252750</v>
      </c>
      <c r="P2217" s="302">
        <v>2888</v>
      </c>
      <c r="Q2217" s="301">
        <v>823495</v>
      </c>
      <c r="R2217" s="302">
        <v>2487</v>
      </c>
      <c r="S2217" s="301">
        <v>596309</v>
      </c>
      <c r="T2217" s="301">
        <f t="shared" si="34"/>
        <v>17248</v>
      </c>
      <c r="U2217" s="303">
        <v>2286</v>
      </c>
    </row>
    <row r="2218" spans="1:21" x14ac:dyDescent="0.25">
      <c r="A2218" s="300">
        <v>860068394</v>
      </c>
      <c r="B2218" s="65" t="s">
        <v>2894</v>
      </c>
      <c r="C2218" s="65" t="s">
        <v>511</v>
      </c>
      <c r="D2218" s="65" t="s">
        <v>511</v>
      </c>
      <c r="E2218" s="65" t="s">
        <v>710</v>
      </c>
      <c r="F2218" s="65" t="s">
        <v>521</v>
      </c>
      <c r="G2218" s="65" t="s">
        <v>509</v>
      </c>
      <c r="H2218" s="296">
        <v>2217</v>
      </c>
      <c r="I2218" s="301">
        <v>10372172</v>
      </c>
      <c r="J2218" s="302">
        <v>1066</v>
      </c>
      <c r="K2218" s="301">
        <v>10358975</v>
      </c>
      <c r="L2218" s="302">
        <v>7430</v>
      </c>
      <c r="M2218" s="301">
        <v>3974508</v>
      </c>
      <c r="N2218" s="302">
        <v>2749</v>
      </c>
      <c r="O2218" s="301">
        <v>3974508</v>
      </c>
      <c r="P2218" s="302">
        <v>804</v>
      </c>
      <c r="Q2218" s="301">
        <v>3970913</v>
      </c>
      <c r="R2218" s="302">
        <v>583</v>
      </c>
      <c r="S2218" s="301">
        <v>3983443</v>
      </c>
      <c r="T2218" s="301">
        <f t="shared" si="34"/>
        <v>14849</v>
      </c>
      <c r="U2218" s="303">
        <v>1981</v>
      </c>
    </row>
    <row r="2219" spans="1:21" x14ac:dyDescent="0.25">
      <c r="A2219" s="300">
        <v>860035198</v>
      </c>
      <c r="B2219" s="65" t="s">
        <v>2895</v>
      </c>
      <c r="C2219" s="65" t="s">
        <v>511</v>
      </c>
      <c r="D2219" s="65" t="s">
        <v>511</v>
      </c>
      <c r="E2219" s="65" t="s">
        <v>520</v>
      </c>
      <c r="F2219" s="65" t="s">
        <v>521</v>
      </c>
      <c r="G2219" s="65" t="s">
        <v>690</v>
      </c>
      <c r="H2219" s="84">
        <v>2218</v>
      </c>
      <c r="I2219" s="301">
        <v>10367853</v>
      </c>
      <c r="J2219" s="302">
        <v>1976.5</v>
      </c>
      <c r="K2219" s="301">
        <v>4422367</v>
      </c>
      <c r="L2219" s="302">
        <v>2249</v>
      </c>
      <c r="M2219" s="301">
        <v>19628415</v>
      </c>
      <c r="N2219" s="302">
        <v>3825</v>
      </c>
      <c r="O2219" s="301">
        <v>2685736</v>
      </c>
      <c r="P2219" s="302">
        <v>2664</v>
      </c>
      <c r="Q2219" s="301">
        <v>917145</v>
      </c>
      <c r="R2219" s="302">
        <v>3362</v>
      </c>
      <c r="S2219" s="301">
        <v>385036</v>
      </c>
      <c r="T2219" s="301">
        <f t="shared" si="34"/>
        <v>16294.5</v>
      </c>
      <c r="U2219" s="303">
        <v>2160</v>
      </c>
    </row>
    <row r="2220" spans="1:21" x14ac:dyDescent="0.25">
      <c r="A2220" s="300">
        <v>830018146</v>
      </c>
      <c r="B2220" s="65" t="s">
        <v>2896</v>
      </c>
      <c r="C2220" s="65" t="s">
        <v>511</v>
      </c>
      <c r="D2220" s="65" t="s">
        <v>511</v>
      </c>
      <c r="E2220" s="65" t="s">
        <v>520</v>
      </c>
      <c r="F2220" s="65" t="s">
        <v>521</v>
      </c>
      <c r="G2220" s="65" t="s">
        <v>564</v>
      </c>
      <c r="H2220" s="296">
        <v>2219</v>
      </c>
      <c r="I2220" s="301">
        <v>10362342</v>
      </c>
      <c r="J2220" s="302">
        <v>1576</v>
      </c>
      <c r="K2220" s="301">
        <v>6059919</v>
      </c>
      <c r="L2220" s="302">
        <v>2316</v>
      </c>
      <c r="M2220" s="301">
        <v>19000093</v>
      </c>
      <c r="N2220" s="302">
        <v>1659</v>
      </c>
      <c r="O2220" s="301">
        <v>7144327</v>
      </c>
      <c r="P2220" s="302">
        <v>1300</v>
      </c>
      <c r="Q2220" s="301">
        <v>2197990</v>
      </c>
      <c r="R2220" s="302">
        <v>1788</v>
      </c>
      <c r="S2220" s="301">
        <v>933761</v>
      </c>
      <c r="T2220" s="301">
        <f t="shared" si="34"/>
        <v>10858</v>
      </c>
      <c r="U2220" s="303">
        <v>1449</v>
      </c>
    </row>
    <row r="2221" spans="1:21" x14ac:dyDescent="0.25">
      <c r="A2221" s="300">
        <v>891303036</v>
      </c>
      <c r="B2221" s="65" t="s">
        <v>2897</v>
      </c>
      <c r="C2221" s="65" t="s">
        <v>612</v>
      </c>
      <c r="D2221" s="65" t="s">
        <v>544</v>
      </c>
      <c r="E2221" s="65" t="s">
        <v>710</v>
      </c>
      <c r="F2221" s="65" t="s">
        <v>521</v>
      </c>
      <c r="G2221" s="65" t="s">
        <v>525</v>
      </c>
      <c r="H2221" s="84">
        <v>2220</v>
      </c>
      <c r="I2221" s="301">
        <v>10358972</v>
      </c>
      <c r="J2221" s="302">
        <v>1164.5</v>
      </c>
      <c r="K2221" s="301">
        <v>9135216</v>
      </c>
      <c r="L2221" s="302">
        <v>3268</v>
      </c>
      <c r="M2221" s="301">
        <v>12811720</v>
      </c>
      <c r="N2221" s="302">
        <v>2265</v>
      </c>
      <c r="O2221" s="301">
        <v>4971587</v>
      </c>
      <c r="P2221" s="302">
        <v>1530</v>
      </c>
      <c r="Q2221" s="301">
        <v>1829718</v>
      </c>
      <c r="R2221" s="302">
        <v>1589</v>
      </c>
      <c r="S2221" s="301">
        <v>1097133</v>
      </c>
      <c r="T2221" s="301">
        <f t="shared" si="34"/>
        <v>12036.5</v>
      </c>
      <c r="U2221" s="303">
        <v>1606</v>
      </c>
    </row>
    <row r="2222" spans="1:21" x14ac:dyDescent="0.25">
      <c r="A2222" s="300">
        <v>800247824</v>
      </c>
      <c r="B2222" s="65" t="s">
        <v>2898</v>
      </c>
      <c r="C2222" s="65" t="s">
        <v>547</v>
      </c>
      <c r="D2222" s="65" t="s">
        <v>544</v>
      </c>
      <c r="E2222" s="65" t="s">
        <v>520</v>
      </c>
      <c r="F2222" s="65" t="s">
        <v>521</v>
      </c>
      <c r="G2222" s="65" t="s">
        <v>517</v>
      </c>
      <c r="H2222" s="296">
        <v>2221</v>
      </c>
      <c r="I2222" s="301">
        <v>10355308</v>
      </c>
      <c r="J2222" s="302">
        <v>1460.5</v>
      </c>
      <c r="K2222" s="301">
        <v>6740863</v>
      </c>
      <c r="L2222" s="302">
        <v>2982</v>
      </c>
      <c r="M2222" s="301">
        <v>14265723</v>
      </c>
      <c r="N2222" s="302">
        <v>1321</v>
      </c>
      <c r="O2222" s="301">
        <v>8893090</v>
      </c>
      <c r="P2222" s="302">
        <v>1174</v>
      </c>
      <c r="Q2222" s="301">
        <v>2481294</v>
      </c>
      <c r="R2222" s="302">
        <v>977</v>
      </c>
      <c r="S2222" s="301">
        <v>2025853</v>
      </c>
      <c r="T2222" s="301">
        <f t="shared" si="34"/>
        <v>10135.5</v>
      </c>
      <c r="U2222" s="303">
        <v>1358</v>
      </c>
    </row>
    <row r="2223" spans="1:21" x14ac:dyDescent="0.25">
      <c r="A2223" s="300">
        <v>811012106</v>
      </c>
      <c r="B2223" s="65" t="s">
        <v>2899</v>
      </c>
      <c r="C2223" s="65" t="s">
        <v>505</v>
      </c>
      <c r="D2223" s="65" t="s">
        <v>506</v>
      </c>
      <c r="E2223" s="65" t="s">
        <v>710</v>
      </c>
      <c r="F2223" s="65" t="s">
        <v>521</v>
      </c>
      <c r="G2223" s="65" t="s">
        <v>517</v>
      </c>
      <c r="H2223" s="84">
        <v>2222</v>
      </c>
      <c r="I2223" s="301">
        <v>10352670</v>
      </c>
      <c r="J2223" s="302">
        <v>2772</v>
      </c>
      <c r="K2223" s="301">
        <v>2721180</v>
      </c>
      <c r="L2223" s="302">
        <v>4210</v>
      </c>
      <c r="M2223" s="301">
        <v>9392480</v>
      </c>
      <c r="N2223" s="302">
        <v>1753</v>
      </c>
      <c r="O2223" s="301">
        <v>6756420</v>
      </c>
      <c r="P2223" s="302">
        <v>2160</v>
      </c>
      <c r="Q2223" s="301">
        <v>1219993</v>
      </c>
      <c r="R2223" s="302">
        <v>2121</v>
      </c>
      <c r="S2223" s="301">
        <v>747771</v>
      </c>
      <c r="T2223" s="301">
        <f t="shared" si="34"/>
        <v>15238</v>
      </c>
      <c r="U2223" s="303">
        <v>2033</v>
      </c>
    </row>
    <row r="2224" spans="1:21" x14ac:dyDescent="0.25">
      <c r="A2224" s="300">
        <v>890932124</v>
      </c>
      <c r="B2224" s="65" t="s">
        <v>2900</v>
      </c>
      <c r="C2224" s="65" t="s">
        <v>844</v>
      </c>
      <c r="D2224" s="65" t="s">
        <v>506</v>
      </c>
      <c r="E2224" s="65" t="s">
        <v>710</v>
      </c>
      <c r="F2224" s="65" t="s">
        <v>521</v>
      </c>
      <c r="G2224" s="65" t="s">
        <v>610</v>
      </c>
      <c r="H2224" s="296">
        <v>2223</v>
      </c>
      <c r="I2224" s="301">
        <v>10342514</v>
      </c>
      <c r="J2224" s="302">
        <v>1184</v>
      </c>
      <c r="K2224" s="301">
        <v>8945317</v>
      </c>
      <c r="L2224" s="302">
        <v>3804</v>
      </c>
      <c r="M2224" s="301">
        <v>10617200</v>
      </c>
      <c r="N2224" s="302">
        <v>3190</v>
      </c>
      <c r="O2224" s="301">
        <v>3318187</v>
      </c>
      <c r="P2224" s="302">
        <v>1868</v>
      </c>
      <c r="Q2224" s="301">
        <v>1445066</v>
      </c>
      <c r="R2224" s="302">
        <v>2532</v>
      </c>
      <c r="S2224" s="301">
        <v>578003</v>
      </c>
      <c r="T2224" s="301">
        <f t="shared" si="34"/>
        <v>14801</v>
      </c>
      <c r="U2224" s="303">
        <v>1974</v>
      </c>
    </row>
    <row r="2225" spans="1:21" x14ac:dyDescent="0.25">
      <c r="A2225" s="300">
        <v>800079399</v>
      </c>
      <c r="B2225" s="65" t="s">
        <v>2901</v>
      </c>
      <c r="C2225" s="65" t="s">
        <v>511</v>
      </c>
      <c r="D2225" s="65" t="s">
        <v>511</v>
      </c>
      <c r="E2225" s="65" t="s">
        <v>710</v>
      </c>
      <c r="F2225" s="65" t="s">
        <v>521</v>
      </c>
      <c r="G2225" s="65" t="s">
        <v>556</v>
      </c>
      <c r="H2225" s="84">
        <v>2224</v>
      </c>
      <c r="I2225" s="301">
        <v>10341305</v>
      </c>
      <c r="J2225" s="302">
        <v>1594</v>
      </c>
      <c r="K2225" s="301">
        <v>5976246</v>
      </c>
      <c r="L2225" s="302">
        <v>5162</v>
      </c>
      <c r="M2225" s="301">
        <v>7152968</v>
      </c>
      <c r="N2225" s="302">
        <v>3187</v>
      </c>
      <c r="O2225" s="301">
        <v>3321300</v>
      </c>
      <c r="P2225" s="302">
        <v>2405</v>
      </c>
      <c r="Q2225" s="301">
        <v>1042348</v>
      </c>
      <c r="R2225" s="302">
        <v>3827</v>
      </c>
      <c r="S2225" s="301">
        <v>318282</v>
      </c>
      <c r="T2225" s="301">
        <f t="shared" si="34"/>
        <v>18399</v>
      </c>
      <c r="U2225" s="303">
        <v>2440</v>
      </c>
    </row>
    <row r="2226" spans="1:21" x14ac:dyDescent="0.25">
      <c r="A2226" s="300">
        <v>800219028</v>
      </c>
      <c r="B2226" s="65" t="s">
        <v>2902</v>
      </c>
      <c r="C2226" s="65" t="s">
        <v>2144</v>
      </c>
      <c r="D2226" s="65" t="s">
        <v>511</v>
      </c>
      <c r="E2226" s="65" t="s">
        <v>520</v>
      </c>
      <c r="F2226" s="65" t="s">
        <v>521</v>
      </c>
      <c r="G2226" s="65" t="s">
        <v>1106</v>
      </c>
      <c r="H2226" s="296">
        <v>2225</v>
      </c>
      <c r="I2226" s="301">
        <v>10339268</v>
      </c>
      <c r="J2226" s="302">
        <v>2552.5</v>
      </c>
      <c r="K2226" s="301">
        <v>2993053</v>
      </c>
      <c r="L2226" s="302">
        <v>2055</v>
      </c>
      <c r="M2226" s="301">
        <v>21898727</v>
      </c>
      <c r="N2226" s="302">
        <v>2251</v>
      </c>
      <c r="O2226" s="301">
        <v>5003491</v>
      </c>
      <c r="P2226" s="302">
        <v>1592</v>
      </c>
      <c r="Q2226" s="301">
        <v>1750493</v>
      </c>
      <c r="R2226" s="302">
        <v>2352</v>
      </c>
      <c r="S2226" s="301">
        <v>638100</v>
      </c>
      <c r="T2226" s="301">
        <f t="shared" si="34"/>
        <v>13027.5</v>
      </c>
      <c r="U2226" s="303">
        <v>1729</v>
      </c>
    </row>
    <row r="2227" spans="1:21" x14ac:dyDescent="0.25">
      <c r="A2227" s="300">
        <v>800219189</v>
      </c>
      <c r="B2227" s="65" t="s">
        <v>2903</v>
      </c>
      <c r="C2227" s="65" t="s">
        <v>511</v>
      </c>
      <c r="D2227" s="65" t="s">
        <v>511</v>
      </c>
      <c r="E2227" s="65" t="s">
        <v>520</v>
      </c>
      <c r="F2227" s="65" t="s">
        <v>521</v>
      </c>
      <c r="G2227" s="65" t="s">
        <v>564</v>
      </c>
      <c r="H2227" s="84">
        <v>2226</v>
      </c>
      <c r="I2227" s="301">
        <v>10324925</v>
      </c>
      <c r="J2227" s="302">
        <v>2073</v>
      </c>
      <c r="K2227" s="301">
        <v>4095254</v>
      </c>
      <c r="L2227" s="302">
        <v>3083</v>
      </c>
      <c r="M2227" s="301">
        <v>13709496</v>
      </c>
      <c r="N2227" s="302">
        <v>2247</v>
      </c>
      <c r="O2227" s="301">
        <v>5010981</v>
      </c>
      <c r="P2227" s="302">
        <v>1601</v>
      </c>
      <c r="Q2227" s="301">
        <v>1736868</v>
      </c>
      <c r="R2227" s="302">
        <v>1825</v>
      </c>
      <c r="S2227" s="301">
        <v>906969</v>
      </c>
      <c r="T2227" s="301">
        <f t="shared" si="34"/>
        <v>13055</v>
      </c>
      <c r="U2227" s="303">
        <v>1738</v>
      </c>
    </row>
    <row r="2228" spans="1:21" x14ac:dyDescent="0.25">
      <c r="A2228" s="300">
        <v>860048210</v>
      </c>
      <c r="B2228" s="65" t="s">
        <v>2904</v>
      </c>
      <c r="C2228" s="65" t="s">
        <v>511</v>
      </c>
      <c r="D2228" s="65" t="s">
        <v>511</v>
      </c>
      <c r="E2228" s="65" t="s">
        <v>710</v>
      </c>
      <c r="F2228" s="65" t="s">
        <v>521</v>
      </c>
      <c r="G2228" s="65" t="s">
        <v>618</v>
      </c>
      <c r="H2228" s="296">
        <v>2227</v>
      </c>
      <c r="I2228" s="301">
        <v>10324661</v>
      </c>
      <c r="J2228" s="302">
        <v>1132.5</v>
      </c>
      <c r="K2228" s="301">
        <v>9475609</v>
      </c>
      <c r="L2228" s="302">
        <v>3863</v>
      </c>
      <c r="M2228" s="301">
        <v>10417923</v>
      </c>
      <c r="N2228" s="302">
        <v>4287</v>
      </c>
      <c r="O2228" s="301">
        <v>2319030</v>
      </c>
      <c r="P2228" s="302">
        <v>3106</v>
      </c>
      <c r="Q2228" s="301">
        <v>743918</v>
      </c>
      <c r="R2228" s="302">
        <v>4964</v>
      </c>
      <c r="S2228" s="301">
        <v>213111</v>
      </c>
      <c r="T2228" s="301">
        <f t="shared" si="34"/>
        <v>19579.5</v>
      </c>
      <c r="U2228" s="303">
        <v>2587</v>
      </c>
    </row>
    <row r="2229" spans="1:21" x14ac:dyDescent="0.25">
      <c r="A2229" s="300">
        <v>890321924</v>
      </c>
      <c r="B2229" s="65" t="s">
        <v>2905</v>
      </c>
      <c r="C2229" s="65" t="s">
        <v>547</v>
      </c>
      <c r="D2229" s="65" t="s">
        <v>544</v>
      </c>
      <c r="E2229" s="65" t="s">
        <v>520</v>
      </c>
      <c r="F2229" s="65" t="s">
        <v>521</v>
      </c>
      <c r="G2229" s="65" t="s">
        <v>610</v>
      </c>
      <c r="H2229" s="84">
        <v>2228</v>
      </c>
      <c r="I2229" s="301">
        <v>10320842</v>
      </c>
      <c r="J2229" s="302">
        <v>1414</v>
      </c>
      <c r="K2229" s="301">
        <v>7023873</v>
      </c>
      <c r="L2229" s="302">
        <v>2735</v>
      </c>
      <c r="M2229" s="301">
        <v>15777667</v>
      </c>
      <c r="N2229" s="302">
        <v>2531</v>
      </c>
      <c r="O2229" s="301">
        <v>4424084</v>
      </c>
      <c r="P2229" s="302">
        <v>2613</v>
      </c>
      <c r="Q2229" s="301">
        <v>941054</v>
      </c>
      <c r="R2229" s="302">
        <v>3350</v>
      </c>
      <c r="S2229" s="301">
        <v>387422</v>
      </c>
      <c r="T2229" s="301">
        <f t="shared" si="34"/>
        <v>14871</v>
      </c>
      <c r="U2229" s="303">
        <v>1987</v>
      </c>
    </row>
    <row r="2230" spans="1:21" x14ac:dyDescent="0.25">
      <c r="A2230" s="300">
        <v>860530370</v>
      </c>
      <c r="B2230" s="65" t="s">
        <v>2906</v>
      </c>
      <c r="C2230" s="65" t="s">
        <v>511</v>
      </c>
      <c r="D2230" s="65" t="s">
        <v>511</v>
      </c>
      <c r="E2230" s="65" t="s">
        <v>710</v>
      </c>
      <c r="F2230" s="65" t="s">
        <v>521</v>
      </c>
      <c r="G2230" s="65" t="s">
        <v>813</v>
      </c>
      <c r="H2230" s="296">
        <v>2229</v>
      </c>
      <c r="I2230" s="301">
        <v>10319040</v>
      </c>
      <c r="J2230" s="302">
        <v>1388</v>
      </c>
      <c r="K2230" s="301">
        <v>7238765</v>
      </c>
      <c r="L2230" s="302">
        <v>3947</v>
      </c>
      <c r="M2230" s="301">
        <v>10164448</v>
      </c>
      <c r="N2230" s="302">
        <v>3604</v>
      </c>
      <c r="O2230" s="301">
        <v>2867622</v>
      </c>
      <c r="P2230" s="302">
        <v>1714</v>
      </c>
      <c r="Q2230" s="301">
        <v>1601154</v>
      </c>
      <c r="R2230" s="302">
        <v>1953</v>
      </c>
      <c r="S2230" s="301">
        <v>830866</v>
      </c>
      <c r="T2230" s="301">
        <f t="shared" si="34"/>
        <v>14835</v>
      </c>
      <c r="U2230" s="303">
        <v>1980</v>
      </c>
    </row>
    <row r="2231" spans="1:21" x14ac:dyDescent="0.25">
      <c r="A2231" s="300">
        <v>860020609</v>
      </c>
      <c r="B2231" s="65" t="s">
        <v>2907</v>
      </c>
      <c r="C2231" s="65" t="s">
        <v>511</v>
      </c>
      <c r="D2231" s="65" t="s">
        <v>511</v>
      </c>
      <c r="E2231" s="65" t="s">
        <v>520</v>
      </c>
      <c r="F2231" s="65" t="s">
        <v>736</v>
      </c>
      <c r="G2231" s="65" t="s">
        <v>605</v>
      </c>
      <c r="H2231" s="84">
        <v>2230</v>
      </c>
      <c r="I2231" s="301">
        <v>10317126</v>
      </c>
      <c r="J2231" s="302">
        <v>1409</v>
      </c>
      <c r="K2231" s="301">
        <v>7054611</v>
      </c>
      <c r="L2231" s="302">
        <v>3211</v>
      </c>
      <c r="M2231" s="301">
        <v>13066587</v>
      </c>
      <c r="N2231" s="302">
        <v>1530</v>
      </c>
      <c r="O2231" s="301">
        <v>7754846</v>
      </c>
      <c r="P2231" s="302">
        <v>926</v>
      </c>
      <c r="Q2231" s="301">
        <v>3297327</v>
      </c>
      <c r="R2231" s="302">
        <v>1267</v>
      </c>
      <c r="S2231" s="301">
        <v>1478993</v>
      </c>
      <c r="T2231" s="301">
        <f t="shared" si="34"/>
        <v>10573</v>
      </c>
      <c r="U2231" s="303">
        <v>1416</v>
      </c>
    </row>
    <row r="2232" spans="1:21" x14ac:dyDescent="0.25">
      <c r="A2232" s="300">
        <v>830000977</v>
      </c>
      <c r="B2232" s="65" t="s">
        <v>2908</v>
      </c>
      <c r="C2232" s="65" t="s">
        <v>511</v>
      </c>
      <c r="D2232" s="65" t="s">
        <v>511</v>
      </c>
      <c r="E2232" s="65" t="s">
        <v>710</v>
      </c>
      <c r="F2232" s="65" t="s">
        <v>521</v>
      </c>
      <c r="G2232" s="65" t="s">
        <v>694</v>
      </c>
      <c r="H2232" s="296">
        <v>2231</v>
      </c>
      <c r="I2232" s="301">
        <v>10311761</v>
      </c>
      <c r="J2232" s="302">
        <v>2630.5</v>
      </c>
      <c r="K2232" s="301">
        <v>2912929</v>
      </c>
      <c r="L2232" s="302">
        <v>4744</v>
      </c>
      <c r="M2232" s="301">
        <v>8097201</v>
      </c>
      <c r="N2232" s="302">
        <v>4996</v>
      </c>
      <c r="O2232" s="301">
        <v>1912470</v>
      </c>
      <c r="P2232" s="302">
        <v>3275</v>
      </c>
      <c r="Q2232" s="301">
        <v>690280</v>
      </c>
      <c r="R2232" s="302">
        <v>4343</v>
      </c>
      <c r="S2232" s="301">
        <v>261278</v>
      </c>
      <c r="T2232" s="301">
        <f t="shared" si="34"/>
        <v>22219.5</v>
      </c>
      <c r="U2232" s="303">
        <v>2966</v>
      </c>
    </row>
    <row r="2233" spans="1:21" x14ac:dyDescent="0.25">
      <c r="A2233" s="300">
        <v>890800450</v>
      </c>
      <c r="B2233" s="65" t="s">
        <v>2909</v>
      </c>
      <c r="C2233" s="65" t="s">
        <v>702</v>
      </c>
      <c r="D2233" s="65" t="s">
        <v>703</v>
      </c>
      <c r="E2233" s="65" t="s">
        <v>520</v>
      </c>
      <c r="F2233" s="65" t="s">
        <v>521</v>
      </c>
      <c r="G2233" s="65" t="s">
        <v>648</v>
      </c>
      <c r="H2233" s="84">
        <v>2232</v>
      </c>
      <c r="I2233" s="301">
        <v>10310717</v>
      </c>
      <c r="J2233" s="302">
        <v>1576.5</v>
      </c>
      <c r="K2233" s="301">
        <v>6059154</v>
      </c>
      <c r="L2233" s="302">
        <v>2925</v>
      </c>
      <c r="M2233" s="301">
        <v>14599911</v>
      </c>
      <c r="N2233" s="302">
        <v>3330</v>
      </c>
      <c r="O2233" s="301">
        <v>3131984</v>
      </c>
      <c r="P2233" s="302">
        <v>3896</v>
      </c>
      <c r="Q2233" s="301">
        <v>544345</v>
      </c>
      <c r="R2233" s="302">
        <v>4067</v>
      </c>
      <c r="S2233" s="301">
        <v>291134</v>
      </c>
      <c r="T2233" s="301">
        <f t="shared" si="34"/>
        <v>18026.5</v>
      </c>
      <c r="U2233" s="303">
        <v>2390</v>
      </c>
    </row>
    <row r="2234" spans="1:21" x14ac:dyDescent="0.25">
      <c r="A2234" s="300">
        <v>830040981</v>
      </c>
      <c r="B2234" s="65" t="s">
        <v>2910</v>
      </c>
      <c r="C2234" s="65" t="s">
        <v>511</v>
      </c>
      <c r="D2234" s="65" t="s">
        <v>511</v>
      </c>
      <c r="E2234" s="65" t="s">
        <v>520</v>
      </c>
      <c r="F2234" s="65" t="s">
        <v>521</v>
      </c>
      <c r="G2234" s="65" t="s">
        <v>528</v>
      </c>
      <c r="H2234" s="296">
        <v>2233</v>
      </c>
      <c r="I2234" s="301">
        <v>10286837</v>
      </c>
      <c r="J2234" s="302">
        <v>1769</v>
      </c>
      <c r="K2234" s="301">
        <v>5177354</v>
      </c>
      <c r="L2234" s="302">
        <v>3071</v>
      </c>
      <c r="M2234" s="301">
        <v>13752818</v>
      </c>
      <c r="N2234" s="302">
        <v>2789</v>
      </c>
      <c r="O2234" s="301">
        <v>3896053</v>
      </c>
      <c r="P2234" s="302">
        <v>2902</v>
      </c>
      <c r="Q2234" s="301">
        <v>818581</v>
      </c>
      <c r="R2234" s="302">
        <v>2844</v>
      </c>
      <c r="S2234" s="301">
        <v>492581</v>
      </c>
      <c r="T2234" s="301">
        <f t="shared" si="34"/>
        <v>15608</v>
      </c>
      <c r="U2234" s="303">
        <v>2083</v>
      </c>
    </row>
    <row r="2235" spans="1:21" x14ac:dyDescent="0.25">
      <c r="A2235" s="300">
        <v>813001376</v>
      </c>
      <c r="B2235" s="65" t="s">
        <v>2911</v>
      </c>
      <c r="C2235" s="65" t="s">
        <v>893</v>
      </c>
      <c r="D2235" s="65" t="s">
        <v>894</v>
      </c>
      <c r="E2235" s="65" t="s">
        <v>710</v>
      </c>
      <c r="F2235" s="65" t="s">
        <v>521</v>
      </c>
      <c r="G2235" s="65" t="s">
        <v>707</v>
      </c>
      <c r="H2235" s="84">
        <v>2234</v>
      </c>
      <c r="I2235" s="301">
        <v>10286216</v>
      </c>
      <c r="J2235" s="302">
        <v>1210</v>
      </c>
      <c r="K2235" s="301">
        <v>8663730</v>
      </c>
      <c r="L2235" s="302">
        <v>3309</v>
      </c>
      <c r="M2235" s="301">
        <v>12643653</v>
      </c>
      <c r="N2235" s="302">
        <v>1777</v>
      </c>
      <c r="O2235" s="301">
        <v>6671805</v>
      </c>
      <c r="P2235" s="302">
        <v>537</v>
      </c>
      <c r="Q2235" s="301">
        <v>6299474</v>
      </c>
      <c r="R2235" s="302">
        <v>427</v>
      </c>
      <c r="S2235" s="301">
        <v>6232261</v>
      </c>
      <c r="T2235" s="301">
        <f t="shared" si="34"/>
        <v>9494</v>
      </c>
      <c r="U2235" s="303">
        <v>1281</v>
      </c>
    </row>
    <row r="2236" spans="1:21" x14ac:dyDescent="0.25">
      <c r="A2236" s="300">
        <v>860069368</v>
      </c>
      <c r="B2236" s="65" t="s">
        <v>2912</v>
      </c>
      <c r="C2236" s="65" t="s">
        <v>511</v>
      </c>
      <c r="D2236" s="65" t="s">
        <v>511</v>
      </c>
      <c r="E2236" s="65" t="s">
        <v>520</v>
      </c>
      <c r="F2236" s="65" t="s">
        <v>521</v>
      </c>
      <c r="G2236" s="65" t="s">
        <v>624</v>
      </c>
      <c r="H2236" s="296">
        <v>2235</v>
      </c>
      <c r="I2236" s="301">
        <v>10273883</v>
      </c>
      <c r="J2236" s="302">
        <v>1590.5</v>
      </c>
      <c r="K2236" s="301">
        <v>5994736</v>
      </c>
      <c r="L2236" s="302">
        <v>2326</v>
      </c>
      <c r="M2236" s="301">
        <v>18915056</v>
      </c>
      <c r="N2236" s="302">
        <v>2845</v>
      </c>
      <c r="O2236" s="301">
        <v>3798421</v>
      </c>
      <c r="P2236" s="302">
        <v>4588</v>
      </c>
      <c r="Q2236" s="301">
        <v>427015</v>
      </c>
      <c r="R2236" s="302">
        <v>1910</v>
      </c>
      <c r="S2236" s="301">
        <v>859142</v>
      </c>
      <c r="T2236" s="301">
        <f t="shared" si="34"/>
        <v>15494.5</v>
      </c>
      <c r="U2236" s="303">
        <v>2068</v>
      </c>
    </row>
    <row r="2237" spans="1:21" x14ac:dyDescent="0.25">
      <c r="A2237" s="300">
        <v>800233035</v>
      </c>
      <c r="B2237" s="65" t="s">
        <v>2913</v>
      </c>
      <c r="C2237" s="65" t="s">
        <v>2558</v>
      </c>
      <c r="D2237" s="65" t="s">
        <v>552</v>
      </c>
      <c r="E2237" s="65" t="s">
        <v>710</v>
      </c>
      <c r="F2237" s="65" t="s">
        <v>521</v>
      </c>
      <c r="G2237" s="65" t="s">
        <v>839</v>
      </c>
      <c r="H2237" s="84">
        <v>2236</v>
      </c>
      <c r="I2237" s="301">
        <v>10241907</v>
      </c>
      <c r="J2237" s="302">
        <v>1211.5</v>
      </c>
      <c r="K2237" s="301">
        <v>8650978</v>
      </c>
      <c r="L2237" s="302">
        <v>4496</v>
      </c>
      <c r="M2237" s="301">
        <v>8687506</v>
      </c>
      <c r="N2237" s="302">
        <v>2594</v>
      </c>
      <c r="O2237" s="301">
        <v>4265809</v>
      </c>
      <c r="P2237" s="302">
        <v>876</v>
      </c>
      <c r="Q2237" s="301">
        <v>3536206</v>
      </c>
      <c r="R2237" s="302">
        <v>814</v>
      </c>
      <c r="S2237" s="301">
        <v>2612289</v>
      </c>
      <c r="T2237" s="301">
        <f t="shared" si="34"/>
        <v>12227.5</v>
      </c>
      <c r="U2237" s="303">
        <v>1625</v>
      </c>
    </row>
    <row r="2238" spans="1:21" x14ac:dyDescent="0.25">
      <c r="A2238" s="300">
        <v>860529011</v>
      </c>
      <c r="B2238" s="65" t="s">
        <v>2914</v>
      </c>
      <c r="C2238" s="65" t="s">
        <v>511</v>
      </c>
      <c r="D2238" s="65" t="s">
        <v>511</v>
      </c>
      <c r="E2238" s="65" t="s">
        <v>710</v>
      </c>
      <c r="F2238" s="65" t="s">
        <v>521</v>
      </c>
      <c r="G2238" s="65" t="s">
        <v>694</v>
      </c>
      <c r="H2238" s="296">
        <v>2237</v>
      </c>
      <c r="I2238" s="301">
        <v>10239021</v>
      </c>
      <c r="J2238" s="302">
        <v>3245.5</v>
      </c>
      <c r="K2238" s="301">
        <v>2160408</v>
      </c>
      <c r="L2238" s="302">
        <v>3915</v>
      </c>
      <c r="M2238" s="301">
        <v>10258046</v>
      </c>
      <c r="N2238" s="302">
        <v>3404</v>
      </c>
      <c r="O2238" s="301">
        <v>3055093</v>
      </c>
      <c r="P2238" s="302">
        <v>1774</v>
      </c>
      <c r="Q2238" s="301">
        <v>1539315</v>
      </c>
      <c r="R2238" s="302">
        <v>5696</v>
      </c>
      <c r="S2238" s="301">
        <v>170388</v>
      </c>
      <c r="T2238" s="301">
        <f t="shared" si="34"/>
        <v>20271.5</v>
      </c>
      <c r="U2238" s="303">
        <v>2688</v>
      </c>
    </row>
    <row r="2239" spans="1:21" x14ac:dyDescent="0.25">
      <c r="A2239" s="300">
        <v>805015792</v>
      </c>
      <c r="B2239" s="65" t="s">
        <v>2915</v>
      </c>
      <c r="C2239" s="65" t="s">
        <v>547</v>
      </c>
      <c r="D2239" s="65" t="s">
        <v>544</v>
      </c>
      <c r="E2239" s="65" t="s">
        <v>520</v>
      </c>
      <c r="F2239" s="65" t="s">
        <v>521</v>
      </c>
      <c r="G2239" s="65" t="s">
        <v>556</v>
      </c>
      <c r="H2239" s="84">
        <v>2238</v>
      </c>
      <c r="I2239" s="301">
        <v>10236484</v>
      </c>
      <c r="J2239" s="302">
        <v>3824.5</v>
      </c>
      <c r="K2239" s="301">
        <v>1653367</v>
      </c>
      <c r="L2239" s="302">
        <v>2432</v>
      </c>
      <c r="M2239" s="301">
        <v>18089561</v>
      </c>
      <c r="N2239" s="302">
        <v>2766</v>
      </c>
      <c r="O2239" s="301">
        <v>3947096</v>
      </c>
      <c r="P2239" s="302">
        <v>3026</v>
      </c>
      <c r="Q2239" s="301">
        <v>772006</v>
      </c>
      <c r="R2239" s="302">
        <v>6471</v>
      </c>
      <c r="S2239" s="301">
        <v>133180</v>
      </c>
      <c r="T2239" s="301">
        <f t="shared" si="34"/>
        <v>20757.5</v>
      </c>
      <c r="U2239" s="303">
        <v>2749</v>
      </c>
    </row>
    <row r="2240" spans="1:21" x14ac:dyDescent="0.25">
      <c r="A2240" s="300">
        <v>804014611</v>
      </c>
      <c r="B2240" s="65" t="s">
        <v>2916</v>
      </c>
      <c r="C2240" s="65" t="s">
        <v>732</v>
      </c>
      <c r="D2240" s="65" t="s">
        <v>733</v>
      </c>
      <c r="E2240" s="65" t="s">
        <v>520</v>
      </c>
      <c r="F2240" s="65" t="s">
        <v>521</v>
      </c>
      <c r="G2240" s="65" t="s">
        <v>564</v>
      </c>
      <c r="H2240" s="296">
        <v>2239</v>
      </c>
      <c r="I2240" s="301">
        <v>10235748</v>
      </c>
      <c r="J2240" s="302">
        <v>4063.5</v>
      </c>
      <c r="K2240" s="301">
        <v>1478850</v>
      </c>
      <c r="L2240" s="302">
        <v>2340</v>
      </c>
      <c r="M2240" s="301">
        <v>18789457</v>
      </c>
      <c r="N2240" s="302">
        <v>3950</v>
      </c>
      <c r="O2240" s="301">
        <v>2579378</v>
      </c>
      <c r="P2240" s="302">
        <v>3266</v>
      </c>
      <c r="Q2240" s="301">
        <v>693051</v>
      </c>
      <c r="R2240" s="302">
        <v>3736</v>
      </c>
      <c r="S2240" s="301">
        <v>330279</v>
      </c>
      <c r="T2240" s="301">
        <f t="shared" si="34"/>
        <v>19594.5</v>
      </c>
      <c r="U2240" s="303">
        <v>2594</v>
      </c>
    </row>
    <row r="2241" spans="1:21" x14ac:dyDescent="0.25">
      <c r="A2241" s="300">
        <v>890101778</v>
      </c>
      <c r="B2241" s="65" t="s">
        <v>2917</v>
      </c>
      <c r="C2241" s="65" t="s">
        <v>585</v>
      </c>
      <c r="D2241" s="65" t="s">
        <v>586</v>
      </c>
      <c r="E2241" s="65" t="s">
        <v>710</v>
      </c>
      <c r="F2241" s="65" t="s">
        <v>521</v>
      </c>
      <c r="G2241" s="65" t="s">
        <v>624</v>
      </c>
      <c r="H2241" s="84">
        <v>2240</v>
      </c>
      <c r="I2241" s="301">
        <v>10224036</v>
      </c>
      <c r="J2241" s="302">
        <v>1755.5</v>
      </c>
      <c r="K2241" s="301">
        <v>5235221</v>
      </c>
      <c r="L2241" s="302">
        <v>5663</v>
      </c>
      <c r="M2241" s="301">
        <v>6257496</v>
      </c>
      <c r="N2241" s="302">
        <v>3760</v>
      </c>
      <c r="O2241" s="301">
        <v>2734841</v>
      </c>
      <c r="P2241" s="302">
        <v>1855</v>
      </c>
      <c r="Q2241" s="301">
        <v>1462787</v>
      </c>
      <c r="R2241" s="302">
        <v>2239</v>
      </c>
      <c r="S2241" s="301">
        <v>679737</v>
      </c>
      <c r="T2241" s="301">
        <f t="shared" si="34"/>
        <v>17512.5</v>
      </c>
      <c r="U2241" s="303">
        <v>2327</v>
      </c>
    </row>
    <row r="2242" spans="1:21" x14ac:dyDescent="0.25">
      <c r="A2242" s="300">
        <v>811010485</v>
      </c>
      <c r="B2242" s="65" t="s">
        <v>2918</v>
      </c>
      <c r="C2242" s="65" t="s">
        <v>505</v>
      </c>
      <c r="D2242" s="65" t="s">
        <v>506</v>
      </c>
      <c r="E2242" s="65" t="s">
        <v>710</v>
      </c>
      <c r="F2242" s="65" t="s">
        <v>521</v>
      </c>
      <c r="G2242" s="65" t="s">
        <v>624</v>
      </c>
      <c r="H2242" s="296">
        <v>2241</v>
      </c>
      <c r="I2242" s="301">
        <v>10217062</v>
      </c>
      <c r="J2242" s="302">
        <v>1336.5</v>
      </c>
      <c r="K2242" s="301">
        <v>7581775</v>
      </c>
      <c r="L2242" s="302">
        <v>5879</v>
      </c>
      <c r="M2242" s="301">
        <v>5877626</v>
      </c>
      <c r="N2242" s="302">
        <v>1983</v>
      </c>
      <c r="O2242" s="301">
        <v>5877626</v>
      </c>
      <c r="P2242" s="302">
        <v>948</v>
      </c>
      <c r="Q2242" s="301">
        <v>3189276</v>
      </c>
      <c r="R2242" s="302">
        <v>1140</v>
      </c>
      <c r="S2242" s="301">
        <v>1652364</v>
      </c>
      <c r="T2242" s="301">
        <f t="shared" ref="T2242:T2305" si="35">SUM(H2242+J2242+L2242+N2242+P2242+R2242)</f>
        <v>13527.5</v>
      </c>
      <c r="U2242" s="303">
        <v>1809</v>
      </c>
    </row>
    <row r="2243" spans="1:21" x14ac:dyDescent="0.25">
      <c r="A2243" s="300">
        <v>860500100</v>
      </c>
      <c r="B2243" s="65" t="s">
        <v>2919</v>
      </c>
      <c r="C2243" s="65" t="s">
        <v>511</v>
      </c>
      <c r="D2243" s="65" t="s">
        <v>511</v>
      </c>
      <c r="E2243" s="65" t="s">
        <v>710</v>
      </c>
      <c r="F2243" s="65" t="s">
        <v>521</v>
      </c>
      <c r="G2243" s="65" t="s">
        <v>624</v>
      </c>
      <c r="H2243" s="84">
        <v>2242</v>
      </c>
      <c r="I2243" s="301">
        <v>10212529</v>
      </c>
      <c r="J2243" s="302">
        <v>3219.5</v>
      </c>
      <c r="K2243" s="301">
        <v>2183796</v>
      </c>
      <c r="L2243" s="302">
        <v>3806</v>
      </c>
      <c r="M2243" s="301">
        <v>10606712</v>
      </c>
      <c r="N2243" s="302">
        <v>1211</v>
      </c>
      <c r="O2243" s="301">
        <v>9606995</v>
      </c>
      <c r="P2243" s="302">
        <v>2089</v>
      </c>
      <c r="Q2243" s="301">
        <v>1271644</v>
      </c>
      <c r="R2243" s="302">
        <v>1829</v>
      </c>
      <c r="S2243" s="301">
        <v>904871</v>
      </c>
      <c r="T2243" s="301">
        <f t="shared" si="35"/>
        <v>14396.5</v>
      </c>
      <c r="U2243" s="303">
        <v>1919</v>
      </c>
    </row>
    <row r="2244" spans="1:21" x14ac:dyDescent="0.25">
      <c r="A2244" s="300">
        <v>890204942</v>
      </c>
      <c r="B2244" s="65" t="s">
        <v>2920</v>
      </c>
      <c r="C2244" s="65" t="s">
        <v>936</v>
      </c>
      <c r="D2244" s="65" t="s">
        <v>733</v>
      </c>
      <c r="E2244" s="65" t="s">
        <v>520</v>
      </c>
      <c r="F2244" s="65" t="s">
        <v>521</v>
      </c>
      <c r="G2244" s="65" t="s">
        <v>926</v>
      </c>
      <c r="H2244" s="296">
        <v>2243</v>
      </c>
      <c r="I2244" s="301">
        <v>10209609</v>
      </c>
      <c r="J2244" s="302">
        <v>1294.5</v>
      </c>
      <c r="K2244" s="301">
        <v>7898542</v>
      </c>
      <c r="L2244" s="302">
        <v>3155</v>
      </c>
      <c r="M2244" s="301">
        <v>13295440</v>
      </c>
      <c r="N2244" s="302">
        <v>8198</v>
      </c>
      <c r="O2244" s="301">
        <v>935442</v>
      </c>
      <c r="P2244" s="302">
        <v>4023</v>
      </c>
      <c r="Q2244" s="301">
        <v>522261</v>
      </c>
      <c r="R2244" s="302">
        <v>1453</v>
      </c>
      <c r="S2244" s="301">
        <v>1235747</v>
      </c>
      <c r="T2244" s="301">
        <f t="shared" si="35"/>
        <v>20366.5</v>
      </c>
      <c r="U2244" s="303">
        <v>2701</v>
      </c>
    </row>
    <row r="2245" spans="1:21" x14ac:dyDescent="0.25">
      <c r="A2245" s="300">
        <v>890917398</v>
      </c>
      <c r="B2245" s="65" t="s">
        <v>2921</v>
      </c>
      <c r="C2245" s="65" t="s">
        <v>770</v>
      </c>
      <c r="D2245" s="65" t="s">
        <v>506</v>
      </c>
      <c r="E2245" s="65" t="s">
        <v>520</v>
      </c>
      <c r="F2245" s="65" t="s">
        <v>521</v>
      </c>
      <c r="G2245" s="65" t="s">
        <v>766</v>
      </c>
      <c r="H2245" s="84">
        <v>2244</v>
      </c>
      <c r="I2245" s="301">
        <v>10197814</v>
      </c>
      <c r="J2245" s="302">
        <v>1498.5</v>
      </c>
      <c r="K2245" s="301">
        <v>6491361</v>
      </c>
      <c r="L2245" s="302">
        <v>2927</v>
      </c>
      <c r="M2245" s="301">
        <v>14580882</v>
      </c>
      <c r="N2245" s="302">
        <v>2309</v>
      </c>
      <c r="O2245" s="301">
        <v>4885239</v>
      </c>
      <c r="P2245" s="302">
        <v>1519</v>
      </c>
      <c r="Q2245" s="301">
        <v>1844874</v>
      </c>
      <c r="R2245" s="302">
        <v>2501</v>
      </c>
      <c r="S2245" s="301">
        <v>589000</v>
      </c>
      <c r="T2245" s="301">
        <f t="shared" si="35"/>
        <v>12998.5</v>
      </c>
      <c r="U2245" s="303">
        <v>1731</v>
      </c>
    </row>
    <row r="2246" spans="1:21" x14ac:dyDescent="0.25">
      <c r="A2246" s="300">
        <v>800139545</v>
      </c>
      <c r="B2246" s="65" t="s">
        <v>2922</v>
      </c>
      <c r="C2246" s="65" t="s">
        <v>505</v>
      </c>
      <c r="D2246" s="65" t="s">
        <v>506</v>
      </c>
      <c r="E2246" s="65" t="s">
        <v>520</v>
      </c>
      <c r="F2246" s="65" t="s">
        <v>521</v>
      </c>
      <c r="G2246" s="65" t="s">
        <v>1422</v>
      </c>
      <c r="H2246" s="296">
        <v>2245</v>
      </c>
      <c r="I2246" s="301">
        <v>10197132</v>
      </c>
      <c r="J2246" s="302">
        <v>1361.5</v>
      </c>
      <c r="K2246" s="301">
        <v>7420500</v>
      </c>
      <c r="L2246" s="302">
        <v>2531</v>
      </c>
      <c r="M2246" s="301">
        <v>17333789</v>
      </c>
      <c r="N2246" s="302">
        <v>700</v>
      </c>
      <c r="O2246" s="301">
        <v>17333789</v>
      </c>
      <c r="P2246" s="302">
        <v>881</v>
      </c>
      <c r="Q2246" s="301">
        <v>3513249</v>
      </c>
      <c r="R2246" s="302">
        <v>979</v>
      </c>
      <c r="S2246" s="301">
        <v>2018628</v>
      </c>
      <c r="T2246" s="301">
        <f t="shared" si="35"/>
        <v>8697.5</v>
      </c>
      <c r="U2246" s="303">
        <v>1189</v>
      </c>
    </row>
    <row r="2247" spans="1:21" x14ac:dyDescent="0.25">
      <c r="A2247" s="300">
        <v>800159244</v>
      </c>
      <c r="B2247" s="65" t="s">
        <v>2923</v>
      </c>
      <c r="C2247" s="65" t="s">
        <v>547</v>
      </c>
      <c r="D2247" s="65" t="s">
        <v>544</v>
      </c>
      <c r="E2247" s="65" t="s">
        <v>520</v>
      </c>
      <c r="F2247" s="65" t="s">
        <v>521</v>
      </c>
      <c r="G2247" s="65" t="s">
        <v>556</v>
      </c>
      <c r="H2247" s="84">
        <v>2246</v>
      </c>
      <c r="I2247" s="301">
        <v>10189369</v>
      </c>
      <c r="J2247" s="302">
        <v>1663</v>
      </c>
      <c r="K2247" s="301">
        <v>5658056</v>
      </c>
      <c r="L2247" s="302">
        <v>705</v>
      </c>
      <c r="M2247" s="301">
        <v>68613470</v>
      </c>
      <c r="N2247" s="302">
        <v>1634</v>
      </c>
      <c r="O2247" s="301">
        <v>7244490</v>
      </c>
      <c r="P2247" s="302">
        <v>2377</v>
      </c>
      <c r="Q2247" s="301">
        <v>1063126</v>
      </c>
      <c r="R2247" s="302">
        <v>2911</v>
      </c>
      <c r="S2247" s="301">
        <v>475974</v>
      </c>
      <c r="T2247" s="301">
        <f t="shared" si="35"/>
        <v>11536</v>
      </c>
      <c r="U2247" s="303">
        <v>1552</v>
      </c>
    </row>
    <row r="2248" spans="1:21" x14ac:dyDescent="0.25">
      <c r="A2248" s="300">
        <v>800160092</v>
      </c>
      <c r="B2248" s="65" t="s">
        <v>2924</v>
      </c>
      <c r="C2248" s="65" t="s">
        <v>511</v>
      </c>
      <c r="D2248" s="65" t="s">
        <v>511</v>
      </c>
      <c r="E2248" s="65" t="s">
        <v>710</v>
      </c>
      <c r="F2248" s="65" t="s">
        <v>521</v>
      </c>
      <c r="G2248" s="65" t="s">
        <v>564</v>
      </c>
      <c r="H2248" s="296">
        <v>2247</v>
      </c>
      <c r="I2248" s="301">
        <v>10182539</v>
      </c>
      <c r="J2248" s="302">
        <v>2476.5</v>
      </c>
      <c r="K2248" s="301">
        <v>3132235</v>
      </c>
      <c r="L2248" s="302">
        <v>3959</v>
      </c>
      <c r="M2248" s="301">
        <v>10121901</v>
      </c>
      <c r="N2248" s="302">
        <v>2208</v>
      </c>
      <c r="O2248" s="301">
        <v>5107743</v>
      </c>
      <c r="P2248" s="302">
        <v>1376</v>
      </c>
      <c r="Q2248" s="301">
        <v>2057213</v>
      </c>
      <c r="R2248" s="302">
        <v>3879</v>
      </c>
      <c r="S2248" s="301">
        <v>312156</v>
      </c>
      <c r="T2248" s="301">
        <f t="shared" si="35"/>
        <v>16145.5</v>
      </c>
      <c r="U2248" s="303">
        <v>2141</v>
      </c>
    </row>
    <row r="2249" spans="1:21" x14ac:dyDescent="0.25">
      <c r="A2249" s="300">
        <v>800161555</v>
      </c>
      <c r="B2249" s="65" t="s">
        <v>2925</v>
      </c>
      <c r="C2249" s="65" t="s">
        <v>511</v>
      </c>
      <c r="D2249" s="65" t="s">
        <v>511</v>
      </c>
      <c r="E2249" s="65" t="s">
        <v>520</v>
      </c>
      <c r="F2249" s="65" t="s">
        <v>521</v>
      </c>
      <c r="G2249" s="65" t="s">
        <v>525</v>
      </c>
      <c r="H2249" s="84">
        <v>2248</v>
      </c>
      <c r="I2249" s="301">
        <v>10165168</v>
      </c>
      <c r="J2249" s="302">
        <v>1505</v>
      </c>
      <c r="K2249" s="301">
        <v>6449767</v>
      </c>
      <c r="L2249" s="302">
        <v>2385</v>
      </c>
      <c r="M2249" s="301">
        <v>18432146</v>
      </c>
      <c r="N2249" s="302">
        <v>3895</v>
      </c>
      <c r="O2249" s="301">
        <v>2631055</v>
      </c>
      <c r="P2249" s="302">
        <v>2711</v>
      </c>
      <c r="Q2249" s="301">
        <v>895546</v>
      </c>
      <c r="R2249" s="302">
        <v>1895</v>
      </c>
      <c r="S2249" s="301">
        <v>865794</v>
      </c>
      <c r="T2249" s="301">
        <f t="shared" si="35"/>
        <v>14639</v>
      </c>
      <c r="U2249" s="303">
        <v>1955</v>
      </c>
    </row>
    <row r="2250" spans="1:21" x14ac:dyDescent="0.25">
      <c r="A2250" s="300">
        <v>800157061</v>
      </c>
      <c r="B2250" s="65" t="s">
        <v>2926</v>
      </c>
      <c r="C2250" s="65" t="s">
        <v>511</v>
      </c>
      <c r="D2250" s="65" t="s">
        <v>511</v>
      </c>
      <c r="E2250" s="65" t="s">
        <v>520</v>
      </c>
      <c r="F2250" s="65" t="s">
        <v>521</v>
      </c>
      <c r="G2250" s="65" t="s">
        <v>556</v>
      </c>
      <c r="H2250" s="296">
        <v>2249</v>
      </c>
      <c r="I2250" s="301">
        <v>10163349</v>
      </c>
      <c r="J2250" s="302">
        <v>2858</v>
      </c>
      <c r="K2250" s="301">
        <v>2611674</v>
      </c>
      <c r="L2250" s="302">
        <v>2496</v>
      </c>
      <c r="M2250" s="301">
        <v>17635471</v>
      </c>
      <c r="N2250" s="302">
        <v>2834</v>
      </c>
      <c r="O2250" s="301">
        <v>3819998</v>
      </c>
      <c r="P2250" s="302">
        <v>1235</v>
      </c>
      <c r="Q2250" s="301">
        <v>2324064</v>
      </c>
      <c r="R2250" s="302">
        <v>1202</v>
      </c>
      <c r="S2250" s="301">
        <v>1562310</v>
      </c>
      <c r="T2250" s="301">
        <f t="shared" si="35"/>
        <v>12874</v>
      </c>
      <c r="U2250" s="303">
        <v>1713</v>
      </c>
    </row>
    <row r="2251" spans="1:21" x14ac:dyDescent="0.25">
      <c r="A2251" s="300">
        <v>890100363</v>
      </c>
      <c r="B2251" s="65" t="s">
        <v>2927</v>
      </c>
      <c r="C2251" s="65" t="s">
        <v>585</v>
      </c>
      <c r="D2251" s="65" t="s">
        <v>586</v>
      </c>
      <c r="E2251" s="65" t="s">
        <v>520</v>
      </c>
      <c r="F2251" s="65" t="s">
        <v>521</v>
      </c>
      <c r="G2251" s="65" t="s">
        <v>605</v>
      </c>
      <c r="H2251" s="84">
        <v>2250</v>
      </c>
      <c r="I2251" s="301">
        <v>10156960</v>
      </c>
      <c r="J2251" s="302">
        <v>3320</v>
      </c>
      <c r="K2251" s="301">
        <v>2084893</v>
      </c>
      <c r="L2251" s="302">
        <v>2436</v>
      </c>
      <c r="M2251" s="301">
        <v>18059360</v>
      </c>
      <c r="N2251" s="302">
        <v>1234</v>
      </c>
      <c r="O2251" s="301">
        <v>9467717</v>
      </c>
      <c r="P2251" s="302">
        <v>2417</v>
      </c>
      <c r="Q2251" s="301">
        <v>1038223</v>
      </c>
      <c r="R2251" s="302">
        <v>8458</v>
      </c>
      <c r="S2251" s="301">
        <v>75391</v>
      </c>
      <c r="T2251" s="301">
        <f t="shared" si="35"/>
        <v>20115</v>
      </c>
      <c r="U2251" s="303">
        <v>2664</v>
      </c>
    </row>
    <row r="2252" spans="1:21" x14ac:dyDescent="0.25">
      <c r="A2252" s="300">
        <v>830067414</v>
      </c>
      <c r="B2252" s="65" t="s">
        <v>2928</v>
      </c>
      <c r="C2252" s="65" t="s">
        <v>511</v>
      </c>
      <c r="D2252" s="65" t="s">
        <v>511</v>
      </c>
      <c r="E2252" s="65" t="s">
        <v>520</v>
      </c>
      <c r="F2252" s="65" t="s">
        <v>521</v>
      </c>
      <c r="G2252" s="65" t="s">
        <v>564</v>
      </c>
      <c r="H2252" s="296">
        <v>2251</v>
      </c>
      <c r="I2252" s="301">
        <v>10148445</v>
      </c>
      <c r="J2252" s="302">
        <v>2584.5</v>
      </c>
      <c r="K2252" s="301">
        <v>2965625</v>
      </c>
      <c r="L2252" s="302">
        <v>2919</v>
      </c>
      <c r="M2252" s="301">
        <v>14624175</v>
      </c>
      <c r="N2252" s="302">
        <v>2169</v>
      </c>
      <c r="O2252" s="301">
        <v>5222912</v>
      </c>
      <c r="P2252" s="302">
        <v>2864</v>
      </c>
      <c r="Q2252" s="301">
        <v>832634</v>
      </c>
      <c r="R2252" s="302">
        <v>3055</v>
      </c>
      <c r="S2252" s="301">
        <v>448245</v>
      </c>
      <c r="T2252" s="301">
        <f t="shared" si="35"/>
        <v>15842.5</v>
      </c>
      <c r="U2252" s="303">
        <v>2115</v>
      </c>
    </row>
    <row r="2253" spans="1:21" x14ac:dyDescent="0.25">
      <c r="A2253" s="300">
        <v>891801491</v>
      </c>
      <c r="B2253" s="65" t="s">
        <v>2929</v>
      </c>
      <c r="C2253" s="65" t="s">
        <v>1385</v>
      </c>
      <c r="D2253" s="65" t="s">
        <v>1386</v>
      </c>
      <c r="E2253" s="65" t="s">
        <v>520</v>
      </c>
      <c r="F2253" s="65" t="s">
        <v>521</v>
      </c>
      <c r="G2253" s="65" t="s">
        <v>556</v>
      </c>
      <c r="H2253" s="84">
        <v>2252</v>
      </c>
      <c r="I2253" s="301">
        <v>10146567</v>
      </c>
      <c r="J2253" s="302">
        <v>3073</v>
      </c>
      <c r="K2253" s="301">
        <v>2348880</v>
      </c>
      <c r="L2253" s="302">
        <v>1249</v>
      </c>
      <c r="M2253" s="301">
        <v>37753557</v>
      </c>
      <c r="N2253" s="302">
        <v>2238</v>
      </c>
      <c r="O2253" s="301">
        <v>5034733</v>
      </c>
      <c r="P2253" s="302">
        <v>3354</v>
      </c>
      <c r="Q2253" s="301">
        <v>669275</v>
      </c>
      <c r="R2253" s="302">
        <v>3395</v>
      </c>
      <c r="S2253" s="301">
        <v>379720</v>
      </c>
      <c r="T2253" s="301">
        <f t="shared" si="35"/>
        <v>15561</v>
      </c>
      <c r="U2253" s="303">
        <v>2081</v>
      </c>
    </row>
    <row r="2254" spans="1:21" x14ac:dyDescent="0.25">
      <c r="A2254" s="300">
        <v>830011616</v>
      </c>
      <c r="B2254" s="65" t="s">
        <v>2930</v>
      </c>
      <c r="C2254" s="65" t="s">
        <v>511</v>
      </c>
      <c r="D2254" s="65" t="s">
        <v>511</v>
      </c>
      <c r="E2254" s="65" t="s">
        <v>520</v>
      </c>
      <c r="F2254" s="65" t="s">
        <v>521</v>
      </c>
      <c r="G2254" s="65" t="s">
        <v>556</v>
      </c>
      <c r="H2254" s="296">
        <v>2253</v>
      </c>
      <c r="I2254" s="301">
        <v>10114144</v>
      </c>
      <c r="J2254" s="302">
        <v>1946.5</v>
      </c>
      <c r="K2254" s="301">
        <v>4511339</v>
      </c>
      <c r="L2254" s="302">
        <v>1125</v>
      </c>
      <c r="M2254" s="301">
        <v>42436572</v>
      </c>
      <c r="N2254" s="302">
        <v>1992</v>
      </c>
      <c r="O2254" s="301">
        <v>5831167</v>
      </c>
      <c r="P2254" s="302">
        <v>1722</v>
      </c>
      <c r="Q2254" s="301">
        <v>1594812</v>
      </c>
      <c r="R2254" s="302">
        <v>1330</v>
      </c>
      <c r="S2254" s="301">
        <v>1389715</v>
      </c>
      <c r="T2254" s="301">
        <f t="shared" si="35"/>
        <v>10368.5</v>
      </c>
      <c r="U2254" s="303">
        <v>1395</v>
      </c>
    </row>
    <row r="2255" spans="1:21" x14ac:dyDescent="0.25">
      <c r="A2255" s="300">
        <v>800051929</v>
      </c>
      <c r="B2255" s="65" t="s">
        <v>2931</v>
      </c>
      <c r="C2255" s="65" t="s">
        <v>511</v>
      </c>
      <c r="D2255" s="65" t="s">
        <v>511</v>
      </c>
      <c r="E2255" s="65" t="s">
        <v>710</v>
      </c>
      <c r="F2255" s="65" t="s">
        <v>521</v>
      </c>
      <c r="G2255" s="65" t="s">
        <v>675</v>
      </c>
      <c r="H2255" s="84">
        <v>2254</v>
      </c>
      <c r="I2255" s="301">
        <v>10106876</v>
      </c>
      <c r="J2255" s="302">
        <v>2051</v>
      </c>
      <c r="K2255" s="301">
        <v>4159624</v>
      </c>
      <c r="L2255" s="302">
        <v>3319</v>
      </c>
      <c r="M2255" s="301">
        <v>12600822</v>
      </c>
      <c r="N2255" s="302">
        <v>3530</v>
      </c>
      <c r="O2255" s="301">
        <v>2933086</v>
      </c>
      <c r="P2255" s="302">
        <v>2406</v>
      </c>
      <c r="Q2255" s="301">
        <v>1042183</v>
      </c>
      <c r="R2255" s="302">
        <v>3327</v>
      </c>
      <c r="S2255" s="301">
        <v>391981</v>
      </c>
      <c r="T2255" s="301">
        <f t="shared" si="35"/>
        <v>16887</v>
      </c>
      <c r="U2255" s="303">
        <v>2249</v>
      </c>
    </row>
    <row r="2256" spans="1:21" x14ac:dyDescent="0.25">
      <c r="A2256" s="300">
        <v>890316662</v>
      </c>
      <c r="B2256" s="65" t="s">
        <v>2932</v>
      </c>
      <c r="C2256" s="65" t="s">
        <v>547</v>
      </c>
      <c r="D2256" s="65" t="s">
        <v>544</v>
      </c>
      <c r="E2256" s="65" t="s">
        <v>520</v>
      </c>
      <c r="F2256" s="65" t="s">
        <v>521</v>
      </c>
      <c r="G2256" s="65" t="s">
        <v>528</v>
      </c>
      <c r="H2256" s="296">
        <v>2255</v>
      </c>
      <c r="I2256" s="301">
        <v>10103408</v>
      </c>
      <c r="J2256" s="302">
        <v>1835.5</v>
      </c>
      <c r="K2256" s="301">
        <v>4968145</v>
      </c>
      <c r="L2256" s="302">
        <v>1792</v>
      </c>
      <c r="M2256" s="301">
        <v>25579145</v>
      </c>
      <c r="N2256" s="302">
        <v>3672</v>
      </c>
      <c r="O2256" s="301">
        <v>2798210</v>
      </c>
      <c r="P2256" s="302">
        <v>4076</v>
      </c>
      <c r="Q2256" s="301">
        <v>512735</v>
      </c>
      <c r="R2256" s="302">
        <v>3242</v>
      </c>
      <c r="S2256" s="301">
        <v>409515</v>
      </c>
      <c r="T2256" s="301">
        <f t="shared" si="35"/>
        <v>16872.5</v>
      </c>
      <c r="U2256" s="303">
        <v>2248</v>
      </c>
    </row>
    <row r="2257" spans="1:21" x14ac:dyDescent="0.25">
      <c r="A2257" s="300">
        <v>890329874</v>
      </c>
      <c r="B2257" s="65" t="s">
        <v>2933</v>
      </c>
      <c r="C2257" s="65" t="s">
        <v>547</v>
      </c>
      <c r="D2257" s="65" t="s">
        <v>544</v>
      </c>
      <c r="E2257" s="65" t="s">
        <v>520</v>
      </c>
      <c r="F2257" s="65" t="s">
        <v>521</v>
      </c>
      <c r="G2257" s="65" t="s">
        <v>525</v>
      </c>
      <c r="H2257" s="84">
        <v>2256</v>
      </c>
      <c r="I2257" s="301">
        <v>10092576</v>
      </c>
      <c r="J2257" s="302">
        <v>2308.5</v>
      </c>
      <c r="K2257" s="301">
        <v>3497263</v>
      </c>
      <c r="L2257" s="302">
        <v>2214</v>
      </c>
      <c r="M2257" s="301">
        <v>20062706</v>
      </c>
      <c r="N2257" s="302">
        <v>1578</v>
      </c>
      <c r="O2257" s="301">
        <v>7514702</v>
      </c>
      <c r="P2257" s="302">
        <v>3277</v>
      </c>
      <c r="Q2257" s="301">
        <v>690051</v>
      </c>
      <c r="R2257" s="302">
        <v>4347</v>
      </c>
      <c r="S2257" s="301">
        <v>261006</v>
      </c>
      <c r="T2257" s="301">
        <f t="shared" si="35"/>
        <v>15980.5</v>
      </c>
      <c r="U2257" s="303">
        <v>2128</v>
      </c>
    </row>
    <row r="2258" spans="1:21" x14ac:dyDescent="0.25">
      <c r="A2258" s="300">
        <v>800061357</v>
      </c>
      <c r="B2258" s="65" t="s">
        <v>2934</v>
      </c>
      <c r="C2258" s="65" t="s">
        <v>511</v>
      </c>
      <c r="D2258" s="65" t="s">
        <v>511</v>
      </c>
      <c r="E2258" s="65" t="s">
        <v>710</v>
      </c>
      <c r="F2258" s="65" t="s">
        <v>521</v>
      </c>
      <c r="G2258" s="65" t="s">
        <v>564</v>
      </c>
      <c r="H2258" s="296">
        <v>2257</v>
      </c>
      <c r="I2258" s="301">
        <v>10059136</v>
      </c>
      <c r="J2258" s="302">
        <v>1839</v>
      </c>
      <c r="K2258" s="301">
        <v>4961304</v>
      </c>
      <c r="L2258" s="302">
        <v>3488</v>
      </c>
      <c r="M2258" s="301">
        <v>11895599</v>
      </c>
      <c r="N2258" s="302">
        <v>1690</v>
      </c>
      <c r="O2258" s="301">
        <v>6997454</v>
      </c>
      <c r="P2258" s="302">
        <v>1446</v>
      </c>
      <c r="Q2258" s="301">
        <v>1950311</v>
      </c>
      <c r="R2258" s="302">
        <v>1482</v>
      </c>
      <c r="S2258" s="301">
        <v>1192870</v>
      </c>
      <c r="T2258" s="301">
        <f t="shared" si="35"/>
        <v>12202</v>
      </c>
      <c r="U2258" s="303">
        <v>1631</v>
      </c>
    </row>
    <row r="2259" spans="1:21" x14ac:dyDescent="0.25">
      <c r="A2259" s="300">
        <v>811018613</v>
      </c>
      <c r="B2259" s="65" t="s">
        <v>2935</v>
      </c>
      <c r="C2259" s="65" t="s">
        <v>580</v>
      </c>
      <c r="D2259" s="65" t="s">
        <v>506</v>
      </c>
      <c r="E2259" s="65" t="s">
        <v>520</v>
      </c>
      <c r="F2259" s="65" t="s">
        <v>521</v>
      </c>
      <c r="G2259" s="65" t="s">
        <v>564</v>
      </c>
      <c r="H2259" s="84">
        <v>2258</v>
      </c>
      <c r="I2259" s="301">
        <v>10054248</v>
      </c>
      <c r="J2259" s="302">
        <v>2618</v>
      </c>
      <c r="K2259" s="301">
        <v>2926346</v>
      </c>
      <c r="L2259" s="302">
        <v>2988</v>
      </c>
      <c r="M2259" s="301">
        <v>14229218</v>
      </c>
      <c r="N2259" s="302">
        <v>4537</v>
      </c>
      <c r="O2259" s="301">
        <v>2157158</v>
      </c>
      <c r="P2259" s="302">
        <v>2388</v>
      </c>
      <c r="Q2259" s="301">
        <v>1054657</v>
      </c>
      <c r="R2259" s="302">
        <v>6442</v>
      </c>
      <c r="S2259" s="301">
        <v>134432</v>
      </c>
      <c r="T2259" s="301">
        <f t="shared" si="35"/>
        <v>21231</v>
      </c>
      <c r="U2259" s="303">
        <v>2827</v>
      </c>
    </row>
    <row r="2260" spans="1:21" x14ac:dyDescent="0.25">
      <c r="A2260" s="300">
        <v>860529323</v>
      </c>
      <c r="B2260" s="65" t="s">
        <v>2936</v>
      </c>
      <c r="C2260" s="65" t="s">
        <v>511</v>
      </c>
      <c r="D2260" s="65" t="s">
        <v>511</v>
      </c>
      <c r="E2260" s="65" t="s">
        <v>520</v>
      </c>
      <c r="F2260" s="65" t="s">
        <v>521</v>
      </c>
      <c r="G2260" s="65" t="s">
        <v>675</v>
      </c>
      <c r="H2260" s="296">
        <v>2259</v>
      </c>
      <c r="I2260" s="301">
        <v>10050495</v>
      </c>
      <c r="J2260" s="302">
        <v>1295.5</v>
      </c>
      <c r="K2260" s="301">
        <v>7895888</v>
      </c>
      <c r="L2260" s="302">
        <v>2883</v>
      </c>
      <c r="M2260" s="301">
        <v>14826773</v>
      </c>
      <c r="N2260" s="302">
        <v>2719</v>
      </c>
      <c r="O2260" s="301">
        <v>4031727</v>
      </c>
      <c r="P2260" s="302">
        <v>2911</v>
      </c>
      <c r="Q2260" s="301">
        <v>816487</v>
      </c>
      <c r="R2260" s="302">
        <v>2962</v>
      </c>
      <c r="S2260" s="301">
        <v>465949</v>
      </c>
      <c r="T2260" s="301">
        <f t="shared" si="35"/>
        <v>15029.5</v>
      </c>
      <c r="U2260" s="303">
        <v>2016</v>
      </c>
    </row>
    <row r="2261" spans="1:21" x14ac:dyDescent="0.25">
      <c r="A2261" s="300">
        <v>890502572</v>
      </c>
      <c r="B2261" s="65" t="s">
        <v>2937</v>
      </c>
      <c r="C2261" s="65" t="s">
        <v>773</v>
      </c>
      <c r="D2261" s="65" t="s">
        <v>774</v>
      </c>
      <c r="E2261" s="65" t="s">
        <v>520</v>
      </c>
      <c r="F2261" s="65" t="s">
        <v>521</v>
      </c>
      <c r="G2261" s="65" t="s">
        <v>525</v>
      </c>
      <c r="H2261" s="84">
        <v>2260</v>
      </c>
      <c r="I2261" s="301">
        <v>10043160</v>
      </c>
      <c r="J2261" s="302">
        <v>1461</v>
      </c>
      <c r="K2261" s="301">
        <v>6735837</v>
      </c>
      <c r="L2261" s="302">
        <v>2280</v>
      </c>
      <c r="M2261" s="301">
        <v>19326664</v>
      </c>
      <c r="N2261" s="302">
        <v>3894</v>
      </c>
      <c r="O2261" s="301">
        <v>2631721</v>
      </c>
      <c r="P2261" s="302">
        <v>3084</v>
      </c>
      <c r="Q2261" s="301">
        <v>751770</v>
      </c>
      <c r="R2261" s="302">
        <v>2985</v>
      </c>
      <c r="S2261" s="301">
        <v>461915</v>
      </c>
      <c r="T2261" s="301">
        <f t="shared" si="35"/>
        <v>15964</v>
      </c>
      <c r="U2261" s="303">
        <v>2125</v>
      </c>
    </row>
    <row r="2262" spans="1:21" x14ac:dyDescent="0.25">
      <c r="A2262" s="300">
        <v>817000970</v>
      </c>
      <c r="B2262" s="65" t="s">
        <v>2938</v>
      </c>
      <c r="C2262" s="65" t="s">
        <v>547</v>
      </c>
      <c r="D2262" s="65" t="s">
        <v>544</v>
      </c>
      <c r="E2262" s="65" t="s">
        <v>710</v>
      </c>
      <c r="F2262" s="65" t="s">
        <v>521</v>
      </c>
      <c r="G2262" s="65" t="s">
        <v>690</v>
      </c>
      <c r="H2262" s="296">
        <v>2261</v>
      </c>
      <c r="I2262" s="301">
        <v>10006110</v>
      </c>
      <c r="J2262" s="302">
        <v>1239.5</v>
      </c>
      <c r="K2262" s="301">
        <v>8356280</v>
      </c>
      <c r="L2262" s="302">
        <v>3390</v>
      </c>
      <c r="M2262" s="301">
        <v>12308942</v>
      </c>
      <c r="N2262" s="302">
        <v>1537</v>
      </c>
      <c r="O2262" s="301">
        <v>7743132</v>
      </c>
      <c r="P2262" s="302">
        <v>901</v>
      </c>
      <c r="Q2262" s="301">
        <v>3429796</v>
      </c>
      <c r="R2262" s="302">
        <v>744</v>
      </c>
      <c r="S2262" s="301">
        <v>2985478</v>
      </c>
      <c r="T2262" s="301">
        <f t="shared" si="35"/>
        <v>10072.5</v>
      </c>
      <c r="U2262" s="303">
        <v>1359</v>
      </c>
    </row>
    <row r="2263" spans="1:21" x14ac:dyDescent="0.25">
      <c r="A2263" s="300">
        <v>890927931</v>
      </c>
      <c r="B2263" s="65" t="s">
        <v>2939</v>
      </c>
      <c r="C2263" s="65" t="s">
        <v>505</v>
      </c>
      <c r="D2263" s="65" t="s">
        <v>506</v>
      </c>
      <c r="E2263" s="65" t="s">
        <v>520</v>
      </c>
      <c r="F2263" s="65" t="s">
        <v>521</v>
      </c>
      <c r="G2263" s="65" t="s">
        <v>564</v>
      </c>
      <c r="H2263" s="84">
        <v>2262</v>
      </c>
      <c r="I2263" s="301">
        <v>10000394</v>
      </c>
      <c r="J2263" s="302">
        <v>3318.5</v>
      </c>
      <c r="K2263" s="301">
        <v>2086347</v>
      </c>
      <c r="L2263" s="302">
        <v>2085</v>
      </c>
      <c r="M2263" s="301">
        <v>21531163</v>
      </c>
      <c r="N2263" s="302">
        <v>2563</v>
      </c>
      <c r="O2263" s="301">
        <v>4335348</v>
      </c>
      <c r="P2263" s="302">
        <v>1832</v>
      </c>
      <c r="Q2263" s="301">
        <v>1482496</v>
      </c>
      <c r="R2263" s="302">
        <v>1792</v>
      </c>
      <c r="S2263" s="301">
        <v>931839</v>
      </c>
      <c r="T2263" s="301">
        <f t="shared" si="35"/>
        <v>13852.5</v>
      </c>
      <c r="U2263" s="303">
        <v>1863</v>
      </c>
    </row>
    <row r="2264" spans="1:21" x14ac:dyDescent="0.25">
      <c r="A2264" s="300">
        <v>860053523</v>
      </c>
      <c r="B2264" s="65" t="s">
        <v>2940</v>
      </c>
      <c r="C2264" s="65" t="s">
        <v>511</v>
      </c>
      <c r="D2264" s="65" t="s">
        <v>511</v>
      </c>
      <c r="E2264" s="65" t="s">
        <v>710</v>
      </c>
      <c r="F2264" s="65" t="s">
        <v>521</v>
      </c>
      <c r="G2264" s="65" t="s">
        <v>556</v>
      </c>
      <c r="H2264" s="296">
        <v>2263</v>
      </c>
      <c r="I2264" s="301">
        <v>9996200</v>
      </c>
      <c r="J2264" s="302">
        <v>1167.5</v>
      </c>
      <c r="K2264" s="301">
        <v>9107023</v>
      </c>
      <c r="L2264" s="302">
        <v>4061</v>
      </c>
      <c r="M2264" s="301">
        <v>9785204</v>
      </c>
      <c r="N2264" s="302">
        <v>1797</v>
      </c>
      <c r="O2264" s="301">
        <v>6559700</v>
      </c>
      <c r="P2264" s="302">
        <v>2292</v>
      </c>
      <c r="Q2264" s="301">
        <v>1124018</v>
      </c>
      <c r="R2264" s="302">
        <v>2088</v>
      </c>
      <c r="S2264" s="301">
        <v>761942</v>
      </c>
      <c r="T2264" s="301">
        <f t="shared" si="35"/>
        <v>13668.5</v>
      </c>
      <c r="U2264" s="303">
        <v>1839</v>
      </c>
    </row>
    <row r="2265" spans="1:21" x14ac:dyDescent="0.25">
      <c r="A2265" s="300">
        <v>860532244</v>
      </c>
      <c r="B2265" s="65" t="s">
        <v>2941</v>
      </c>
      <c r="C2265" s="65" t="s">
        <v>511</v>
      </c>
      <c r="D2265" s="65" t="s">
        <v>511</v>
      </c>
      <c r="E2265" s="65" t="s">
        <v>520</v>
      </c>
      <c r="F2265" s="65" t="s">
        <v>521</v>
      </c>
      <c r="G2265" s="65" t="s">
        <v>564</v>
      </c>
      <c r="H2265" s="84">
        <v>2264</v>
      </c>
      <c r="I2265" s="301">
        <v>9979154</v>
      </c>
      <c r="J2265" s="302">
        <v>2703</v>
      </c>
      <c r="K2265" s="301">
        <v>2822888</v>
      </c>
      <c r="L2265" s="302">
        <v>1143</v>
      </c>
      <c r="M2265" s="301">
        <v>41764979</v>
      </c>
      <c r="N2265" s="302">
        <v>2043</v>
      </c>
      <c r="O2265" s="301">
        <v>5657448</v>
      </c>
      <c r="P2265" s="302">
        <v>3924</v>
      </c>
      <c r="Q2265" s="301">
        <v>537816</v>
      </c>
      <c r="R2265" s="302">
        <v>5259</v>
      </c>
      <c r="S2265" s="301">
        <v>194280</v>
      </c>
      <c r="T2265" s="301">
        <f t="shared" si="35"/>
        <v>17336</v>
      </c>
      <c r="U2265" s="303">
        <v>2312</v>
      </c>
    </row>
    <row r="2266" spans="1:21" x14ac:dyDescent="0.25">
      <c r="A2266" s="300">
        <v>800049438</v>
      </c>
      <c r="B2266" s="65" t="s">
        <v>2942</v>
      </c>
      <c r="C2266" s="65" t="s">
        <v>585</v>
      </c>
      <c r="D2266" s="65" t="s">
        <v>586</v>
      </c>
      <c r="E2266" s="65" t="s">
        <v>710</v>
      </c>
      <c r="F2266" s="65" t="s">
        <v>521</v>
      </c>
      <c r="G2266" s="65" t="s">
        <v>528</v>
      </c>
      <c r="H2266" s="296">
        <v>2265</v>
      </c>
      <c r="I2266" s="301">
        <v>9977044</v>
      </c>
      <c r="J2266" s="302">
        <v>3503.5</v>
      </c>
      <c r="K2266" s="301">
        <v>1908215</v>
      </c>
      <c r="L2266" s="302">
        <v>3981</v>
      </c>
      <c r="M2266" s="301">
        <v>10042650</v>
      </c>
      <c r="N2266" s="302">
        <v>3253</v>
      </c>
      <c r="O2266" s="301">
        <v>3225732</v>
      </c>
      <c r="P2266" s="302">
        <v>3480</v>
      </c>
      <c r="Q2266" s="301">
        <v>632136</v>
      </c>
      <c r="R2266" s="302">
        <v>3273</v>
      </c>
      <c r="S2266" s="301">
        <v>402809</v>
      </c>
      <c r="T2266" s="301">
        <f t="shared" si="35"/>
        <v>19755.5</v>
      </c>
      <c r="U2266" s="303">
        <v>2620</v>
      </c>
    </row>
    <row r="2267" spans="1:21" x14ac:dyDescent="0.25">
      <c r="A2267" s="300">
        <v>860053716</v>
      </c>
      <c r="B2267" s="65" t="s">
        <v>2943</v>
      </c>
      <c r="C2267" s="65" t="s">
        <v>511</v>
      </c>
      <c r="D2267" s="65" t="s">
        <v>511</v>
      </c>
      <c r="E2267" s="65" t="s">
        <v>710</v>
      </c>
      <c r="F2267" s="65" t="s">
        <v>521</v>
      </c>
      <c r="G2267" s="65" t="s">
        <v>618</v>
      </c>
      <c r="H2267" s="84">
        <v>2266</v>
      </c>
      <c r="I2267" s="301">
        <v>9953891</v>
      </c>
      <c r="J2267" s="302">
        <v>1477</v>
      </c>
      <c r="K2267" s="301">
        <v>6616466</v>
      </c>
      <c r="L2267" s="302">
        <v>3285</v>
      </c>
      <c r="M2267" s="301">
        <v>12747723</v>
      </c>
      <c r="N2267" s="302">
        <v>2311</v>
      </c>
      <c r="O2267" s="301">
        <v>4880372</v>
      </c>
      <c r="P2267" s="302">
        <v>1202</v>
      </c>
      <c r="Q2267" s="301">
        <v>2414124</v>
      </c>
      <c r="R2267" s="302">
        <v>1312</v>
      </c>
      <c r="S2267" s="301">
        <v>1407081</v>
      </c>
      <c r="T2267" s="301">
        <f t="shared" si="35"/>
        <v>11853</v>
      </c>
      <c r="U2267" s="303">
        <v>1594</v>
      </c>
    </row>
    <row r="2268" spans="1:21" x14ac:dyDescent="0.25">
      <c r="A2268" s="300">
        <v>817002953</v>
      </c>
      <c r="B2268" s="65" t="s">
        <v>2944</v>
      </c>
      <c r="C2268" s="65" t="s">
        <v>758</v>
      </c>
      <c r="D2268" s="65" t="s">
        <v>714</v>
      </c>
      <c r="E2268" s="65" t="s">
        <v>520</v>
      </c>
      <c r="F2268" s="65" t="s">
        <v>521</v>
      </c>
      <c r="G2268" s="65" t="s">
        <v>648</v>
      </c>
      <c r="H2268" s="296">
        <v>2267</v>
      </c>
      <c r="I2268" s="301">
        <v>9953889</v>
      </c>
      <c r="J2268" s="302">
        <v>1376</v>
      </c>
      <c r="K2268" s="301">
        <v>7328670</v>
      </c>
      <c r="L2268" s="302">
        <v>1311</v>
      </c>
      <c r="M2268" s="301">
        <v>36084848</v>
      </c>
      <c r="N2268" s="302">
        <v>1689</v>
      </c>
      <c r="O2268" s="301">
        <v>7014685</v>
      </c>
      <c r="P2268" s="302">
        <v>514</v>
      </c>
      <c r="Q2268" s="301">
        <v>6619259</v>
      </c>
      <c r="R2268" s="302">
        <v>397</v>
      </c>
      <c r="S2268" s="301">
        <v>6532428</v>
      </c>
      <c r="T2268" s="301">
        <f t="shared" si="35"/>
        <v>7554</v>
      </c>
      <c r="U2268" s="303">
        <v>1046</v>
      </c>
    </row>
    <row r="2269" spans="1:21" x14ac:dyDescent="0.25">
      <c r="A2269" s="300">
        <v>890112870</v>
      </c>
      <c r="B2269" s="65" t="s">
        <v>2945</v>
      </c>
      <c r="C2269" s="65" t="s">
        <v>585</v>
      </c>
      <c r="D2269" s="65" t="s">
        <v>586</v>
      </c>
      <c r="E2269" s="65" t="s">
        <v>710</v>
      </c>
      <c r="F2269" s="65" t="s">
        <v>521</v>
      </c>
      <c r="G2269" s="65" t="s">
        <v>528</v>
      </c>
      <c r="H2269" s="84">
        <v>2268</v>
      </c>
      <c r="I2269" s="301">
        <v>9952332</v>
      </c>
      <c r="J2269" s="302">
        <v>1651</v>
      </c>
      <c r="K2269" s="301">
        <v>5718541</v>
      </c>
      <c r="L2269" s="302">
        <v>3639</v>
      </c>
      <c r="M2269" s="301">
        <v>11207448</v>
      </c>
      <c r="N2269" s="302">
        <v>2333</v>
      </c>
      <c r="O2269" s="301">
        <v>4826858</v>
      </c>
      <c r="P2269" s="302">
        <v>2929</v>
      </c>
      <c r="Q2269" s="301">
        <v>812979</v>
      </c>
      <c r="R2269" s="302">
        <v>3739</v>
      </c>
      <c r="S2269" s="301">
        <v>329903</v>
      </c>
      <c r="T2269" s="301">
        <f t="shared" si="35"/>
        <v>16559</v>
      </c>
      <c r="U2269" s="303">
        <v>2213</v>
      </c>
    </row>
    <row r="2270" spans="1:21" x14ac:dyDescent="0.25">
      <c r="A2270" s="300">
        <v>860511559</v>
      </c>
      <c r="B2270" s="65" t="s">
        <v>2946</v>
      </c>
      <c r="C2270" s="65" t="s">
        <v>511</v>
      </c>
      <c r="D2270" s="65" t="s">
        <v>511</v>
      </c>
      <c r="E2270" s="65" t="s">
        <v>520</v>
      </c>
      <c r="F2270" s="65" t="s">
        <v>521</v>
      </c>
      <c r="G2270" s="65" t="s">
        <v>564</v>
      </c>
      <c r="H2270" s="296">
        <v>2269</v>
      </c>
      <c r="I2270" s="301">
        <v>9950670</v>
      </c>
      <c r="J2270" s="302">
        <v>2907.5</v>
      </c>
      <c r="K2270" s="301">
        <v>2545715</v>
      </c>
      <c r="L2270" s="302">
        <v>2466</v>
      </c>
      <c r="M2270" s="301">
        <v>17819601</v>
      </c>
      <c r="N2270" s="302">
        <v>3846</v>
      </c>
      <c r="O2270" s="301">
        <v>2667395</v>
      </c>
      <c r="P2270" s="302">
        <v>1898</v>
      </c>
      <c r="Q2270" s="301">
        <v>1417036</v>
      </c>
      <c r="R2270" s="302">
        <v>2422</v>
      </c>
      <c r="S2270" s="301">
        <v>619667</v>
      </c>
      <c r="T2270" s="301">
        <f t="shared" si="35"/>
        <v>15808.5</v>
      </c>
      <c r="U2270" s="303">
        <v>2116</v>
      </c>
    </row>
    <row r="2271" spans="1:21" x14ac:dyDescent="0.25">
      <c r="A2271" s="300">
        <v>890103075</v>
      </c>
      <c r="B2271" s="65" t="s">
        <v>2947</v>
      </c>
      <c r="C2271" s="65" t="s">
        <v>585</v>
      </c>
      <c r="D2271" s="65" t="s">
        <v>586</v>
      </c>
      <c r="E2271" s="65" t="s">
        <v>710</v>
      </c>
      <c r="F2271" s="65" t="s">
        <v>521</v>
      </c>
      <c r="G2271" s="65" t="s">
        <v>564</v>
      </c>
      <c r="H2271" s="84">
        <v>2270</v>
      </c>
      <c r="I2271" s="301">
        <v>9947050</v>
      </c>
      <c r="J2271" s="302">
        <v>2062</v>
      </c>
      <c r="K2271" s="301">
        <v>4126391</v>
      </c>
      <c r="L2271" s="302">
        <v>3662</v>
      </c>
      <c r="M2271" s="301">
        <v>11113952</v>
      </c>
      <c r="N2271" s="302">
        <v>3016</v>
      </c>
      <c r="O2271" s="301">
        <v>3539766</v>
      </c>
      <c r="P2271" s="302">
        <v>1410</v>
      </c>
      <c r="Q2271" s="301">
        <v>2003021</v>
      </c>
      <c r="R2271" s="302">
        <v>1569</v>
      </c>
      <c r="S2271" s="301">
        <v>1114743</v>
      </c>
      <c r="T2271" s="301">
        <f t="shared" si="35"/>
        <v>13989</v>
      </c>
      <c r="U2271" s="303">
        <v>1875</v>
      </c>
    </row>
    <row r="2272" spans="1:21" x14ac:dyDescent="0.25">
      <c r="A2272" s="300">
        <v>860065746</v>
      </c>
      <c r="B2272" s="65" t="s">
        <v>2948</v>
      </c>
      <c r="C2272" s="65" t="s">
        <v>511</v>
      </c>
      <c r="D2272" s="65" t="s">
        <v>511</v>
      </c>
      <c r="E2272" s="65" t="s">
        <v>520</v>
      </c>
      <c r="F2272" s="65" t="s">
        <v>521</v>
      </c>
      <c r="G2272" s="65" t="s">
        <v>556</v>
      </c>
      <c r="H2272" s="296">
        <v>2271</v>
      </c>
      <c r="I2272" s="301">
        <v>9944969</v>
      </c>
      <c r="J2272" s="302">
        <v>1195</v>
      </c>
      <c r="K2272" s="301">
        <v>8832858</v>
      </c>
      <c r="L2272" s="302">
        <v>2847</v>
      </c>
      <c r="M2272" s="301">
        <v>15021277</v>
      </c>
      <c r="N2272" s="302">
        <v>2493</v>
      </c>
      <c r="O2272" s="301">
        <v>4495662</v>
      </c>
      <c r="P2272" s="302">
        <v>1437</v>
      </c>
      <c r="Q2272" s="301">
        <v>1966994</v>
      </c>
      <c r="R2272" s="302">
        <v>1756</v>
      </c>
      <c r="S2272" s="301">
        <v>959180</v>
      </c>
      <c r="T2272" s="301">
        <f t="shared" si="35"/>
        <v>11999</v>
      </c>
      <c r="U2272" s="303">
        <v>1610</v>
      </c>
    </row>
    <row r="2273" spans="1:21" x14ac:dyDescent="0.25">
      <c r="A2273" s="300">
        <v>805000494</v>
      </c>
      <c r="B2273" s="65" t="s">
        <v>2949</v>
      </c>
      <c r="C2273" s="65" t="s">
        <v>547</v>
      </c>
      <c r="D2273" s="65" t="s">
        <v>544</v>
      </c>
      <c r="E2273" s="65" t="s">
        <v>520</v>
      </c>
      <c r="F2273" s="65" t="s">
        <v>521</v>
      </c>
      <c r="G2273" s="65" t="s">
        <v>697</v>
      </c>
      <c r="H2273" s="84">
        <v>2272</v>
      </c>
      <c r="I2273" s="301">
        <v>9939959</v>
      </c>
      <c r="J2273" s="302">
        <v>1407.5</v>
      </c>
      <c r="K2273" s="301">
        <v>7068642</v>
      </c>
      <c r="L2273" s="302">
        <v>2166</v>
      </c>
      <c r="M2273" s="301">
        <v>20501272</v>
      </c>
      <c r="N2273" s="302">
        <v>1503</v>
      </c>
      <c r="O2273" s="301">
        <v>7848497</v>
      </c>
      <c r="P2273" s="302">
        <v>794</v>
      </c>
      <c r="Q2273" s="301">
        <v>4030382</v>
      </c>
      <c r="R2273" s="302">
        <v>891</v>
      </c>
      <c r="S2273" s="301">
        <v>2349849</v>
      </c>
      <c r="T2273" s="301">
        <f t="shared" si="35"/>
        <v>9033.5</v>
      </c>
      <c r="U2273" s="303">
        <v>1241</v>
      </c>
    </row>
    <row r="2274" spans="1:21" x14ac:dyDescent="0.25">
      <c r="A2274" s="300">
        <v>830073117</v>
      </c>
      <c r="B2274" s="65" t="s">
        <v>2950</v>
      </c>
      <c r="C2274" s="65" t="s">
        <v>511</v>
      </c>
      <c r="D2274" s="65" t="s">
        <v>511</v>
      </c>
      <c r="E2274" s="65" t="s">
        <v>710</v>
      </c>
      <c r="F2274" s="65" t="s">
        <v>521</v>
      </c>
      <c r="G2274" s="65" t="s">
        <v>509</v>
      </c>
      <c r="H2274" s="296">
        <v>2273</v>
      </c>
      <c r="I2274" s="301">
        <v>9912094</v>
      </c>
      <c r="J2274" s="302">
        <v>1348</v>
      </c>
      <c r="K2274" s="301">
        <v>7528555</v>
      </c>
      <c r="L2274" s="302">
        <v>4560</v>
      </c>
      <c r="M2274" s="301">
        <v>8515195</v>
      </c>
      <c r="N2274" s="302">
        <v>1378</v>
      </c>
      <c r="O2274" s="301">
        <v>8515195</v>
      </c>
      <c r="P2274" s="302">
        <v>1076</v>
      </c>
      <c r="Q2274" s="301">
        <v>2757326</v>
      </c>
      <c r="R2274" s="302">
        <v>1004</v>
      </c>
      <c r="S2274" s="301">
        <v>1939962</v>
      </c>
      <c r="T2274" s="301">
        <f t="shared" si="35"/>
        <v>11639</v>
      </c>
      <c r="U2274" s="303">
        <v>1573</v>
      </c>
    </row>
    <row r="2275" spans="1:21" x14ac:dyDescent="0.25">
      <c r="A2275" s="300">
        <v>860401191</v>
      </c>
      <c r="B2275" s="65" t="s">
        <v>2951</v>
      </c>
      <c r="C2275" s="65" t="s">
        <v>511</v>
      </c>
      <c r="D2275" s="65" t="s">
        <v>511</v>
      </c>
      <c r="E2275" s="65" t="s">
        <v>520</v>
      </c>
      <c r="F2275" s="65" t="s">
        <v>521</v>
      </c>
      <c r="G2275" s="65" t="s">
        <v>624</v>
      </c>
      <c r="H2275" s="84">
        <v>2274</v>
      </c>
      <c r="I2275" s="301">
        <v>9904850</v>
      </c>
      <c r="J2275" s="302">
        <v>1811.5</v>
      </c>
      <c r="K2275" s="301">
        <v>5044466</v>
      </c>
      <c r="L2275" s="302">
        <v>1463</v>
      </c>
      <c r="M2275" s="301">
        <v>32248696</v>
      </c>
      <c r="N2275" s="302">
        <v>2708</v>
      </c>
      <c r="O2275" s="301">
        <v>4052037</v>
      </c>
      <c r="P2275" s="302">
        <v>2922</v>
      </c>
      <c r="Q2275" s="301">
        <v>814869</v>
      </c>
      <c r="R2275" s="302">
        <v>3023</v>
      </c>
      <c r="S2275" s="301">
        <v>454213</v>
      </c>
      <c r="T2275" s="301">
        <f t="shared" si="35"/>
        <v>14201.5</v>
      </c>
      <c r="U2275" s="303">
        <v>1908</v>
      </c>
    </row>
    <row r="2276" spans="1:21" x14ac:dyDescent="0.25">
      <c r="A2276" s="300">
        <v>826000355</v>
      </c>
      <c r="B2276" s="65" t="s">
        <v>2952</v>
      </c>
      <c r="C2276" s="65" t="s">
        <v>2344</v>
      </c>
      <c r="D2276" s="65" t="s">
        <v>1386</v>
      </c>
      <c r="E2276" s="65" t="s">
        <v>520</v>
      </c>
      <c r="F2276" s="65" t="s">
        <v>521</v>
      </c>
      <c r="G2276" s="65" t="s">
        <v>564</v>
      </c>
      <c r="H2276" s="296">
        <v>2275</v>
      </c>
      <c r="I2276" s="301">
        <v>9897422</v>
      </c>
      <c r="J2276" s="302">
        <v>1963.5</v>
      </c>
      <c r="K2276" s="301">
        <v>4454896</v>
      </c>
      <c r="L2276" s="302">
        <v>1726</v>
      </c>
      <c r="M2276" s="301">
        <v>26724766</v>
      </c>
      <c r="N2276" s="302">
        <v>3092</v>
      </c>
      <c r="O2276" s="301">
        <v>3433457</v>
      </c>
      <c r="P2276" s="302">
        <v>2073</v>
      </c>
      <c r="Q2276" s="301">
        <v>1283052</v>
      </c>
      <c r="R2276" s="302">
        <v>1786</v>
      </c>
      <c r="S2276" s="301">
        <v>934826</v>
      </c>
      <c r="T2276" s="301">
        <f t="shared" si="35"/>
        <v>12915.5</v>
      </c>
      <c r="U2276" s="303">
        <v>1723</v>
      </c>
    </row>
    <row r="2277" spans="1:21" x14ac:dyDescent="0.25">
      <c r="A2277" s="300">
        <v>890317339</v>
      </c>
      <c r="B2277" s="65" t="s">
        <v>2953</v>
      </c>
      <c r="C2277" s="65" t="s">
        <v>547</v>
      </c>
      <c r="D2277" s="65" t="s">
        <v>544</v>
      </c>
      <c r="E2277" s="65" t="s">
        <v>520</v>
      </c>
      <c r="F2277" s="65" t="s">
        <v>521</v>
      </c>
      <c r="G2277" s="65" t="s">
        <v>528</v>
      </c>
      <c r="H2277" s="84">
        <v>2276</v>
      </c>
      <c r="I2277" s="301">
        <v>9886399</v>
      </c>
      <c r="J2277" s="302">
        <v>1665.5</v>
      </c>
      <c r="K2277" s="301">
        <v>5646940</v>
      </c>
      <c r="L2277" s="302">
        <v>2989</v>
      </c>
      <c r="M2277" s="301">
        <v>14228524</v>
      </c>
      <c r="N2277" s="302">
        <v>2030</v>
      </c>
      <c r="O2277" s="301">
        <v>5722310</v>
      </c>
      <c r="P2277" s="302">
        <v>950</v>
      </c>
      <c r="Q2277" s="301">
        <v>3187169</v>
      </c>
      <c r="R2277" s="302">
        <v>974</v>
      </c>
      <c r="S2277" s="301">
        <v>2038742</v>
      </c>
      <c r="T2277" s="301">
        <f t="shared" si="35"/>
        <v>10884.5</v>
      </c>
      <c r="U2277" s="303">
        <v>1472</v>
      </c>
    </row>
    <row r="2278" spans="1:21" x14ac:dyDescent="0.25">
      <c r="A2278" s="300">
        <v>890929175</v>
      </c>
      <c r="B2278" s="65" t="s">
        <v>2954</v>
      </c>
      <c r="C2278" s="65" t="s">
        <v>580</v>
      </c>
      <c r="D2278" s="65" t="s">
        <v>506</v>
      </c>
      <c r="E2278" s="65" t="s">
        <v>710</v>
      </c>
      <c r="F2278" s="65" t="s">
        <v>521</v>
      </c>
      <c r="G2278" s="65" t="s">
        <v>528</v>
      </c>
      <c r="H2278" s="296">
        <v>2277</v>
      </c>
      <c r="I2278" s="301">
        <v>9876216</v>
      </c>
      <c r="J2278" s="302">
        <v>2017</v>
      </c>
      <c r="K2278" s="301">
        <v>4287284</v>
      </c>
      <c r="L2278" s="302">
        <v>3248</v>
      </c>
      <c r="M2278" s="301">
        <v>12886552</v>
      </c>
      <c r="N2278" s="302">
        <v>2525</v>
      </c>
      <c r="O2278" s="301">
        <v>4434348</v>
      </c>
      <c r="P2278" s="302">
        <v>5530</v>
      </c>
      <c r="Q2278" s="301">
        <v>316603</v>
      </c>
      <c r="R2278" s="302">
        <v>5112</v>
      </c>
      <c r="S2278" s="301">
        <v>203318</v>
      </c>
      <c r="T2278" s="301">
        <f t="shared" si="35"/>
        <v>20709</v>
      </c>
      <c r="U2278" s="303">
        <v>2754</v>
      </c>
    </row>
    <row r="2279" spans="1:21" x14ac:dyDescent="0.25">
      <c r="A2279" s="300">
        <v>800219678</v>
      </c>
      <c r="B2279" s="65" t="s">
        <v>2955</v>
      </c>
      <c r="C2279" s="65" t="s">
        <v>620</v>
      </c>
      <c r="D2279" s="65" t="s">
        <v>621</v>
      </c>
      <c r="E2279" s="65" t="s">
        <v>710</v>
      </c>
      <c r="F2279" s="65" t="s">
        <v>521</v>
      </c>
      <c r="G2279" s="65" t="s">
        <v>690</v>
      </c>
      <c r="H2279" s="84">
        <v>2278</v>
      </c>
      <c r="I2279" s="301">
        <v>9873791</v>
      </c>
      <c r="J2279" s="302">
        <v>1909.5</v>
      </c>
      <c r="K2279" s="301">
        <v>4627643</v>
      </c>
      <c r="L2279" s="302">
        <v>3681</v>
      </c>
      <c r="M2279" s="301">
        <v>11023342</v>
      </c>
      <c r="N2279" s="302">
        <v>3561</v>
      </c>
      <c r="O2279" s="301">
        <v>2904519</v>
      </c>
      <c r="P2279" s="302">
        <v>2062</v>
      </c>
      <c r="Q2279" s="301">
        <v>1294230</v>
      </c>
      <c r="R2279" s="302">
        <v>1286</v>
      </c>
      <c r="S2279" s="301">
        <v>1453761</v>
      </c>
      <c r="T2279" s="301">
        <f t="shared" si="35"/>
        <v>14777.5</v>
      </c>
      <c r="U2279" s="303">
        <v>1989</v>
      </c>
    </row>
    <row r="2280" spans="1:21" x14ac:dyDescent="0.25">
      <c r="A2280" s="300">
        <v>860524750</v>
      </c>
      <c r="B2280" s="65" t="s">
        <v>2956</v>
      </c>
      <c r="C2280" s="65" t="s">
        <v>511</v>
      </c>
      <c r="D2280" s="65" t="s">
        <v>511</v>
      </c>
      <c r="E2280" s="65" t="s">
        <v>520</v>
      </c>
      <c r="F2280" s="65" t="s">
        <v>521</v>
      </c>
      <c r="G2280" s="65" t="s">
        <v>525</v>
      </c>
      <c r="H2280" s="296">
        <v>2279</v>
      </c>
      <c r="I2280" s="301">
        <v>9872670</v>
      </c>
      <c r="J2280" s="302">
        <v>1440.5</v>
      </c>
      <c r="K2280" s="301">
        <v>6852997</v>
      </c>
      <c r="L2280" s="302">
        <v>2478</v>
      </c>
      <c r="M2280" s="301">
        <v>17773366</v>
      </c>
      <c r="N2280" s="302">
        <v>3178</v>
      </c>
      <c r="O2280" s="301">
        <v>3334167</v>
      </c>
      <c r="P2280" s="302">
        <v>6726</v>
      </c>
      <c r="Q2280" s="301">
        <v>224097</v>
      </c>
      <c r="R2280" s="302">
        <v>4156</v>
      </c>
      <c r="S2280" s="301">
        <v>279499</v>
      </c>
      <c r="T2280" s="301">
        <f t="shared" si="35"/>
        <v>20257.5</v>
      </c>
      <c r="U2280" s="303">
        <v>2698</v>
      </c>
    </row>
    <row r="2281" spans="1:21" x14ac:dyDescent="0.25">
      <c r="A2281" s="300">
        <v>800200635</v>
      </c>
      <c r="B2281" s="65" t="s">
        <v>2957</v>
      </c>
      <c r="C2281" s="65" t="s">
        <v>511</v>
      </c>
      <c r="D2281" s="65" t="s">
        <v>511</v>
      </c>
      <c r="E2281" s="65" t="s">
        <v>710</v>
      </c>
      <c r="F2281" s="65" t="s">
        <v>521</v>
      </c>
      <c r="G2281" s="65" t="s">
        <v>618</v>
      </c>
      <c r="H2281" s="84">
        <v>2280</v>
      </c>
      <c r="I2281" s="301">
        <v>9872474</v>
      </c>
      <c r="J2281" s="302">
        <v>1470</v>
      </c>
      <c r="K2281" s="301">
        <v>6676138</v>
      </c>
      <c r="L2281" s="302">
        <v>4269</v>
      </c>
      <c r="M2281" s="301">
        <v>9208553</v>
      </c>
      <c r="N2281" s="302">
        <v>2977</v>
      </c>
      <c r="O2281" s="301">
        <v>3598822</v>
      </c>
      <c r="P2281" s="302">
        <v>2686</v>
      </c>
      <c r="Q2281" s="301">
        <v>907085</v>
      </c>
      <c r="R2281" s="302">
        <v>3329</v>
      </c>
      <c r="S2281" s="301">
        <v>391823</v>
      </c>
      <c r="T2281" s="301">
        <f t="shared" si="35"/>
        <v>17011</v>
      </c>
      <c r="U2281" s="303">
        <v>2271</v>
      </c>
    </row>
    <row r="2282" spans="1:21" x14ac:dyDescent="0.25">
      <c r="A2282" s="300">
        <v>860069333</v>
      </c>
      <c r="B2282" s="65" t="s">
        <v>2958</v>
      </c>
      <c r="C2282" s="65" t="s">
        <v>511</v>
      </c>
      <c r="D2282" s="65" t="s">
        <v>511</v>
      </c>
      <c r="E2282" s="65" t="s">
        <v>520</v>
      </c>
      <c r="F2282" s="65" t="s">
        <v>521</v>
      </c>
      <c r="G2282" s="65" t="s">
        <v>564</v>
      </c>
      <c r="H2282" s="296">
        <v>2281</v>
      </c>
      <c r="I2282" s="301">
        <v>9871265</v>
      </c>
      <c r="J2282" s="302">
        <v>1867</v>
      </c>
      <c r="K2282" s="301">
        <v>4829858</v>
      </c>
      <c r="L2282" s="302">
        <v>2506</v>
      </c>
      <c r="M2282" s="301">
        <v>17544449</v>
      </c>
      <c r="N2282" s="302">
        <v>4089</v>
      </c>
      <c r="O2282" s="301">
        <v>2455638</v>
      </c>
      <c r="P2282" s="302">
        <v>3959</v>
      </c>
      <c r="Q2282" s="301">
        <v>532085</v>
      </c>
      <c r="R2282" s="302">
        <v>4557</v>
      </c>
      <c r="S2282" s="301">
        <v>243088</v>
      </c>
      <c r="T2282" s="301">
        <f t="shared" si="35"/>
        <v>19259</v>
      </c>
      <c r="U2282" s="303">
        <v>2561</v>
      </c>
    </row>
    <row r="2283" spans="1:21" x14ac:dyDescent="0.25">
      <c r="A2283" s="300">
        <v>890900028</v>
      </c>
      <c r="B2283" s="65" t="s">
        <v>2959</v>
      </c>
      <c r="C2283" s="65" t="s">
        <v>547</v>
      </c>
      <c r="D2283" s="65" t="s">
        <v>544</v>
      </c>
      <c r="E2283" s="65" t="s">
        <v>710</v>
      </c>
      <c r="F2283" s="65" t="s">
        <v>521</v>
      </c>
      <c r="G2283" s="65" t="s">
        <v>528</v>
      </c>
      <c r="H2283" s="84">
        <v>2282</v>
      </c>
      <c r="I2283" s="301">
        <v>9865267</v>
      </c>
      <c r="J2283" s="302">
        <v>1631</v>
      </c>
      <c r="K2283" s="301">
        <v>5810649</v>
      </c>
      <c r="L2283" s="302">
        <v>3485</v>
      </c>
      <c r="M2283" s="301">
        <v>11901682</v>
      </c>
      <c r="N2283" s="302">
        <v>2183</v>
      </c>
      <c r="O2283" s="301">
        <v>5186506</v>
      </c>
      <c r="P2283" s="302">
        <v>2187</v>
      </c>
      <c r="Q2283" s="301">
        <v>1203167</v>
      </c>
      <c r="R2283" s="302">
        <v>2388</v>
      </c>
      <c r="S2283" s="301">
        <v>628411</v>
      </c>
      <c r="T2283" s="301">
        <f t="shared" si="35"/>
        <v>14156</v>
      </c>
      <c r="U2283" s="303">
        <v>1900</v>
      </c>
    </row>
    <row r="2284" spans="1:21" x14ac:dyDescent="0.25">
      <c r="A2284" s="300">
        <v>890900395</v>
      </c>
      <c r="B2284" s="65" t="s">
        <v>2960</v>
      </c>
      <c r="C2284" s="65" t="s">
        <v>527</v>
      </c>
      <c r="D2284" s="65" t="s">
        <v>506</v>
      </c>
      <c r="E2284" s="65" t="s">
        <v>520</v>
      </c>
      <c r="F2284" s="65" t="s">
        <v>521</v>
      </c>
      <c r="G2284" s="65" t="s">
        <v>528</v>
      </c>
      <c r="H2284" s="296">
        <v>2283</v>
      </c>
      <c r="I2284" s="301">
        <v>9860252</v>
      </c>
      <c r="J2284" s="302">
        <v>1637.5</v>
      </c>
      <c r="K2284" s="301">
        <v>5784988</v>
      </c>
      <c r="L2284" s="302">
        <v>2272</v>
      </c>
      <c r="M2284" s="301">
        <v>19382050</v>
      </c>
      <c r="N2284" s="302">
        <v>2553</v>
      </c>
      <c r="O2284" s="301">
        <v>4354239</v>
      </c>
      <c r="P2284" s="302">
        <v>1658</v>
      </c>
      <c r="Q2284" s="301">
        <v>1657233</v>
      </c>
      <c r="R2284" s="302">
        <v>1809</v>
      </c>
      <c r="S2284" s="301">
        <v>918328</v>
      </c>
      <c r="T2284" s="301">
        <f t="shared" si="35"/>
        <v>12212.5</v>
      </c>
      <c r="U2284" s="303">
        <v>1634</v>
      </c>
    </row>
    <row r="2285" spans="1:21" x14ac:dyDescent="0.25">
      <c r="A2285" s="300">
        <v>860001552</v>
      </c>
      <c r="B2285" s="65" t="s">
        <v>2961</v>
      </c>
      <c r="C2285" s="65" t="s">
        <v>505</v>
      </c>
      <c r="D2285" s="65" t="s">
        <v>506</v>
      </c>
      <c r="E2285" s="65" t="s">
        <v>520</v>
      </c>
      <c r="F2285" s="65" t="s">
        <v>521</v>
      </c>
      <c r="G2285" s="65" t="s">
        <v>564</v>
      </c>
      <c r="H2285" s="84">
        <v>2284</v>
      </c>
      <c r="I2285" s="301">
        <v>9858161</v>
      </c>
      <c r="J2285" s="302">
        <v>1717</v>
      </c>
      <c r="K2285" s="301">
        <v>5401287</v>
      </c>
      <c r="L2285" s="302">
        <v>3066</v>
      </c>
      <c r="M2285" s="301">
        <v>13762331</v>
      </c>
      <c r="N2285" s="302">
        <v>2669</v>
      </c>
      <c r="O2285" s="301">
        <v>4127687</v>
      </c>
      <c r="P2285" s="302">
        <v>2573</v>
      </c>
      <c r="Q2285" s="301">
        <v>960602</v>
      </c>
      <c r="R2285" s="302">
        <v>2840</v>
      </c>
      <c r="S2285" s="301">
        <v>493795</v>
      </c>
      <c r="T2285" s="301">
        <f t="shared" si="35"/>
        <v>15149</v>
      </c>
      <c r="U2285" s="303">
        <v>2038</v>
      </c>
    </row>
    <row r="2286" spans="1:21" x14ac:dyDescent="0.25">
      <c r="A2286" s="300">
        <v>800142612</v>
      </c>
      <c r="B2286" s="65" t="s">
        <v>2962</v>
      </c>
      <c r="C2286" s="65" t="s">
        <v>511</v>
      </c>
      <c r="D2286" s="65" t="s">
        <v>511</v>
      </c>
      <c r="E2286" s="65" t="s">
        <v>520</v>
      </c>
      <c r="F2286" s="65" t="s">
        <v>521</v>
      </c>
      <c r="G2286" s="65" t="s">
        <v>594</v>
      </c>
      <c r="H2286" s="296">
        <v>2285</v>
      </c>
      <c r="I2286" s="301">
        <v>9849870</v>
      </c>
      <c r="J2286" s="302">
        <v>2131</v>
      </c>
      <c r="K2286" s="301">
        <v>3967777</v>
      </c>
      <c r="L2286" s="302">
        <v>800</v>
      </c>
      <c r="M2286" s="301">
        <v>60418080</v>
      </c>
      <c r="N2286" s="302">
        <v>2052</v>
      </c>
      <c r="O2286" s="301">
        <v>5631073</v>
      </c>
      <c r="P2286" s="302">
        <v>1238</v>
      </c>
      <c r="Q2286" s="301">
        <v>2320197</v>
      </c>
      <c r="R2286" s="302">
        <v>2151</v>
      </c>
      <c r="S2286" s="301">
        <v>730487</v>
      </c>
      <c r="T2286" s="301">
        <f t="shared" si="35"/>
        <v>10657</v>
      </c>
      <c r="U2286" s="303">
        <v>1435</v>
      </c>
    </row>
    <row r="2287" spans="1:21" x14ac:dyDescent="0.25">
      <c r="A2287" s="300">
        <v>800077635</v>
      </c>
      <c r="B2287" s="65" t="s">
        <v>2963</v>
      </c>
      <c r="C2287" s="65" t="s">
        <v>511</v>
      </c>
      <c r="D2287" s="65" t="s">
        <v>511</v>
      </c>
      <c r="E2287" s="65" t="s">
        <v>520</v>
      </c>
      <c r="F2287" s="65" t="s">
        <v>521</v>
      </c>
      <c r="G2287" s="65" t="s">
        <v>564</v>
      </c>
      <c r="H2287" s="84">
        <v>2286</v>
      </c>
      <c r="I2287" s="301">
        <v>9845088</v>
      </c>
      <c r="J2287" s="302">
        <v>1598</v>
      </c>
      <c r="K2287" s="301">
        <v>5957864</v>
      </c>
      <c r="L2287" s="302">
        <v>2790</v>
      </c>
      <c r="M2287" s="301">
        <v>15391689</v>
      </c>
      <c r="N2287" s="302">
        <v>1603</v>
      </c>
      <c r="O2287" s="301">
        <v>7370799</v>
      </c>
      <c r="P2287" s="302">
        <v>1326</v>
      </c>
      <c r="Q2287" s="301">
        <v>2154182</v>
      </c>
      <c r="R2287" s="302">
        <v>1873</v>
      </c>
      <c r="S2287" s="301">
        <v>877833</v>
      </c>
      <c r="T2287" s="301">
        <f t="shared" si="35"/>
        <v>11476</v>
      </c>
      <c r="U2287" s="303">
        <v>1553</v>
      </c>
    </row>
    <row r="2288" spans="1:21" x14ac:dyDescent="0.25">
      <c r="A2288" s="300">
        <v>892000709</v>
      </c>
      <c r="B2288" s="65" t="s">
        <v>2964</v>
      </c>
      <c r="C2288" s="65" t="s">
        <v>511</v>
      </c>
      <c r="D2288" s="65" t="s">
        <v>511</v>
      </c>
      <c r="E2288" s="65" t="s">
        <v>710</v>
      </c>
      <c r="F2288" s="65" t="s">
        <v>521</v>
      </c>
      <c r="G2288" s="65" t="s">
        <v>610</v>
      </c>
      <c r="H2288" s="296">
        <v>2287</v>
      </c>
      <c r="I2288" s="301">
        <v>9842132</v>
      </c>
      <c r="J2288" s="302">
        <v>1372</v>
      </c>
      <c r="K2288" s="301">
        <v>7356395</v>
      </c>
      <c r="L2288" s="302">
        <v>3799</v>
      </c>
      <c r="M2288" s="301">
        <v>10627429</v>
      </c>
      <c r="N2288" s="302">
        <v>3668</v>
      </c>
      <c r="O2288" s="301">
        <v>2801329</v>
      </c>
      <c r="P2288" s="302">
        <v>3669</v>
      </c>
      <c r="Q2288" s="301">
        <v>590627</v>
      </c>
      <c r="R2288" s="302">
        <v>4387</v>
      </c>
      <c r="S2288" s="301">
        <v>258352</v>
      </c>
      <c r="T2288" s="301">
        <f t="shared" si="35"/>
        <v>19182</v>
      </c>
      <c r="U2288" s="303">
        <v>2549</v>
      </c>
    </row>
    <row r="2289" spans="1:21" x14ac:dyDescent="0.25">
      <c r="A2289" s="300">
        <v>800051817</v>
      </c>
      <c r="B2289" s="65" t="s">
        <v>2965</v>
      </c>
      <c r="C2289" s="65" t="s">
        <v>780</v>
      </c>
      <c r="D2289" s="65" t="s">
        <v>781</v>
      </c>
      <c r="E2289" s="65" t="s">
        <v>520</v>
      </c>
      <c r="F2289" s="65" t="s">
        <v>521</v>
      </c>
      <c r="G2289" s="65" t="s">
        <v>556</v>
      </c>
      <c r="H2289" s="84">
        <v>2288</v>
      </c>
      <c r="I2289" s="301">
        <v>9837244</v>
      </c>
      <c r="J2289" s="302">
        <v>2773.5</v>
      </c>
      <c r="K2289" s="301">
        <v>2720041</v>
      </c>
      <c r="L2289" s="302">
        <v>1572</v>
      </c>
      <c r="M2289" s="301">
        <v>29954644</v>
      </c>
      <c r="N2289" s="302">
        <v>4333</v>
      </c>
      <c r="O2289" s="301">
        <v>2289830</v>
      </c>
      <c r="P2289" s="302">
        <v>4598</v>
      </c>
      <c r="Q2289" s="301">
        <v>425312</v>
      </c>
      <c r="R2289" s="302">
        <v>3437</v>
      </c>
      <c r="S2289" s="301">
        <v>373429</v>
      </c>
      <c r="T2289" s="301">
        <f t="shared" si="35"/>
        <v>19001.5</v>
      </c>
      <c r="U2289" s="303">
        <v>2533</v>
      </c>
    </row>
    <row r="2290" spans="1:21" x14ac:dyDescent="0.25">
      <c r="A2290" s="300">
        <v>860029807</v>
      </c>
      <c r="B2290" s="65" t="s">
        <v>2966</v>
      </c>
      <c r="C2290" s="65" t="s">
        <v>511</v>
      </c>
      <c r="D2290" s="65" t="s">
        <v>511</v>
      </c>
      <c r="E2290" s="65" t="s">
        <v>710</v>
      </c>
      <c r="F2290" s="65" t="s">
        <v>521</v>
      </c>
      <c r="G2290" s="65" t="s">
        <v>766</v>
      </c>
      <c r="H2290" s="296">
        <v>2289</v>
      </c>
      <c r="I2290" s="301">
        <v>9834591</v>
      </c>
      <c r="J2290" s="302">
        <v>1188.5</v>
      </c>
      <c r="K2290" s="301">
        <v>8898000</v>
      </c>
      <c r="L2290" s="302">
        <v>4506</v>
      </c>
      <c r="M2290" s="301">
        <v>8661164</v>
      </c>
      <c r="N2290" s="302">
        <v>3934</v>
      </c>
      <c r="O2290" s="301">
        <v>2593807</v>
      </c>
      <c r="P2290" s="302">
        <v>3741</v>
      </c>
      <c r="Q2290" s="301">
        <v>575621</v>
      </c>
      <c r="R2290" s="302">
        <v>3144</v>
      </c>
      <c r="S2290" s="301">
        <v>429558</v>
      </c>
      <c r="T2290" s="301">
        <f t="shared" si="35"/>
        <v>18802.5</v>
      </c>
      <c r="U2290" s="303">
        <v>2505</v>
      </c>
    </row>
    <row r="2291" spans="1:21" x14ac:dyDescent="0.25">
      <c r="A2291" s="300">
        <v>800205416</v>
      </c>
      <c r="B2291" s="65" t="s">
        <v>2967</v>
      </c>
      <c r="C2291" s="65" t="s">
        <v>511</v>
      </c>
      <c r="D2291" s="65" t="s">
        <v>511</v>
      </c>
      <c r="E2291" s="65" t="s">
        <v>520</v>
      </c>
      <c r="F2291" s="65" t="s">
        <v>521</v>
      </c>
      <c r="G2291" s="65" t="s">
        <v>564</v>
      </c>
      <c r="H2291" s="84">
        <v>2290</v>
      </c>
      <c r="I2291" s="301">
        <v>9832597</v>
      </c>
      <c r="J2291" s="302">
        <v>2236.5</v>
      </c>
      <c r="K2291" s="301">
        <v>3656055</v>
      </c>
      <c r="L2291" s="302">
        <v>2999</v>
      </c>
      <c r="M2291" s="301">
        <v>14164264</v>
      </c>
      <c r="N2291" s="302">
        <v>1365</v>
      </c>
      <c r="O2291" s="301">
        <v>8615931</v>
      </c>
      <c r="P2291" s="302">
        <v>1222</v>
      </c>
      <c r="Q2291" s="301">
        <v>2355211</v>
      </c>
      <c r="R2291" s="302">
        <v>1835</v>
      </c>
      <c r="S2291" s="301">
        <v>903620</v>
      </c>
      <c r="T2291" s="301">
        <f t="shared" si="35"/>
        <v>11947.5</v>
      </c>
      <c r="U2291" s="303">
        <v>1608</v>
      </c>
    </row>
    <row r="2292" spans="1:21" x14ac:dyDescent="0.25">
      <c r="A2292" s="300">
        <v>800129995</v>
      </c>
      <c r="B2292" s="65" t="s">
        <v>2968</v>
      </c>
      <c r="C2292" s="65" t="s">
        <v>511</v>
      </c>
      <c r="D2292" s="65" t="s">
        <v>511</v>
      </c>
      <c r="E2292" s="65" t="s">
        <v>520</v>
      </c>
      <c r="F2292" s="65" t="s">
        <v>521</v>
      </c>
      <c r="G2292" s="65" t="s">
        <v>564</v>
      </c>
      <c r="H2292" s="296">
        <v>2291</v>
      </c>
      <c r="I2292" s="301">
        <v>9813201</v>
      </c>
      <c r="J2292" s="302">
        <v>1525.5</v>
      </c>
      <c r="K2292" s="301">
        <v>6328246</v>
      </c>
      <c r="L2292" s="302">
        <v>2646</v>
      </c>
      <c r="M2292" s="301">
        <v>16443751</v>
      </c>
      <c r="N2292" s="302">
        <v>3105</v>
      </c>
      <c r="O2292" s="301">
        <v>3415061</v>
      </c>
      <c r="P2292" s="302">
        <v>1727</v>
      </c>
      <c r="Q2292" s="301">
        <v>1587290</v>
      </c>
      <c r="R2292" s="302">
        <v>666</v>
      </c>
      <c r="S2292" s="301">
        <v>3431106</v>
      </c>
      <c r="T2292" s="301">
        <f t="shared" si="35"/>
        <v>11960.5</v>
      </c>
      <c r="U2292" s="303">
        <v>1609</v>
      </c>
    </row>
    <row r="2293" spans="1:21" x14ac:dyDescent="0.25">
      <c r="A2293" s="300">
        <v>890934939</v>
      </c>
      <c r="B2293" s="65" t="s">
        <v>2969</v>
      </c>
      <c r="C2293" s="65" t="s">
        <v>505</v>
      </c>
      <c r="D2293" s="65" t="s">
        <v>506</v>
      </c>
      <c r="E2293" s="65" t="s">
        <v>520</v>
      </c>
      <c r="F2293" s="65" t="s">
        <v>521</v>
      </c>
      <c r="G2293" s="65" t="s">
        <v>528</v>
      </c>
      <c r="H2293" s="84">
        <v>2292</v>
      </c>
      <c r="I2293" s="301">
        <v>9806029</v>
      </c>
      <c r="J2293" s="302">
        <v>2097</v>
      </c>
      <c r="K2293" s="301">
        <v>4037368</v>
      </c>
      <c r="L2293" s="302">
        <v>2994</v>
      </c>
      <c r="M2293" s="301">
        <v>14168507</v>
      </c>
      <c r="N2293" s="302">
        <v>3624</v>
      </c>
      <c r="O2293" s="301">
        <v>2849408</v>
      </c>
      <c r="P2293" s="302">
        <v>3123</v>
      </c>
      <c r="Q2293" s="301">
        <v>737881</v>
      </c>
      <c r="R2293" s="302">
        <v>3620</v>
      </c>
      <c r="S2293" s="301">
        <v>345306</v>
      </c>
      <c r="T2293" s="301">
        <f t="shared" si="35"/>
        <v>17750</v>
      </c>
      <c r="U2293" s="303">
        <v>2367</v>
      </c>
    </row>
    <row r="2294" spans="1:21" x14ac:dyDescent="0.25">
      <c r="A2294" s="300">
        <v>800077552</v>
      </c>
      <c r="B2294" s="65" t="s">
        <v>2970</v>
      </c>
      <c r="C2294" s="65" t="s">
        <v>511</v>
      </c>
      <c r="D2294" s="65" t="s">
        <v>511</v>
      </c>
      <c r="E2294" s="65" t="s">
        <v>710</v>
      </c>
      <c r="F2294" s="65" t="s">
        <v>521</v>
      </c>
      <c r="G2294" s="65" t="s">
        <v>627</v>
      </c>
      <c r="H2294" s="296">
        <v>2293</v>
      </c>
      <c r="I2294" s="301">
        <v>9764522</v>
      </c>
      <c r="J2294" s="302">
        <v>1797.5</v>
      </c>
      <c r="K2294" s="301">
        <v>5098523</v>
      </c>
      <c r="L2294" s="302">
        <v>3375</v>
      </c>
      <c r="M2294" s="301">
        <v>12374688</v>
      </c>
      <c r="N2294" s="302">
        <v>960</v>
      </c>
      <c r="O2294" s="301">
        <v>12374688</v>
      </c>
      <c r="P2294" s="302">
        <v>1668</v>
      </c>
      <c r="Q2294" s="301">
        <v>1642047</v>
      </c>
      <c r="R2294" s="302">
        <v>2996</v>
      </c>
      <c r="S2294" s="301">
        <v>459353</v>
      </c>
      <c r="T2294" s="301">
        <f t="shared" si="35"/>
        <v>13089.5</v>
      </c>
      <c r="U2294" s="303">
        <v>1761</v>
      </c>
    </row>
    <row r="2295" spans="1:21" x14ac:dyDescent="0.25">
      <c r="A2295" s="300">
        <v>802012828</v>
      </c>
      <c r="B2295" s="65" t="s">
        <v>2971</v>
      </c>
      <c r="C2295" s="65" t="s">
        <v>585</v>
      </c>
      <c r="D2295" s="65" t="s">
        <v>586</v>
      </c>
      <c r="E2295" s="65" t="s">
        <v>520</v>
      </c>
      <c r="F2295" s="65" t="s">
        <v>521</v>
      </c>
      <c r="G2295" s="65" t="s">
        <v>556</v>
      </c>
      <c r="H2295" s="84">
        <v>2294</v>
      </c>
      <c r="I2295" s="301">
        <v>9753005</v>
      </c>
      <c r="J2295" s="302">
        <v>2713.5</v>
      </c>
      <c r="K2295" s="301">
        <v>2806764</v>
      </c>
      <c r="L2295" s="302">
        <v>996</v>
      </c>
      <c r="M2295" s="301">
        <v>47820612</v>
      </c>
      <c r="N2295" s="302">
        <v>1741</v>
      </c>
      <c r="O2295" s="301">
        <v>6803004</v>
      </c>
      <c r="P2295" s="302">
        <v>2472</v>
      </c>
      <c r="Q2295" s="301">
        <v>1010807</v>
      </c>
      <c r="R2295" s="302">
        <v>1834</v>
      </c>
      <c r="S2295" s="301">
        <v>903729</v>
      </c>
      <c r="T2295" s="301">
        <f t="shared" si="35"/>
        <v>12050.5</v>
      </c>
      <c r="U2295" s="303">
        <v>1619</v>
      </c>
    </row>
    <row r="2296" spans="1:21" x14ac:dyDescent="0.25">
      <c r="A2296" s="300">
        <v>890317831</v>
      </c>
      <c r="B2296" s="65" t="s">
        <v>2972</v>
      </c>
      <c r="C2296" s="65" t="s">
        <v>2973</v>
      </c>
      <c r="D2296" s="65" t="s">
        <v>544</v>
      </c>
      <c r="E2296" s="65" t="s">
        <v>710</v>
      </c>
      <c r="F2296" s="65" t="s">
        <v>521</v>
      </c>
      <c r="G2296" s="65" t="s">
        <v>926</v>
      </c>
      <c r="H2296" s="296">
        <v>2295</v>
      </c>
      <c r="I2296" s="301">
        <v>9741942</v>
      </c>
      <c r="J2296" s="302">
        <v>1270.5</v>
      </c>
      <c r="K2296" s="301">
        <v>8066118</v>
      </c>
      <c r="L2296" s="302">
        <v>4836</v>
      </c>
      <c r="M2296" s="301">
        <v>7874619</v>
      </c>
      <c r="N2296" s="302">
        <v>3464</v>
      </c>
      <c r="O2296" s="301">
        <v>2991381</v>
      </c>
      <c r="P2296" s="302">
        <v>1568</v>
      </c>
      <c r="Q2296" s="301">
        <v>1779804</v>
      </c>
      <c r="R2296" s="302">
        <v>1314</v>
      </c>
      <c r="S2296" s="301">
        <v>1405500</v>
      </c>
      <c r="T2296" s="301">
        <f t="shared" si="35"/>
        <v>14747.5</v>
      </c>
      <c r="U2296" s="303">
        <v>1986</v>
      </c>
    </row>
    <row r="2297" spans="1:21" x14ac:dyDescent="0.25">
      <c r="A2297" s="300">
        <v>830012971</v>
      </c>
      <c r="B2297" s="65" t="s">
        <v>2974</v>
      </c>
      <c r="C2297" s="65" t="s">
        <v>511</v>
      </c>
      <c r="D2297" s="65" t="s">
        <v>511</v>
      </c>
      <c r="E2297" s="65" t="s">
        <v>710</v>
      </c>
      <c r="F2297" s="65" t="s">
        <v>521</v>
      </c>
      <c r="G2297" s="65" t="s">
        <v>610</v>
      </c>
      <c r="H2297" s="84">
        <v>2296</v>
      </c>
      <c r="I2297" s="301">
        <v>9741006</v>
      </c>
      <c r="J2297" s="302">
        <v>3125.5</v>
      </c>
      <c r="K2297" s="301">
        <v>2290826</v>
      </c>
      <c r="L2297" s="302">
        <v>3823</v>
      </c>
      <c r="M2297" s="301">
        <v>10551083</v>
      </c>
      <c r="N2297" s="302">
        <v>2659</v>
      </c>
      <c r="O2297" s="301">
        <v>4137915</v>
      </c>
      <c r="P2297" s="302">
        <v>990</v>
      </c>
      <c r="Q2297" s="301">
        <v>3031703</v>
      </c>
      <c r="R2297" s="302">
        <v>1143</v>
      </c>
      <c r="S2297" s="301">
        <v>1649136</v>
      </c>
      <c r="T2297" s="301">
        <f t="shared" si="35"/>
        <v>14036.5</v>
      </c>
      <c r="U2297" s="303">
        <v>1885</v>
      </c>
    </row>
    <row r="2298" spans="1:21" x14ac:dyDescent="0.25">
      <c r="A2298" s="300">
        <v>860008890</v>
      </c>
      <c r="B2298" s="65" t="s">
        <v>2975</v>
      </c>
      <c r="C2298" s="65" t="s">
        <v>511</v>
      </c>
      <c r="D2298" s="65" t="s">
        <v>511</v>
      </c>
      <c r="E2298" s="65" t="s">
        <v>520</v>
      </c>
      <c r="F2298" s="65" t="s">
        <v>521</v>
      </c>
      <c r="G2298" s="65" t="s">
        <v>624</v>
      </c>
      <c r="H2298" s="296">
        <v>2297</v>
      </c>
      <c r="I2298" s="301">
        <v>9740901</v>
      </c>
      <c r="J2298" s="302">
        <v>1902.5</v>
      </c>
      <c r="K2298" s="301">
        <v>4660445</v>
      </c>
      <c r="L2298" s="302">
        <v>2069</v>
      </c>
      <c r="M2298" s="301">
        <v>21776996</v>
      </c>
      <c r="N2298" s="302">
        <v>580</v>
      </c>
      <c r="O2298" s="301">
        <v>21776996</v>
      </c>
      <c r="P2298" s="302">
        <v>617</v>
      </c>
      <c r="Q2298" s="301">
        <v>5408290</v>
      </c>
      <c r="R2298" s="302">
        <v>714</v>
      </c>
      <c r="S2298" s="301">
        <v>3191586</v>
      </c>
      <c r="T2298" s="301">
        <f t="shared" si="35"/>
        <v>8179.5</v>
      </c>
      <c r="U2298" s="303">
        <v>1129</v>
      </c>
    </row>
    <row r="2299" spans="1:21" x14ac:dyDescent="0.25">
      <c r="A2299" s="300">
        <v>892200994</v>
      </c>
      <c r="B2299" s="65" t="s">
        <v>2976</v>
      </c>
      <c r="C2299" s="65" t="s">
        <v>1374</v>
      </c>
      <c r="D2299" s="65" t="s">
        <v>1375</v>
      </c>
      <c r="E2299" s="65" t="s">
        <v>520</v>
      </c>
      <c r="F2299" s="65" t="s">
        <v>521</v>
      </c>
      <c r="G2299" s="65" t="s">
        <v>564</v>
      </c>
      <c r="H2299" s="84">
        <v>2298</v>
      </c>
      <c r="I2299" s="301">
        <v>9732787</v>
      </c>
      <c r="J2299" s="302">
        <v>2229.5</v>
      </c>
      <c r="K2299" s="301">
        <v>3673936</v>
      </c>
      <c r="L2299" s="302">
        <v>2491</v>
      </c>
      <c r="M2299" s="301">
        <v>17689867</v>
      </c>
      <c r="N2299" s="302">
        <v>3275</v>
      </c>
      <c r="O2299" s="301">
        <v>3194326</v>
      </c>
      <c r="P2299" s="302">
        <v>3947</v>
      </c>
      <c r="Q2299" s="301">
        <v>533477</v>
      </c>
      <c r="R2299" s="302">
        <v>2918</v>
      </c>
      <c r="S2299" s="301">
        <v>474210</v>
      </c>
      <c r="T2299" s="301">
        <f t="shared" si="35"/>
        <v>17158.5</v>
      </c>
      <c r="U2299" s="303">
        <v>2293</v>
      </c>
    </row>
    <row r="2300" spans="1:21" x14ac:dyDescent="0.25">
      <c r="A2300" s="300">
        <v>890916883</v>
      </c>
      <c r="B2300" s="65" t="s">
        <v>2977</v>
      </c>
      <c r="C2300" s="65" t="s">
        <v>505</v>
      </c>
      <c r="D2300" s="65" t="s">
        <v>506</v>
      </c>
      <c r="E2300" s="65" t="s">
        <v>520</v>
      </c>
      <c r="F2300" s="65" t="s">
        <v>521</v>
      </c>
      <c r="G2300" s="65" t="s">
        <v>624</v>
      </c>
      <c r="H2300" s="296">
        <v>2299</v>
      </c>
      <c r="I2300" s="301">
        <v>9714101</v>
      </c>
      <c r="J2300" s="302">
        <v>1956</v>
      </c>
      <c r="K2300" s="301">
        <v>4488403</v>
      </c>
      <c r="L2300" s="302">
        <v>678</v>
      </c>
      <c r="M2300" s="301">
        <v>70778297</v>
      </c>
      <c r="N2300" s="302">
        <v>1506</v>
      </c>
      <c r="O2300" s="301">
        <v>7841917</v>
      </c>
      <c r="P2300" s="302">
        <v>912</v>
      </c>
      <c r="Q2300" s="301">
        <v>3369760</v>
      </c>
      <c r="R2300" s="302">
        <v>1321</v>
      </c>
      <c r="S2300" s="301">
        <v>1401238</v>
      </c>
      <c r="T2300" s="301">
        <f t="shared" si="35"/>
        <v>8672</v>
      </c>
      <c r="U2300" s="303">
        <v>1197</v>
      </c>
    </row>
    <row r="2301" spans="1:21" x14ac:dyDescent="0.25">
      <c r="A2301" s="300">
        <v>860020536</v>
      </c>
      <c r="B2301" s="65" t="s">
        <v>2978</v>
      </c>
      <c r="C2301" s="65" t="s">
        <v>511</v>
      </c>
      <c r="D2301" s="65" t="s">
        <v>511</v>
      </c>
      <c r="E2301" s="65" t="s">
        <v>710</v>
      </c>
      <c r="F2301" s="65" t="s">
        <v>521</v>
      </c>
      <c r="G2301" s="65" t="s">
        <v>605</v>
      </c>
      <c r="H2301" s="84">
        <v>2300</v>
      </c>
      <c r="I2301" s="301">
        <v>9692189</v>
      </c>
      <c r="J2301" s="302">
        <v>1328</v>
      </c>
      <c r="K2301" s="301">
        <v>7658110</v>
      </c>
      <c r="L2301" s="302">
        <v>4222</v>
      </c>
      <c r="M2301" s="301">
        <v>9327800</v>
      </c>
      <c r="N2301" s="302">
        <v>2596</v>
      </c>
      <c r="O2301" s="301">
        <v>4262006</v>
      </c>
      <c r="P2301" s="302">
        <v>2851</v>
      </c>
      <c r="Q2301" s="301">
        <v>840073</v>
      </c>
      <c r="R2301" s="302">
        <v>3174</v>
      </c>
      <c r="S2301" s="301">
        <v>423211</v>
      </c>
      <c r="T2301" s="301">
        <f t="shared" si="35"/>
        <v>16471</v>
      </c>
      <c r="U2301" s="303">
        <v>2206</v>
      </c>
    </row>
    <row r="2302" spans="1:21" x14ac:dyDescent="0.25">
      <c r="A2302" s="300">
        <v>890905695</v>
      </c>
      <c r="B2302" s="65" t="s">
        <v>2979</v>
      </c>
      <c r="C2302" s="65" t="s">
        <v>505</v>
      </c>
      <c r="D2302" s="65" t="s">
        <v>506</v>
      </c>
      <c r="E2302" s="65" t="s">
        <v>520</v>
      </c>
      <c r="F2302" s="65" t="s">
        <v>521</v>
      </c>
      <c r="G2302" s="65" t="s">
        <v>564</v>
      </c>
      <c r="H2302" s="296">
        <v>2301</v>
      </c>
      <c r="I2302" s="301">
        <v>9690745</v>
      </c>
      <c r="J2302" s="302">
        <v>1784</v>
      </c>
      <c r="K2302" s="301">
        <v>5139246</v>
      </c>
      <c r="L2302" s="302">
        <v>2020</v>
      </c>
      <c r="M2302" s="301">
        <v>22364224</v>
      </c>
      <c r="N2302" s="302">
        <v>2215</v>
      </c>
      <c r="O2302" s="301">
        <v>5090771</v>
      </c>
      <c r="P2302" s="302">
        <v>2194</v>
      </c>
      <c r="Q2302" s="301">
        <v>1198746</v>
      </c>
      <c r="R2302" s="302">
        <v>2211</v>
      </c>
      <c r="S2302" s="301">
        <v>695439</v>
      </c>
      <c r="T2302" s="301">
        <f t="shared" si="35"/>
        <v>12725</v>
      </c>
      <c r="U2302" s="303">
        <v>1701</v>
      </c>
    </row>
    <row r="2303" spans="1:21" x14ac:dyDescent="0.25">
      <c r="A2303" s="300">
        <v>890928960</v>
      </c>
      <c r="B2303" s="65" t="s">
        <v>2980</v>
      </c>
      <c r="C2303" s="65" t="s">
        <v>505</v>
      </c>
      <c r="D2303" s="65" t="s">
        <v>506</v>
      </c>
      <c r="E2303" s="65" t="s">
        <v>710</v>
      </c>
      <c r="F2303" s="65" t="s">
        <v>521</v>
      </c>
      <c r="G2303" s="65" t="s">
        <v>564</v>
      </c>
      <c r="H2303" s="84">
        <v>2302</v>
      </c>
      <c r="I2303" s="301">
        <v>9674796</v>
      </c>
      <c r="J2303" s="302">
        <v>2572.5</v>
      </c>
      <c r="K2303" s="301">
        <v>2976824</v>
      </c>
      <c r="L2303" s="302">
        <v>3946</v>
      </c>
      <c r="M2303" s="301">
        <v>10167235</v>
      </c>
      <c r="N2303" s="302">
        <v>5108</v>
      </c>
      <c r="O2303" s="301">
        <v>1849632</v>
      </c>
      <c r="P2303" s="302">
        <v>3535</v>
      </c>
      <c r="Q2303" s="301">
        <v>619355</v>
      </c>
      <c r="R2303" s="302">
        <v>4791</v>
      </c>
      <c r="S2303" s="301">
        <v>224721</v>
      </c>
      <c r="T2303" s="301">
        <f t="shared" si="35"/>
        <v>22254.5</v>
      </c>
      <c r="U2303" s="303">
        <v>2993</v>
      </c>
    </row>
    <row r="2304" spans="1:21" x14ac:dyDescent="0.25">
      <c r="A2304" s="300">
        <v>830001362</v>
      </c>
      <c r="B2304" s="65" t="s">
        <v>2981</v>
      </c>
      <c r="C2304" s="65" t="s">
        <v>511</v>
      </c>
      <c r="D2304" s="65" t="s">
        <v>511</v>
      </c>
      <c r="E2304" s="65" t="s">
        <v>520</v>
      </c>
      <c r="F2304" s="65" t="s">
        <v>521</v>
      </c>
      <c r="G2304" s="65" t="s">
        <v>528</v>
      </c>
      <c r="H2304" s="296">
        <v>2303</v>
      </c>
      <c r="I2304" s="301">
        <v>9671426</v>
      </c>
      <c r="J2304" s="302">
        <v>2965.5</v>
      </c>
      <c r="K2304" s="301">
        <v>2476895</v>
      </c>
      <c r="L2304" s="302">
        <v>1796</v>
      </c>
      <c r="M2304" s="301">
        <v>25521324</v>
      </c>
      <c r="N2304" s="302">
        <v>1820</v>
      </c>
      <c r="O2304" s="301">
        <v>6436048</v>
      </c>
      <c r="P2304" s="302">
        <v>894</v>
      </c>
      <c r="Q2304" s="301">
        <v>3456039</v>
      </c>
      <c r="R2304" s="302">
        <v>1061</v>
      </c>
      <c r="S2304" s="301">
        <v>1825995</v>
      </c>
      <c r="T2304" s="301">
        <f t="shared" si="35"/>
        <v>10839.5</v>
      </c>
      <c r="U2304" s="303">
        <v>1467</v>
      </c>
    </row>
    <row r="2305" spans="1:21" x14ac:dyDescent="0.25">
      <c r="A2305" s="300">
        <v>860031068</v>
      </c>
      <c r="B2305" s="65" t="s">
        <v>2982</v>
      </c>
      <c r="C2305" s="65" t="s">
        <v>511</v>
      </c>
      <c r="D2305" s="65" t="s">
        <v>511</v>
      </c>
      <c r="E2305" s="65" t="s">
        <v>520</v>
      </c>
      <c r="F2305" s="65" t="s">
        <v>521</v>
      </c>
      <c r="G2305" s="65" t="s">
        <v>564</v>
      </c>
      <c r="H2305" s="84">
        <v>2304</v>
      </c>
      <c r="I2305" s="301">
        <v>9660546</v>
      </c>
      <c r="J2305" s="302">
        <v>2074</v>
      </c>
      <c r="K2305" s="301">
        <v>4092357</v>
      </c>
      <c r="L2305" s="302">
        <v>2381</v>
      </c>
      <c r="M2305" s="301">
        <v>18454465</v>
      </c>
      <c r="N2305" s="302">
        <v>1567</v>
      </c>
      <c r="O2305" s="301">
        <v>7587018</v>
      </c>
      <c r="P2305" s="302">
        <v>1420</v>
      </c>
      <c r="Q2305" s="301">
        <v>1990787</v>
      </c>
      <c r="R2305" s="302">
        <v>1732</v>
      </c>
      <c r="S2305" s="301">
        <v>976233</v>
      </c>
      <c r="T2305" s="301">
        <f t="shared" si="35"/>
        <v>11478</v>
      </c>
      <c r="U2305" s="303">
        <v>1562</v>
      </c>
    </row>
    <row r="2306" spans="1:21" x14ac:dyDescent="0.25">
      <c r="A2306" s="300">
        <v>800104007</v>
      </c>
      <c r="B2306" s="65" t="s">
        <v>2983</v>
      </c>
      <c r="C2306" s="65" t="s">
        <v>585</v>
      </c>
      <c r="D2306" s="65" t="s">
        <v>586</v>
      </c>
      <c r="E2306" s="65" t="s">
        <v>520</v>
      </c>
      <c r="F2306" s="65" t="s">
        <v>521</v>
      </c>
      <c r="G2306" s="65" t="s">
        <v>564</v>
      </c>
      <c r="H2306" s="296">
        <v>2305</v>
      </c>
      <c r="I2306" s="301">
        <v>9657117</v>
      </c>
      <c r="J2306" s="302">
        <v>2260</v>
      </c>
      <c r="K2306" s="301">
        <v>3602841</v>
      </c>
      <c r="L2306" s="302">
        <v>1847</v>
      </c>
      <c r="M2306" s="301">
        <v>24768149</v>
      </c>
      <c r="N2306" s="302">
        <v>2480</v>
      </c>
      <c r="O2306" s="301">
        <v>4519077</v>
      </c>
      <c r="P2306" s="302">
        <v>4956</v>
      </c>
      <c r="Q2306" s="301">
        <v>381592</v>
      </c>
      <c r="R2306" s="302">
        <v>2217</v>
      </c>
      <c r="S2306" s="301">
        <v>693163</v>
      </c>
      <c r="T2306" s="301">
        <f t="shared" ref="T2306:T2369" si="36">SUM(H2306+J2306+L2306+N2306+P2306+R2306)</f>
        <v>16065</v>
      </c>
      <c r="U2306" s="303">
        <v>2145</v>
      </c>
    </row>
    <row r="2307" spans="1:21" x14ac:dyDescent="0.25">
      <c r="A2307" s="300">
        <v>860027512</v>
      </c>
      <c r="B2307" s="65" t="s">
        <v>2984</v>
      </c>
      <c r="C2307" s="65" t="s">
        <v>511</v>
      </c>
      <c r="D2307" s="65" t="s">
        <v>511</v>
      </c>
      <c r="E2307" s="65" t="s">
        <v>710</v>
      </c>
      <c r="F2307" s="65" t="s">
        <v>521</v>
      </c>
      <c r="G2307" s="65" t="s">
        <v>1160</v>
      </c>
      <c r="H2307" s="84">
        <v>2306</v>
      </c>
      <c r="I2307" s="301">
        <v>9655964</v>
      </c>
      <c r="J2307" s="302">
        <v>1226</v>
      </c>
      <c r="K2307" s="301">
        <v>8515470</v>
      </c>
      <c r="L2307" s="302">
        <v>5293</v>
      </c>
      <c r="M2307" s="301">
        <v>6903224</v>
      </c>
      <c r="N2307" s="302">
        <v>4297</v>
      </c>
      <c r="O2307" s="301">
        <v>2313722</v>
      </c>
      <c r="P2307" s="302">
        <v>2256</v>
      </c>
      <c r="Q2307" s="301">
        <v>1143651</v>
      </c>
      <c r="R2307" s="302">
        <v>2448</v>
      </c>
      <c r="S2307" s="301">
        <v>610190</v>
      </c>
      <c r="T2307" s="301">
        <f t="shared" si="36"/>
        <v>17826</v>
      </c>
      <c r="U2307" s="303">
        <v>2376</v>
      </c>
    </row>
    <row r="2308" spans="1:21" x14ac:dyDescent="0.25">
      <c r="A2308" s="300">
        <v>811015602</v>
      </c>
      <c r="B2308" s="65" t="s">
        <v>2985</v>
      </c>
      <c r="C2308" s="65" t="s">
        <v>505</v>
      </c>
      <c r="D2308" s="65" t="s">
        <v>506</v>
      </c>
      <c r="E2308" s="65" t="s">
        <v>710</v>
      </c>
      <c r="F2308" s="65" t="s">
        <v>521</v>
      </c>
      <c r="G2308" s="65" t="s">
        <v>926</v>
      </c>
      <c r="H2308" s="296">
        <v>2307</v>
      </c>
      <c r="I2308" s="301">
        <v>9639274</v>
      </c>
      <c r="J2308" s="302">
        <v>1246</v>
      </c>
      <c r="K2308" s="301">
        <v>8298901</v>
      </c>
      <c r="L2308" s="302">
        <v>3752</v>
      </c>
      <c r="M2308" s="301">
        <v>10795004</v>
      </c>
      <c r="N2308" s="302">
        <v>3203</v>
      </c>
      <c r="O2308" s="301">
        <v>3297561</v>
      </c>
      <c r="P2308" s="302">
        <v>1612</v>
      </c>
      <c r="Q2308" s="301">
        <v>1725691</v>
      </c>
      <c r="R2308" s="302">
        <v>1371</v>
      </c>
      <c r="S2308" s="301">
        <v>1331510</v>
      </c>
      <c r="T2308" s="301">
        <f t="shared" si="36"/>
        <v>13491</v>
      </c>
      <c r="U2308" s="303">
        <v>1819</v>
      </c>
    </row>
    <row r="2309" spans="1:21" x14ac:dyDescent="0.25">
      <c r="A2309" s="300">
        <v>830071114</v>
      </c>
      <c r="B2309" s="65" t="s">
        <v>2986</v>
      </c>
      <c r="C2309" s="65" t="s">
        <v>511</v>
      </c>
      <c r="D2309" s="65" t="s">
        <v>511</v>
      </c>
      <c r="E2309" s="65" t="s">
        <v>520</v>
      </c>
      <c r="F2309" s="65" t="s">
        <v>521</v>
      </c>
      <c r="G2309" s="65" t="s">
        <v>766</v>
      </c>
      <c r="H2309" s="84">
        <v>2308</v>
      </c>
      <c r="I2309" s="301">
        <v>9634713</v>
      </c>
      <c r="J2309" s="302">
        <v>2261.5</v>
      </c>
      <c r="K2309" s="301">
        <v>3599723</v>
      </c>
      <c r="L2309" s="302">
        <v>1142</v>
      </c>
      <c r="M2309" s="301">
        <v>41789896</v>
      </c>
      <c r="N2309" s="302">
        <v>2699</v>
      </c>
      <c r="O2309" s="301">
        <v>4068175</v>
      </c>
      <c r="P2309" s="302">
        <v>2830</v>
      </c>
      <c r="Q2309" s="301">
        <v>849664</v>
      </c>
      <c r="R2309" s="302">
        <v>1929</v>
      </c>
      <c r="S2309" s="301">
        <v>846690</v>
      </c>
      <c r="T2309" s="301">
        <f t="shared" si="36"/>
        <v>13169.5</v>
      </c>
      <c r="U2309" s="303">
        <v>1774</v>
      </c>
    </row>
    <row r="2310" spans="1:21" x14ac:dyDescent="0.25">
      <c r="A2310" s="300">
        <v>890918929</v>
      </c>
      <c r="B2310" s="65" t="s">
        <v>2987</v>
      </c>
      <c r="C2310" s="65" t="s">
        <v>505</v>
      </c>
      <c r="D2310" s="65" t="s">
        <v>506</v>
      </c>
      <c r="E2310" s="65" t="s">
        <v>710</v>
      </c>
      <c r="F2310" s="65" t="s">
        <v>521</v>
      </c>
      <c r="G2310" s="65" t="s">
        <v>648</v>
      </c>
      <c r="H2310" s="296">
        <v>2309</v>
      </c>
      <c r="I2310" s="301">
        <v>9628149</v>
      </c>
      <c r="J2310" s="302">
        <v>1907.5</v>
      </c>
      <c r="K2310" s="301">
        <v>4638853</v>
      </c>
      <c r="L2310" s="302">
        <v>3870</v>
      </c>
      <c r="M2310" s="301">
        <v>10408858</v>
      </c>
      <c r="N2310" s="302">
        <v>5130</v>
      </c>
      <c r="O2310" s="301">
        <v>1841558</v>
      </c>
      <c r="P2310" s="302">
        <v>3122</v>
      </c>
      <c r="Q2310" s="301">
        <v>738235</v>
      </c>
      <c r="R2310" s="302">
        <v>4087</v>
      </c>
      <c r="S2310" s="301">
        <v>289020</v>
      </c>
      <c r="T2310" s="301">
        <f t="shared" si="36"/>
        <v>20425.5</v>
      </c>
      <c r="U2310" s="303">
        <v>2724</v>
      </c>
    </row>
    <row r="2311" spans="1:21" x14ac:dyDescent="0.25">
      <c r="A2311" s="300">
        <v>860013842</v>
      </c>
      <c r="B2311" s="65" t="s">
        <v>2988</v>
      </c>
      <c r="C2311" s="65" t="s">
        <v>511</v>
      </c>
      <c r="D2311" s="65" t="s">
        <v>511</v>
      </c>
      <c r="E2311" s="65" t="s">
        <v>710</v>
      </c>
      <c r="F2311" s="65" t="s">
        <v>521</v>
      </c>
      <c r="G2311" s="65" t="s">
        <v>545</v>
      </c>
      <c r="H2311" s="84">
        <v>2310</v>
      </c>
      <c r="I2311" s="301">
        <v>9613170</v>
      </c>
      <c r="J2311" s="302">
        <v>1349.5</v>
      </c>
      <c r="K2311" s="301">
        <v>7524428</v>
      </c>
      <c r="L2311" s="302">
        <v>3811</v>
      </c>
      <c r="M2311" s="301">
        <v>10591322</v>
      </c>
      <c r="N2311" s="302">
        <v>3641</v>
      </c>
      <c r="O2311" s="301">
        <v>2833117</v>
      </c>
      <c r="P2311" s="302">
        <v>2057</v>
      </c>
      <c r="Q2311" s="301">
        <v>1298574</v>
      </c>
      <c r="R2311" s="302">
        <v>2285</v>
      </c>
      <c r="S2311" s="301">
        <v>659801</v>
      </c>
      <c r="T2311" s="301">
        <f t="shared" si="36"/>
        <v>15453.5</v>
      </c>
      <c r="U2311" s="303">
        <v>2079</v>
      </c>
    </row>
    <row r="2312" spans="1:21" x14ac:dyDescent="0.25">
      <c r="A2312" s="300">
        <v>805004436</v>
      </c>
      <c r="B2312" s="65" t="s">
        <v>2989</v>
      </c>
      <c r="C2312" s="65" t="s">
        <v>543</v>
      </c>
      <c r="D2312" s="65" t="s">
        <v>544</v>
      </c>
      <c r="E2312" s="65" t="s">
        <v>520</v>
      </c>
      <c r="F2312" s="65" t="s">
        <v>521</v>
      </c>
      <c r="G2312" s="65" t="s">
        <v>528</v>
      </c>
      <c r="H2312" s="296">
        <v>2311</v>
      </c>
      <c r="I2312" s="301">
        <v>9612558</v>
      </c>
      <c r="J2312" s="302">
        <v>2717.5</v>
      </c>
      <c r="K2312" s="301">
        <v>2799436</v>
      </c>
      <c r="L2312" s="302">
        <v>2817</v>
      </c>
      <c r="M2312" s="301">
        <v>15229432</v>
      </c>
      <c r="N2312" s="302">
        <v>2642</v>
      </c>
      <c r="O2312" s="301">
        <v>4164716</v>
      </c>
      <c r="P2312" s="302">
        <v>1720</v>
      </c>
      <c r="Q2312" s="301">
        <v>1595974</v>
      </c>
      <c r="R2312" s="302">
        <v>2104</v>
      </c>
      <c r="S2312" s="301">
        <v>755763</v>
      </c>
      <c r="T2312" s="301">
        <f t="shared" si="36"/>
        <v>14311.5</v>
      </c>
      <c r="U2312" s="303">
        <v>1925</v>
      </c>
    </row>
    <row r="2313" spans="1:21" x14ac:dyDescent="0.25">
      <c r="A2313" s="300">
        <v>890402893</v>
      </c>
      <c r="B2313" s="65" t="s">
        <v>2990</v>
      </c>
      <c r="C2313" s="65" t="s">
        <v>620</v>
      </c>
      <c r="D2313" s="65" t="s">
        <v>621</v>
      </c>
      <c r="E2313" s="65" t="s">
        <v>520</v>
      </c>
      <c r="F2313" s="65" t="s">
        <v>521</v>
      </c>
      <c r="G2313" s="65" t="s">
        <v>668</v>
      </c>
      <c r="H2313" s="84">
        <v>2312</v>
      </c>
      <c r="I2313" s="301">
        <v>9603924</v>
      </c>
      <c r="J2313" s="302">
        <v>2208.5</v>
      </c>
      <c r="K2313" s="301">
        <v>3734877</v>
      </c>
      <c r="L2313" s="302">
        <v>2250</v>
      </c>
      <c r="M2313" s="301">
        <v>19615955</v>
      </c>
      <c r="N2313" s="302">
        <v>4618</v>
      </c>
      <c r="O2313" s="301">
        <v>2109208</v>
      </c>
      <c r="P2313" s="302">
        <v>2378</v>
      </c>
      <c r="Q2313" s="301">
        <v>1062376</v>
      </c>
      <c r="R2313" s="302">
        <v>3691</v>
      </c>
      <c r="S2313" s="301">
        <v>335679</v>
      </c>
      <c r="T2313" s="301">
        <f t="shared" si="36"/>
        <v>17457.5</v>
      </c>
      <c r="U2313" s="303">
        <v>2338</v>
      </c>
    </row>
    <row r="2314" spans="1:21" x14ac:dyDescent="0.25">
      <c r="A2314" s="300">
        <v>800077828</v>
      </c>
      <c r="B2314" s="65" t="s">
        <v>2991</v>
      </c>
      <c r="C2314" s="65" t="s">
        <v>511</v>
      </c>
      <c r="D2314" s="65" t="s">
        <v>511</v>
      </c>
      <c r="E2314" s="65" t="s">
        <v>520</v>
      </c>
      <c r="F2314" s="65" t="s">
        <v>521</v>
      </c>
      <c r="G2314" s="65" t="s">
        <v>564</v>
      </c>
      <c r="H2314" s="296">
        <v>2313</v>
      </c>
      <c r="I2314" s="301">
        <v>9592966</v>
      </c>
      <c r="J2314" s="302">
        <v>1661</v>
      </c>
      <c r="K2314" s="301">
        <v>5664712</v>
      </c>
      <c r="L2314" s="302">
        <v>2526</v>
      </c>
      <c r="M2314" s="301">
        <v>17379109</v>
      </c>
      <c r="N2314" s="302">
        <v>3107</v>
      </c>
      <c r="O2314" s="301">
        <v>3413242</v>
      </c>
      <c r="P2314" s="302">
        <v>1820</v>
      </c>
      <c r="Q2314" s="301">
        <v>1489711</v>
      </c>
      <c r="R2314" s="302">
        <v>2067</v>
      </c>
      <c r="S2314" s="301">
        <v>770266</v>
      </c>
      <c r="T2314" s="301">
        <f t="shared" si="36"/>
        <v>13494</v>
      </c>
      <c r="U2314" s="303">
        <v>1823</v>
      </c>
    </row>
    <row r="2315" spans="1:21" x14ac:dyDescent="0.25">
      <c r="A2315" s="300">
        <v>800055730</v>
      </c>
      <c r="B2315" s="65" t="s">
        <v>2992</v>
      </c>
      <c r="C2315" s="65" t="s">
        <v>585</v>
      </c>
      <c r="D2315" s="65" t="s">
        <v>586</v>
      </c>
      <c r="E2315" s="65" t="s">
        <v>520</v>
      </c>
      <c r="F2315" s="65" t="s">
        <v>521</v>
      </c>
      <c r="G2315" s="65" t="s">
        <v>556</v>
      </c>
      <c r="H2315" s="84">
        <v>2314</v>
      </c>
      <c r="I2315" s="301">
        <v>9572531</v>
      </c>
      <c r="J2315" s="302">
        <v>2404.5</v>
      </c>
      <c r="K2315" s="301">
        <v>3278496</v>
      </c>
      <c r="L2315" s="302">
        <v>2087</v>
      </c>
      <c r="M2315" s="301">
        <v>21512414</v>
      </c>
      <c r="N2315" s="302">
        <v>1874</v>
      </c>
      <c r="O2315" s="301">
        <v>6234704</v>
      </c>
      <c r="P2315" s="302">
        <v>1143</v>
      </c>
      <c r="Q2315" s="301">
        <v>2571356</v>
      </c>
      <c r="R2315" s="302">
        <v>1636</v>
      </c>
      <c r="S2315" s="301">
        <v>1051858</v>
      </c>
      <c r="T2315" s="301">
        <f t="shared" si="36"/>
        <v>11458.5</v>
      </c>
      <c r="U2315" s="303">
        <v>1559</v>
      </c>
    </row>
    <row r="2316" spans="1:21" x14ac:dyDescent="0.25">
      <c r="A2316" s="300">
        <v>830037582</v>
      </c>
      <c r="B2316" s="65" t="s">
        <v>2993</v>
      </c>
      <c r="C2316" s="65" t="s">
        <v>511</v>
      </c>
      <c r="D2316" s="65" t="s">
        <v>511</v>
      </c>
      <c r="E2316" s="65" t="s">
        <v>520</v>
      </c>
      <c r="F2316" s="65" t="s">
        <v>521</v>
      </c>
      <c r="G2316" s="65" t="s">
        <v>605</v>
      </c>
      <c r="H2316" s="296">
        <v>2315</v>
      </c>
      <c r="I2316" s="301">
        <v>9554780</v>
      </c>
      <c r="J2316" s="302">
        <v>1405</v>
      </c>
      <c r="K2316" s="301">
        <v>7079881</v>
      </c>
      <c r="L2316" s="302">
        <v>4363</v>
      </c>
      <c r="M2316" s="301">
        <v>8996175</v>
      </c>
      <c r="N2316" s="302">
        <v>4406</v>
      </c>
      <c r="O2316" s="301">
        <v>2245172</v>
      </c>
      <c r="P2316" s="302">
        <v>1645</v>
      </c>
      <c r="Q2316" s="301">
        <v>1681727</v>
      </c>
      <c r="R2316" s="302">
        <v>1253</v>
      </c>
      <c r="S2316" s="301">
        <v>1494286</v>
      </c>
      <c r="T2316" s="301">
        <f t="shared" si="36"/>
        <v>15387</v>
      </c>
      <c r="U2316" s="303">
        <v>2074</v>
      </c>
    </row>
    <row r="2317" spans="1:21" x14ac:dyDescent="0.25">
      <c r="A2317" s="300">
        <v>860030723</v>
      </c>
      <c r="B2317" s="65" t="s">
        <v>2994</v>
      </c>
      <c r="C2317" s="65" t="s">
        <v>511</v>
      </c>
      <c r="D2317" s="65" t="s">
        <v>511</v>
      </c>
      <c r="E2317" s="65" t="s">
        <v>520</v>
      </c>
      <c r="F2317" s="65" t="s">
        <v>521</v>
      </c>
      <c r="G2317" s="65" t="s">
        <v>564</v>
      </c>
      <c r="H2317" s="84">
        <v>2316</v>
      </c>
      <c r="I2317" s="301">
        <v>9545818</v>
      </c>
      <c r="J2317" s="302">
        <v>2674</v>
      </c>
      <c r="K2317" s="301">
        <v>2858108</v>
      </c>
      <c r="L2317" s="302">
        <v>2120</v>
      </c>
      <c r="M2317" s="301">
        <v>21087488</v>
      </c>
      <c r="N2317" s="302">
        <v>2558</v>
      </c>
      <c r="O2317" s="301">
        <v>4339867</v>
      </c>
      <c r="P2317" s="302">
        <v>1775</v>
      </c>
      <c r="Q2317" s="301">
        <v>1537727</v>
      </c>
      <c r="R2317" s="302">
        <v>1907</v>
      </c>
      <c r="S2317" s="301">
        <v>860828</v>
      </c>
      <c r="T2317" s="301">
        <f t="shared" si="36"/>
        <v>13350</v>
      </c>
      <c r="U2317" s="303">
        <v>1801</v>
      </c>
    </row>
    <row r="2318" spans="1:21" x14ac:dyDescent="0.25">
      <c r="A2318" s="300">
        <v>830042031</v>
      </c>
      <c r="B2318" s="65" t="s">
        <v>2995</v>
      </c>
      <c r="C2318" s="65" t="s">
        <v>511</v>
      </c>
      <c r="D2318" s="65" t="s">
        <v>511</v>
      </c>
      <c r="E2318" s="65" t="s">
        <v>520</v>
      </c>
      <c r="F2318" s="65" t="s">
        <v>521</v>
      </c>
      <c r="G2318" s="65" t="s">
        <v>813</v>
      </c>
      <c r="H2318" s="296">
        <v>2317</v>
      </c>
      <c r="I2318" s="301">
        <v>9537118</v>
      </c>
      <c r="J2318" s="302">
        <v>2072</v>
      </c>
      <c r="K2318" s="301">
        <v>4098722</v>
      </c>
      <c r="L2318" s="302">
        <v>2881</v>
      </c>
      <c r="M2318" s="301">
        <v>14860624</v>
      </c>
      <c r="N2318" s="302">
        <v>1272</v>
      </c>
      <c r="O2318" s="301">
        <v>9249017</v>
      </c>
      <c r="P2318" s="302">
        <v>1965</v>
      </c>
      <c r="Q2318" s="301">
        <v>1363206</v>
      </c>
      <c r="R2318" s="302">
        <v>2345</v>
      </c>
      <c r="S2318" s="301">
        <v>639761</v>
      </c>
      <c r="T2318" s="301">
        <f t="shared" si="36"/>
        <v>12852</v>
      </c>
      <c r="U2318" s="303">
        <v>1726</v>
      </c>
    </row>
    <row r="2319" spans="1:21" x14ac:dyDescent="0.25">
      <c r="A2319" s="300">
        <v>830130761</v>
      </c>
      <c r="B2319" s="65" t="s">
        <v>2996</v>
      </c>
      <c r="C2319" s="65" t="s">
        <v>511</v>
      </c>
      <c r="D2319" s="65" t="s">
        <v>511</v>
      </c>
      <c r="E2319" s="65" t="s">
        <v>520</v>
      </c>
      <c r="F2319" s="65" t="s">
        <v>521</v>
      </c>
      <c r="G2319" s="65" t="s">
        <v>564</v>
      </c>
      <c r="H2319" s="84">
        <v>2318</v>
      </c>
      <c r="I2319" s="301">
        <v>9536121</v>
      </c>
      <c r="J2319" s="302">
        <v>4716.5</v>
      </c>
      <c r="K2319" s="301">
        <v>1114103</v>
      </c>
      <c r="L2319" s="302">
        <v>2700</v>
      </c>
      <c r="M2319" s="301">
        <v>16046994</v>
      </c>
      <c r="N2319" s="302">
        <v>3534</v>
      </c>
      <c r="O2319" s="301">
        <v>2931993</v>
      </c>
      <c r="P2319" s="302">
        <v>2064</v>
      </c>
      <c r="Q2319" s="301">
        <v>1293052</v>
      </c>
      <c r="R2319" s="302">
        <v>3096</v>
      </c>
      <c r="S2319" s="301">
        <v>439042</v>
      </c>
      <c r="T2319" s="301">
        <f t="shared" si="36"/>
        <v>18428.5</v>
      </c>
      <c r="U2319" s="303">
        <v>2463</v>
      </c>
    </row>
    <row r="2320" spans="1:21" x14ac:dyDescent="0.25">
      <c r="A2320" s="300">
        <v>830138091</v>
      </c>
      <c r="B2320" s="65" t="s">
        <v>2997</v>
      </c>
      <c r="C2320" s="65" t="s">
        <v>511</v>
      </c>
      <c r="D2320" s="65" t="s">
        <v>511</v>
      </c>
      <c r="E2320" s="65" t="s">
        <v>520</v>
      </c>
      <c r="F2320" s="65" t="s">
        <v>521</v>
      </c>
      <c r="G2320" s="65" t="s">
        <v>564</v>
      </c>
      <c r="H2320" s="296">
        <v>2319</v>
      </c>
      <c r="I2320" s="301">
        <v>9528952</v>
      </c>
      <c r="J2320" s="302">
        <v>2504</v>
      </c>
      <c r="K2320" s="301">
        <v>3081911</v>
      </c>
      <c r="L2320" s="302">
        <v>884</v>
      </c>
      <c r="M2320" s="301">
        <v>54793064</v>
      </c>
      <c r="N2320" s="302">
        <v>3562</v>
      </c>
      <c r="O2320" s="301">
        <v>2904476</v>
      </c>
      <c r="P2320" s="302">
        <v>1969</v>
      </c>
      <c r="Q2320" s="301">
        <v>1361240</v>
      </c>
      <c r="R2320" s="302">
        <v>1768</v>
      </c>
      <c r="S2320" s="301">
        <v>949831</v>
      </c>
      <c r="T2320" s="301">
        <f t="shared" si="36"/>
        <v>13006</v>
      </c>
      <c r="U2320" s="303">
        <v>1749</v>
      </c>
    </row>
    <row r="2321" spans="1:21" x14ac:dyDescent="0.25">
      <c r="A2321" s="300">
        <v>811045326</v>
      </c>
      <c r="B2321" s="65" t="s">
        <v>2998</v>
      </c>
      <c r="C2321" s="65" t="s">
        <v>505</v>
      </c>
      <c r="D2321" s="65" t="s">
        <v>506</v>
      </c>
      <c r="E2321" s="65" t="s">
        <v>520</v>
      </c>
      <c r="F2321" s="65" t="s">
        <v>521</v>
      </c>
      <c r="G2321" s="65" t="s">
        <v>528</v>
      </c>
      <c r="H2321" s="84">
        <v>2320</v>
      </c>
      <c r="I2321" s="301">
        <v>9523617</v>
      </c>
      <c r="J2321" s="302">
        <v>4093</v>
      </c>
      <c r="K2321" s="301">
        <v>1462572</v>
      </c>
      <c r="L2321" s="302">
        <v>1616</v>
      </c>
      <c r="M2321" s="301">
        <v>28712371</v>
      </c>
      <c r="N2321" s="302">
        <v>986</v>
      </c>
      <c r="O2321" s="301">
        <v>11988446</v>
      </c>
      <c r="P2321" s="302">
        <v>2633</v>
      </c>
      <c r="Q2321" s="301">
        <v>933364</v>
      </c>
      <c r="R2321" s="302">
        <v>8213</v>
      </c>
      <c r="S2321" s="301">
        <v>80593</v>
      </c>
      <c r="T2321" s="301">
        <f t="shared" si="36"/>
        <v>19861</v>
      </c>
      <c r="U2321" s="303">
        <v>2651</v>
      </c>
    </row>
    <row r="2322" spans="1:21" x14ac:dyDescent="0.25">
      <c r="A2322" s="300">
        <v>805019723</v>
      </c>
      <c r="B2322" s="65" t="s">
        <v>2999</v>
      </c>
      <c r="C2322" s="65" t="s">
        <v>543</v>
      </c>
      <c r="D2322" s="65" t="s">
        <v>544</v>
      </c>
      <c r="E2322" s="65" t="s">
        <v>520</v>
      </c>
      <c r="F2322" s="65" t="s">
        <v>521</v>
      </c>
      <c r="G2322" s="65" t="s">
        <v>564</v>
      </c>
      <c r="H2322" s="296">
        <v>2321</v>
      </c>
      <c r="I2322" s="301">
        <v>9520789</v>
      </c>
      <c r="J2322" s="302">
        <v>1556</v>
      </c>
      <c r="K2322" s="301">
        <v>6149612</v>
      </c>
      <c r="L2322" s="302">
        <v>2347</v>
      </c>
      <c r="M2322" s="301">
        <v>18757965</v>
      </c>
      <c r="N2322" s="302">
        <v>1081</v>
      </c>
      <c r="O2322" s="301">
        <v>10825011</v>
      </c>
      <c r="P2322" s="302">
        <v>694</v>
      </c>
      <c r="Q2322" s="301">
        <v>4678265</v>
      </c>
      <c r="R2322" s="302">
        <v>943</v>
      </c>
      <c r="S2322" s="301">
        <v>2129373</v>
      </c>
      <c r="T2322" s="301">
        <f t="shared" si="36"/>
        <v>8942</v>
      </c>
      <c r="U2322" s="303">
        <v>1240</v>
      </c>
    </row>
    <row r="2323" spans="1:21" x14ac:dyDescent="0.25">
      <c r="A2323" s="300">
        <v>811039132</v>
      </c>
      <c r="B2323" s="65" t="s">
        <v>3000</v>
      </c>
      <c r="C2323" s="65" t="s">
        <v>505</v>
      </c>
      <c r="D2323" s="65" t="s">
        <v>506</v>
      </c>
      <c r="E2323" s="65" t="s">
        <v>710</v>
      </c>
      <c r="F2323" s="65" t="s">
        <v>521</v>
      </c>
      <c r="G2323" s="65" t="s">
        <v>670</v>
      </c>
      <c r="H2323" s="84">
        <v>2322</v>
      </c>
      <c r="I2323" s="301">
        <v>9510799</v>
      </c>
      <c r="J2323" s="302">
        <v>2884.5</v>
      </c>
      <c r="K2323" s="301">
        <v>2569869</v>
      </c>
      <c r="L2323" s="302">
        <v>3594</v>
      </c>
      <c r="M2323" s="301">
        <v>11386701</v>
      </c>
      <c r="N2323" s="302">
        <v>5983</v>
      </c>
      <c r="O2323" s="301">
        <v>1503982</v>
      </c>
      <c r="P2323" s="302">
        <v>3422</v>
      </c>
      <c r="Q2323" s="301">
        <v>650285</v>
      </c>
      <c r="R2323" s="302">
        <v>4033</v>
      </c>
      <c r="S2323" s="301">
        <v>294740</v>
      </c>
      <c r="T2323" s="301">
        <f t="shared" si="36"/>
        <v>22238.5</v>
      </c>
      <c r="U2323" s="303">
        <v>2998</v>
      </c>
    </row>
    <row r="2324" spans="1:21" x14ac:dyDescent="0.25">
      <c r="A2324" s="300">
        <v>890320141</v>
      </c>
      <c r="B2324" s="65" t="s">
        <v>3001</v>
      </c>
      <c r="C2324" s="65" t="s">
        <v>547</v>
      </c>
      <c r="D2324" s="65" t="s">
        <v>544</v>
      </c>
      <c r="E2324" s="65" t="s">
        <v>520</v>
      </c>
      <c r="F2324" s="65" t="s">
        <v>521</v>
      </c>
      <c r="G2324" s="65" t="s">
        <v>556</v>
      </c>
      <c r="H2324" s="296">
        <v>2323</v>
      </c>
      <c r="I2324" s="301">
        <v>9508825</v>
      </c>
      <c r="J2324" s="302">
        <v>2627.5</v>
      </c>
      <c r="K2324" s="301">
        <v>2916125</v>
      </c>
      <c r="L2324" s="302">
        <v>1669</v>
      </c>
      <c r="M2324" s="301">
        <v>27731285</v>
      </c>
      <c r="N2324" s="302">
        <v>3555</v>
      </c>
      <c r="O2324" s="301">
        <v>2912032</v>
      </c>
      <c r="P2324" s="302">
        <v>2947</v>
      </c>
      <c r="Q2324" s="301">
        <v>805316</v>
      </c>
      <c r="R2324" s="302">
        <v>2800</v>
      </c>
      <c r="S2324" s="301">
        <v>503790</v>
      </c>
      <c r="T2324" s="301">
        <f t="shared" si="36"/>
        <v>15921.5</v>
      </c>
      <c r="U2324" s="303">
        <v>2134</v>
      </c>
    </row>
    <row r="2325" spans="1:21" x14ac:dyDescent="0.25">
      <c r="A2325" s="300">
        <v>802004942</v>
      </c>
      <c r="B2325" s="65" t="s">
        <v>3002</v>
      </c>
      <c r="C2325" s="65" t="s">
        <v>585</v>
      </c>
      <c r="D2325" s="65" t="s">
        <v>586</v>
      </c>
      <c r="E2325" s="65" t="s">
        <v>710</v>
      </c>
      <c r="F2325" s="65" t="s">
        <v>521</v>
      </c>
      <c r="G2325" s="65" t="s">
        <v>675</v>
      </c>
      <c r="H2325" s="84">
        <v>2324</v>
      </c>
      <c r="I2325" s="301">
        <v>9505324</v>
      </c>
      <c r="J2325" s="302">
        <v>1535</v>
      </c>
      <c r="K2325" s="301">
        <v>6299223</v>
      </c>
      <c r="L2325" s="302">
        <v>3906</v>
      </c>
      <c r="M2325" s="301">
        <v>10314777</v>
      </c>
      <c r="N2325" s="302">
        <v>5178</v>
      </c>
      <c r="O2325" s="301">
        <v>1819987</v>
      </c>
      <c r="P2325" s="302">
        <v>2784</v>
      </c>
      <c r="Q2325" s="301">
        <v>868547</v>
      </c>
      <c r="R2325" s="302">
        <v>3261</v>
      </c>
      <c r="S2325" s="301">
        <v>405682</v>
      </c>
      <c r="T2325" s="301">
        <f t="shared" si="36"/>
        <v>18988</v>
      </c>
      <c r="U2325" s="303">
        <v>2538</v>
      </c>
    </row>
    <row r="2326" spans="1:21" x14ac:dyDescent="0.25">
      <c r="A2326" s="300">
        <v>890912872</v>
      </c>
      <c r="B2326" s="65" t="s">
        <v>3003</v>
      </c>
      <c r="C2326" s="65" t="s">
        <v>505</v>
      </c>
      <c r="D2326" s="65" t="s">
        <v>506</v>
      </c>
      <c r="E2326" s="65" t="s">
        <v>520</v>
      </c>
      <c r="F2326" s="65" t="s">
        <v>521</v>
      </c>
      <c r="G2326" s="65" t="s">
        <v>564</v>
      </c>
      <c r="H2326" s="296">
        <v>2325</v>
      </c>
      <c r="I2326" s="301">
        <v>9505295</v>
      </c>
      <c r="J2326" s="302">
        <v>1536</v>
      </c>
      <c r="K2326" s="301">
        <v>6298460</v>
      </c>
      <c r="L2326" s="302">
        <v>2600</v>
      </c>
      <c r="M2326" s="301">
        <v>16832130</v>
      </c>
      <c r="N2326" s="302">
        <v>2441</v>
      </c>
      <c r="O2326" s="301">
        <v>4601535</v>
      </c>
      <c r="P2326" s="302">
        <v>2515</v>
      </c>
      <c r="Q2326" s="301">
        <v>993828</v>
      </c>
      <c r="R2326" s="302">
        <v>2847</v>
      </c>
      <c r="S2326" s="301">
        <v>492290</v>
      </c>
      <c r="T2326" s="301">
        <f t="shared" si="36"/>
        <v>14264</v>
      </c>
      <c r="U2326" s="303">
        <v>1921</v>
      </c>
    </row>
    <row r="2327" spans="1:21" x14ac:dyDescent="0.25">
      <c r="A2327" s="300">
        <v>860006327</v>
      </c>
      <c r="B2327" s="65" t="s">
        <v>3004</v>
      </c>
      <c r="C2327" s="65" t="s">
        <v>511</v>
      </c>
      <c r="D2327" s="65" t="s">
        <v>511</v>
      </c>
      <c r="E2327" s="65" t="s">
        <v>710</v>
      </c>
      <c r="F2327" s="65" t="s">
        <v>521</v>
      </c>
      <c r="G2327" s="65" t="s">
        <v>605</v>
      </c>
      <c r="H2327" s="84">
        <v>2326</v>
      </c>
      <c r="I2327" s="301">
        <v>9494898</v>
      </c>
      <c r="J2327" s="302">
        <v>1240</v>
      </c>
      <c r="K2327" s="301">
        <v>8350709</v>
      </c>
      <c r="L2327" s="302">
        <v>4299</v>
      </c>
      <c r="M2327" s="301">
        <v>9131121</v>
      </c>
      <c r="N2327" s="302">
        <v>2966</v>
      </c>
      <c r="O2327" s="301">
        <v>3618337</v>
      </c>
      <c r="P2327" s="302">
        <v>3096</v>
      </c>
      <c r="Q2327" s="301">
        <v>747553</v>
      </c>
      <c r="R2327" s="302">
        <v>3733</v>
      </c>
      <c r="S2327" s="301">
        <v>330369</v>
      </c>
      <c r="T2327" s="301">
        <f t="shared" si="36"/>
        <v>17660</v>
      </c>
      <c r="U2327" s="303">
        <v>2364</v>
      </c>
    </row>
    <row r="2328" spans="1:21" x14ac:dyDescent="0.25">
      <c r="A2328" s="300">
        <v>800165694</v>
      </c>
      <c r="B2328" s="65" t="s">
        <v>3005</v>
      </c>
      <c r="C2328" s="65" t="s">
        <v>585</v>
      </c>
      <c r="D2328" s="65" t="s">
        <v>586</v>
      </c>
      <c r="E2328" s="65" t="s">
        <v>520</v>
      </c>
      <c r="F2328" s="65" t="s">
        <v>521</v>
      </c>
      <c r="G2328" s="65" t="s">
        <v>556</v>
      </c>
      <c r="H2328" s="296">
        <v>2327</v>
      </c>
      <c r="I2328" s="301">
        <v>9479999</v>
      </c>
      <c r="J2328" s="302">
        <v>2325</v>
      </c>
      <c r="K2328" s="301">
        <v>3456029</v>
      </c>
      <c r="L2328" s="302">
        <v>973</v>
      </c>
      <c r="M2328" s="301">
        <v>49023588</v>
      </c>
      <c r="N2328" s="302">
        <v>2346</v>
      </c>
      <c r="O2328" s="301">
        <v>4788022</v>
      </c>
      <c r="P2328" s="302">
        <v>2819</v>
      </c>
      <c r="Q2328" s="301">
        <v>853852</v>
      </c>
      <c r="R2328" s="302">
        <v>1906</v>
      </c>
      <c r="S2328" s="301">
        <v>860938</v>
      </c>
      <c r="T2328" s="301">
        <f t="shared" si="36"/>
        <v>12696</v>
      </c>
      <c r="U2328" s="303">
        <v>1705</v>
      </c>
    </row>
    <row r="2329" spans="1:21" x14ac:dyDescent="0.25">
      <c r="A2329" s="300">
        <v>860050956</v>
      </c>
      <c r="B2329" s="65" t="s">
        <v>3006</v>
      </c>
      <c r="C2329" s="65" t="s">
        <v>511</v>
      </c>
      <c r="D2329" s="65" t="s">
        <v>511</v>
      </c>
      <c r="E2329" s="65" t="s">
        <v>520</v>
      </c>
      <c r="F2329" s="65" t="s">
        <v>521</v>
      </c>
      <c r="G2329" s="65" t="s">
        <v>564</v>
      </c>
      <c r="H2329" s="84">
        <v>2328</v>
      </c>
      <c r="I2329" s="301">
        <v>9479062</v>
      </c>
      <c r="J2329" s="302">
        <v>1954</v>
      </c>
      <c r="K2329" s="301">
        <v>4491142</v>
      </c>
      <c r="L2329" s="302">
        <v>1760</v>
      </c>
      <c r="M2329" s="301">
        <v>26014202</v>
      </c>
      <c r="N2329" s="302">
        <v>2307</v>
      </c>
      <c r="O2329" s="301">
        <v>4888289</v>
      </c>
      <c r="P2329" s="302">
        <v>2569</v>
      </c>
      <c r="Q2329" s="301">
        <v>962174</v>
      </c>
      <c r="R2329" s="302">
        <v>1981</v>
      </c>
      <c r="S2329" s="301">
        <v>818431</v>
      </c>
      <c r="T2329" s="301">
        <f t="shared" si="36"/>
        <v>12899</v>
      </c>
      <c r="U2329" s="303">
        <v>1740</v>
      </c>
    </row>
    <row r="2330" spans="1:21" x14ac:dyDescent="0.25">
      <c r="A2330" s="300">
        <v>890206051</v>
      </c>
      <c r="B2330" s="65" t="s">
        <v>3007</v>
      </c>
      <c r="C2330" s="65" t="s">
        <v>732</v>
      </c>
      <c r="D2330" s="65" t="s">
        <v>733</v>
      </c>
      <c r="E2330" s="65" t="s">
        <v>520</v>
      </c>
      <c r="F2330" s="65" t="s">
        <v>521</v>
      </c>
      <c r="G2330" s="65" t="s">
        <v>624</v>
      </c>
      <c r="H2330" s="296">
        <v>2329</v>
      </c>
      <c r="I2330" s="301">
        <v>9477764</v>
      </c>
      <c r="J2330" s="302">
        <v>2983.5</v>
      </c>
      <c r="K2330" s="301">
        <v>2446352</v>
      </c>
      <c r="L2330" s="302">
        <v>998</v>
      </c>
      <c r="M2330" s="301">
        <v>47625756</v>
      </c>
      <c r="N2330" s="302">
        <v>3023</v>
      </c>
      <c r="O2330" s="301">
        <v>3529603</v>
      </c>
      <c r="P2330" s="302">
        <v>3024</v>
      </c>
      <c r="Q2330" s="301">
        <v>774598</v>
      </c>
      <c r="R2330" s="302">
        <v>4689</v>
      </c>
      <c r="S2330" s="301">
        <v>231864</v>
      </c>
      <c r="T2330" s="301">
        <f t="shared" si="36"/>
        <v>17046.5</v>
      </c>
      <c r="U2330" s="303">
        <v>2283</v>
      </c>
    </row>
    <row r="2331" spans="1:21" x14ac:dyDescent="0.25">
      <c r="A2331" s="300">
        <v>860041265</v>
      </c>
      <c r="B2331" s="65" t="s">
        <v>3008</v>
      </c>
      <c r="C2331" s="65" t="s">
        <v>511</v>
      </c>
      <c r="D2331" s="65" t="s">
        <v>511</v>
      </c>
      <c r="E2331" s="65" t="s">
        <v>710</v>
      </c>
      <c r="F2331" s="65" t="s">
        <v>736</v>
      </c>
      <c r="G2331" s="65" t="s">
        <v>610</v>
      </c>
      <c r="H2331" s="84">
        <v>2330</v>
      </c>
      <c r="I2331" s="301">
        <v>9460730</v>
      </c>
      <c r="J2331" s="302">
        <v>3409.5</v>
      </c>
      <c r="K2331" s="301">
        <v>1990641</v>
      </c>
      <c r="L2331" s="302">
        <v>3907</v>
      </c>
      <c r="M2331" s="301">
        <v>10300087</v>
      </c>
      <c r="N2331" s="302">
        <v>2343</v>
      </c>
      <c r="O2331" s="301">
        <v>4792548</v>
      </c>
      <c r="P2331" s="302">
        <v>3488</v>
      </c>
      <c r="Q2331" s="301">
        <v>630370</v>
      </c>
      <c r="R2331" s="302">
        <v>3105</v>
      </c>
      <c r="S2331" s="301">
        <v>437942</v>
      </c>
      <c r="T2331" s="301">
        <f t="shared" si="36"/>
        <v>18582.5</v>
      </c>
      <c r="U2331" s="303">
        <v>2489</v>
      </c>
    </row>
    <row r="2332" spans="1:21" x14ac:dyDescent="0.25">
      <c r="A2332" s="300">
        <v>802006258</v>
      </c>
      <c r="B2332" s="65" t="s">
        <v>3009</v>
      </c>
      <c r="C2332" s="65" t="s">
        <v>585</v>
      </c>
      <c r="D2332" s="65" t="s">
        <v>586</v>
      </c>
      <c r="E2332" s="65" t="s">
        <v>710</v>
      </c>
      <c r="F2332" s="65" t="s">
        <v>521</v>
      </c>
      <c r="G2332" s="65" t="s">
        <v>668</v>
      </c>
      <c r="H2332" s="296">
        <v>2331</v>
      </c>
      <c r="I2332" s="301">
        <v>9458213</v>
      </c>
      <c r="J2332" s="302">
        <v>1430</v>
      </c>
      <c r="K2332" s="301">
        <v>6916621</v>
      </c>
      <c r="L2332" s="302">
        <v>4854</v>
      </c>
      <c r="M2332" s="301">
        <v>7815766</v>
      </c>
      <c r="N2332" s="302">
        <v>4495</v>
      </c>
      <c r="O2332" s="301">
        <v>2188468</v>
      </c>
      <c r="P2332" s="302">
        <v>3496</v>
      </c>
      <c r="Q2332" s="301">
        <v>628062</v>
      </c>
      <c r="R2332" s="302">
        <v>5040</v>
      </c>
      <c r="S2332" s="301">
        <v>208770</v>
      </c>
      <c r="T2332" s="301">
        <f t="shared" si="36"/>
        <v>21646</v>
      </c>
      <c r="U2332" s="303">
        <v>2903</v>
      </c>
    </row>
    <row r="2333" spans="1:21" x14ac:dyDescent="0.25">
      <c r="A2333" s="300">
        <v>830000213</v>
      </c>
      <c r="B2333" s="65" t="s">
        <v>3010</v>
      </c>
      <c r="C2333" s="65" t="s">
        <v>511</v>
      </c>
      <c r="D2333" s="65" t="s">
        <v>511</v>
      </c>
      <c r="E2333" s="65" t="s">
        <v>520</v>
      </c>
      <c r="F2333" s="65" t="s">
        <v>521</v>
      </c>
      <c r="G2333" s="65" t="s">
        <v>514</v>
      </c>
      <c r="H2333" s="84">
        <v>2332</v>
      </c>
      <c r="I2333" s="301">
        <v>9454073</v>
      </c>
      <c r="J2333" s="302">
        <v>2301.5</v>
      </c>
      <c r="K2333" s="301">
        <v>3509828</v>
      </c>
      <c r="L2333" s="302">
        <v>2495</v>
      </c>
      <c r="M2333" s="301">
        <v>17647377</v>
      </c>
      <c r="N2333" s="302">
        <v>4258</v>
      </c>
      <c r="O2333" s="301">
        <v>2338759</v>
      </c>
      <c r="P2333" s="302">
        <v>2315</v>
      </c>
      <c r="Q2333" s="301">
        <v>1101712</v>
      </c>
      <c r="R2333" s="302">
        <v>2481</v>
      </c>
      <c r="S2333" s="301">
        <v>599031</v>
      </c>
      <c r="T2333" s="301">
        <f t="shared" si="36"/>
        <v>16182.5</v>
      </c>
      <c r="U2333" s="303">
        <v>2171</v>
      </c>
    </row>
    <row r="2334" spans="1:21" x14ac:dyDescent="0.25">
      <c r="A2334" s="300">
        <v>890302906</v>
      </c>
      <c r="B2334" s="65" t="s">
        <v>3011</v>
      </c>
      <c r="C2334" s="65" t="s">
        <v>547</v>
      </c>
      <c r="D2334" s="65" t="s">
        <v>544</v>
      </c>
      <c r="E2334" s="65" t="s">
        <v>520</v>
      </c>
      <c r="F2334" s="65" t="s">
        <v>521</v>
      </c>
      <c r="G2334" s="65" t="s">
        <v>675</v>
      </c>
      <c r="H2334" s="296">
        <v>2333</v>
      </c>
      <c r="I2334" s="301">
        <v>9437805</v>
      </c>
      <c r="J2334" s="302">
        <v>2324</v>
      </c>
      <c r="K2334" s="301">
        <v>3459459</v>
      </c>
      <c r="L2334" s="302">
        <v>2528</v>
      </c>
      <c r="M2334" s="301">
        <v>17354322</v>
      </c>
      <c r="N2334" s="302">
        <v>2101</v>
      </c>
      <c r="O2334" s="301">
        <v>5463898</v>
      </c>
      <c r="P2334" s="302">
        <v>1397</v>
      </c>
      <c r="Q2334" s="301">
        <v>2030189</v>
      </c>
      <c r="R2334" s="302">
        <v>1393</v>
      </c>
      <c r="S2334" s="301">
        <v>1303727</v>
      </c>
      <c r="T2334" s="301">
        <f t="shared" si="36"/>
        <v>12076</v>
      </c>
      <c r="U2334" s="303">
        <v>1630</v>
      </c>
    </row>
    <row r="2335" spans="1:21" x14ac:dyDescent="0.25">
      <c r="A2335" s="300">
        <v>890912962</v>
      </c>
      <c r="B2335" s="65" t="s">
        <v>3012</v>
      </c>
      <c r="C2335" s="65" t="s">
        <v>570</v>
      </c>
      <c r="D2335" s="65" t="s">
        <v>506</v>
      </c>
      <c r="E2335" s="65" t="s">
        <v>520</v>
      </c>
      <c r="F2335" s="65" t="s">
        <v>521</v>
      </c>
      <c r="G2335" s="65" t="s">
        <v>528</v>
      </c>
      <c r="H2335" s="84">
        <v>2334</v>
      </c>
      <c r="I2335" s="301">
        <v>9423153</v>
      </c>
      <c r="J2335" s="302">
        <v>1974</v>
      </c>
      <c r="K2335" s="301">
        <v>4428540</v>
      </c>
      <c r="L2335" s="302">
        <v>2760</v>
      </c>
      <c r="M2335" s="301">
        <v>15597456</v>
      </c>
      <c r="N2335" s="302">
        <v>3242</v>
      </c>
      <c r="O2335" s="301">
        <v>3239531</v>
      </c>
      <c r="P2335" s="302">
        <v>3160</v>
      </c>
      <c r="Q2335" s="301">
        <v>721436</v>
      </c>
      <c r="R2335" s="302">
        <v>3300</v>
      </c>
      <c r="S2335" s="301">
        <v>399080</v>
      </c>
      <c r="T2335" s="301">
        <f t="shared" si="36"/>
        <v>16770</v>
      </c>
      <c r="U2335" s="303">
        <v>2254</v>
      </c>
    </row>
    <row r="2336" spans="1:21" x14ac:dyDescent="0.25">
      <c r="A2336" s="300">
        <v>860063869</v>
      </c>
      <c r="B2336" s="65" t="s">
        <v>3013</v>
      </c>
      <c r="C2336" s="65" t="s">
        <v>511</v>
      </c>
      <c r="D2336" s="65" t="s">
        <v>511</v>
      </c>
      <c r="E2336" s="65" t="s">
        <v>520</v>
      </c>
      <c r="F2336" s="65" t="s">
        <v>521</v>
      </c>
      <c r="G2336" s="65" t="s">
        <v>603</v>
      </c>
      <c r="H2336" s="296">
        <v>2335</v>
      </c>
      <c r="I2336" s="301">
        <v>9402195</v>
      </c>
      <c r="J2336" s="302">
        <v>1943.5</v>
      </c>
      <c r="K2336" s="301">
        <v>4515337</v>
      </c>
      <c r="L2336" s="302">
        <v>1701</v>
      </c>
      <c r="M2336" s="301">
        <v>27106273</v>
      </c>
      <c r="N2336" s="302">
        <v>1750</v>
      </c>
      <c r="O2336" s="301">
        <v>6764032</v>
      </c>
      <c r="P2336" s="302">
        <v>1010</v>
      </c>
      <c r="Q2336" s="301">
        <v>2980164</v>
      </c>
      <c r="R2336" s="302">
        <v>1145</v>
      </c>
      <c r="S2336" s="301">
        <v>1643634</v>
      </c>
      <c r="T2336" s="301">
        <f t="shared" si="36"/>
        <v>9884.5</v>
      </c>
      <c r="U2336" s="303">
        <v>1352</v>
      </c>
    </row>
    <row r="2337" spans="1:21" x14ac:dyDescent="0.25">
      <c r="A2337" s="300">
        <v>890003793</v>
      </c>
      <c r="B2337" s="65" t="s">
        <v>3014</v>
      </c>
      <c r="C2337" s="65" t="s">
        <v>2659</v>
      </c>
      <c r="D2337" s="65" t="s">
        <v>1221</v>
      </c>
      <c r="E2337" s="65" t="s">
        <v>520</v>
      </c>
      <c r="F2337" s="65" t="s">
        <v>521</v>
      </c>
      <c r="G2337" s="65" t="s">
        <v>556</v>
      </c>
      <c r="H2337" s="84">
        <v>2336</v>
      </c>
      <c r="I2337" s="301">
        <v>9393584</v>
      </c>
      <c r="J2337" s="302">
        <v>1571.5</v>
      </c>
      <c r="K2337" s="301">
        <v>6083567</v>
      </c>
      <c r="L2337" s="302">
        <v>1490</v>
      </c>
      <c r="M2337" s="301">
        <v>31579974</v>
      </c>
      <c r="N2337" s="302">
        <v>2604</v>
      </c>
      <c r="O2337" s="301">
        <v>4249670</v>
      </c>
      <c r="P2337" s="302">
        <v>11658</v>
      </c>
      <c r="Q2337" s="301">
        <v>56602</v>
      </c>
      <c r="R2337" s="302">
        <v>2459</v>
      </c>
      <c r="S2337" s="301">
        <v>605056</v>
      </c>
      <c r="T2337" s="301">
        <f t="shared" si="36"/>
        <v>22118.5</v>
      </c>
      <c r="U2337" s="303">
        <v>2984</v>
      </c>
    </row>
    <row r="2338" spans="1:21" x14ac:dyDescent="0.25">
      <c r="A2338" s="300">
        <v>800185379</v>
      </c>
      <c r="B2338" s="65" t="s">
        <v>3015</v>
      </c>
      <c r="C2338" s="65" t="s">
        <v>505</v>
      </c>
      <c r="D2338" s="65" t="s">
        <v>506</v>
      </c>
      <c r="E2338" s="65" t="s">
        <v>520</v>
      </c>
      <c r="F2338" s="65" t="s">
        <v>521</v>
      </c>
      <c r="G2338" s="65" t="s">
        <v>1127</v>
      </c>
      <c r="H2338" s="296">
        <v>2337</v>
      </c>
      <c r="I2338" s="301">
        <v>9386553</v>
      </c>
      <c r="J2338" s="302">
        <v>4057</v>
      </c>
      <c r="K2338" s="301">
        <v>1484197</v>
      </c>
      <c r="L2338" s="302">
        <v>1916</v>
      </c>
      <c r="M2338" s="301">
        <v>23827756</v>
      </c>
      <c r="N2338" s="302">
        <v>2294</v>
      </c>
      <c r="O2338" s="301">
        <v>4908171</v>
      </c>
      <c r="P2338" s="302">
        <v>3052</v>
      </c>
      <c r="Q2338" s="301">
        <v>764700</v>
      </c>
      <c r="R2338" s="302">
        <v>4505</v>
      </c>
      <c r="S2338" s="301">
        <v>247824</v>
      </c>
      <c r="T2338" s="301">
        <f t="shared" si="36"/>
        <v>18161</v>
      </c>
      <c r="U2338" s="303">
        <v>2437</v>
      </c>
    </row>
    <row r="2339" spans="1:21" x14ac:dyDescent="0.25">
      <c r="A2339" s="300">
        <v>890910452</v>
      </c>
      <c r="B2339" s="65" t="s">
        <v>3016</v>
      </c>
      <c r="C2339" s="65" t="s">
        <v>505</v>
      </c>
      <c r="D2339" s="65" t="s">
        <v>506</v>
      </c>
      <c r="E2339" s="65" t="s">
        <v>710</v>
      </c>
      <c r="F2339" s="65" t="s">
        <v>521</v>
      </c>
      <c r="G2339" s="65" t="s">
        <v>564</v>
      </c>
      <c r="H2339" s="84">
        <v>2338</v>
      </c>
      <c r="I2339" s="301">
        <v>9355931</v>
      </c>
      <c r="J2339" s="302">
        <v>1728.5</v>
      </c>
      <c r="K2339" s="301">
        <v>5337587</v>
      </c>
      <c r="L2339" s="302">
        <v>3715</v>
      </c>
      <c r="M2339" s="301">
        <v>10914733</v>
      </c>
      <c r="N2339" s="302">
        <v>5176</v>
      </c>
      <c r="O2339" s="301">
        <v>1820919</v>
      </c>
      <c r="P2339" s="302">
        <v>4889</v>
      </c>
      <c r="Q2339" s="301">
        <v>390529</v>
      </c>
      <c r="R2339" s="302">
        <v>3285</v>
      </c>
      <c r="S2339" s="301">
        <v>401667</v>
      </c>
      <c r="T2339" s="301">
        <f t="shared" si="36"/>
        <v>21131.5</v>
      </c>
      <c r="U2339" s="303">
        <v>2835</v>
      </c>
    </row>
    <row r="2340" spans="1:21" x14ac:dyDescent="0.25">
      <c r="A2340" s="300">
        <v>830050631</v>
      </c>
      <c r="B2340" s="65" t="s">
        <v>3017</v>
      </c>
      <c r="C2340" s="65" t="s">
        <v>511</v>
      </c>
      <c r="D2340" s="65" t="s">
        <v>511</v>
      </c>
      <c r="E2340" s="65" t="s">
        <v>520</v>
      </c>
      <c r="F2340" s="65" t="s">
        <v>521</v>
      </c>
      <c r="G2340" s="65" t="s">
        <v>564</v>
      </c>
      <c r="H2340" s="296">
        <v>2339</v>
      </c>
      <c r="I2340" s="301">
        <v>9338461</v>
      </c>
      <c r="J2340" s="302">
        <v>1267.5</v>
      </c>
      <c r="K2340" s="301">
        <v>8090507</v>
      </c>
      <c r="L2340" s="302">
        <v>3756</v>
      </c>
      <c r="M2340" s="301">
        <v>10781851</v>
      </c>
      <c r="N2340" s="302">
        <v>2045</v>
      </c>
      <c r="O2340" s="301">
        <v>5651797</v>
      </c>
      <c r="P2340" s="302">
        <v>992</v>
      </c>
      <c r="Q2340" s="301">
        <v>3024059</v>
      </c>
      <c r="R2340" s="302">
        <v>1268</v>
      </c>
      <c r="S2340" s="301">
        <v>1478596</v>
      </c>
      <c r="T2340" s="301">
        <f t="shared" si="36"/>
        <v>11667.5</v>
      </c>
      <c r="U2340" s="303">
        <v>1588</v>
      </c>
    </row>
    <row r="2341" spans="1:21" x14ac:dyDescent="0.25">
      <c r="A2341" s="300">
        <v>860030828</v>
      </c>
      <c r="B2341" s="65" t="s">
        <v>3018</v>
      </c>
      <c r="C2341" s="65" t="s">
        <v>511</v>
      </c>
      <c r="D2341" s="65" t="s">
        <v>511</v>
      </c>
      <c r="E2341" s="65" t="s">
        <v>710</v>
      </c>
      <c r="F2341" s="65" t="s">
        <v>521</v>
      </c>
      <c r="G2341" s="65" t="s">
        <v>528</v>
      </c>
      <c r="H2341" s="84">
        <v>2340</v>
      </c>
      <c r="I2341" s="301">
        <v>9335854</v>
      </c>
      <c r="J2341" s="302">
        <v>1517.5</v>
      </c>
      <c r="K2341" s="301">
        <v>6380174</v>
      </c>
      <c r="L2341" s="302">
        <v>4255</v>
      </c>
      <c r="M2341" s="301">
        <v>9236315</v>
      </c>
      <c r="N2341" s="302">
        <v>3199</v>
      </c>
      <c r="O2341" s="301">
        <v>3305985</v>
      </c>
      <c r="P2341" s="302">
        <v>3102</v>
      </c>
      <c r="Q2341" s="301">
        <v>745130</v>
      </c>
      <c r="R2341" s="302">
        <v>3028</v>
      </c>
      <c r="S2341" s="301">
        <v>453314</v>
      </c>
      <c r="T2341" s="301">
        <f t="shared" si="36"/>
        <v>17441.5</v>
      </c>
      <c r="U2341" s="303">
        <v>2344</v>
      </c>
    </row>
    <row r="2342" spans="1:21" x14ac:dyDescent="0.25">
      <c r="A2342" s="300">
        <v>800081664</v>
      </c>
      <c r="B2342" s="65" t="s">
        <v>3019</v>
      </c>
      <c r="C2342" s="65" t="s">
        <v>505</v>
      </c>
      <c r="D2342" s="65" t="s">
        <v>506</v>
      </c>
      <c r="E2342" s="65" t="s">
        <v>520</v>
      </c>
      <c r="F2342" s="65" t="s">
        <v>521</v>
      </c>
      <c r="G2342" s="65" t="s">
        <v>564</v>
      </c>
      <c r="H2342" s="296">
        <v>2341</v>
      </c>
      <c r="I2342" s="301">
        <v>9335389</v>
      </c>
      <c r="J2342" s="302">
        <v>2637.5</v>
      </c>
      <c r="K2342" s="301">
        <v>2904698</v>
      </c>
      <c r="L2342" s="302">
        <v>1073</v>
      </c>
      <c r="M2342" s="301">
        <v>44391454</v>
      </c>
      <c r="N2342" s="302">
        <v>670</v>
      </c>
      <c r="O2342" s="301">
        <v>18210817</v>
      </c>
      <c r="P2342" s="302">
        <v>4141</v>
      </c>
      <c r="Q2342" s="301">
        <v>497353</v>
      </c>
      <c r="R2342" s="302">
        <v>5227</v>
      </c>
      <c r="S2342" s="301">
        <v>196285</v>
      </c>
      <c r="T2342" s="301">
        <f t="shared" si="36"/>
        <v>16089.5</v>
      </c>
      <c r="U2342" s="303">
        <v>2162</v>
      </c>
    </row>
    <row r="2343" spans="1:21" x14ac:dyDescent="0.25">
      <c r="A2343" s="300">
        <v>890806225</v>
      </c>
      <c r="B2343" s="65" t="s">
        <v>3020</v>
      </c>
      <c r="C2343" s="65" t="s">
        <v>702</v>
      </c>
      <c r="D2343" s="65" t="s">
        <v>703</v>
      </c>
      <c r="E2343" s="65" t="s">
        <v>520</v>
      </c>
      <c r="F2343" s="65" t="s">
        <v>521</v>
      </c>
      <c r="G2343" s="65" t="s">
        <v>525</v>
      </c>
      <c r="H2343" s="84">
        <v>2342</v>
      </c>
      <c r="I2343" s="301">
        <v>9328898</v>
      </c>
      <c r="J2343" s="302">
        <v>1891.5</v>
      </c>
      <c r="K2343" s="301">
        <v>4697154</v>
      </c>
      <c r="L2343" s="302">
        <v>1915</v>
      </c>
      <c r="M2343" s="301">
        <v>23831393</v>
      </c>
      <c r="N2343" s="302">
        <v>3701</v>
      </c>
      <c r="O2343" s="301">
        <v>2782037</v>
      </c>
      <c r="P2343" s="302">
        <v>2542</v>
      </c>
      <c r="Q2343" s="301">
        <v>978040</v>
      </c>
      <c r="R2343" s="302">
        <v>4139</v>
      </c>
      <c r="S2343" s="301">
        <v>281698</v>
      </c>
      <c r="T2343" s="301">
        <f t="shared" si="36"/>
        <v>16530.5</v>
      </c>
      <c r="U2343" s="303">
        <v>2226</v>
      </c>
    </row>
    <row r="2344" spans="1:21" x14ac:dyDescent="0.25">
      <c r="A2344" s="300">
        <v>830118785</v>
      </c>
      <c r="B2344" s="65" t="s">
        <v>3021</v>
      </c>
      <c r="C2344" s="65" t="s">
        <v>511</v>
      </c>
      <c r="D2344" s="65" t="s">
        <v>511</v>
      </c>
      <c r="E2344" s="65" t="s">
        <v>710</v>
      </c>
      <c r="F2344" s="65" t="s">
        <v>521</v>
      </c>
      <c r="G2344" s="65" t="s">
        <v>564</v>
      </c>
      <c r="H2344" s="296">
        <v>2343</v>
      </c>
      <c r="I2344" s="301">
        <v>9327697</v>
      </c>
      <c r="J2344" s="302">
        <v>2187.5</v>
      </c>
      <c r="K2344" s="301">
        <v>3795057</v>
      </c>
      <c r="L2344" s="302">
        <v>1321</v>
      </c>
      <c r="M2344" s="301">
        <v>35757367</v>
      </c>
      <c r="N2344" s="302">
        <v>3681</v>
      </c>
      <c r="O2344" s="301">
        <v>2794167</v>
      </c>
      <c r="P2344" s="302">
        <v>3238</v>
      </c>
      <c r="Q2344" s="301">
        <v>701855</v>
      </c>
      <c r="R2344" s="302">
        <v>4280</v>
      </c>
      <c r="S2344" s="301">
        <v>267988</v>
      </c>
      <c r="T2344" s="301">
        <f t="shared" si="36"/>
        <v>17050.5</v>
      </c>
      <c r="U2344" s="303">
        <v>2289</v>
      </c>
    </row>
    <row r="2345" spans="1:21" x14ac:dyDescent="0.25">
      <c r="A2345" s="300">
        <v>800207263</v>
      </c>
      <c r="B2345" s="65" t="s">
        <v>3022</v>
      </c>
      <c r="C2345" s="65" t="s">
        <v>511</v>
      </c>
      <c r="D2345" s="65" t="s">
        <v>511</v>
      </c>
      <c r="E2345" s="65" t="s">
        <v>710</v>
      </c>
      <c r="F2345" s="65" t="s">
        <v>521</v>
      </c>
      <c r="G2345" s="65" t="s">
        <v>564</v>
      </c>
      <c r="H2345" s="84">
        <v>2344</v>
      </c>
      <c r="I2345" s="301">
        <v>9312289</v>
      </c>
      <c r="J2345" s="302">
        <v>1248</v>
      </c>
      <c r="K2345" s="301">
        <v>8275336</v>
      </c>
      <c r="L2345" s="302">
        <v>4792</v>
      </c>
      <c r="M2345" s="301">
        <v>7972766</v>
      </c>
      <c r="N2345" s="302">
        <v>3953</v>
      </c>
      <c r="O2345" s="301">
        <v>2571455</v>
      </c>
      <c r="P2345" s="302">
        <v>2667</v>
      </c>
      <c r="Q2345" s="301">
        <v>913903</v>
      </c>
      <c r="R2345" s="302">
        <v>2606</v>
      </c>
      <c r="S2345" s="301">
        <v>555874</v>
      </c>
      <c r="T2345" s="301">
        <f t="shared" si="36"/>
        <v>17610</v>
      </c>
      <c r="U2345" s="303">
        <v>2362</v>
      </c>
    </row>
    <row r="2346" spans="1:21" x14ac:dyDescent="0.25">
      <c r="A2346" s="300">
        <v>817001672</v>
      </c>
      <c r="B2346" s="65" t="s">
        <v>3023</v>
      </c>
      <c r="C2346" s="65" t="s">
        <v>713</v>
      </c>
      <c r="D2346" s="65" t="s">
        <v>714</v>
      </c>
      <c r="E2346" s="65" t="s">
        <v>710</v>
      </c>
      <c r="F2346" s="65" t="s">
        <v>521</v>
      </c>
      <c r="G2346" s="65" t="s">
        <v>605</v>
      </c>
      <c r="H2346" s="296">
        <v>2345</v>
      </c>
      <c r="I2346" s="301">
        <v>9287549</v>
      </c>
      <c r="J2346" s="302">
        <v>1257.5</v>
      </c>
      <c r="K2346" s="301">
        <v>8173794</v>
      </c>
      <c r="L2346" s="302">
        <v>3634</v>
      </c>
      <c r="M2346" s="301">
        <v>11231423</v>
      </c>
      <c r="N2346" s="302">
        <v>2807</v>
      </c>
      <c r="O2346" s="301">
        <v>3868019</v>
      </c>
      <c r="P2346" s="302">
        <v>963</v>
      </c>
      <c r="Q2346" s="301">
        <v>3153795</v>
      </c>
      <c r="R2346" s="302">
        <v>735</v>
      </c>
      <c r="S2346" s="301">
        <v>3076751</v>
      </c>
      <c r="T2346" s="301">
        <f t="shared" si="36"/>
        <v>11741.5</v>
      </c>
      <c r="U2346" s="303">
        <v>1597</v>
      </c>
    </row>
    <row r="2347" spans="1:21" x14ac:dyDescent="0.25">
      <c r="A2347" s="300">
        <v>830047743</v>
      </c>
      <c r="B2347" s="65" t="s">
        <v>3024</v>
      </c>
      <c r="C2347" s="65" t="s">
        <v>511</v>
      </c>
      <c r="D2347" s="65" t="s">
        <v>511</v>
      </c>
      <c r="E2347" s="65" t="s">
        <v>520</v>
      </c>
      <c r="F2347" s="65" t="s">
        <v>521</v>
      </c>
      <c r="G2347" s="65" t="s">
        <v>690</v>
      </c>
      <c r="H2347" s="84">
        <v>2346</v>
      </c>
      <c r="I2347" s="301">
        <v>9280844</v>
      </c>
      <c r="J2347" s="302">
        <v>1434.5</v>
      </c>
      <c r="K2347" s="301">
        <v>6896759</v>
      </c>
      <c r="L2347" s="302">
        <v>3844</v>
      </c>
      <c r="M2347" s="301">
        <v>10470279</v>
      </c>
      <c r="N2347" s="302">
        <v>3304</v>
      </c>
      <c r="O2347" s="301">
        <v>3159387</v>
      </c>
      <c r="P2347" s="302">
        <v>1097</v>
      </c>
      <c r="Q2347" s="301">
        <v>2713247</v>
      </c>
      <c r="R2347" s="302">
        <v>803</v>
      </c>
      <c r="S2347" s="301">
        <v>2640483</v>
      </c>
      <c r="T2347" s="301">
        <f t="shared" si="36"/>
        <v>12828.5</v>
      </c>
      <c r="U2347" s="303">
        <v>1736</v>
      </c>
    </row>
    <row r="2348" spans="1:21" x14ac:dyDescent="0.25">
      <c r="A2348" s="300">
        <v>890924684</v>
      </c>
      <c r="B2348" s="65" t="s">
        <v>3025</v>
      </c>
      <c r="C2348" s="65" t="s">
        <v>505</v>
      </c>
      <c r="D2348" s="65" t="s">
        <v>506</v>
      </c>
      <c r="E2348" s="65" t="s">
        <v>520</v>
      </c>
      <c r="F2348" s="65" t="s">
        <v>521</v>
      </c>
      <c r="G2348" s="65" t="s">
        <v>556</v>
      </c>
      <c r="H2348" s="296">
        <v>2347</v>
      </c>
      <c r="I2348" s="301">
        <v>9279259</v>
      </c>
      <c r="J2348" s="302">
        <v>1542.5</v>
      </c>
      <c r="K2348" s="301">
        <v>6263379</v>
      </c>
      <c r="L2348" s="302">
        <v>1696</v>
      </c>
      <c r="M2348" s="301">
        <v>27268034</v>
      </c>
      <c r="N2348" s="302">
        <v>2609</v>
      </c>
      <c r="O2348" s="301">
        <v>4243946</v>
      </c>
      <c r="P2348" s="302">
        <v>2601</v>
      </c>
      <c r="Q2348" s="301">
        <v>947139</v>
      </c>
      <c r="R2348" s="302">
        <v>2944</v>
      </c>
      <c r="S2348" s="301">
        <v>470057</v>
      </c>
      <c r="T2348" s="301">
        <f t="shared" si="36"/>
        <v>13739.5</v>
      </c>
      <c r="U2348" s="303">
        <v>1867</v>
      </c>
    </row>
    <row r="2349" spans="1:21" x14ac:dyDescent="0.25">
      <c r="A2349" s="300">
        <v>900076653</v>
      </c>
      <c r="B2349" s="65" t="s">
        <v>3026</v>
      </c>
      <c r="C2349" s="65" t="s">
        <v>511</v>
      </c>
      <c r="D2349" s="65" t="s">
        <v>511</v>
      </c>
      <c r="E2349" s="65" t="s">
        <v>710</v>
      </c>
      <c r="F2349" s="65" t="s">
        <v>521</v>
      </c>
      <c r="G2349" s="65" t="s">
        <v>648</v>
      </c>
      <c r="H2349" s="84">
        <v>2348</v>
      </c>
      <c r="I2349" s="301">
        <v>9274480</v>
      </c>
      <c r="J2349" s="302">
        <v>2859</v>
      </c>
      <c r="K2349" s="301">
        <v>2610623</v>
      </c>
      <c r="L2349" s="302">
        <v>4436</v>
      </c>
      <c r="M2349" s="301">
        <v>8818313</v>
      </c>
      <c r="N2349" s="302">
        <v>5617</v>
      </c>
      <c r="O2349" s="301">
        <v>1630717</v>
      </c>
      <c r="P2349" s="302">
        <v>2567</v>
      </c>
      <c r="Q2349" s="301">
        <v>962503</v>
      </c>
      <c r="R2349" s="302">
        <v>2716</v>
      </c>
      <c r="S2349" s="301">
        <v>524155</v>
      </c>
      <c r="T2349" s="301">
        <f t="shared" si="36"/>
        <v>20543</v>
      </c>
      <c r="U2349" s="303">
        <v>2747</v>
      </c>
    </row>
    <row r="2350" spans="1:21" x14ac:dyDescent="0.25">
      <c r="A2350" s="300">
        <v>890304758</v>
      </c>
      <c r="B2350" s="65" t="s">
        <v>3027</v>
      </c>
      <c r="C2350" s="65" t="s">
        <v>547</v>
      </c>
      <c r="D2350" s="65" t="s">
        <v>544</v>
      </c>
      <c r="E2350" s="65" t="s">
        <v>520</v>
      </c>
      <c r="F2350" s="65" t="s">
        <v>521</v>
      </c>
      <c r="G2350" s="65" t="s">
        <v>618</v>
      </c>
      <c r="H2350" s="296">
        <v>2349</v>
      </c>
      <c r="I2350" s="301">
        <v>9272616</v>
      </c>
      <c r="J2350" s="302">
        <v>1736</v>
      </c>
      <c r="K2350" s="301">
        <v>5313264</v>
      </c>
      <c r="L2350" s="302">
        <v>2368</v>
      </c>
      <c r="M2350" s="301">
        <v>18582965</v>
      </c>
      <c r="N2350" s="302">
        <v>2837</v>
      </c>
      <c r="O2350" s="301">
        <v>3811830</v>
      </c>
      <c r="P2350" s="302">
        <v>1184</v>
      </c>
      <c r="Q2350" s="301">
        <v>2453976</v>
      </c>
      <c r="R2350" s="302">
        <v>1150</v>
      </c>
      <c r="S2350" s="301">
        <v>1637824</v>
      </c>
      <c r="T2350" s="301">
        <f t="shared" si="36"/>
        <v>11624</v>
      </c>
      <c r="U2350" s="303">
        <v>1587</v>
      </c>
    </row>
    <row r="2351" spans="1:21" x14ac:dyDescent="0.25">
      <c r="A2351" s="300">
        <v>860451592</v>
      </c>
      <c r="B2351" s="65" t="s">
        <v>3028</v>
      </c>
      <c r="C2351" s="65" t="s">
        <v>511</v>
      </c>
      <c r="D2351" s="65" t="s">
        <v>511</v>
      </c>
      <c r="E2351" s="65" t="s">
        <v>710</v>
      </c>
      <c r="F2351" s="65" t="s">
        <v>521</v>
      </c>
      <c r="G2351" s="65" t="s">
        <v>648</v>
      </c>
      <c r="H2351" s="84">
        <v>2350</v>
      </c>
      <c r="I2351" s="301">
        <v>9261305</v>
      </c>
      <c r="J2351" s="302">
        <v>1193</v>
      </c>
      <c r="K2351" s="301">
        <v>8873165</v>
      </c>
      <c r="L2351" s="302">
        <v>5659</v>
      </c>
      <c r="M2351" s="301">
        <v>6262080</v>
      </c>
      <c r="N2351" s="302">
        <v>4262</v>
      </c>
      <c r="O2351" s="301">
        <v>2335141</v>
      </c>
      <c r="P2351" s="302">
        <v>2921</v>
      </c>
      <c r="Q2351" s="301">
        <v>814938</v>
      </c>
      <c r="R2351" s="302">
        <v>3382</v>
      </c>
      <c r="S2351" s="301">
        <v>381507</v>
      </c>
      <c r="T2351" s="301">
        <f t="shared" si="36"/>
        <v>19767</v>
      </c>
      <c r="U2351" s="303">
        <v>2646</v>
      </c>
    </row>
    <row r="2352" spans="1:21" x14ac:dyDescent="0.25">
      <c r="A2352" s="300">
        <v>890304891</v>
      </c>
      <c r="B2352" s="65" t="s">
        <v>3029</v>
      </c>
      <c r="C2352" s="65" t="s">
        <v>547</v>
      </c>
      <c r="D2352" s="65" t="s">
        <v>544</v>
      </c>
      <c r="E2352" s="65" t="s">
        <v>520</v>
      </c>
      <c r="F2352" s="65" t="s">
        <v>521</v>
      </c>
      <c r="G2352" s="65" t="s">
        <v>556</v>
      </c>
      <c r="H2352" s="296">
        <v>2351</v>
      </c>
      <c r="I2352" s="301">
        <v>9254706</v>
      </c>
      <c r="J2352" s="302">
        <v>3468</v>
      </c>
      <c r="K2352" s="301">
        <v>1936562</v>
      </c>
      <c r="L2352" s="302">
        <v>2450</v>
      </c>
      <c r="M2352" s="301">
        <v>17932059</v>
      </c>
      <c r="N2352" s="302">
        <v>4064</v>
      </c>
      <c r="O2352" s="301">
        <v>2472494</v>
      </c>
      <c r="P2352" s="302">
        <v>2854</v>
      </c>
      <c r="Q2352" s="301">
        <v>839163</v>
      </c>
      <c r="R2352" s="302">
        <v>2794</v>
      </c>
      <c r="S2352" s="301">
        <v>505405</v>
      </c>
      <c r="T2352" s="301">
        <f t="shared" si="36"/>
        <v>17981</v>
      </c>
      <c r="U2352" s="303">
        <v>2418</v>
      </c>
    </row>
    <row r="2353" spans="1:21" x14ac:dyDescent="0.25">
      <c r="A2353" s="300">
        <v>860041418</v>
      </c>
      <c r="B2353" s="65" t="s">
        <v>3030</v>
      </c>
      <c r="C2353" s="65" t="s">
        <v>511</v>
      </c>
      <c r="D2353" s="65" t="s">
        <v>511</v>
      </c>
      <c r="E2353" s="65" t="s">
        <v>520</v>
      </c>
      <c r="F2353" s="65" t="s">
        <v>521</v>
      </c>
      <c r="G2353" s="65" t="s">
        <v>564</v>
      </c>
      <c r="H2353" s="84">
        <v>2352</v>
      </c>
      <c r="I2353" s="301">
        <v>9250405</v>
      </c>
      <c r="J2353" s="302">
        <v>2397.5</v>
      </c>
      <c r="K2353" s="301">
        <v>3294403</v>
      </c>
      <c r="L2353" s="302">
        <v>2232</v>
      </c>
      <c r="M2353" s="301">
        <v>19805555</v>
      </c>
      <c r="N2353" s="302">
        <v>3558</v>
      </c>
      <c r="O2353" s="301">
        <v>2910032</v>
      </c>
      <c r="P2353" s="302">
        <v>2070</v>
      </c>
      <c r="Q2353" s="301">
        <v>1285630</v>
      </c>
      <c r="R2353" s="302">
        <v>2858</v>
      </c>
      <c r="S2353" s="301">
        <v>489023</v>
      </c>
      <c r="T2353" s="301">
        <f t="shared" si="36"/>
        <v>15467.5</v>
      </c>
      <c r="U2353" s="303">
        <v>2096</v>
      </c>
    </row>
    <row r="2354" spans="1:21" x14ac:dyDescent="0.25">
      <c r="A2354" s="300">
        <v>860035369</v>
      </c>
      <c r="B2354" s="65" t="s">
        <v>3031</v>
      </c>
      <c r="C2354" s="65" t="s">
        <v>505</v>
      </c>
      <c r="D2354" s="65" t="s">
        <v>506</v>
      </c>
      <c r="E2354" s="65" t="s">
        <v>520</v>
      </c>
      <c r="F2354" s="65" t="s">
        <v>521</v>
      </c>
      <c r="G2354" s="65" t="s">
        <v>1323</v>
      </c>
      <c r="H2354" s="296">
        <v>2353</v>
      </c>
      <c r="I2354" s="301">
        <v>9226347</v>
      </c>
      <c r="J2354" s="302">
        <v>3133</v>
      </c>
      <c r="K2354" s="301">
        <v>2284531</v>
      </c>
      <c r="L2354" s="302">
        <v>2429</v>
      </c>
      <c r="M2354" s="301">
        <v>18103678</v>
      </c>
      <c r="N2354" s="302">
        <v>1682</v>
      </c>
      <c r="O2354" s="301">
        <v>7051720</v>
      </c>
      <c r="P2354" s="302">
        <v>974</v>
      </c>
      <c r="Q2354" s="301">
        <v>3111597</v>
      </c>
      <c r="R2354" s="302">
        <v>2282</v>
      </c>
      <c r="S2354" s="301">
        <v>661126</v>
      </c>
      <c r="T2354" s="301">
        <f t="shared" si="36"/>
        <v>12853</v>
      </c>
      <c r="U2354" s="303">
        <v>1742</v>
      </c>
    </row>
    <row r="2355" spans="1:21" x14ac:dyDescent="0.25">
      <c r="A2355" s="300">
        <v>800163322</v>
      </c>
      <c r="B2355" s="65" t="s">
        <v>3032</v>
      </c>
      <c r="C2355" s="65" t="s">
        <v>511</v>
      </c>
      <c r="D2355" s="65" t="s">
        <v>511</v>
      </c>
      <c r="E2355" s="65" t="s">
        <v>710</v>
      </c>
      <c r="F2355" s="65" t="s">
        <v>521</v>
      </c>
      <c r="G2355" s="65" t="s">
        <v>564</v>
      </c>
      <c r="H2355" s="84">
        <v>2354</v>
      </c>
      <c r="I2355" s="301">
        <v>9226173</v>
      </c>
      <c r="J2355" s="302">
        <v>2254</v>
      </c>
      <c r="K2355" s="301">
        <v>3613284</v>
      </c>
      <c r="L2355" s="302">
        <v>4596</v>
      </c>
      <c r="M2355" s="301">
        <v>8424678</v>
      </c>
      <c r="N2355" s="302">
        <v>2927</v>
      </c>
      <c r="O2355" s="301">
        <v>3664962</v>
      </c>
      <c r="P2355" s="302">
        <v>1813</v>
      </c>
      <c r="Q2355" s="301">
        <v>1492212</v>
      </c>
      <c r="R2355" s="302">
        <v>1668</v>
      </c>
      <c r="S2355" s="301">
        <v>1024934</v>
      </c>
      <c r="T2355" s="301">
        <f t="shared" si="36"/>
        <v>15612</v>
      </c>
      <c r="U2355" s="303">
        <v>2107</v>
      </c>
    </row>
    <row r="2356" spans="1:21" x14ac:dyDescent="0.25">
      <c r="A2356" s="300">
        <v>860044991</v>
      </c>
      <c r="B2356" s="65" t="s">
        <v>3033</v>
      </c>
      <c r="C2356" s="65" t="s">
        <v>511</v>
      </c>
      <c r="D2356" s="65" t="s">
        <v>511</v>
      </c>
      <c r="E2356" s="65" t="s">
        <v>520</v>
      </c>
      <c r="F2356" s="65" t="s">
        <v>521</v>
      </c>
      <c r="G2356" s="65" t="s">
        <v>564</v>
      </c>
      <c r="H2356" s="296">
        <v>2355</v>
      </c>
      <c r="I2356" s="301">
        <v>9216193</v>
      </c>
      <c r="J2356" s="302">
        <v>2636.5</v>
      </c>
      <c r="K2356" s="301">
        <v>2906239</v>
      </c>
      <c r="L2356" s="302">
        <v>2748</v>
      </c>
      <c r="M2356" s="301">
        <v>15690197</v>
      </c>
      <c r="N2356" s="302">
        <v>2703</v>
      </c>
      <c r="O2356" s="301">
        <v>4065319</v>
      </c>
      <c r="P2356" s="302">
        <v>3309</v>
      </c>
      <c r="Q2356" s="301">
        <v>680515</v>
      </c>
      <c r="R2356" s="302">
        <v>5010</v>
      </c>
      <c r="S2356" s="301">
        <v>210232</v>
      </c>
      <c r="T2356" s="301">
        <f t="shared" si="36"/>
        <v>18761.5</v>
      </c>
      <c r="U2356" s="303">
        <v>2517</v>
      </c>
    </row>
    <row r="2357" spans="1:21" x14ac:dyDescent="0.25">
      <c r="A2357" s="300">
        <v>805021148</v>
      </c>
      <c r="B2357" s="65" t="s">
        <v>3034</v>
      </c>
      <c r="C2357" s="65" t="s">
        <v>547</v>
      </c>
      <c r="D2357" s="65" t="s">
        <v>544</v>
      </c>
      <c r="E2357" s="65" t="s">
        <v>520</v>
      </c>
      <c r="F2357" s="65" t="s">
        <v>521</v>
      </c>
      <c r="G2357" s="65" t="s">
        <v>564</v>
      </c>
      <c r="H2357" s="84">
        <v>2356</v>
      </c>
      <c r="I2357" s="301">
        <v>9205040</v>
      </c>
      <c r="J2357" s="302">
        <v>2266</v>
      </c>
      <c r="K2357" s="301">
        <v>3589641</v>
      </c>
      <c r="L2357" s="302">
        <v>1571</v>
      </c>
      <c r="M2357" s="301">
        <v>29956064</v>
      </c>
      <c r="N2357" s="302">
        <v>2153</v>
      </c>
      <c r="O2357" s="301">
        <v>5266346</v>
      </c>
      <c r="P2357" s="302">
        <v>2139</v>
      </c>
      <c r="Q2357" s="301">
        <v>1237733</v>
      </c>
      <c r="R2357" s="302">
        <v>1706</v>
      </c>
      <c r="S2357" s="301">
        <v>1000546</v>
      </c>
      <c r="T2357" s="301">
        <f t="shared" si="36"/>
        <v>12191</v>
      </c>
      <c r="U2357" s="303">
        <v>1645</v>
      </c>
    </row>
    <row r="2358" spans="1:21" x14ac:dyDescent="0.25">
      <c r="A2358" s="300">
        <v>860001543</v>
      </c>
      <c r="B2358" s="65" t="s">
        <v>3035</v>
      </c>
      <c r="C2358" s="65" t="s">
        <v>511</v>
      </c>
      <c r="D2358" s="65" t="s">
        <v>511</v>
      </c>
      <c r="E2358" s="65" t="s">
        <v>710</v>
      </c>
      <c r="F2358" s="65" t="s">
        <v>521</v>
      </c>
      <c r="G2358" s="65" t="s">
        <v>624</v>
      </c>
      <c r="H2358" s="296">
        <v>2357</v>
      </c>
      <c r="I2358" s="301">
        <v>9202905</v>
      </c>
      <c r="J2358" s="302">
        <v>1220</v>
      </c>
      <c r="K2358" s="301">
        <v>8569673</v>
      </c>
      <c r="L2358" s="302">
        <v>5760</v>
      </c>
      <c r="M2358" s="301">
        <v>6096943</v>
      </c>
      <c r="N2358" s="302">
        <v>2484</v>
      </c>
      <c r="O2358" s="301">
        <v>4509072</v>
      </c>
      <c r="P2358" s="302">
        <v>3063</v>
      </c>
      <c r="Q2358" s="301">
        <v>758889</v>
      </c>
      <c r="R2358" s="302">
        <v>3500</v>
      </c>
      <c r="S2358" s="301">
        <v>363351</v>
      </c>
      <c r="T2358" s="301">
        <f t="shared" si="36"/>
        <v>18384</v>
      </c>
      <c r="U2358" s="303">
        <v>2467</v>
      </c>
    </row>
    <row r="2359" spans="1:21" x14ac:dyDescent="0.25">
      <c r="A2359" s="300">
        <v>830058801</v>
      </c>
      <c r="B2359" s="65" t="s">
        <v>3036</v>
      </c>
      <c r="C2359" s="65" t="s">
        <v>511</v>
      </c>
      <c r="D2359" s="65" t="s">
        <v>511</v>
      </c>
      <c r="E2359" s="65" t="s">
        <v>520</v>
      </c>
      <c r="F2359" s="65" t="s">
        <v>521</v>
      </c>
      <c r="G2359" s="65" t="s">
        <v>564</v>
      </c>
      <c r="H2359" s="84">
        <v>2358</v>
      </c>
      <c r="I2359" s="301">
        <v>9197001</v>
      </c>
      <c r="J2359" s="302">
        <v>3058.5</v>
      </c>
      <c r="K2359" s="301">
        <v>2369049</v>
      </c>
      <c r="L2359" s="302">
        <v>3021</v>
      </c>
      <c r="M2359" s="301">
        <v>14052478</v>
      </c>
      <c r="N2359" s="302">
        <v>4588</v>
      </c>
      <c r="O2359" s="301">
        <v>2125103</v>
      </c>
      <c r="P2359" s="302">
        <v>2171</v>
      </c>
      <c r="Q2359" s="301">
        <v>1212464</v>
      </c>
      <c r="R2359" s="302">
        <v>2075</v>
      </c>
      <c r="S2359" s="301">
        <v>767732</v>
      </c>
      <c r="T2359" s="301">
        <f t="shared" si="36"/>
        <v>17271.5</v>
      </c>
      <c r="U2359" s="303">
        <v>2323</v>
      </c>
    </row>
    <row r="2360" spans="1:21" x14ac:dyDescent="0.25">
      <c r="A2360" s="300">
        <v>809001395</v>
      </c>
      <c r="B2360" s="65" t="s">
        <v>3037</v>
      </c>
      <c r="C2360" s="65" t="s">
        <v>3038</v>
      </c>
      <c r="D2360" s="65" t="s">
        <v>1018</v>
      </c>
      <c r="E2360" s="65" t="s">
        <v>710</v>
      </c>
      <c r="F2360" s="65" t="s">
        <v>521</v>
      </c>
      <c r="G2360" s="65" t="s">
        <v>564</v>
      </c>
      <c r="H2360" s="296">
        <v>2359</v>
      </c>
      <c r="I2360" s="301">
        <v>9184758</v>
      </c>
      <c r="J2360" s="302">
        <v>1593</v>
      </c>
      <c r="K2360" s="301">
        <v>5979096</v>
      </c>
      <c r="L2360" s="302">
        <v>3601</v>
      </c>
      <c r="M2360" s="301">
        <v>11364177</v>
      </c>
      <c r="N2360" s="302">
        <v>2452</v>
      </c>
      <c r="O2360" s="301">
        <v>4585404</v>
      </c>
      <c r="P2360" s="302">
        <v>4973</v>
      </c>
      <c r="Q2360" s="301">
        <v>378831</v>
      </c>
      <c r="R2360" s="302">
        <v>6511</v>
      </c>
      <c r="S2360" s="301">
        <v>131166</v>
      </c>
      <c r="T2360" s="301">
        <f t="shared" si="36"/>
        <v>21489</v>
      </c>
      <c r="U2360" s="303">
        <v>2889</v>
      </c>
    </row>
    <row r="2361" spans="1:21" x14ac:dyDescent="0.25">
      <c r="A2361" s="300">
        <v>890317665</v>
      </c>
      <c r="B2361" s="65" t="s">
        <v>3039</v>
      </c>
      <c r="C2361" s="65" t="s">
        <v>511</v>
      </c>
      <c r="D2361" s="65" t="s">
        <v>511</v>
      </c>
      <c r="E2361" s="65" t="s">
        <v>520</v>
      </c>
      <c r="F2361" s="65" t="s">
        <v>521</v>
      </c>
      <c r="G2361" s="65" t="s">
        <v>564</v>
      </c>
      <c r="H2361" s="84">
        <v>2360</v>
      </c>
      <c r="I2361" s="301">
        <v>9180025</v>
      </c>
      <c r="J2361" s="302">
        <v>1409.5</v>
      </c>
      <c r="K2361" s="301">
        <v>7049962</v>
      </c>
      <c r="L2361" s="302">
        <v>1910</v>
      </c>
      <c r="M2361" s="301">
        <v>23894103</v>
      </c>
      <c r="N2361" s="302">
        <v>2292</v>
      </c>
      <c r="O2361" s="301">
        <v>4911625</v>
      </c>
      <c r="P2361" s="302">
        <v>1092</v>
      </c>
      <c r="Q2361" s="301">
        <v>2726236</v>
      </c>
      <c r="R2361" s="302">
        <v>1282</v>
      </c>
      <c r="S2361" s="301">
        <v>1458706</v>
      </c>
      <c r="T2361" s="301">
        <f t="shared" si="36"/>
        <v>10345.5</v>
      </c>
      <c r="U2361" s="303">
        <v>1418</v>
      </c>
    </row>
    <row r="2362" spans="1:21" x14ac:dyDescent="0.25">
      <c r="A2362" s="300">
        <v>800002981</v>
      </c>
      <c r="B2362" s="65" t="s">
        <v>3040</v>
      </c>
      <c r="C2362" s="65" t="s">
        <v>511</v>
      </c>
      <c r="D2362" s="65" t="s">
        <v>511</v>
      </c>
      <c r="E2362" s="65" t="s">
        <v>520</v>
      </c>
      <c r="F2362" s="65" t="s">
        <v>521</v>
      </c>
      <c r="G2362" s="65" t="s">
        <v>564</v>
      </c>
      <c r="H2362" s="296">
        <v>2361</v>
      </c>
      <c r="I2362" s="301">
        <v>9171679</v>
      </c>
      <c r="J2362" s="302">
        <v>1584.5</v>
      </c>
      <c r="K2362" s="301">
        <v>6024205</v>
      </c>
      <c r="L2362" s="302">
        <v>2092</v>
      </c>
      <c r="M2362" s="301">
        <v>21407879</v>
      </c>
      <c r="N2362" s="302">
        <v>1295</v>
      </c>
      <c r="O2362" s="301">
        <v>9072171</v>
      </c>
      <c r="P2362" s="302">
        <v>1297</v>
      </c>
      <c r="Q2362" s="301">
        <v>2204541</v>
      </c>
      <c r="R2362" s="302">
        <v>1383</v>
      </c>
      <c r="S2362" s="301">
        <v>1317220</v>
      </c>
      <c r="T2362" s="301">
        <f t="shared" si="36"/>
        <v>10012.5</v>
      </c>
      <c r="U2362" s="303">
        <v>1373</v>
      </c>
    </row>
    <row r="2363" spans="1:21" x14ac:dyDescent="0.25">
      <c r="A2363" s="300">
        <v>890311398</v>
      </c>
      <c r="B2363" s="65" t="s">
        <v>3041</v>
      </c>
      <c r="C2363" s="65" t="s">
        <v>543</v>
      </c>
      <c r="D2363" s="65" t="s">
        <v>544</v>
      </c>
      <c r="E2363" s="65" t="s">
        <v>520</v>
      </c>
      <c r="F2363" s="65" t="s">
        <v>521</v>
      </c>
      <c r="G2363" s="65" t="s">
        <v>1106</v>
      </c>
      <c r="H2363" s="84">
        <v>2362</v>
      </c>
      <c r="I2363" s="301">
        <v>9169096</v>
      </c>
      <c r="J2363" s="302">
        <v>2622.5</v>
      </c>
      <c r="K2363" s="301">
        <v>2920108</v>
      </c>
      <c r="L2363" s="302">
        <v>1974</v>
      </c>
      <c r="M2363" s="301">
        <v>23060462</v>
      </c>
      <c r="N2363" s="302">
        <v>2555</v>
      </c>
      <c r="O2363" s="301">
        <v>4350125</v>
      </c>
      <c r="P2363" s="302">
        <v>2293</v>
      </c>
      <c r="Q2363" s="301">
        <v>1123325</v>
      </c>
      <c r="R2363" s="302">
        <v>4767</v>
      </c>
      <c r="S2363" s="301">
        <v>226674</v>
      </c>
      <c r="T2363" s="301">
        <f t="shared" si="36"/>
        <v>16573.5</v>
      </c>
      <c r="U2363" s="303">
        <v>2236</v>
      </c>
    </row>
    <row r="2364" spans="1:21" x14ac:dyDescent="0.25">
      <c r="A2364" s="300">
        <v>800065006</v>
      </c>
      <c r="B2364" s="65" t="s">
        <v>3042</v>
      </c>
      <c r="C2364" s="65" t="s">
        <v>770</v>
      </c>
      <c r="D2364" s="65" t="s">
        <v>506</v>
      </c>
      <c r="E2364" s="65" t="s">
        <v>710</v>
      </c>
      <c r="F2364" s="65" t="s">
        <v>521</v>
      </c>
      <c r="G2364" s="65" t="s">
        <v>610</v>
      </c>
      <c r="H2364" s="296">
        <v>2363</v>
      </c>
      <c r="I2364" s="301">
        <v>9159602</v>
      </c>
      <c r="J2364" s="302">
        <v>1549</v>
      </c>
      <c r="K2364" s="301">
        <v>6213295</v>
      </c>
      <c r="L2364" s="302">
        <v>3254</v>
      </c>
      <c r="M2364" s="301">
        <v>12869939</v>
      </c>
      <c r="N2364" s="302">
        <v>2598</v>
      </c>
      <c r="O2364" s="301">
        <v>4258856</v>
      </c>
      <c r="P2364" s="302">
        <v>2368</v>
      </c>
      <c r="Q2364" s="301">
        <v>1071486</v>
      </c>
      <c r="R2364" s="302">
        <v>2813</v>
      </c>
      <c r="S2364" s="301">
        <v>500932</v>
      </c>
      <c r="T2364" s="301">
        <f t="shared" si="36"/>
        <v>14945</v>
      </c>
      <c r="U2364" s="303">
        <v>2025</v>
      </c>
    </row>
    <row r="2365" spans="1:21" x14ac:dyDescent="0.25">
      <c r="A2365" s="300">
        <v>830103060</v>
      </c>
      <c r="B2365" s="65" t="s">
        <v>3043</v>
      </c>
      <c r="C2365" s="65" t="s">
        <v>511</v>
      </c>
      <c r="D2365" s="65" t="s">
        <v>511</v>
      </c>
      <c r="E2365" s="65" t="s">
        <v>520</v>
      </c>
      <c r="F2365" s="65" t="s">
        <v>521</v>
      </c>
      <c r="G2365" s="65" t="s">
        <v>605</v>
      </c>
      <c r="H2365" s="84">
        <v>2364</v>
      </c>
      <c r="I2365" s="301">
        <v>9152997</v>
      </c>
      <c r="J2365" s="302">
        <v>2889</v>
      </c>
      <c r="K2365" s="301">
        <v>2564566</v>
      </c>
      <c r="L2365" s="302">
        <v>2192</v>
      </c>
      <c r="M2365" s="301">
        <v>20253805</v>
      </c>
      <c r="N2365" s="302">
        <v>1455</v>
      </c>
      <c r="O2365" s="301">
        <v>8051465</v>
      </c>
      <c r="P2365" s="302">
        <v>2112</v>
      </c>
      <c r="Q2365" s="301">
        <v>1256880</v>
      </c>
      <c r="R2365" s="302">
        <v>2955</v>
      </c>
      <c r="S2365" s="301">
        <v>467469</v>
      </c>
      <c r="T2365" s="301">
        <f t="shared" si="36"/>
        <v>13967</v>
      </c>
      <c r="U2365" s="303">
        <v>1892</v>
      </c>
    </row>
    <row r="2366" spans="1:21" x14ac:dyDescent="0.25">
      <c r="A2366" s="300">
        <v>802014606</v>
      </c>
      <c r="B2366" s="65" t="s">
        <v>3044</v>
      </c>
      <c r="C2366" s="65" t="s">
        <v>585</v>
      </c>
      <c r="D2366" s="65" t="s">
        <v>586</v>
      </c>
      <c r="E2366" s="65" t="s">
        <v>520</v>
      </c>
      <c r="F2366" s="65" t="s">
        <v>521</v>
      </c>
      <c r="G2366" s="65" t="s">
        <v>690</v>
      </c>
      <c r="H2366" s="296">
        <v>2365</v>
      </c>
      <c r="I2366" s="301">
        <v>9137001</v>
      </c>
      <c r="J2366" s="302">
        <v>2725.5</v>
      </c>
      <c r="K2366" s="301">
        <v>2786427</v>
      </c>
      <c r="L2366" s="302">
        <v>2277</v>
      </c>
      <c r="M2366" s="301">
        <v>19356299</v>
      </c>
      <c r="N2366" s="302">
        <v>3127</v>
      </c>
      <c r="O2366" s="301">
        <v>3387575</v>
      </c>
      <c r="P2366" s="302">
        <v>1403</v>
      </c>
      <c r="Q2366" s="301">
        <v>2017409</v>
      </c>
      <c r="R2366" s="302">
        <v>1739</v>
      </c>
      <c r="S2366" s="301">
        <v>972346</v>
      </c>
      <c r="T2366" s="301">
        <f t="shared" si="36"/>
        <v>13636.5</v>
      </c>
      <c r="U2366" s="303">
        <v>1856</v>
      </c>
    </row>
    <row r="2367" spans="1:21" x14ac:dyDescent="0.25">
      <c r="A2367" s="300">
        <v>830035896</v>
      </c>
      <c r="B2367" s="65" t="s">
        <v>3045</v>
      </c>
      <c r="C2367" s="65" t="s">
        <v>547</v>
      </c>
      <c r="D2367" s="65" t="s">
        <v>544</v>
      </c>
      <c r="E2367" s="65" t="s">
        <v>710</v>
      </c>
      <c r="F2367" s="65" t="s">
        <v>521</v>
      </c>
      <c r="G2367" s="65" t="s">
        <v>668</v>
      </c>
      <c r="H2367" s="84">
        <v>2366</v>
      </c>
      <c r="I2367" s="301">
        <v>9120109</v>
      </c>
      <c r="J2367" s="302">
        <v>3821.5</v>
      </c>
      <c r="K2367" s="301">
        <v>1654970</v>
      </c>
      <c r="L2367" s="302">
        <v>4140</v>
      </c>
      <c r="M2367" s="301">
        <v>9585831</v>
      </c>
      <c r="N2367" s="302">
        <v>4745</v>
      </c>
      <c r="O2367" s="301">
        <v>2035385</v>
      </c>
      <c r="P2367" s="302">
        <v>3286</v>
      </c>
      <c r="Q2367" s="301">
        <v>686360</v>
      </c>
      <c r="R2367" s="302">
        <v>3074</v>
      </c>
      <c r="S2367" s="301">
        <v>442830</v>
      </c>
      <c r="T2367" s="301">
        <f t="shared" si="36"/>
        <v>21432.5</v>
      </c>
      <c r="U2367" s="303">
        <v>2883</v>
      </c>
    </row>
    <row r="2368" spans="1:21" x14ac:dyDescent="0.25">
      <c r="A2368" s="300">
        <v>800116749</v>
      </c>
      <c r="B2368" s="65" t="s">
        <v>3046</v>
      </c>
      <c r="C2368" s="65" t="s">
        <v>511</v>
      </c>
      <c r="D2368" s="65" t="s">
        <v>511</v>
      </c>
      <c r="E2368" s="65" t="s">
        <v>520</v>
      </c>
      <c r="F2368" s="65" t="s">
        <v>521</v>
      </c>
      <c r="G2368" s="65" t="s">
        <v>525</v>
      </c>
      <c r="H2368" s="296">
        <v>2367</v>
      </c>
      <c r="I2368" s="301">
        <v>9103832</v>
      </c>
      <c r="J2368" s="302">
        <v>3531.5</v>
      </c>
      <c r="K2368" s="301">
        <v>1885097</v>
      </c>
      <c r="L2368" s="302">
        <v>2252</v>
      </c>
      <c r="M2368" s="301">
        <v>19586017</v>
      </c>
      <c r="N2368" s="302">
        <v>6394</v>
      </c>
      <c r="O2368" s="301">
        <v>1375823</v>
      </c>
      <c r="P2368" s="302">
        <v>2437</v>
      </c>
      <c r="Q2368" s="301">
        <v>1032164</v>
      </c>
      <c r="R2368" s="302">
        <v>2632</v>
      </c>
      <c r="S2368" s="301">
        <v>547170</v>
      </c>
      <c r="T2368" s="301">
        <f t="shared" si="36"/>
        <v>19613.5</v>
      </c>
      <c r="U2368" s="303">
        <v>2628</v>
      </c>
    </row>
    <row r="2369" spans="1:21" x14ac:dyDescent="0.25">
      <c r="A2369" s="300">
        <v>800015379</v>
      </c>
      <c r="B2369" s="65" t="s">
        <v>3047</v>
      </c>
      <c r="C2369" s="65" t="s">
        <v>780</v>
      </c>
      <c r="D2369" s="65" t="s">
        <v>781</v>
      </c>
      <c r="E2369" s="65" t="s">
        <v>520</v>
      </c>
      <c r="F2369" s="65" t="s">
        <v>521</v>
      </c>
      <c r="G2369" s="65" t="s">
        <v>564</v>
      </c>
      <c r="H2369" s="84">
        <v>2368</v>
      </c>
      <c r="I2369" s="301">
        <v>9082114</v>
      </c>
      <c r="J2369" s="302">
        <v>2229</v>
      </c>
      <c r="K2369" s="301">
        <v>3673978</v>
      </c>
      <c r="L2369" s="302">
        <v>1509</v>
      </c>
      <c r="M2369" s="301">
        <v>31150425</v>
      </c>
      <c r="N2369" s="302">
        <v>3309</v>
      </c>
      <c r="O2369" s="301">
        <v>3150426</v>
      </c>
      <c r="P2369" s="302">
        <v>3137</v>
      </c>
      <c r="Q2369" s="301">
        <v>731554</v>
      </c>
      <c r="R2369" s="302">
        <v>3478</v>
      </c>
      <c r="S2369" s="301">
        <v>367587</v>
      </c>
      <c r="T2369" s="301">
        <f t="shared" si="36"/>
        <v>16030</v>
      </c>
      <c r="U2369" s="303">
        <v>2161</v>
      </c>
    </row>
    <row r="2370" spans="1:21" x14ac:dyDescent="0.25">
      <c r="A2370" s="300">
        <v>802010299</v>
      </c>
      <c r="B2370" s="65" t="s">
        <v>3048</v>
      </c>
      <c r="C2370" s="65" t="s">
        <v>585</v>
      </c>
      <c r="D2370" s="65" t="s">
        <v>586</v>
      </c>
      <c r="E2370" s="65" t="s">
        <v>520</v>
      </c>
      <c r="F2370" s="65" t="s">
        <v>521</v>
      </c>
      <c r="G2370" s="65" t="s">
        <v>1106</v>
      </c>
      <c r="H2370" s="296">
        <v>2369</v>
      </c>
      <c r="I2370" s="301">
        <v>9075053</v>
      </c>
      <c r="J2370" s="302">
        <v>4996.5</v>
      </c>
      <c r="K2370" s="301">
        <v>976889</v>
      </c>
      <c r="L2370" s="302">
        <v>2194</v>
      </c>
      <c r="M2370" s="301">
        <v>20236366</v>
      </c>
      <c r="N2370" s="302">
        <v>2100</v>
      </c>
      <c r="O2370" s="301">
        <v>5464569</v>
      </c>
      <c r="P2370" s="302">
        <v>1018</v>
      </c>
      <c r="Q2370" s="301">
        <v>2940901</v>
      </c>
      <c r="R2370" s="302">
        <v>6725</v>
      </c>
      <c r="S2370" s="301">
        <v>122988</v>
      </c>
      <c r="T2370" s="301">
        <f t="shared" ref="T2370:T2433" si="37">SUM(H2370+J2370+L2370+N2370+P2370+R2370)</f>
        <v>19402.5</v>
      </c>
      <c r="U2370" s="303">
        <v>2598</v>
      </c>
    </row>
    <row r="2371" spans="1:21" x14ac:dyDescent="0.25">
      <c r="A2371" s="300">
        <v>800193759</v>
      </c>
      <c r="B2371" s="65" t="s">
        <v>3049</v>
      </c>
      <c r="C2371" s="65" t="s">
        <v>547</v>
      </c>
      <c r="D2371" s="65" t="s">
        <v>544</v>
      </c>
      <c r="E2371" s="65" t="s">
        <v>710</v>
      </c>
      <c r="F2371" s="65" t="s">
        <v>521</v>
      </c>
      <c r="G2371" s="65" t="s">
        <v>564</v>
      </c>
      <c r="H2371" s="84">
        <v>2370</v>
      </c>
      <c r="I2371" s="301">
        <v>9062709</v>
      </c>
      <c r="J2371" s="302">
        <v>2126.5</v>
      </c>
      <c r="K2371" s="301">
        <v>3975210</v>
      </c>
      <c r="L2371" s="302">
        <v>4020</v>
      </c>
      <c r="M2371" s="301">
        <v>9909308</v>
      </c>
      <c r="N2371" s="302">
        <v>3714</v>
      </c>
      <c r="O2371" s="301">
        <v>2764638</v>
      </c>
      <c r="P2371" s="302">
        <v>2943</v>
      </c>
      <c r="Q2371" s="301">
        <v>806633</v>
      </c>
      <c r="R2371" s="302">
        <v>3813</v>
      </c>
      <c r="S2371" s="301">
        <v>320344</v>
      </c>
      <c r="T2371" s="301">
        <f t="shared" si="37"/>
        <v>18986.5</v>
      </c>
      <c r="U2371" s="303">
        <v>2546</v>
      </c>
    </row>
    <row r="2372" spans="1:21" x14ac:dyDescent="0.25">
      <c r="A2372" s="300">
        <v>860511886</v>
      </c>
      <c r="B2372" s="65" t="s">
        <v>3050</v>
      </c>
      <c r="C2372" s="65" t="s">
        <v>511</v>
      </c>
      <c r="D2372" s="65" t="s">
        <v>511</v>
      </c>
      <c r="E2372" s="65" t="s">
        <v>520</v>
      </c>
      <c r="F2372" s="65" t="s">
        <v>521</v>
      </c>
      <c r="G2372" s="65" t="s">
        <v>525</v>
      </c>
      <c r="H2372" s="296">
        <v>2371</v>
      </c>
      <c r="I2372" s="301">
        <v>9050314</v>
      </c>
      <c r="J2372" s="302">
        <v>2285</v>
      </c>
      <c r="K2372" s="301">
        <v>3546539</v>
      </c>
      <c r="L2372" s="302">
        <v>2692</v>
      </c>
      <c r="M2372" s="301">
        <v>16113655</v>
      </c>
      <c r="N2372" s="302">
        <v>2288</v>
      </c>
      <c r="O2372" s="301">
        <v>4918707</v>
      </c>
      <c r="P2372" s="302">
        <v>2092</v>
      </c>
      <c r="Q2372" s="301">
        <v>1270539</v>
      </c>
      <c r="R2372" s="302">
        <v>2553</v>
      </c>
      <c r="S2372" s="301">
        <v>572475</v>
      </c>
      <c r="T2372" s="301">
        <f t="shared" si="37"/>
        <v>14281</v>
      </c>
      <c r="U2372" s="303">
        <v>1937</v>
      </c>
    </row>
    <row r="2373" spans="1:21" x14ac:dyDescent="0.25">
      <c r="A2373" s="300">
        <v>811010832</v>
      </c>
      <c r="B2373" s="65" t="s">
        <v>3051</v>
      </c>
      <c r="C2373" s="65" t="s">
        <v>505</v>
      </c>
      <c r="D2373" s="65" t="s">
        <v>506</v>
      </c>
      <c r="E2373" s="65" t="s">
        <v>520</v>
      </c>
      <c r="F2373" s="65" t="s">
        <v>521</v>
      </c>
      <c r="G2373" s="65" t="s">
        <v>556</v>
      </c>
      <c r="H2373" s="84">
        <v>2372</v>
      </c>
      <c r="I2373" s="301">
        <v>9049725</v>
      </c>
      <c r="J2373" s="302">
        <v>3389.5</v>
      </c>
      <c r="K2373" s="301">
        <v>2013689</v>
      </c>
      <c r="L2373" s="302">
        <v>1424</v>
      </c>
      <c r="M2373" s="301">
        <v>33286278</v>
      </c>
      <c r="N2373" s="302">
        <v>3021</v>
      </c>
      <c r="O2373" s="301">
        <v>3530585</v>
      </c>
      <c r="P2373" s="302">
        <v>2982</v>
      </c>
      <c r="Q2373" s="301">
        <v>791496</v>
      </c>
      <c r="R2373" s="302">
        <v>4794</v>
      </c>
      <c r="S2373" s="301">
        <v>224626</v>
      </c>
      <c r="T2373" s="301">
        <f t="shared" si="37"/>
        <v>17982.5</v>
      </c>
      <c r="U2373" s="303">
        <v>2423</v>
      </c>
    </row>
    <row r="2374" spans="1:21" x14ac:dyDescent="0.25">
      <c r="A2374" s="300">
        <v>890930614</v>
      </c>
      <c r="B2374" s="65" t="s">
        <v>3052</v>
      </c>
      <c r="C2374" s="65" t="s">
        <v>505</v>
      </c>
      <c r="D2374" s="65" t="s">
        <v>506</v>
      </c>
      <c r="E2374" s="65" t="s">
        <v>520</v>
      </c>
      <c r="F2374" s="65" t="s">
        <v>521</v>
      </c>
      <c r="G2374" s="65" t="s">
        <v>931</v>
      </c>
      <c r="H2374" s="296">
        <v>2373</v>
      </c>
      <c r="I2374" s="301">
        <v>9036390</v>
      </c>
      <c r="J2374" s="302">
        <v>2142.5</v>
      </c>
      <c r="K2374" s="301">
        <v>3919733</v>
      </c>
      <c r="L2374" s="302">
        <v>2151</v>
      </c>
      <c r="M2374" s="301">
        <v>20716408</v>
      </c>
      <c r="N2374" s="302">
        <v>2085</v>
      </c>
      <c r="O2374" s="301">
        <v>5503770</v>
      </c>
      <c r="P2374" s="302">
        <v>1197</v>
      </c>
      <c r="Q2374" s="301">
        <v>2422188</v>
      </c>
      <c r="R2374" s="302">
        <v>1303</v>
      </c>
      <c r="S2374" s="301">
        <v>1417284</v>
      </c>
      <c r="T2374" s="301">
        <f t="shared" si="37"/>
        <v>11251.5</v>
      </c>
      <c r="U2374" s="303">
        <v>1543</v>
      </c>
    </row>
    <row r="2375" spans="1:21" x14ac:dyDescent="0.25">
      <c r="A2375" s="300">
        <v>860045752</v>
      </c>
      <c r="B2375" s="65" t="s">
        <v>3053</v>
      </c>
      <c r="C2375" s="65" t="s">
        <v>511</v>
      </c>
      <c r="D2375" s="65" t="s">
        <v>511</v>
      </c>
      <c r="E2375" s="65" t="s">
        <v>520</v>
      </c>
      <c r="F2375" s="65" t="s">
        <v>521</v>
      </c>
      <c r="G2375" s="65" t="s">
        <v>624</v>
      </c>
      <c r="H2375" s="84">
        <v>2374</v>
      </c>
      <c r="I2375" s="301">
        <v>9024283</v>
      </c>
      <c r="J2375" s="302">
        <v>1454</v>
      </c>
      <c r="K2375" s="301">
        <v>6771098</v>
      </c>
      <c r="L2375" s="302">
        <v>2639</v>
      </c>
      <c r="M2375" s="301">
        <v>16485433</v>
      </c>
      <c r="N2375" s="302">
        <v>1719</v>
      </c>
      <c r="O2375" s="301">
        <v>6893098</v>
      </c>
      <c r="P2375" s="302">
        <v>1189</v>
      </c>
      <c r="Q2375" s="301">
        <v>2438623</v>
      </c>
      <c r="R2375" s="302">
        <v>991</v>
      </c>
      <c r="S2375" s="301">
        <v>1978549</v>
      </c>
      <c r="T2375" s="301">
        <f t="shared" si="37"/>
        <v>10366</v>
      </c>
      <c r="U2375" s="303">
        <v>1422</v>
      </c>
    </row>
    <row r="2376" spans="1:21" x14ac:dyDescent="0.25">
      <c r="A2376" s="300">
        <v>890301839</v>
      </c>
      <c r="B2376" s="65" t="s">
        <v>3054</v>
      </c>
      <c r="C2376" s="65" t="s">
        <v>543</v>
      </c>
      <c r="D2376" s="65" t="s">
        <v>544</v>
      </c>
      <c r="E2376" s="65" t="s">
        <v>520</v>
      </c>
      <c r="F2376" s="65" t="s">
        <v>521</v>
      </c>
      <c r="G2376" s="65" t="s">
        <v>931</v>
      </c>
      <c r="H2376" s="296">
        <v>2375</v>
      </c>
      <c r="I2376" s="301">
        <v>9021456</v>
      </c>
      <c r="J2376" s="302">
        <v>2566</v>
      </c>
      <c r="K2376" s="301">
        <v>2981948</v>
      </c>
      <c r="L2376" s="302">
        <v>2952</v>
      </c>
      <c r="M2376" s="301">
        <v>14443668</v>
      </c>
      <c r="N2376" s="302">
        <v>3810</v>
      </c>
      <c r="O2376" s="301">
        <v>2694063</v>
      </c>
      <c r="P2376" s="302">
        <v>3092</v>
      </c>
      <c r="Q2376" s="301">
        <v>748677</v>
      </c>
      <c r="R2376" s="302">
        <v>3059</v>
      </c>
      <c r="S2376" s="301">
        <v>446550</v>
      </c>
      <c r="T2376" s="301">
        <f t="shared" si="37"/>
        <v>17854</v>
      </c>
      <c r="U2376" s="303">
        <v>2405</v>
      </c>
    </row>
    <row r="2377" spans="1:21" x14ac:dyDescent="0.25">
      <c r="A2377" s="300">
        <v>830031757</v>
      </c>
      <c r="B2377" s="65" t="s">
        <v>3055</v>
      </c>
      <c r="C2377" s="65" t="s">
        <v>511</v>
      </c>
      <c r="D2377" s="65" t="s">
        <v>511</v>
      </c>
      <c r="E2377" s="65" t="s">
        <v>520</v>
      </c>
      <c r="F2377" s="65" t="s">
        <v>521</v>
      </c>
      <c r="G2377" s="65" t="s">
        <v>1235</v>
      </c>
      <c r="H2377" s="84">
        <v>2376</v>
      </c>
      <c r="I2377" s="301">
        <v>9018883</v>
      </c>
      <c r="J2377" s="302">
        <v>2111.5</v>
      </c>
      <c r="K2377" s="301">
        <v>4008072</v>
      </c>
      <c r="L2377" s="302">
        <v>2715</v>
      </c>
      <c r="M2377" s="301">
        <v>15877557</v>
      </c>
      <c r="N2377" s="302">
        <v>752</v>
      </c>
      <c r="O2377" s="301">
        <v>15877557</v>
      </c>
      <c r="P2377" s="302">
        <v>1489</v>
      </c>
      <c r="Q2377" s="301">
        <v>1888076</v>
      </c>
      <c r="R2377" s="302">
        <v>2228</v>
      </c>
      <c r="S2377" s="301">
        <v>687225</v>
      </c>
      <c r="T2377" s="301">
        <f t="shared" si="37"/>
        <v>11671.5</v>
      </c>
      <c r="U2377" s="303">
        <v>1595</v>
      </c>
    </row>
    <row r="2378" spans="1:21" x14ac:dyDescent="0.25">
      <c r="A2378" s="300">
        <v>890922891</v>
      </c>
      <c r="B2378" s="65" t="s">
        <v>3056</v>
      </c>
      <c r="C2378" s="65" t="s">
        <v>511</v>
      </c>
      <c r="D2378" s="65" t="s">
        <v>511</v>
      </c>
      <c r="E2378" s="65" t="s">
        <v>520</v>
      </c>
      <c r="F2378" s="65" t="s">
        <v>521</v>
      </c>
      <c r="G2378" s="65" t="s">
        <v>564</v>
      </c>
      <c r="H2378" s="296">
        <v>2377</v>
      </c>
      <c r="I2378" s="301">
        <v>9004601</v>
      </c>
      <c r="J2378" s="302">
        <v>2022.5</v>
      </c>
      <c r="K2378" s="301">
        <v>4260534</v>
      </c>
      <c r="L2378" s="302">
        <v>2920</v>
      </c>
      <c r="M2378" s="301">
        <v>14623152</v>
      </c>
      <c r="N2378" s="302">
        <v>3827</v>
      </c>
      <c r="O2378" s="301">
        <v>2684848</v>
      </c>
      <c r="P2378" s="302">
        <v>2649</v>
      </c>
      <c r="Q2378" s="301">
        <v>926259</v>
      </c>
      <c r="R2378" s="302">
        <v>3290</v>
      </c>
      <c r="S2378" s="301">
        <v>400860</v>
      </c>
      <c r="T2378" s="301">
        <f t="shared" si="37"/>
        <v>17085.5</v>
      </c>
      <c r="U2378" s="303">
        <v>2304</v>
      </c>
    </row>
    <row r="2379" spans="1:21" x14ac:dyDescent="0.25">
      <c r="A2379" s="300">
        <v>830054327</v>
      </c>
      <c r="B2379" s="65" t="s">
        <v>3057</v>
      </c>
      <c r="C2379" s="65" t="s">
        <v>511</v>
      </c>
      <c r="D2379" s="65" t="s">
        <v>511</v>
      </c>
      <c r="E2379" s="65" t="s">
        <v>520</v>
      </c>
      <c r="F2379" s="65" t="s">
        <v>521</v>
      </c>
      <c r="G2379" s="65" t="s">
        <v>528</v>
      </c>
      <c r="H2379" s="84">
        <v>2378</v>
      </c>
      <c r="I2379" s="301">
        <v>9003136</v>
      </c>
      <c r="J2379" s="302">
        <v>4788.5</v>
      </c>
      <c r="K2379" s="301">
        <v>1076418</v>
      </c>
      <c r="L2379" s="302">
        <v>2954</v>
      </c>
      <c r="M2379" s="301">
        <v>14429292</v>
      </c>
      <c r="N2379" s="302">
        <v>2709</v>
      </c>
      <c r="O2379" s="301">
        <v>4051121</v>
      </c>
      <c r="P2379" s="302">
        <v>3379</v>
      </c>
      <c r="Q2379" s="301">
        <v>661758</v>
      </c>
      <c r="R2379" s="302">
        <v>4445</v>
      </c>
      <c r="S2379" s="301">
        <v>253283</v>
      </c>
      <c r="T2379" s="301">
        <f t="shared" si="37"/>
        <v>20653.5</v>
      </c>
      <c r="U2379" s="303">
        <v>2776</v>
      </c>
    </row>
    <row r="2380" spans="1:21" x14ac:dyDescent="0.25">
      <c r="A2380" s="300">
        <v>800206113</v>
      </c>
      <c r="B2380" s="65" t="s">
        <v>3058</v>
      </c>
      <c r="C2380" s="65" t="s">
        <v>612</v>
      </c>
      <c r="D2380" s="65" t="s">
        <v>544</v>
      </c>
      <c r="E2380" s="65" t="s">
        <v>520</v>
      </c>
      <c r="F2380" s="65" t="s">
        <v>521</v>
      </c>
      <c r="G2380" s="65" t="s">
        <v>926</v>
      </c>
      <c r="H2380" s="296">
        <v>2379</v>
      </c>
      <c r="I2380" s="301">
        <v>8994461</v>
      </c>
      <c r="J2380" s="302">
        <v>1991</v>
      </c>
      <c r="K2380" s="301">
        <v>4375955</v>
      </c>
      <c r="L2380" s="302">
        <v>1911</v>
      </c>
      <c r="M2380" s="301">
        <v>23873977</v>
      </c>
      <c r="N2380" s="302">
        <v>2986</v>
      </c>
      <c r="O2380" s="301">
        <v>3584630</v>
      </c>
      <c r="P2380" s="302">
        <v>3062</v>
      </c>
      <c r="Q2380" s="301">
        <v>759371</v>
      </c>
      <c r="R2380" s="302">
        <v>2001</v>
      </c>
      <c r="S2380" s="301">
        <v>805637</v>
      </c>
      <c r="T2380" s="301">
        <f t="shared" si="37"/>
        <v>14330</v>
      </c>
      <c r="U2380" s="303">
        <v>1945</v>
      </c>
    </row>
    <row r="2381" spans="1:21" x14ac:dyDescent="0.25">
      <c r="A2381" s="300">
        <v>830111971</v>
      </c>
      <c r="B2381" s="65" t="s">
        <v>3059</v>
      </c>
      <c r="C2381" s="65" t="s">
        <v>511</v>
      </c>
      <c r="D2381" s="65" t="s">
        <v>511</v>
      </c>
      <c r="E2381" s="65" t="s">
        <v>520</v>
      </c>
      <c r="F2381" s="65" t="s">
        <v>521</v>
      </c>
      <c r="G2381" s="65" t="s">
        <v>559</v>
      </c>
      <c r="H2381" s="84">
        <v>2380</v>
      </c>
      <c r="I2381" s="301">
        <v>8987890</v>
      </c>
      <c r="J2381" s="302">
        <v>1342.5</v>
      </c>
      <c r="K2381" s="301">
        <v>7561230</v>
      </c>
      <c r="L2381" s="302">
        <v>5796</v>
      </c>
      <c r="M2381" s="301">
        <v>6030782</v>
      </c>
      <c r="N2381" s="302">
        <v>5162</v>
      </c>
      <c r="O2381" s="301">
        <v>1828500</v>
      </c>
      <c r="P2381" s="302">
        <v>2761</v>
      </c>
      <c r="Q2381" s="301">
        <v>876764</v>
      </c>
      <c r="R2381" s="302">
        <v>2450</v>
      </c>
      <c r="S2381" s="301">
        <v>609888</v>
      </c>
      <c r="T2381" s="301">
        <f t="shared" si="37"/>
        <v>19891.5</v>
      </c>
      <c r="U2381" s="303">
        <v>2667</v>
      </c>
    </row>
    <row r="2382" spans="1:21" x14ac:dyDescent="0.25">
      <c r="A2382" s="300">
        <v>830033494</v>
      </c>
      <c r="B2382" s="65" t="s">
        <v>3060</v>
      </c>
      <c r="C2382" s="65" t="s">
        <v>511</v>
      </c>
      <c r="D2382" s="65" t="s">
        <v>511</v>
      </c>
      <c r="E2382" s="65" t="s">
        <v>520</v>
      </c>
      <c r="F2382" s="65" t="s">
        <v>521</v>
      </c>
      <c r="G2382" s="65" t="s">
        <v>564</v>
      </c>
      <c r="H2382" s="296">
        <v>2381</v>
      </c>
      <c r="I2382" s="301">
        <v>8980950</v>
      </c>
      <c r="J2382" s="302">
        <v>1415.5</v>
      </c>
      <c r="K2382" s="301">
        <v>7017552</v>
      </c>
      <c r="L2382" s="302">
        <v>2238</v>
      </c>
      <c r="M2382" s="301">
        <v>19723614</v>
      </c>
      <c r="N2382" s="302">
        <v>945</v>
      </c>
      <c r="O2382" s="301">
        <v>12560203</v>
      </c>
      <c r="P2382" s="302">
        <v>836</v>
      </c>
      <c r="Q2382" s="301">
        <v>3737023</v>
      </c>
      <c r="R2382" s="302">
        <v>833</v>
      </c>
      <c r="S2382" s="301">
        <v>2539868</v>
      </c>
      <c r="T2382" s="301">
        <f t="shared" si="37"/>
        <v>8648.5</v>
      </c>
      <c r="U2382" s="303">
        <v>1214</v>
      </c>
    </row>
    <row r="2383" spans="1:21" x14ac:dyDescent="0.25">
      <c r="A2383" s="300">
        <v>860535490</v>
      </c>
      <c r="B2383" s="65" t="s">
        <v>3061</v>
      </c>
      <c r="C2383" s="65" t="s">
        <v>511</v>
      </c>
      <c r="D2383" s="65" t="s">
        <v>511</v>
      </c>
      <c r="E2383" s="65" t="s">
        <v>520</v>
      </c>
      <c r="F2383" s="65" t="s">
        <v>521</v>
      </c>
      <c r="G2383" s="65" t="s">
        <v>668</v>
      </c>
      <c r="H2383" s="84">
        <v>2382</v>
      </c>
      <c r="I2383" s="301">
        <v>8960701</v>
      </c>
      <c r="J2383" s="302">
        <v>2392.5</v>
      </c>
      <c r="K2383" s="301">
        <v>3302001</v>
      </c>
      <c r="L2383" s="302">
        <v>2021</v>
      </c>
      <c r="M2383" s="301">
        <v>22358345</v>
      </c>
      <c r="N2383" s="302">
        <v>1890</v>
      </c>
      <c r="O2383" s="301">
        <v>6181129</v>
      </c>
      <c r="P2383" s="302">
        <v>866</v>
      </c>
      <c r="Q2383" s="301">
        <v>3584722</v>
      </c>
      <c r="R2383" s="302">
        <v>905</v>
      </c>
      <c r="S2383" s="301">
        <v>2292034</v>
      </c>
      <c r="T2383" s="301">
        <f t="shared" si="37"/>
        <v>10456.5</v>
      </c>
      <c r="U2383" s="303">
        <v>1433</v>
      </c>
    </row>
    <row r="2384" spans="1:21" x14ac:dyDescent="0.25">
      <c r="A2384" s="300">
        <v>800244309</v>
      </c>
      <c r="B2384" s="65" t="s">
        <v>3062</v>
      </c>
      <c r="C2384" s="65" t="s">
        <v>511</v>
      </c>
      <c r="D2384" s="65" t="s">
        <v>511</v>
      </c>
      <c r="E2384" s="65" t="s">
        <v>520</v>
      </c>
      <c r="F2384" s="65" t="s">
        <v>521</v>
      </c>
      <c r="G2384" s="65" t="s">
        <v>594</v>
      </c>
      <c r="H2384" s="296">
        <v>2383</v>
      </c>
      <c r="I2384" s="301">
        <v>8953458</v>
      </c>
      <c r="J2384" s="302">
        <v>2820.5</v>
      </c>
      <c r="K2384" s="301">
        <v>2663577</v>
      </c>
      <c r="L2384" s="302">
        <v>2956</v>
      </c>
      <c r="M2384" s="301">
        <v>14406212</v>
      </c>
      <c r="N2384" s="302">
        <v>2636</v>
      </c>
      <c r="O2384" s="301">
        <v>4186357</v>
      </c>
      <c r="P2384" s="302">
        <v>2557</v>
      </c>
      <c r="Q2384" s="301">
        <v>969801</v>
      </c>
      <c r="R2384" s="302">
        <v>1881</v>
      </c>
      <c r="S2384" s="301">
        <v>875339</v>
      </c>
      <c r="T2384" s="301">
        <f t="shared" si="37"/>
        <v>15233.5</v>
      </c>
      <c r="U2384" s="303">
        <v>2071</v>
      </c>
    </row>
    <row r="2385" spans="1:21" x14ac:dyDescent="0.25">
      <c r="A2385" s="300">
        <v>860507762</v>
      </c>
      <c r="B2385" s="65" t="s">
        <v>3063</v>
      </c>
      <c r="C2385" s="65" t="s">
        <v>511</v>
      </c>
      <c r="D2385" s="65" t="s">
        <v>511</v>
      </c>
      <c r="E2385" s="65" t="s">
        <v>520</v>
      </c>
      <c r="F2385" s="65" t="s">
        <v>521</v>
      </c>
      <c r="G2385" s="65" t="s">
        <v>564</v>
      </c>
      <c r="H2385" s="84">
        <v>2384</v>
      </c>
      <c r="I2385" s="301">
        <v>8927079</v>
      </c>
      <c r="J2385" s="302">
        <v>1547.5</v>
      </c>
      <c r="K2385" s="301">
        <v>6219313</v>
      </c>
      <c r="L2385" s="302">
        <v>2514</v>
      </c>
      <c r="M2385" s="301">
        <v>17451287</v>
      </c>
      <c r="N2385" s="302">
        <v>3251</v>
      </c>
      <c r="O2385" s="301">
        <v>3227385</v>
      </c>
      <c r="P2385" s="302">
        <v>2696</v>
      </c>
      <c r="Q2385" s="301">
        <v>900617</v>
      </c>
      <c r="R2385" s="302">
        <v>3364</v>
      </c>
      <c r="S2385" s="301">
        <v>384711</v>
      </c>
      <c r="T2385" s="301">
        <f t="shared" si="37"/>
        <v>15756.5</v>
      </c>
      <c r="U2385" s="303">
        <v>2131</v>
      </c>
    </row>
    <row r="2386" spans="1:21" x14ac:dyDescent="0.25">
      <c r="A2386" s="300">
        <v>860512699</v>
      </c>
      <c r="B2386" s="65" t="s">
        <v>3064</v>
      </c>
      <c r="C2386" s="65" t="s">
        <v>511</v>
      </c>
      <c r="D2386" s="65" t="s">
        <v>511</v>
      </c>
      <c r="E2386" s="65" t="s">
        <v>710</v>
      </c>
      <c r="F2386" s="65" t="s">
        <v>521</v>
      </c>
      <c r="G2386" s="65" t="s">
        <v>605</v>
      </c>
      <c r="H2386" s="296">
        <v>2385</v>
      </c>
      <c r="I2386" s="301">
        <v>8912431</v>
      </c>
      <c r="J2386" s="302">
        <v>1588</v>
      </c>
      <c r="K2386" s="301">
        <v>6002586</v>
      </c>
      <c r="L2386" s="302">
        <v>3754</v>
      </c>
      <c r="M2386" s="301">
        <v>10783753</v>
      </c>
      <c r="N2386" s="302">
        <v>1982</v>
      </c>
      <c r="O2386" s="301">
        <v>5877684</v>
      </c>
      <c r="P2386" s="302">
        <v>1341</v>
      </c>
      <c r="Q2386" s="301">
        <v>2123888</v>
      </c>
      <c r="R2386" s="302">
        <v>1438</v>
      </c>
      <c r="S2386" s="301">
        <v>1258312</v>
      </c>
      <c r="T2386" s="301">
        <f t="shared" si="37"/>
        <v>12488</v>
      </c>
      <c r="U2386" s="303">
        <v>1685</v>
      </c>
    </row>
    <row r="2387" spans="1:21" x14ac:dyDescent="0.25">
      <c r="A2387" s="300">
        <v>890900290</v>
      </c>
      <c r="B2387" s="65" t="s">
        <v>3065</v>
      </c>
      <c r="C2387" s="65" t="s">
        <v>770</v>
      </c>
      <c r="D2387" s="65" t="s">
        <v>506</v>
      </c>
      <c r="E2387" s="65" t="s">
        <v>520</v>
      </c>
      <c r="F2387" s="65" t="s">
        <v>521</v>
      </c>
      <c r="G2387" s="65" t="s">
        <v>564</v>
      </c>
      <c r="H2387" s="84">
        <v>2386</v>
      </c>
      <c r="I2387" s="301">
        <v>8896721</v>
      </c>
      <c r="J2387" s="302">
        <v>1936.5</v>
      </c>
      <c r="K2387" s="301">
        <v>4542386</v>
      </c>
      <c r="L2387" s="302">
        <v>2975</v>
      </c>
      <c r="M2387" s="301">
        <v>14311683</v>
      </c>
      <c r="N2387" s="302">
        <v>2222</v>
      </c>
      <c r="O2387" s="301">
        <v>5074528</v>
      </c>
      <c r="P2387" s="302">
        <v>2114</v>
      </c>
      <c r="Q2387" s="301">
        <v>1255178</v>
      </c>
      <c r="R2387" s="302">
        <v>2874</v>
      </c>
      <c r="S2387" s="301">
        <v>484208</v>
      </c>
      <c r="T2387" s="301">
        <f t="shared" si="37"/>
        <v>14507.5</v>
      </c>
      <c r="U2387" s="303">
        <v>1975</v>
      </c>
    </row>
    <row r="2388" spans="1:21" x14ac:dyDescent="0.25">
      <c r="A2388" s="300">
        <v>860023411</v>
      </c>
      <c r="B2388" s="65" t="s">
        <v>3066</v>
      </c>
      <c r="C2388" s="65" t="s">
        <v>511</v>
      </c>
      <c r="D2388" s="65" t="s">
        <v>511</v>
      </c>
      <c r="E2388" s="65" t="s">
        <v>520</v>
      </c>
      <c r="F2388" s="65" t="s">
        <v>521</v>
      </c>
      <c r="G2388" s="65" t="s">
        <v>564</v>
      </c>
      <c r="H2388" s="296">
        <v>2387</v>
      </c>
      <c r="I2388" s="301">
        <v>8893024</v>
      </c>
      <c r="J2388" s="302">
        <v>1633</v>
      </c>
      <c r="K2388" s="301">
        <v>5799006</v>
      </c>
      <c r="L2388" s="302">
        <v>2829</v>
      </c>
      <c r="M2388" s="301">
        <v>15146720</v>
      </c>
      <c r="N2388" s="302">
        <v>2435</v>
      </c>
      <c r="O2388" s="301">
        <v>4618717</v>
      </c>
      <c r="P2388" s="302">
        <v>1836</v>
      </c>
      <c r="Q2388" s="301">
        <v>1480334</v>
      </c>
      <c r="R2388" s="302">
        <v>2083</v>
      </c>
      <c r="S2388" s="301">
        <v>763871</v>
      </c>
      <c r="T2388" s="301">
        <f t="shared" si="37"/>
        <v>13203</v>
      </c>
      <c r="U2388" s="303">
        <v>1799</v>
      </c>
    </row>
    <row r="2389" spans="1:21" x14ac:dyDescent="0.25">
      <c r="A2389" s="300">
        <v>830093741</v>
      </c>
      <c r="B2389" s="65" t="s">
        <v>3067</v>
      </c>
      <c r="C2389" s="65" t="s">
        <v>511</v>
      </c>
      <c r="D2389" s="65" t="s">
        <v>511</v>
      </c>
      <c r="E2389" s="65" t="s">
        <v>710</v>
      </c>
      <c r="F2389" s="65" t="s">
        <v>521</v>
      </c>
      <c r="G2389" s="65" t="s">
        <v>656</v>
      </c>
      <c r="H2389" s="84">
        <v>2388</v>
      </c>
      <c r="I2389" s="301">
        <v>8887079</v>
      </c>
      <c r="J2389" s="302">
        <v>3212</v>
      </c>
      <c r="K2389" s="301">
        <v>2197689</v>
      </c>
      <c r="L2389" s="302">
        <v>3275</v>
      </c>
      <c r="M2389" s="301">
        <v>12791957</v>
      </c>
      <c r="N2389" s="302">
        <v>3918</v>
      </c>
      <c r="O2389" s="301">
        <v>2606793</v>
      </c>
      <c r="P2389" s="302">
        <v>4154</v>
      </c>
      <c r="Q2389" s="301">
        <v>495055</v>
      </c>
      <c r="R2389" s="302">
        <v>2963</v>
      </c>
      <c r="S2389" s="301">
        <v>465865</v>
      </c>
      <c r="T2389" s="301">
        <f t="shared" si="37"/>
        <v>19910</v>
      </c>
      <c r="U2389" s="303">
        <v>2672</v>
      </c>
    </row>
    <row r="2390" spans="1:21" x14ac:dyDescent="0.25">
      <c r="A2390" s="300">
        <v>800039996</v>
      </c>
      <c r="B2390" s="65" t="s">
        <v>3068</v>
      </c>
      <c r="C2390" s="65" t="s">
        <v>511</v>
      </c>
      <c r="D2390" s="65" t="s">
        <v>511</v>
      </c>
      <c r="E2390" s="65" t="s">
        <v>520</v>
      </c>
      <c r="F2390" s="65" t="s">
        <v>521</v>
      </c>
      <c r="G2390" s="65" t="s">
        <v>1422</v>
      </c>
      <c r="H2390" s="296">
        <v>2389</v>
      </c>
      <c r="I2390" s="301">
        <v>8873529</v>
      </c>
      <c r="J2390" s="302">
        <v>2413</v>
      </c>
      <c r="K2390" s="301">
        <v>3257070</v>
      </c>
      <c r="L2390" s="302">
        <v>759</v>
      </c>
      <c r="M2390" s="301">
        <v>63601637</v>
      </c>
      <c r="N2390" s="302">
        <v>1226</v>
      </c>
      <c r="O2390" s="301">
        <v>9516510</v>
      </c>
      <c r="P2390" s="302">
        <v>1028</v>
      </c>
      <c r="Q2390" s="301">
        <v>2903511</v>
      </c>
      <c r="R2390" s="302">
        <v>1112</v>
      </c>
      <c r="S2390" s="301">
        <v>1717447</v>
      </c>
      <c r="T2390" s="301">
        <f t="shared" si="37"/>
        <v>8927</v>
      </c>
      <c r="U2390" s="303">
        <v>1250</v>
      </c>
    </row>
    <row r="2391" spans="1:21" x14ac:dyDescent="0.25">
      <c r="A2391" s="300">
        <v>811002062</v>
      </c>
      <c r="B2391" s="65" t="s">
        <v>3069</v>
      </c>
      <c r="C2391" s="65" t="s">
        <v>770</v>
      </c>
      <c r="D2391" s="65" t="s">
        <v>506</v>
      </c>
      <c r="E2391" s="65" t="s">
        <v>520</v>
      </c>
      <c r="F2391" s="65" t="s">
        <v>521</v>
      </c>
      <c r="G2391" s="65" t="s">
        <v>670</v>
      </c>
      <c r="H2391" s="84">
        <v>2390</v>
      </c>
      <c r="I2391" s="301">
        <v>8863547</v>
      </c>
      <c r="J2391" s="302">
        <v>2275.5</v>
      </c>
      <c r="K2391" s="301">
        <v>3571018</v>
      </c>
      <c r="L2391" s="302">
        <v>3145</v>
      </c>
      <c r="M2391" s="301">
        <v>13332003</v>
      </c>
      <c r="N2391" s="302">
        <v>2485</v>
      </c>
      <c r="O2391" s="301">
        <v>4508817</v>
      </c>
      <c r="P2391" s="302">
        <v>2284</v>
      </c>
      <c r="Q2391" s="301">
        <v>1128259</v>
      </c>
      <c r="R2391" s="302">
        <v>2982</v>
      </c>
      <c r="S2391" s="301">
        <v>462345</v>
      </c>
      <c r="T2391" s="301">
        <f t="shared" si="37"/>
        <v>15561.5</v>
      </c>
      <c r="U2391" s="303">
        <v>2112</v>
      </c>
    </row>
    <row r="2392" spans="1:21" x14ac:dyDescent="0.25">
      <c r="A2392" s="300">
        <v>812000633</v>
      </c>
      <c r="B2392" s="65" t="s">
        <v>3070</v>
      </c>
      <c r="C2392" s="65" t="s">
        <v>3071</v>
      </c>
      <c r="D2392" s="65" t="s">
        <v>1191</v>
      </c>
      <c r="E2392" s="65" t="s">
        <v>520</v>
      </c>
      <c r="F2392" s="65" t="s">
        <v>521</v>
      </c>
      <c r="G2392" s="65" t="s">
        <v>525</v>
      </c>
      <c r="H2392" s="296">
        <v>2391</v>
      </c>
      <c r="I2392" s="301">
        <v>8861608</v>
      </c>
      <c r="J2392" s="302">
        <v>3349</v>
      </c>
      <c r="K2392" s="301">
        <v>2053313</v>
      </c>
      <c r="L2392" s="302">
        <v>2437</v>
      </c>
      <c r="M2392" s="301">
        <v>18051635</v>
      </c>
      <c r="N2392" s="302">
        <v>5021</v>
      </c>
      <c r="O2392" s="301">
        <v>1903447</v>
      </c>
      <c r="P2392" s="302">
        <v>2466</v>
      </c>
      <c r="Q2392" s="301">
        <v>1015201</v>
      </c>
      <c r="R2392" s="302">
        <v>5733</v>
      </c>
      <c r="S2392" s="301">
        <v>168058</v>
      </c>
      <c r="T2392" s="301">
        <f t="shared" si="37"/>
        <v>21397</v>
      </c>
      <c r="U2392" s="303">
        <v>2886</v>
      </c>
    </row>
    <row r="2393" spans="1:21" x14ac:dyDescent="0.25">
      <c r="A2393" s="300">
        <v>860350543</v>
      </c>
      <c r="B2393" s="65" t="s">
        <v>3072</v>
      </c>
      <c r="C2393" s="65" t="s">
        <v>511</v>
      </c>
      <c r="D2393" s="65" t="s">
        <v>511</v>
      </c>
      <c r="E2393" s="65" t="s">
        <v>520</v>
      </c>
      <c r="F2393" s="65" t="s">
        <v>521</v>
      </c>
      <c r="G2393" s="65" t="s">
        <v>564</v>
      </c>
      <c r="H2393" s="84">
        <v>2392</v>
      </c>
      <c r="I2393" s="301">
        <v>8857284</v>
      </c>
      <c r="J2393" s="302">
        <v>1867.5</v>
      </c>
      <c r="K2393" s="301">
        <v>4829791</v>
      </c>
      <c r="L2393" s="302">
        <v>3097</v>
      </c>
      <c r="M2393" s="301">
        <v>13640876</v>
      </c>
      <c r="N2393" s="302">
        <v>2915</v>
      </c>
      <c r="O2393" s="301">
        <v>3686909</v>
      </c>
      <c r="P2393" s="302">
        <v>3502</v>
      </c>
      <c r="Q2393" s="301">
        <v>626672</v>
      </c>
      <c r="R2393" s="302">
        <v>1774</v>
      </c>
      <c r="S2393" s="301">
        <v>942924</v>
      </c>
      <c r="T2393" s="301">
        <f t="shared" si="37"/>
        <v>15547.5</v>
      </c>
      <c r="U2393" s="303">
        <v>2110</v>
      </c>
    </row>
    <row r="2394" spans="1:21" x14ac:dyDescent="0.25">
      <c r="A2394" s="300">
        <v>830074137</v>
      </c>
      <c r="B2394" s="65" t="s">
        <v>3073</v>
      </c>
      <c r="C2394" s="65" t="s">
        <v>511</v>
      </c>
      <c r="D2394" s="65" t="s">
        <v>511</v>
      </c>
      <c r="E2394" s="65" t="s">
        <v>520</v>
      </c>
      <c r="F2394" s="65" t="s">
        <v>521</v>
      </c>
      <c r="G2394" s="65" t="s">
        <v>648</v>
      </c>
      <c r="H2394" s="296">
        <v>2393</v>
      </c>
      <c r="I2394" s="301">
        <v>8850501</v>
      </c>
      <c r="J2394" s="302">
        <v>4749.5</v>
      </c>
      <c r="K2394" s="301">
        <v>1095245</v>
      </c>
      <c r="L2394" s="302">
        <v>1564</v>
      </c>
      <c r="M2394" s="301">
        <v>30097665</v>
      </c>
      <c r="N2394" s="302">
        <v>2992</v>
      </c>
      <c r="O2394" s="301">
        <v>3577569</v>
      </c>
      <c r="P2394" s="302">
        <v>1561</v>
      </c>
      <c r="Q2394" s="301">
        <v>1784929</v>
      </c>
      <c r="R2394" s="302">
        <v>2685</v>
      </c>
      <c r="S2394" s="301">
        <v>533527</v>
      </c>
      <c r="T2394" s="301">
        <f t="shared" si="37"/>
        <v>15944.5</v>
      </c>
      <c r="U2394" s="303">
        <v>2155</v>
      </c>
    </row>
    <row r="2395" spans="1:21" x14ac:dyDescent="0.25">
      <c r="A2395" s="300">
        <v>860003063</v>
      </c>
      <c r="B2395" s="65" t="s">
        <v>3074</v>
      </c>
      <c r="C2395" s="65" t="s">
        <v>511</v>
      </c>
      <c r="D2395" s="65" t="s">
        <v>511</v>
      </c>
      <c r="E2395" s="65" t="s">
        <v>520</v>
      </c>
      <c r="F2395" s="65" t="s">
        <v>736</v>
      </c>
      <c r="G2395" s="65" t="s">
        <v>668</v>
      </c>
      <c r="H2395" s="84">
        <v>2394</v>
      </c>
      <c r="I2395" s="301">
        <v>8847657</v>
      </c>
      <c r="J2395" s="302">
        <v>2078.5</v>
      </c>
      <c r="K2395" s="301">
        <v>4080894</v>
      </c>
      <c r="L2395" s="302">
        <v>3046</v>
      </c>
      <c r="M2395" s="301">
        <v>13910364</v>
      </c>
      <c r="N2395" s="302">
        <v>5784</v>
      </c>
      <c r="O2395" s="301">
        <v>1569435</v>
      </c>
      <c r="P2395" s="302">
        <v>3618</v>
      </c>
      <c r="Q2395" s="301">
        <v>599479</v>
      </c>
      <c r="R2395" s="302">
        <v>2154</v>
      </c>
      <c r="S2395" s="301">
        <v>729930</v>
      </c>
      <c r="T2395" s="301">
        <f t="shared" si="37"/>
        <v>19074.5</v>
      </c>
      <c r="U2395" s="303">
        <v>2564</v>
      </c>
    </row>
    <row r="2396" spans="1:21" x14ac:dyDescent="0.25">
      <c r="A2396" s="300">
        <v>800181509</v>
      </c>
      <c r="B2396" s="65" t="s">
        <v>3075</v>
      </c>
      <c r="C2396" s="65" t="s">
        <v>511</v>
      </c>
      <c r="D2396" s="65" t="s">
        <v>511</v>
      </c>
      <c r="E2396" s="65" t="s">
        <v>520</v>
      </c>
      <c r="F2396" s="65" t="s">
        <v>521</v>
      </c>
      <c r="G2396" s="65" t="s">
        <v>564</v>
      </c>
      <c r="H2396" s="296">
        <v>2395</v>
      </c>
      <c r="I2396" s="301">
        <v>8847591</v>
      </c>
      <c r="J2396" s="302">
        <v>2483.5</v>
      </c>
      <c r="K2396" s="301">
        <v>3120237</v>
      </c>
      <c r="L2396" s="302">
        <v>2714</v>
      </c>
      <c r="M2396" s="301">
        <v>15879274</v>
      </c>
      <c r="N2396" s="302">
        <v>2547</v>
      </c>
      <c r="O2396" s="301">
        <v>4372778</v>
      </c>
      <c r="P2396" s="302">
        <v>2372</v>
      </c>
      <c r="Q2396" s="301">
        <v>1068081</v>
      </c>
      <c r="R2396" s="302">
        <v>2527</v>
      </c>
      <c r="S2396" s="301">
        <v>579484</v>
      </c>
      <c r="T2396" s="301">
        <f t="shared" si="37"/>
        <v>15038.5</v>
      </c>
      <c r="U2396" s="303">
        <v>2043</v>
      </c>
    </row>
    <row r="2397" spans="1:21" x14ac:dyDescent="0.25">
      <c r="A2397" s="300">
        <v>830004387</v>
      </c>
      <c r="B2397" s="65" t="s">
        <v>3076</v>
      </c>
      <c r="C2397" s="65" t="s">
        <v>511</v>
      </c>
      <c r="D2397" s="65" t="s">
        <v>511</v>
      </c>
      <c r="E2397" s="65" t="s">
        <v>710</v>
      </c>
      <c r="F2397" s="65" t="s">
        <v>521</v>
      </c>
      <c r="G2397" s="65" t="s">
        <v>690</v>
      </c>
      <c r="H2397" s="84">
        <v>2396</v>
      </c>
      <c r="I2397" s="301">
        <v>8843400</v>
      </c>
      <c r="J2397" s="302">
        <v>2489.5</v>
      </c>
      <c r="K2397" s="301">
        <v>3106072</v>
      </c>
      <c r="L2397" s="302">
        <v>3622</v>
      </c>
      <c r="M2397" s="301">
        <v>11274321</v>
      </c>
      <c r="N2397" s="302">
        <v>3035</v>
      </c>
      <c r="O2397" s="301">
        <v>3515904</v>
      </c>
      <c r="P2397" s="302">
        <v>1336</v>
      </c>
      <c r="Q2397" s="301">
        <v>2132423</v>
      </c>
      <c r="R2397" s="302">
        <v>1565</v>
      </c>
      <c r="S2397" s="301">
        <v>1118452</v>
      </c>
      <c r="T2397" s="301">
        <f t="shared" si="37"/>
        <v>14443.5</v>
      </c>
      <c r="U2397" s="303">
        <v>1968</v>
      </c>
    </row>
    <row r="2398" spans="1:21" x14ac:dyDescent="0.25">
      <c r="A2398" s="300">
        <v>800044335</v>
      </c>
      <c r="B2398" s="65" t="s">
        <v>3077</v>
      </c>
      <c r="C2398" s="65" t="s">
        <v>511</v>
      </c>
      <c r="D2398" s="65" t="s">
        <v>511</v>
      </c>
      <c r="E2398" s="65" t="s">
        <v>710</v>
      </c>
      <c r="F2398" s="65" t="s">
        <v>521</v>
      </c>
      <c r="G2398" s="65" t="s">
        <v>564</v>
      </c>
      <c r="H2398" s="296">
        <v>2397</v>
      </c>
      <c r="I2398" s="301">
        <v>8840544</v>
      </c>
      <c r="J2398" s="302">
        <v>1394.5</v>
      </c>
      <c r="K2398" s="301">
        <v>7163676</v>
      </c>
      <c r="L2398" s="302">
        <v>3666</v>
      </c>
      <c r="M2398" s="301">
        <v>11102310</v>
      </c>
      <c r="N2398" s="302">
        <v>2521</v>
      </c>
      <c r="O2398" s="301">
        <v>4441272</v>
      </c>
      <c r="P2398" s="302">
        <v>1974</v>
      </c>
      <c r="Q2398" s="301">
        <v>1358165</v>
      </c>
      <c r="R2398" s="302">
        <v>2190</v>
      </c>
      <c r="S2398" s="301">
        <v>705823</v>
      </c>
      <c r="T2398" s="301">
        <f t="shared" si="37"/>
        <v>14142.5</v>
      </c>
      <c r="U2398" s="303">
        <v>1926</v>
      </c>
    </row>
    <row r="2399" spans="1:21" x14ac:dyDescent="0.25">
      <c r="A2399" s="300">
        <v>860002578</v>
      </c>
      <c r="B2399" s="65" t="s">
        <v>3078</v>
      </c>
      <c r="C2399" s="65" t="s">
        <v>511</v>
      </c>
      <c r="D2399" s="65" t="s">
        <v>511</v>
      </c>
      <c r="E2399" s="65" t="s">
        <v>710</v>
      </c>
      <c r="F2399" s="65" t="s">
        <v>521</v>
      </c>
      <c r="G2399" s="65" t="s">
        <v>675</v>
      </c>
      <c r="H2399" s="84">
        <v>2398</v>
      </c>
      <c r="I2399" s="301">
        <v>8825940</v>
      </c>
      <c r="J2399" s="302">
        <v>1506.5</v>
      </c>
      <c r="K2399" s="301">
        <v>6439328</v>
      </c>
      <c r="L2399" s="302">
        <v>3927</v>
      </c>
      <c r="M2399" s="301">
        <v>10221936</v>
      </c>
      <c r="N2399" s="302">
        <v>3621</v>
      </c>
      <c r="O2399" s="301">
        <v>2851176</v>
      </c>
      <c r="P2399" s="302">
        <v>2626</v>
      </c>
      <c r="Q2399" s="301">
        <v>937113</v>
      </c>
      <c r="R2399" s="302">
        <v>1918</v>
      </c>
      <c r="S2399" s="301">
        <v>853181</v>
      </c>
      <c r="T2399" s="301">
        <f t="shared" si="37"/>
        <v>15996.5</v>
      </c>
      <c r="U2399" s="303">
        <v>2163</v>
      </c>
    </row>
    <row r="2400" spans="1:21" x14ac:dyDescent="0.25">
      <c r="A2400" s="300">
        <v>860025362</v>
      </c>
      <c r="B2400" s="65" t="s">
        <v>3079</v>
      </c>
      <c r="C2400" s="65" t="s">
        <v>511</v>
      </c>
      <c r="D2400" s="65" t="s">
        <v>511</v>
      </c>
      <c r="E2400" s="65" t="s">
        <v>710</v>
      </c>
      <c r="F2400" s="65" t="s">
        <v>521</v>
      </c>
      <c r="G2400" s="65" t="s">
        <v>648</v>
      </c>
      <c r="H2400" s="296">
        <v>2399</v>
      </c>
      <c r="I2400" s="301">
        <v>8824100</v>
      </c>
      <c r="J2400" s="302">
        <v>2490</v>
      </c>
      <c r="K2400" s="301">
        <v>3105438</v>
      </c>
      <c r="L2400" s="302">
        <v>3800</v>
      </c>
      <c r="M2400" s="301">
        <v>10627304</v>
      </c>
      <c r="N2400" s="302">
        <v>3362</v>
      </c>
      <c r="O2400" s="301">
        <v>3103934</v>
      </c>
      <c r="P2400" s="302">
        <v>2271</v>
      </c>
      <c r="Q2400" s="301">
        <v>1133522</v>
      </c>
      <c r="R2400" s="302">
        <v>1560</v>
      </c>
      <c r="S2400" s="301">
        <v>1123156</v>
      </c>
      <c r="T2400" s="301">
        <f t="shared" si="37"/>
        <v>15882</v>
      </c>
      <c r="U2400" s="303">
        <v>2144</v>
      </c>
    </row>
    <row r="2401" spans="1:21" x14ac:dyDescent="0.25">
      <c r="A2401" s="300">
        <v>800114140</v>
      </c>
      <c r="B2401" s="65" t="s">
        <v>3080</v>
      </c>
      <c r="C2401" s="65" t="s">
        <v>770</v>
      </c>
      <c r="D2401" s="65" t="s">
        <v>506</v>
      </c>
      <c r="E2401" s="65" t="s">
        <v>520</v>
      </c>
      <c r="F2401" s="65" t="s">
        <v>521</v>
      </c>
      <c r="G2401" s="65" t="s">
        <v>564</v>
      </c>
      <c r="H2401" s="84">
        <v>2400</v>
      </c>
      <c r="I2401" s="301">
        <v>8819906</v>
      </c>
      <c r="J2401" s="302">
        <v>2684.5</v>
      </c>
      <c r="K2401" s="301">
        <v>2848185</v>
      </c>
      <c r="L2401" s="302">
        <v>3102</v>
      </c>
      <c r="M2401" s="301">
        <v>13627024</v>
      </c>
      <c r="N2401" s="302">
        <v>2534</v>
      </c>
      <c r="O2401" s="301">
        <v>4412550</v>
      </c>
      <c r="P2401" s="302">
        <v>1886</v>
      </c>
      <c r="Q2401" s="301">
        <v>1425430</v>
      </c>
      <c r="R2401" s="302">
        <v>2063</v>
      </c>
      <c r="S2401" s="301">
        <v>772325</v>
      </c>
      <c r="T2401" s="301">
        <f t="shared" si="37"/>
        <v>14669.5</v>
      </c>
      <c r="U2401" s="303">
        <v>2004</v>
      </c>
    </row>
    <row r="2402" spans="1:21" x14ac:dyDescent="0.25">
      <c r="A2402" s="300">
        <v>800213167</v>
      </c>
      <c r="B2402" s="65" t="s">
        <v>3081</v>
      </c>
      <c r="C2402" s="65" t="s">
        <v>511</v>
      </c>
      <c r="D2402" s="65" t="s">
        <v>511</v>
      </c>
      <c r="E2402" s="65" t="s">
        <v>710</v>
      </c>
      <c r="F2402" s="65" t="s">
        <v>521</v>
      </c>
      <c r="G2402" s="65" t="s">
        <v>564</v>
      </c>
      <c r="H2402" s="296">
        <v>2401</v>
      </c>
      <c r="I2402" s="301">
        <v>8817268</v>
      </c>
      <c r="J2402" s="302">
        <v>1653.5</v>
      </c>
      <c r="K2402" s="301">
        <v>5707170</v>
      </c>
      <c r="L2402" s="302">
        <v>4890</v>
      </c>
      <c r="M2402" s="301">
        <v>7724418</v>
      </c>
      <c r="N2402" s="302">
        <v>6093</v>
      </c>
      <c r="O2402" s="301">
        <v>1467605</v>
      </c>
      <c r="P2402" s="302">
        <v>3088</v>
      </c>
      <c r="Q2402" s="301">
        <v>749952</v>
      </c>
      <c r="R2402" s="302">
        <v>3212</v>
      </c>
      <c r="S2402" s="301">
        <v>415617</v>
      </c>
      <c r="T2402" s="301">
        <f t="shared" si="37"/>
        <v>21337.5</v>
      </c>
      <c r="U2402" s="303">
        <v>2878</v>
      </c>
    </row>
    <row r="2403" spans="1:21" x14ac:dyDescent="0.25">
      <c r="A2403" s="300">
        <v>810006693</v>
      </c>
      <c r="B2403" s="65" t="s">
        <v>3082</v>
      </c>
      <c r="C2403" s="65" t="s">
        <v>702</v>
      </c>
      <c r="D2403" s="65" t="s">
        <v>703</v>
      </c>
      <c r="E2403" s="65" t="s">
        <v>710</v>
      </c>
      <c r="F2403" s="65" t="s">
        <v>521</v>
      </c>
      <c r="G2403" s="65" t="s">
        <v>841</v>
      </c>
      <c r="H2403" s="84">
        <v>2402</v>
      </c>
      <c r="I2403" s="301">
        <v>8810147</v>
      </c>
      <c r="J2403" s="302">
        <v>1567</v>
      </c>
      <c r="K2403" s="301">
        <v>6105206</v>
      </c>
      <c r="L2403" s="302">
        <v>8397</v>
      </c>
      <c r="M2403" s="301">
        <v>3203703</v>
      </c>
      <c r="N2403" s="302">
        <v>3769</v>
      </c>
      <c r="O2403" s="301">
        <v>2731451</v>
      </c>
      <c r="P2403" s="302">
        <v>2317</v>
      </c>
      <c r="Q2403" s="301">
        <v>1100690</v>
      </c>
      <c r="R2403" s="302">
        <v>1943</v>
      </c>
      <c r="S2403" s="301">
        <v>839378</v>
      </c>
      <c r="T2403" s="301">
        <f t="shared" si="37"/>
        <v>20395</v>
      </c>
      <c r="U2403" s="303">
        <v>2741</v>
      </c>
    </row>
    <row r="2404" spans="1:21" x14ac:dyDescent="0.25">
      <c r="A2404" s="300">
        <v>804002832</v>
      </c>
      <c r="B2404" s="65" t="s">
        <v>3083</v>
      </c>
      <c r="C2404" s="65" t="s">
        <v>732</v>
      </c>
      <c r="D2404" s="65" t="s">
        <v>733</v>
      </c>
      <c r="E2404" s="65" t="s">
        <v>520</v>
      </c>
      <c r="F2404" s="65" t="s">
        <v>521</v>
      </c>
      <c r="G2404" s="65" t="s">
        <v>556</v>
      </c>
      <c r="H2404" s="296">
        <v>2403</v>
      </c>
      <c r="I2404" s="301">
        <v>8801322</v>
      </c>
      <c r="J2404" s="302">
        <v>4560.5</v>
      </c>
      <c r="K2404" s="301">
        <v>1190445</v>
      </c>
      <c r="L2404" s="302">
        <v>1239</v>
      </c>
      <c r="M2404" s="301">
        <v>38139410</v>
      </c>
      <c r="N2404" s="302">
        <v>3867</v>
      </c>
      <c r="O2404" s="301">
        <v>2646478</v>
      </c>
      <c r="P2404" s="302">
        <v>4396</v>
      </c>
      <c r="Q2404" s="301">
        <v>454942</v>
      </c>
      <c r="R2404" s="302">
        <v>3554</v>
      </c>
      <c r="S2404" s="301">
        <v>355199</v>
      </c>
      <c r="T2404" s="301">
        <f t="shared" si="37"/>
        <v>20019.5</v>
      </c>
      <c r="U2404" s="303">
        <v>2696</v>
      </c>
    </row>
    <row r="2405" spans="1:21" x14ac:dyDescent="0.25">
      <c r="A2405" s="300">
        <v>830106474</v>
      </c>
      <c r="B2405" s="65" t="s">
        <v>3084</v>
      </c>
      <c r="C2405" s="65" t="s">
        <v>511</v>
      </c>
      <c r="D2405" s="65" t="s">
        <v>511</v>
      </c>
      <c r="E2405" s="65" t="s">
        <v>520</v>
      </c>
      <c r="F2405" s="65" t="s">
        <v>521</v>
      </c>
      <c r="G2405" s="65" t="s">
        <v>514</v>
      </c>
      <c r="H2405" s="84">
        <v>2404</v>
      </c>
      <c r="I2405" s="301">
        <v>8800860</v>
      </c>
      <c r="J2405" s="302">
        <v>2803.5</v>
      </c>
      <c r="K2405" s="301">
        <v>2685447</v>
      </c>
      <c r="L2405" s="302">
        <v>1599</v>
      </c>
      <c r="M2405" s="301">
        <v>29050271</v>
      </c>
      <c r="N2405" s="302">
        <v>2499</v>
      </c>
      <c r="O2405" s="301">
        <v>4476432</v>
      </c>
      <c r="P2405" s="302">
        <v>1435</v>
      </c>
      <c r="Q2405" s="301">
        <v>1968693</v>
      </c>
      <c r="R2405" s="302">
        <v>1187</v>
      </c>
      <c r="S2405" s="301">
        <v>1584894</v>
      </c>
      <c r="T2405" s="301">
        <f t="shared" si="37"/>
        <v>11927.5</v>
      </c>
      <c r="U2405" s="303">
        <v>1624</v>
      </c>
    </row>
    <row r="2406" spans="1:21" x14ac:dyDescent="0.25">
      <c r="A2406" s="300">
        <v>860019004</v>
      </c>
      <c r="B2406" s="65" t="s">
        <v>3085</v>
      </c>
      <c r="C2406" s="65" t="s">
        <v>511</v>
      </c>
      <c r="D2406" s="65" t="s">
        <v>511</v>
      </c>
      <c r="E2406" s="65" t="s">
        <v>710</v>
      </c>
      <c r="F2406" s="65" t="s">
        <v>521</v>
      </c>
      <c r="G2406" s="65" t="s">
        <v>707</v>
      </c>
      <c r="H2406" s="296">
        <v>2405</v>
      </c>
      <c r="I2406" s="301">
        <v>8794927</v>
      </c>
      <c r="J2406" s="302">
        <v>1332</v>
      </c>
      <c r="K2406" s="301">
        <v>7628404</v>
      </c>
      <c r="L2406" s="302">
        <v>4391</v>
      </c>
      <c r="M2406" s="301">
        <v>8943266</v>
      </c>
      <c r="N2406" s="302">
        <v>3592</v>
      </c>
      <c r="O2406" s="301">
        <v>2876599</v>
      </c>
      <c r="P2406" s="302">
        <v>3776</v>
      </c>
      <c r="Q2406" s="301">
        <v>568164</v>
      </c>
      <c r="R2406" s="302">
        <v>2830</v>
      </c>
      <c r="S2406" s="301">
        <v>498336</v>
      </c>
      <c r="T2406" s="301">
        <f t="shared" si="37"/>
        <v>18326</v>
      </c>
      <c r="U2406" s="303">
        <v>2472</v>
      </c>
    </row>
    <row r="2407" spans="1:21" x14ac:dyDescent="0.25">
      <c r="A2407" s="300">
        <v>890308587</v>
      </c>
      <c r="B2407" s="65" t="s">
        <v>3086</v>
      </c>
      <c r="C2407" s="65" t="s">
        <v>547</v>
      </c>
      <c r="D2407" s="65" t="s">
        <v>544</v>
      </c>
      <c r="E2407" s="65" t="s">
        <v>710</v>
      </c>
      <c r="F2407" s="65" t="s">
        <v>521</v>
      </c>
      <c r="G2407" s="65" t="s">
        <v>564</v>
      </c>
      <c r="H2407" s="84">
        <v>2406</v>
      </c>
      <c r="I2407" s="301">
        <v>8777366</v>
      </c>
      <c r="J2407" s="302">
        <v>1500</v>
      </c>
      <c r="K2407" s="301">
        <v>6476871</v>
      </c>
      <c r="L2407" s="302">
        <v>3555</v>
      </c>
      <c r="M2407" s="301">
        <v>11568415</v>
      </c>
      <c r="N2407" s="302">
        <v>3067</v>
      </c>
      <c r="O2407" s="301">
        <v>3474822</v>
      </c>
      <c r="P2407" s="302">
        <v>3267</v>
      </c>
      <c r="Q2407" s="301">
        <v>692987</v>
      </c>
      <c r="R2407" s="302">
        <v>4225</v>
      </c>
      <c r="S2407" s="301">
        <v>272903</v>
      </c>
      <c r="T2407" s="301">
        <f t="shared" si="37"/>
        <v>18020</v>
      </c>
      <c r="U2407" s="303">
        <v>2435</v>
      </c>
    </row>
    <row r="2408" spans="1:21" x14ac:dyDescent="0.25">
      <c r="A2408" s="300">
        <v>890909050</v>
      </c>
      <c r="B2408" s="65" t="s">
        <v>3087</v>
      </c>
      <c r="C2408" s="65" t="s">
        <v>505</v>
      </c>
      <c r="D2408" s="65" t="s">
        <v>506</v>
      </c>
      <c r="E2408" s="65" t="s">
        <v>710</v>
      </c>
      <c r="F2408" s="65" t="s">
        <v>521</v>
      </c>
      <c r="G2408" s="65" t="s">
        <v>624</v>
      </c>
      <c r="H2408" s="296">
        <v>2407</v>
      </c>
      <c r="I2408" s="301">
        <v>8774462</v>
      </c>
      <c r="J2408" s="302">
        <v>3850</v>
      </c>
      <c r="K2408" s="301">
        <v>1634956</v>
      </c>
      <c r="L2408" s="302">
        <v>5758</v>
      </c>
      <c r="M2408" s="301">
        <v>6097179</v>
      </c>
      <c r="N2408" s="302">
        <v>1913</v>
      </c>
      <c r="O2408" s="301">
        <v>6097179</v>
      </c>
      <c r="P2408" s="302">
        <v>4124</v>
      </c>
      <c r="Q2408" s="301">
        <v>501227</v>
      </c>
      <c r="R2408" s="302">
        <v>2909</v>
      </c>
      <c r="S2408" s="301">
        <v>476566</v>
      </c>
      <c r="T2408" s="301">
        <f t="shared" si="37"/>
        <v>20961</v>
      </c>
      <c r="U2408" s="303">
        <v>2824</v>
      </c>
    </row>
    <row r="2409" spans="1:21" x14ac:dyDescent="0.25">
      <c r="A2409" s="300">
        <v>800089111</v>
      </c>
      <c r="B2409" s="65" t="s">
        <v>3088</v>
      </c>
      <c r="C2409" s="65" t="s">
        <v>511</v>
      </c>
      <c r="D2409" s="65" t="s">
        <v>511</v>
      </c>
      <c r="E2409" s="65" t="s">
        <v>520</v>
      </c>
      <c r="F2409" s="65" t="s">
        <v>521</v>
      </c>
      <c r="G2409" s="65" t="s">
        <v>556</v>
      </c>
      <c r="H2409" s="84">
        <v>2408</v>
      </c>
      <c r="I2409" s="301">
        <v>8769516</v>
      </c>
      <c r="J2409" s="302">
        <v>2055.5</v>
      </c>
      <c r="K2409" s="301">
        <v>4145650</v>
      </c>
      <c r="L2409" s="302">
        <v>2937</v>
      </c>
      <c r="M2409" s="301">
        <v>14536574</v>
      </c>
      <c r="N2409" s="302">
        <v>2460</v>
      </c>
      <c r="O2409" s="301">
        <v>4569134</v>
      </c>
      <c r="P2409" s="302">
        <v>3105</v>
      </c>
      <c r="Q2409" s="301">
        <v>743931</v>
      </c>
      <c r="R2409" s="302">
        <v>3861</v>
      </c>
      <c r="S2409" s="301">
        <v>313991</v>
      </c>
      <c r="T2409" s="301">
        <f t="shared" si="37"/>
        <v>16826.5</v>
      </c>
      <c r="U2409" s="303">
        <v>2275</v>
      </c>
    </row>
    <row r="2410" spans="1:21" x14ac:dyDescent="0.25">
      <c r="A2410" s="300">
        <v>890921335</v>
      </c>
      <c r="B2410" s="65" t="s">
        <v>3089</v>
      </c>
      <c r="C2410" s="65" t="s">
        <v>505</v>
      </c>
      <c r="D2410" s="65" t="s">
        <v>506</v>
      </c>
      <c r="E2410" s="65" t="s">
        <v>710</v>
      </c>
      <c r="F2410" s="65" t="s">
        <v>521</v>
      </c>
      <c r="G2410" s="65" t="s">
        <v>564</v>
      </c>
      <c r="H2410" s="296">
        <v>2409</v>
      </c>
      <c r="I2410" s="301">
        <v>8766857</v>
      </c>
      <c r="J2410" s="302">
        <v>1757.5</v>
      </c>
      <c r="K2410" s="301">
        <v>5218712</v>
      </c>
      <c r="L2410" s="302">
        <v>3220</v>
      </c>
      <c r="M2410" s="301">
        <v>13005822</v>
      </c>
      <c r="N2410" s="302">
        <v>2069</v>
      </c>
      <c r="O2410" s="301">
        <v>5549526</v>
      </c>
      <c r="P2410" s="302">
        <v>1330</v>
      </c>
      <c r="Q2410" s="301">
        <v>2148669</v>
      </c>
      <c r="R2410" s="302">
        <v>1490</v>
      </c>
      <c r="S2410" s="301">
        <v>1189407</v>
      </c>
      <c r="T2410" s="301">
        <f t="shared" si="37"/>
        <v>12275.5</v>
      </c>
      <c r="U2410" s="303">
        <v>1665</v>
      </c>
    </row>
    <row r="2411" spans="1:21" x14ac:dyDescent="0.25">
      <c r="A2411" s="300">
        <v>860062001</v>
      </c>
      <c r="B2411" s="65" t="s">
        <v>3090</v>
      </c>
      <c r="C2411" s="65" t="s">
        <v>511</v>
      </c>
      <c r="D2411" s="65" t="s">
        <v>511</v>
      </c>
      <c r="E2411" s="65" t="s">
        <v>710</v>
      </c>
      <c r="F2411" s="65" t="s">
        <v>521</v>
      </c>
      <c r="G2411" s="65" t="s">
        <v>813</v>
      </c>
      <c r="H2411" s="84">
        <v>2410</v>
      </c>
      <c r="I2411" s="301">
        <v>8764855</v>
      </c>
      <c r="J2411" s="302">
        <v>1737.5</v>
      </c>
      <c r="K2411" s="301">
        <v>5307859</v>
      </c>
      <c r="L2411" s="302">
        <v>3721</v>
      </c>
      <c r="M2411" s="301">
        <v>10880519</v>
      </c>
      <c r="N2411" s="302">
        <v>1708</v>
      </c>
      <c r="O2411" s="301">
        <v>6923441</v>
      </c>
      <c r="P2411" s="302">
        <v>1492</v>
      </c>
      <c r="Q2411" s="301">
        <v>1881368</v>
      </c>
      <c r="R2411" s="302">
        <v>963</v>
      </c>
      <c r="S2411" s="301">
        <v>2060535</v>
      </c>
      <c r="T2411" s="301">
        <f t="shared" si="37"/>
        <v>12031.5</v>
      </c>
      <c r="U2411" s="303">
        <v>1639</v>
      </c>
    </row>
    <row r="2412" spans="1:21" x14ac:dyDescent="0.25">
      <c r="A2412" s="300">
        <v>800244560</v>
      </c>
      <c r="B2412" s="65" t="s">
        <v>3091</v>
      </c>
      <c r="C2412" s="65" t="s">
        <v>511</v>
      </c>
      <c r="D2412" s="65" t="s">
        <v>511</v>
      </c>
      <c r="E2412" s="65" t="s">
        <v>520</v>
      </c>
      <c r="F2412" s="65" t="s">
        <v>521</v>
      </c>
      <c r="G2412" s="65" t="s">
        <v>564</v>
      </c>
      <c r="H2412" s="296">
        <v>2411</v>
      </c>
      <c r="I2412" s="301">
        <v>8752232</v>
      </c>
      <c r="J2412" s="302">
        <v>2180</v>
      </c>
      <c r="K2412" s="301">
        <v>3820590</v>
      </c>
      <c r="L2412" s="302">
        <v>2810</v>
      </c>
      <c r="M2412" s="301">
        <v>15290111</v>
      </c>
      <c r="N2412" s="302">
        <v>2468</v>
      </c>
      <c r="O2412" s="301">
        <v>4538830</v>
      </c>
      <c r="P2412" s="302">
        <v>1424</v>
      </c>
      <c r="Q2412" s="301">
        <v>1987081</v>
      </c>
      <c r="R2412" s="302">
        <v>1588</v>
      </c>
      <c r="S2412" s="301">
        <v>1098089</v>
      </c>
      <c r="T2412" s="301">
        <f t="shared" si="37"/>
        <v>12881</v>
      </c>
      <c r="U2412" s="303">
        <v>1762</v>
      </c>
    </row>
    <row r="2413" spans="1:21" x14ac:dyDescent="0.25">
      <c r="A2413" s="300">
        <v>800156604</v>
      </c>
      <c r="B2413" s="65" t="s">
        <v>3092</v>
      </c>
      <c r="C2413" s="65" t="s">
        <v>511</v>
      </c>
      <c r="D2413" s="65" t="s">
        <v>511</v>
      </c>
      <c r="E2413" s="65" t="s">
        <v>520</v>
      </c>
      <c r="F2413" s="65" t="s">
        <v>521</v>
      </c>
      <c r="G2413" s="65" t="s">
        <v>564</v>
      </c>
      <c r="H2413" s="84">
        <v>2412</v>
      </c>
      <c r="I2413" s="301">
        <v>8743903</v>
      </c>
      <c r="J2413" s="302">
        <v>4089</v>
      </c>
      <c r="K2413" s="301">
        <v>1464733</v>
      </c>
      <c r="L2413" s="302">
        <v>2295</v>
      </c>
      <c r="M2413" s="301">
        <v>19185786</v>
      </c>
      <c r="N2413" s="302">
        <v>1601</v>
      </c>
      <c r="O2413" s="301">
        <v>7376322</v>
      </c>
      <c r="P2413" s="302">
        <v>1996</v>
      </c>
      <c r="Q2413" s="301">
        <v>1348093</v>
      </c>
      <c r="R2413" s="302">
        <v>2901</v>
      </c>
      <c r="S2413" s="301">
        <v>478473</v>
      </c>
      <c r="T2413" s="301">
        <f t="shared" si="37"/>
        <v>15294</v>
      </c>
      <c r="U2413" s="303">
        <v>2085</v>
      </c>
    </row>
    <row r="2414" spans="1:21" x14ac:dyDescent="0.25">
      <c r="A2414" s="300">
        <v>890939141</v>
      </c>
      <c r="B2414" s="65" t="s">
        <v>3093</v>
      </c>
      <c r="C2414" s="65" t="s">
        <v>505</v>
      </c>
      <c r="D2414" s="65" t="s">
        <v>506</v>
      </c>
      <c r="E2414" s="65" t="s">
        <v>520</v>
      </c>
      <c r="F2414" s="65" t="s">
        <v>521</v>
      </c>
      <c r="G2414" s="65" t="s">
        <v>564</v>
      </c>
      <c r="H2414" s="296">
        <v>2413</v>
      </c>
      <c r="I2414" s="301">
        <v>8734886</v>
      </c>
      <c r="J2414" s="302">
        <v>2969</v>
      </c>
      <c r="K2414" s="301">
        <v>2467881</v>
      </c>
      <c r="L2414" s="302">
        <v>2912</v>
      </c>
      <c r="M2414" s="301">
        <v>14653562</v>
      </c>
      <c r="N2414" s="302">
        <v>2603</v>
      </c>
      <c r="O2414" s="301">
        <v>4250246</v>
      </c>
      <c r="P2414" s="302">
        <v>1195</v>
      </c>
      <c r="Q2414" s="301">
        <v>2428400</v>
      </c>
      <c r="R2414" s="302">
        <v>1377</v>
      </c>
      <c r="S2414" s="301">
        <v>1326389</v>
      </c>
      <c r="T2414" s="301">
        <f t="shared" si="37"/>
        <v>13469</v>
      </c>
      <c r="U2414" s="303">
        <v>1845</v>
      </c>
    </row>
    <row r="2415" spans="1:21" x14ac:dyDescent="0.25">
      <c r="A2415" s="300">
        <v>817000783</v>
      </c>
      <c r="B2415" s="65" t="s">
        <v>3094</v>
      </c>
      <c r="C2415" s="65" t="s">
        <v>713</v>
      </c>
      <c r="D2415" s="65" t="s">
        <v>714</v>
      </c>
      <c r="E2415" s="65" t="s">
        <v>710</v>
      </c>
      <c r="F2415" s="65" t="s">
        <v>521</v>
      </c>
      <c r="G2415" s="65" t="s">
        <v>690</v>
      </c>
      <c r="H2415" s="84">
        <v>2414</v>
      </c>
      <c r="I2415" s="301">
        <v>8722635</v>
      </c>
      <c r="J2415" s="302">
        <v>1535.5</v>
      </c>
      <c r="K2415" s="301">
        <v>6298638</v>
      </c>
      <c r="L2415" s="302">
        <v>4650</v>
      </c>
      <c r="M2415" s="301">
        <v>8316416</v>
      </c>
      <c r="N2415" s="302">
        <v>3478</v>
      </c>
      <c r="O2415" s="301">
        <v>2980435</v>
      </c>
      <c r="P2415" s="302">
        <v>1011</v>
      </c>
      <c r="Q2415" s="301">
        <v>2979359</v>
      </c>
      <c r="R2415" s="302">
        <v>699</v>
      </c>
      <c r="S2415" s="301">
        <v>3267725</v>
      </c>
      <c r="T2415" s="301">
        <f t="shared" si="37"/>
        <v>13787.5</v>
      </c>
      <c r="U2415" s="303">
        <v>1880</v>
      </c>
    </row>
    <row r="2416" spans="1:21" x14ac:dyDescent="0.25">
      <c r="A2416" s="300">
        <v>800233307</v>
      </c>
      <c r="B2416" s="65" t="s">
        <v>3095</v>
      </c>
      <c r="C2416" s="65" t="s">
        <v>585</v>
      </c>
      <c r="D2416" s="65" t="s">
        <v>586</v>
      </c>
      <c r="E2416" s="65" t="s">
        <v>520</v>
      </c>
      <c r="F2416" s="65" t="s">
        <v>521</v>
      </c>
      <c r="G2416" s="65" t="s">
        <v>564</v>
      </c>
      <c r="H2416" s="296">
        <v>2415</v>
      </c>
      <c r="I2416" s="301">
        <v>8721456</v>
      </c>
      <c r="J2416" s="302">
        <v>1991.5</v>
      </c>
      <c r="K2416" s="301">
        <v>4368598</v>
      </c>
      <c r="L2416" s="302">
        <v>2592</v>
      </c>
      <c r="M2416" s="301">
        <v>16862488</v>
      </c>
      <c r="N2416" s="302">
        <v>2446</v>
      </c>
      <c r="O2416" s="301">
        <v>4597202</v>
      </c>
      <c r="P2416" s="302">
        <v>4730</v>
      </c>
      <c r="Q2416" s="301">
        <v>408354</v>
      </c>
      <c r="R2416" s="302">
        <v>3977</v>
      </c>
      <c r="S2416" s="301">
        <v>300287</v>
      </c>
      <c r="T2416" s="301">
        <f t="shared" si="37"/>
        <v>18151.5</v>
      </c>
      <c r="U2416" s="303">
        <v>2449</v>
      </c>
    </row>
    <row r="2417" spans="1:21" x14ac:dyDescent="0.25">
      <c r="A2417" s="300">
        <v>900012579</v>
      </c>
      <c r="B2417" s="65" t="s">
        <v>3096</v>
      </c>
      <c r="C2417" s="65" t="s">
        <v>511</v>
      </c>
      <c r="D2417" s="65" t="s">
        <v>511</v>
      </c>
      <c r="E2417" s="65" t="s">
        <v>520</v>
      </c>
      <c r="F2417" s="65" t="s">
        <v>521</v>
      </c>
      <c r="G2417" s="65" t="s">
        <v>724</v>
      </c>
      <c r="H2417" s="84">
        <v>2416</v>
      </c>
      <c r="I2417" s="301">
        <v>8718062</v>
      </c>
      <c r="J2417" s="302">
        <v>3663</v>
      </c>
      <c r="K2417" s="301">
        <v>1769593</v>
      </c>
      <c r="L2417" s="302">
        <v>1421</v>
      </c>
      <c r="M2417" s="301">
        <v>33386532</v>
      </c>
      <c r="N2417" s="302">
        <v>3103</v>
      </c>
      <c r="O2417" s="301">
        <v>3417307</v>
      </c>
      <c r="P2417" s="302">
        <v>1407</v>
      </c>
      <c r="Q2417" s="301">
        <v>2007390</v>
      </c>
      <c r="R2417" s="302">
        <v>1106</v>
      </c>
      <c r="S2417" s="301">
        <v>1724314</v>
      </c>
      <c r="T2417" s="301">
        <f t="shared" si="37"/>
        <v>13116</v>
      </c>
      <c r="U2417" s="303">
        <v>1792</v>
      </c>
    </row>
    <row r="2418" spans="1:21" x14ac:dyDescent="0.25">
      <c r="A2418" s="300">
        <v>806016721</v>
      </c>
      <c r="B2418" s="65" t="s">
        <v>3097</v>
      </c>
      <c r="C2418" s="65" t="s">
        <v>620</v>
      </c>
      <c r="D2418" s="65" t="s">
        <v>621</v>
      </c>
      <c r="E2418" s="65" t="s">
        <v>710</v>
      </c>
      <c r="F2418" s="65" t="s">
        <v>521</v>
      </c>
      <c r="G2418" s="65" t="s">
        <v>697</v>
      </c>
      <c r="H2418" s="296">
        <v>2417</v>
      </c>
      <c r="I2418" s="301">
        <v>8710727</v>
      </c>
      <c r="J2418" s="302">
        <v>2117</v>
      </c>
      <c r="K2418" s="301">
        <v>3992593</v>
      </c>
      <c r="L2418" s="302">
        <v>6543</v>
      </c>
      <c r="M2418" s="301">
        <v>4958061</v>
      </c>
      <c r="N2418" s="302">
        <v>6263</v>
      </c>
      <c r="O2418" s="301">
        <v>1419573</v>
      </c>
      <c r="P2418" s="302">
        <v>2706</v>
      </c>
      <c r="Q2418" s="301">
        <v>896749</v>
      </c>
      <c r="R2418" s="302">
        <v>1861</v>
      </c>
      <c r="S2418" s="301">
        <v>885582</v>
      </c>
      <c r="T2418" s="301">
        <f t="shared" si="37"/>
        <v>21907</v>
      </c>
      <c r="U2418" s="303">
        <v>2974</v>
      </c>
    </row>
    <row r="2419" spans="1:21" x14ac:dyDescent="0.25">
      <c r="A2419" s="300">
        <v>811038570</v>
      </c>
      <c r="B2419" s="65" t="s">
        <v>3098</v>
      </c>
      <c r="C2419" s="65" t="s">
        <v>505</v>
      </c>
      <c r="D2419" s="65" t="s">
        <v>506</v>
      </c>
      <c r="E2419" s="65" t="s">
        <v>520</v>
      </c>
      <c r="F2419" s="65" t="s">
        <v>521</v>
      </c>
      <c r="G2419" s="65" t="s">
        <v>564</v>
      </c>
      <c r="H2419" s="84">
        <v>2418</v>
      </c>
      <c r="I2419" s="301">
        <v>8709735</v>
      </c>
      <c r="J2419" s="302">
        <v>2045</v>
      </c>
      <c r="K2419" s="301">
        <v>4175911</v>
      </c>
      <c r="L2419" s="302">
        <v>1218</v>
      </c>
      <c r="M2419" s="301">
        <v>38914216</v>
      </c>
      <c r="N2419" s="302">
        <v>1670</v>
      </c>
      <c r="O2419" s="301">
        <v>7094390</v>
      </c>
      <c r="P2419" s="302">
        <v>1829</v>
      </c>
      <c r="Q2419" s="301">
        <v>1483240</v>
      </c>
      <c r="R2419" s="302">
        <v>3901</v>
      </c>
      <c r="S2419" s="301">
        <v>309576</v>
      </c>
      <c r="T2419" s="301">
        <f t="shared" si="37"/>
        <v>13081</v>
      </c>
      <c r="U2419" s="303">
        <v>1789</v>
      </c>
    </row>
    <row r="2420" spans="1:21" x14ac:dyDescent="0.25">
      <c r="A2420" s="300">
        <v>800059688</v>
      </c>
      <c r="B2420" s="65" t="s">
        <v>3099</v>
      </c>
      <c r="C2420" s="65" t="s">
        <v>2144</v>
      </c>
      <c r="D2420" s="65" t="s">
        <v>511</v>
      </c>
      <c r="E2420" s="65" t="s">
        <v>520</v>
      </c>
      <c r="F2420" s="65" t="s">
        <v>521</v>
      </c>
      <c r="G2420" s="65" t="s">
        <v>605</v>
      </c>
      <c r="H2420" s="296">
        <v>2419</v>
      </c>
      <c r="I2420" s="301">
        <v>8702736</v>
      </c>
      <c r="J2420" s="302">
        <v>2574.5</v>
      </c>
      <c r="K2420" s="301">
        <v>2975048</v>
      </c>
      <c r="L2420" s="302">
        <v>2948</v>
      </c>
      <c r="M2420" s="301">
        <v>14483350</v>
      </c>
      <c r="N2420" s="302">
        <v>2363</v>
      </c>
      <c r="O2420" s="301">
        <v>4748379</v>
      </c>
      <c r="P2420" s="302">
        <v>2238</v>
      </c>
      <c r="Q2420" s="301">
        <v>1155201</v>
      </c>
      <c r="R2420" s="302">
        <v>3607</v>
      </c>
      <c r="S2420" s="301">
        <v>346881</v>
      </c>
      <c r="T2420" s="301">
        <f t="shared" si="37"/>
        <v>16149.5</v>
      </c>
      <c r="U2420" s="303">
        <v>2187</v>
      </c>
    </row>
    <row r="2421" spans="1:21" x14ac:dyDescent="0.25">
      <c r="A2421" s="300">
        <v>890700040</v>
      </c>
      <c r="B2421" s="65" t="s">
        <v>3100</v>
      </c>
      <c r="C2421" s="65" t="s">
        <v>1017</v>
      </c>
      <c r="D2421" s="65" t="s">
        <v>1018</v>
      </c>
      <c r="E2421" s="65" t="s">
        <v>520</v>
      </c>
      <c r="F2421" s="65" t="s">
        <v>521</v>
      </c>
      <c r="G2421" s="65" t="s">
        <v>564</v>
      </c>
      <c r="H2421" s="84">
        <v>2420</v>
      </c>
      <c r="I2421" s="301">
        <v>8689485</v>
      </c>
      <c r="J2421" s="302">
        <v>1319</v>
      </c>
      <c r="K2421" s="301">
        <v>7726780</v>
      </c>
      <c r="L2421" s="302">
        <v>3150</v>
      </c>
      <c r="M2421" s="301">
        <v>13309299</v>
      </c>
      <c r="N2421" s="302">
        <v>4261</v>
      </c>
      <c r="O2421" s="301">
        <v>2335255</v>
      </c>
      <c r="P2421" s="302">
        <v>5016</v>
      </c>
      <c r="Q2421" s="301">
        <v>374090</v>
      </c>
      <c r="R2421" s="302">
        <v>4797</v>
      </c>
      <c r="S2421" s="301">
        <v>224242</v>
      </c>
      <c r="T2421" s="301">
        <f t="shared" si="37"/>
        <v>20963</v>
      </c>
      <c r="U2421" s="303">
        <v>2828</v>
      </c>
    </row>
    <row r="2422" spans="1:21" x14ac:dyDescent="0.25">
      <c r="A2422" s="300">
        <v>860000761</v>
      </c>
      <c r="B2422" s="65" t="s">
        <v>3101</v>
      </c>
      <c r="C2422" s="65" t="s">
        <v>511</v>
      </c>
      <c r="D2422" s="65" t="s">
        <v>511</v>
      </c>
      <c r="E2422" s="65" t="s">
        <v>710</v>
      </c>
      <c r="F2422" s="65" t="s">
        <v>521</v>
      </c>
      <c r="G2422" s="65" t="s">
        <v>687</v>
      </c>
      <c r="H2422" s="296">
        <v>2421</v>
      </c>
      <c r="I2422" s="301">
        <v>8669046</v>
      </c>
      <c r="J2422" s="302">
        <v>1426.5</v>
      </c>
      <c r="K2422" s="301">
        <v>6938178</v>
      </c>
      <c r="L2422" s="302">
        <v>4384</v>
      </c>
      <c r="M2422" s="301">
        <v>8954588</v>
      </c>
      <c r="N2422" s="302">
        <v>3830</v>
      </c>
      <c r="O2422" s="301">
        <v>2682961</v>
      </c>
      <c r="P2422" s="302">
        <v>1912</v>
      </c>
      <c r="Q2422" s="301">
        <v>1406367</v>
      </c>
      <c r="R2422" s="302">
        <v>2130</v>
      </c>
      <c r="S2422" s="301">
        <v>743280</v>
      </c>
      <c r="T2422" s="301">
        <f t="shared" si="37"/>
        <v>16103.5</v>
      </c>
      <c r="U2422" s="303">
        <v>2179</v>
      </c>
    </row>
    <row r="2423" spans="1:21" x14ac:dyDescent="0.25">
      <c r="A2423" s="300">
        <v>860058975</v>
      </c>
      <c r="B2423" s="65" t="s">
        <v>3102</v>
      </c>
      <c r="C2423" s="65" t="s">
        <v>511</v>
      </c>
      <c r="D2423" s="65" t="s">
        <v>511</v>
      </c>
      <c r="E2423" s="65" t="s">
        <v>520</v>
      </c>
      <c r="F2423" s="65" t="s">
        <v>521</v>
      </c>
      <c r="G2423" s="65" t="s">
        <v>624</v>
      </c>
      <c r="H2423" s="84">
        <v>2422</v>
      </c>
      <c r="I2423" s="301">
        <v>8656932</v>
      </c>
      <c r="J2423" s="302">
        <v>2545.5</v>
      </c>
      <c r="K2423" s="301">
        <v>2999498</v>
      </c>
      <c r="L2423" s="302">
        <v>905</v>
      </c>
      <c r="M2423" s="301">
        <v>53471110</v>
      </c>
      <c r="N2423" s="302">
        <v>2327</v>
      </c>
      <c r="O2423" s="301">
        <v>4837069</v>
      </c>
      <c r="P2423" s="302">
        <v>1906</v>
      </c>
      <c r="Q2423" s="301">
        <v>1408933</v>
      </c>
      <c r="R2423" s="302">
        <v>4697</v>
      </c>
      <c r="S2423" s="301">
        <v>231180</v>
      </c>
      <c r="T2423" s="301">
        <f t="shared" si="37"/>
        <v>14802.5</v>
      </c>
      <c r="U2423" s="303">
        <v>2021</v>
      </c>
    </row>
    <row r="2424" spans="1:21" x14ac:dyDescent="0.25">
      <c r="A2424" s="300">
        <v>860353804</v>
      </c>
      <c r="B2424" s="65" t="s">
        <v>3103</v>
      </c>
      <c r="C2424" s="65" t="s">
        <v>511</v>
      </c>
      <c r="D2424" s="65" t="s">
        <v>511</v>
      </c>
      <c r="E2424" s="65" t="s">
        <v>710</v>
      </c>
      <c r="F2424" s="65" t="s">
        <v>521</v>
      </c>
      <c r="G2424" s="65" t="s">
        <v>656</v>
      </c>
      <c r="H2424" s="296">
        <v>2423</v>
      </c>
      <c r="I2424" s="301">
        <v>8650819</v>
      </c>
      <c r="J2424" s="302">
        <v>1951</v>
      </c>
      <c r="K2424" s="301">
        <v>4494906</v>
      </c>
      <c r="L2424" s="302">
        <v>4131</v>
      </c>
      <c r="M2424" s="301">
        <v>9599459</v>
      </c>
      <c r="N2424" s="302">
        <v>3474</v>
      </c>
      <c r="O2424" s="301">
        <v>2983163</v>
      </c>
      <c r="P2424" s="302">
        <v>5608</v>
      </c>
      <c r="Q2424" s="301">
        <v>309917</v>
      </c>
      <c r="R2424" s="302">
        <v>3306</v>
      </c>
      <c r="S2424" s="301">
        <v>397501</v>
      </c>
      <c r="T2424" s="301">
        <f t="shared" si="37"/>
        <v>20893</v>
      </c>
      <c r="U2424" s="303">
        <v>2821</v>
      </c>
    </row>
    <row r="2425" spans="1:21" x14ac:dyDescent="0.25">
      <c r="A2425" s="300">
        <v>860069174</v>
      </c>
      <c r="B2425" s="65" t="s">
        <v>3104</v>
      </c>
      <c r="C2425" s="65" t="s">
        <v>511</v>
      </c>
      <c r="D2425" s="65" t="s">
        <v>511</v>
      </c>
      <c r="E2425" s="65" t="s">
        <v>520</v>
      </c>
      <c r="F2425" s="65" t="s">
        <v>521</v>
      </c>
      <c r="G2425" s="65" t="s">
        <v>605</v>
      </c>
      <c r="H2425" s="84">
        <v>2424</v>
      </c>
      <c r="I2425" s="301">
        <v>8642566</v>
      </c>
      <c r="J2425" s="302">
        <v>2194.5</v>
      </c>
      <c r="K2425" s="301">
        <v>3777167</v>
      </c>
      <c r="L2425" s="302">
        <v>2014</v>
      </c>
      <c r="M2425" s="301">
        <v>22442861</v>
      </c>
      <c r="N2425" s="302">
        <v>4437</v>
      </c>
      <c r="O2425" s="301">
        <v>2222843</v>
      </c>
      <c r="P2425" s="302">
        <v>2719</v>
      </c>
      <c r="Q2425" s="301">
        <v>892358</v>
      </c>
      <c r="R2425" s="302">
        <v>3021</v>
      </c>
      <c r="S2425" s="301">
        <v>454317</v>
      </c>
      <c r="T2425" s="301">
        <f t="shared" si="37"/>
        <v>16809.5</v>
      </c>
      <c r="U2425" s="303">
        <v>2277</v>
      </c>
    </row>
    <row r="2426" spans="1:21" x14ac:dyDescent="0.25">
      <c r="A2426" s="300">
        <v>800040880</v>
      </c>
      <c r="B2426" s="65" t="s">
        <v>3105</v>
      </c>
      <c r="C2426" s="65" t="s">
        <v>511</v>
      </c>
      <c r="D2426" s="65" t="s">
        <v>511</v>
      </c>
      <c r="E2426" s="65" t="s">
        <v>710</v>
      </c>
      <c r="F2426" s="65" t="s">
        <v>521</v>
      </c>
      <c r="G2426" s="65" t="s">
        <v>813</v>
      </c>
      <c r="H2426" s="296">
        <v>2425</v>
      </c>
      <c r="I2426" s="301">
        <v>8634292</v>
      </c>
      <c r="J2426" s="302">
        <v>2981</v>
      </c>
      <c r="K2426" s="301">
        <v>2450942</v>
      </c>
      <c r="L2426" s="302">
        <v>3877</v>
      </c>
      <c r="M2426" s="301">
        <v>10391481</v>
      </c>
      <c r="N2426" s="302">
        <v>1803</v>
      </c>
      <c r="O2426" s="301">
        <v>6536339</v>
      </c>
      <c r="P2426" s="302">
        <v>4107</v>
      </c>
      <c r="Q2426" s="301">
        <v>505784</v>
      </c>
      <c r="R2426" s="302">
        <v>3746</v>
      </c>
      <c r="S2426" s="301">
        <v>328867</v>
      </c>
      <c r="T2426" s="301">
        <f t="shared" si="37"/>
        <v>18939</v>
      </c>
      <c r="U2426" s="303">
        <v>2553</v>
      </c>
    </row>
    <row r="2427" spans="1:21" x14ac:dyDescent="0.25">
      <c r="A2427" s="300">
        <v>890406136</v>
      </c>
      <c r="B2427" s="65" t="s">
        <v>3106</v>
      </c>
      <c r="C2427" s="65" t="s">
        <v>620</v>
      </c>
      <c r="D2427" s="65" t="s">
        <v>621</v>
      </c>
      <c r="E2427" s="65" t="s">
        <v>710</v>
      </c>
      <c r="F2427" s="65" t="s">
        <v>521</v>
      </c>
      <c r="G2427" s="65" t="s">
        <v>528</v>
      </c>
      <c r="H2427" s="84">
        <v>2426</v>
      </c>
      <c r="I2427" s="301">
        <v>8631391</v>
      </c>
      <c r="J2427" s="302">
        <v>2281.5</v>
      </c>
      <c r="K2427" s="301">
        <v>3550959</v>
      </c>
      <c r="L2427" s="302">
        <v>3320</v>
      </c>
      <c r="M2427" s="301">
        <v>12595013</v>
      </c>
      <c r="N2427" s="302">
        <v>3546</v>
      </c>
      <c r="O2427" s="301">
        <v>2919577</v>
      </c>
      <c r="P2427" s="302">
        <v>1700</v>
      </c>
      <c r="Q2427" s="301">
        <v>1610702</v>
      </c>
      <c r="R2427" s="302">
        <v>1562</v>
      </c>
      <c r="S2427" s="301">
        <v>1120260</v>
      </c>
      <c r="T2427" s="301">
        <f t="shared" si="37"/>
        <v>14835.5</v>
      </c>
      <c r="U2427" s="303">
        <v>2030</v>
      </c>
    </row>
    <row r="2428" spans="1:21" x14ac:dyDescent="0.25">
      <c r="A2428" s="300">
        <v>860502262</v>
      </c>
      <c r="B2428" s="65" t="s">
        <v>3107</v>
      </c>
      <c r="C2428" s="65" t="s">
        <v>511</v>
      </c>
      <c r="D2428" s="65" t="s">
        <v>511</v>
      </c>
      <c r="E2428" s="65" t="s">
        <v>520</v>
      </c>
      <c r="F2428" s="65" t="s">
        <v>521</v>
      </c>
      <c r="G2428" s="65" t="s">
        <v>564</v>
      </c>
      <c r="H2428" s="296">
        <v>2427</v>
      </c>
      <c r="I2428" s="301">
        <v>8630669</v>
      </c>
      <c r="J2428" s="302">
        <v>3266.5</v>
      </c>
      <c r="K2428" s="301">
        <v>2139055</v>
      </c>
      <c r="L2428" s="302">
        <v>1950</v>
      </c>
      <c r="M2428" s="301">
        <v>23431069</v>
      </c>
      <c r="N2428" s="302">
        <v>3974</v>
      </c>
      <c r="O2428" s="301">
        <v>2557042</v>
      </c>
      <c r="P2428" s="302">
        <v>4113</v>
      </c>
      <c r="Q2428" s="301">
        <v>504662</v>
      </c>
      <c r="R2428" s="302">
        <v>4320</v>
      </c>
      <c r="S2428" s="301">
        <v>263713</v>
      </c>
      <c r="T2428" s="301">
        <f t="shared" si="37"/>
        <v>20050.5</v>
      </c>
      <c r="U2428" s="303">
        <v>2704</v>
      </c>
    </row>
    <row r="2429" spans="1:21" x14ac:dyDescent="0.25">
      <c r="A2429" s="300">
        <v>800180146</v>
      </c>
      <c r="B2429" s="65" t="s">
        <v>3108</v>
      </c>
      <c r="C2429" s="65" t="s">
        <v>1227</v>
      </c>
      <c r="D2429" s="65" t="s">
        <v>552</v>
      </c>
      <c r="E2429" s="65" t="s">
        <v>520</v>
      </c>
      <c r="F2429" s="65" t="s">
        <v>521</v>
      </c>
      <c r="G2429" s="65" t="s">
        <v>564</v>
      </c>
      <c r="H2429" s="84">
        <v>2428</v>
      </c>
      <c r="I2429" s="301">
        <v>8629121</v>
      </c>
      <c r="J2429" s="302">
        <v>1685</v>
      </c>
      <c r="K2429" s="301">
        <v>5565162</v>
      </c>
      <c r="L2429" s="302">
        <v>2023</v>
      </c>
      <c r="M2429" s="301">
        <v>22322363</v>
      </c>
      <c r="N2429" s="302">
        <v>3338</v>
      </c>
      <c r="O2429" s="301">
        <v>3124438</v>
      </c>
      <c r="P2429" s="302">
        <v>2433</v>
      </c>
      <c r="Q2429" s="301">
        <v>1033967</v>
      </c>
      <c r="R2429" s="302">
        <v>1456</v>
      </c>
      <c r="S2429" s="301">
        <v>1227796</v>
      </c>
      <c r="T2429" s="301">
        <f t="shared" si="37"/>
        <v>13363</v>
      </c>
      <c r="U2429" s="303">
        <v>1838</v>
      </c>
    </row>
    <row r="2430" spans="1:21" x14ac:dyDescent="0.25">
      <c r="A2430" s="300">
        <v>830018350</v>
      </c>
      <c r="B2430" s="65" t="s">
        <v>3109</v>
      </c>
      <c r="C2430" s="65" t="s">
        <v>511</v>
      </c>
      <c r="D2430" s="65" t="s">
        <v>511</v>
      </c>
      <c r="E2430" s="65" t="s">
        <v>520</v>
      </c>
      <c r="F2430" s="65" t="s">
        <v>521</v>
      </c>
      <c r="G2430" s="65" t="s">
        <v>564</v>
      </c>
      <c r="H2430" s="296">
        <v>2429</v>
      </c>
      <c r="I2430" s="301">
        <v>8627715</v>
      </c>
      <c r="J2430" s="302">
        <v>2726</v>
      </c>
      <c r="K2430" s="301">
        <v>2786226</v>
      </c>
      <c r="L2430" s="302">
        <v>3049</v>
      </c>
      <c r="M2430" s="301">
        <v>13889185</v>
      </c>
      <c r="N2430" s="302">
        <v>3044</v>
      </c>
      <c r="O2430" s="301">
        <v>3508033</v>
      </c>
      <c r="P2430" s="302">
        <v>1606</v>
      </c>
      <c r="Q2430" s="301">
        <v>1731453</v>
      </c>
      <c r="R2430" s="302">
        <v>1801</v>
      </c>
      <c r="S2430" s="301">
        <v>924776</v>
      </c>
      <c r="T2430" s="301">
        <f t="shared" si="37"/>
        <v>14655</v>
      </c>
      <c r="U2430" s="303">
        <v>2007</v>
      </c>
    </row>
    <row r="2431" spans="1:21" x14ac:dyDescent="0.25">
      <c r="A2431" s="300">
        <v>801003898</v>
      </c>
      <c r="B2431" s="65" t="s">
        <v>3110</v>
      </c>
      <c r="C2431" s="65" t="s">
        <v>3111</v>
      </c>
      <c r="D2431" s="65" t="s">
        <v>1221</v>
      </c>
      <c r="E2431" s="65" t="s">
        <v>520</v>
      </c>
      <c r="F2431" s="65" t="s">
        <v>521</v>
      </c>
      <c r="G2431" s="65" t="s">
        <v>525</v>
      </c>
      <c r="H2431" s="84">
        <v>2430</v>
      </c>
      <c r="I2431" s="301">
        <v>8620421</v>
      </c>
      <c r="J2431" s="302">
        <v>1871</v>
      </c>
      <c r="K2431" s="301">
        <v>4792423</v>
      </c>
      <c r="L2431" s="302">
        <v>2080</v>
      </c>
      <c r="M2431" s="301">
        <v>21645889</v>
      </c>
      <c r="N2431" s="302">
        <v>3711</v>
      </c>
      <c r="O2431" s="301">
        <v>2769160</v>
      </c>
      <c r="P2431" s="302">
        <v>1390</v>
      </c>
      <c r="Q2431" s="301">
        <v>2041152</v>
      </c>
      <c r="R2431" s="302">
        <v>1122</v>
      </c>
      <c r="S2431" s="301">
        <v>1695613</v>
      </c>
      <c r="T2431" s="301">
        <f t="shared" si="37"/>
        <v>12604</v>
      </c>
      <c r="U2431" s="303">
        <v>1718</v>
      </c>
    </row>
    <row r="2432" spans="1:21" x14ac:dyDescent="0.25">
      <c r="A2432" s="300">
        <v>800156111</v>
      </c>
      <c r="B2432" s="65" t="s">
        <v>3112</v>
      </c>
      <c r="C2432" s="65" t="s">
        <v>511</v>
      </c>
      <c r="D2432" s="65" t="s">
        <v>511</v>
      </c>
      <c r="E2432" s="65" t="s">
        <v>710</v>
      </c>
      <c r="F2432" s="65" t="s">
        <v>521</v>
      </c>
      <c r="G2432" s="65" t="s">
        <v>1422</v>
      </c>
      <c r="H2432" s="296">
        <v>2431</v>
      </c>
      <c r="I2432" s="301">
        <v>8610129</v>
      </c>
      <c r="J2432" s="302">
        <v>1698.5</v>
      </c>
      <c r="K2432" s="301">
        <v>5507178</v>
      </c>
      <c r="L2432" s="302">
        <v>6218</v>
      </c>
      <c r="M2432" s="301">
        <v>5360542</v>
      </c>
      <c r="N2432" s="302">
        <v>2128</v>
      </c>
      <c r="O2432" s="301">
        <v>5360542</v>
      </c>
      <c r="P2432" s="302">
        <v>3552</v>
      </c>
      <c r="Q2432" s="301">
        <v>615409</v>
      </c>
      <c r="R2432" s="302">
        <v>2294</v>
      </c>
      <c r="S2432" s="301">
        <v>654830</v>
      </c>
      <c r="T2432" s="301">
        <f t="shared" si="37"/>
        <v>18321.5</v>
      </c>
      <c r="U2432" s="303">
        <v>2475</v>
      </c>
    </row>
    <row r="2433" spans="1:21" x14ac:dyDescent="0.25">
      <c r="A2433" s="300">
        <v>800232449</v>
      </c>
      <c r="B2433" s="65" t="s">
        <v>3113</v>
      </c>
      <c r="C2433" s="65" t="s">
        <v>547</v>
      </c>
      <c r="D2433" s="65" t="s">
        <v>544</v>
      </c>
      <c r="E2433" s="65" t="s">
        <v>520</v>
      </c>
      <c r="F2433" s="65" t="s">
        <v>521</v>
      </c>
      <c r="G2433" s="65" t="s">
        <v>564</v>
      </c>
      <c r="H2433" s="84">
        <v>2432</v>
      </c>
      <c r="I2433" s="301">
        <v>8599073</v>
      </c>
      <c r="J2433" s="302">
        <v>2861.5</v>
      </c>
      <c r="K2433" s="301">
        <v>2608958</v>
      </c>
      <c r="L2433" s="302">
        <v>2042</v>
      </c>
      <c r="M2433" s="301">
        <v>22042240</v>
      </c>
      <c r="N2433" s="302">
        <v>2211</v>
      </c>
      <c r="O2433" s="301">
        <v>5103524</v>
      </c>
      <c r="P2433" s="302">
        <v>1698</v>
      </c>
      <c r="Q2433" s="301">
        <v>1611701</v>
      </c>
      <c r="R2433" s="302">
        <v>2052</v>
      </c>
      <c r="S2433" s="301">
        <v>778089</v>
      </c>
      <c r="T2433" s="301">
        <f t="shared" si="37"/>
        <v>13296.5</v>
      </c>
      <c r="U2433" s="303">
        <v>1827</v>
      </c>
    </row>
    <row r="2434" spans="1:21" x14ac:dyDescent="0.25">
      <c r="A2434" s="300">
        <v>800090890</v>
      </c>
      <c r="B2434" s="65" t="s">
        <v>3114</v>
      </c>
      <c r="C2434" s="65" t="s">
        <v>580</v>
      </c>
      <c r="D2434" s="65" t="s">
        <v>506</v>
      </c>
      <c r="E2434" s="65" t="s">
        <v>520</v>
      </c>
      <c r="F2434" s="65" t="s">
        <v>521</v>
      </c>
      <c r="G2434" s="65" t="s">
        <v>525</v>
      </c>
      <c r="H2434" s="296">
        <v>2433</v>
      </c>
      <c r="I2434" s="301">
        <v>8594826</v>
      </c>
      <c r="J2434" s="302">
        <v>1925.5</v>
      </c>
      <c r="K2434" s="301">
        <v>4570971</v>
      </c>
      <c r="L2434" s="302">
        <v>2549</v>
      </c>
      <c r="M2434" s="301">
        <v>17192974</v>
      </c>
      <c r="N2434" s="302">
        <v>2164</v>
      </c>
      <c r="O2434" s="301">
        <v>5232522</v>
      </c>
      <c r="P2434" s="302">
        <v>1434</v>
      </c>
      <c r="Q2434" s="301">
        <v>1969767</v>
      </c>
      <c r="R2434" s="302">
        <v>1659</v>
      </c>
      <c r="S2434" s="301">
        <v>1032326</v>
      </c>
      <c r="T2434" s="301">
        <f t="shared" ref="T2434:T2497" si="38">SUM(H2434+J2434+L2434+N2434+P2434+R2434)</f>
        <v>12164.5</v>
      </c>
      <c r="U2434" s="303">
        <v>1656</v>
      </c>
    </row>
    <row r="2435" spans="1:21" x14ac:dyDescent="0.25">
      <c r="A2435" s="300">
        <v>890927458</v>
      </c>
      <c r="B2435" s="65" t="s">
        <v>3115</v>
      </c>
      <c r="C2435" s="65" t="s">
        <v>505</v>
      </c>
      <c r="D2435" s="65" t="s">
        <v>506</v>
      </c>
      <c r="E2435" s="65" t="s">
        <v>520</v>
      </c>
      <c r="F2435" s="65" t="s">
        <v>521</v>
      </c>
      <c r="G2435" s="65" t="s">
        <v>564</v>
      </c>
      <c r="H2435" s="84">
        <v>2434</v>
      </c>
      <c r="I2435" s="301">
        <v>8588374</v>
      </c>
      <c r="J2435" s="302">
        <v>1522.5</v>
      </c>
      <c r="K2435" s="301">
        <v>6347546</v>
      </c>
      <c r="L2435" s="302">
        <v>1521</v>
      </c>
      <c r="M2435" s="301">
        <v>31005689</v>
      </c>
      <c r="N2435" s="302">
        <v>2111</v>
      </c>
      <c r="O2435" s="301">
        <v>5418829</v>
      </c>
      <c r="P2435" s="302">
        <v>1956</v>
      </c>
      <c r="Q2435" s="301">
        <v>1370920</v>
      </c>
      <c r="R2435" s="302">
        <v>2368</v>
      </c>
      <c r="S2435" s="301">
        <v>633796</v>
      </c>
      <c r="T2435" s="301">
        <f t="shared" si="38"/>
        <v>11912.5</v>
      </c>
      <c r="U2435" s="303">
        <v>1633</v>
      </c>
    </row>
    <row r="2436" spans="1:21" x14ac:dyDescent="0.25">
      <c r="A2436" s="300">
        <v>800174043</v>
      </c>
      <c r="B2436" s="65" t="s">
        <v>3116</v>
      </c>
      <c r="C2436" s="65" t="s">
        <v>511</v>
      </c>
      <c r="D2436" s="65" t="s">
        <v>511</v>
      </c>
      <c r="E2436" s="65" t="s">
        <v>710</v>
      </c>
      <c r="F2436" s="65" t="s">
        <v>521</v>
      </c>
      <c r="G2436" s="65" t="s">
        <v>564</v>
      </c>
      <c r="H2436" s="296">
        <v>2435</v>
      </c>
      <c r="I2436" s="301">
        <v>8576971</v>
      </c>
      <c r="J2436" s="302">
        <v>1601.5</v>
      </c>
      <c r="K2436" s="301">
        <v>5946994</v>
      </c>
      <c r="L2436" s="302">
        <v>4357</v>
      </c>
      <c r="M2436" s="301">
        <v>9004185</v>
      </c>
      <c r="N2436" s="302">
        <v>1950</v>
      </c>
      <c r="O2436" s="301">
        <v>5974762</v>
      </c>
      <c r="P2436" s="302">
        <v>951</v>
      </c>
      <c r="Q2436" s="301">
        <v>3183715</v>
      </c>
      <c r="R2436" s="302">
        <v>1930</v>
      </c>
      <c r="S2436" s="301">
        <v>846484</v>
      </c>
      <c r="T2436" s="301">
        <f t="shared" si="38"/>
        <v>13224.5</v>
      </c>
      <c r="U2436" s="303">
        <v>1817</v>
      </c>
    </row>
    <row r="2437" spans="1:21" x14ac:dyDescent="0.25">
      <c r="A2437" s="300">
        <v>830051423</v>
      </c>
      <c r="B2437" s="65" t="s">
        <v>3117</v>
      </c>
      <c r="C2437" s="65" t="s">
        <v>511</v>
      </c>
      <c r="D2437" s="65" t="s">
        <v>511</v>
      </c>
      <c r="E2437" s="65" t="s">
        <v>710</v>
      </c>
      <c r="F2437" s="65" t="s">
        <v>521</v>
      </c>
      <c r="G2437" s="65" t="s">
        <v>528</v>
      </c>
      <c r="H2437" s="84">
        <v>2436</v>
      </c>
      <c r="I2437" s="301">
        <v>8569612</v>
      </c>
      <c r="J2437" s="302">
        <v>2519</v>
      </c>
      <c r="K2437" s="301">
        <v>3053258</v>
      </c>
      <c r="L2437" s="302">
        <v>3294</v>
      </c>
      <c r="M2437" s="301">
        <v>12708990</v>
      </c>
      <c r="N2437" s="302">
        <v>2665</v>
      </c>
      <c r="O2437" s="301">
        <v>4131693</v>
      </c>
      <c r="P2437" s="302">
        <v>3538</v>
      </c>
      <c r="Q2437" s="301">
        <v>618528</v>
      </c>
      <c r="R2437" s="302">
        <v>1727</v>
      </c>
      <c r="S2437" s="301">
        <v>981239</v>
      </c>
      <c r="T2437" s="301">
        <f t="shared" si="38"/>
        <v>16179</v>
      </c>
      <c r="U2437" s="303">
        <v>2200</v>
      </c>
    </row>
    <row r="2438" spans="1:21" x14ac:dyDescent="0.25">
      <c r="A2438" s="300">
        <v>830010908</v>
      </c>
      <c r="B2438" s="65" t="s">
        <v>3118</v>
      </c>
      <c r="C2438" s="65" t="s">
        <v>2148</v>
      </c>
      <c r="D2438" s="65" t="s">
        <v>511</v>
      </c>
      <c r="E2438" s="65" t="s">
        <v>520</v>
      </c>
      <c r="F2438" s="65" t="s">
        <v>521</v>
      </c>
      <c r="G2438" s="65" t="s">
        <v>564</v>
      </c>
      <c r="H2438" s="296">
        <v>2437</v>
      </c>
      <c r="I2438" s="301">
        <v>8556668</v>
      </c>
      <c r="J2438" s="302">
        <v>2993.5</v>
      </c>
      <c r="K2438" s="301">
        <v>2434711</v>
      </c>
      <c r="L2438" s="302">
        <v>3219</v>
      </c>
      <c r="M2438" s="301">
        <v>13021748</v>
      </c>
      <c r="N2438" s="302">
        <v>3218</v>
      </c>
      <c r="O2438" s="301">
        <v>3274807</v>
      </c>
      <c r="P2438" s="302">
        <v>1945</v>
      </c>
      <c r="Q2438" s="301">
        <v>1380139</v>
      </c>
      <c r="R2438" s="302">
        <v>3037</v>
      </c>
      <c r="S2438" s="301">
        <v>451371</v>
      </c>
      <c r="T2438" s="301">
        <f t="shared" si="38"/>
        <v>16849.5</v>
      </c>
      <c r="U2438" s="303">
        <v>2284</v>
      </c>
    </row>
    <row r="2439" spans="1:21" x14ac:dyDescent="0.25">
      <c r="A2439" s="300">
        <v>800245330</v>
      </c>
      <c r="B2439" s="65" t="s">
        <v>3119</v>
      </c>
      <c r="C2439" s="65" t="s">
        <v>893</v>
      </c>
      <c r="D2439" s="65" t="s">
        <v>894</v>
      </c>
      <c r="E2439" s="65" t="s">
        <v>520</v>
      </c>
      <c r="F2439" s="65" t="s">
        <v>521</v>
      </c>
      <c r="G2439" s="65" t="s">
        <v>724</v>
      </c>
      <c r="H2439" s="84">
        <v>2438</v>
      </c>
      <c r="I2439" s="301">
        <v>8556031</v>
      </c>
      <c r="J2439" s="302">
        <v>2385</v>
      </c>
      <c r="K2439" s="301">
        <v>3314817</v>
      </c>
      <c r="L2439" s="302">
        <v>2768</v>
      </c>
      <c r="M2439" s="301">
        <v>15560340</v>
      </c>
      <c r="N2439" s="302">
        <v>3345</v>
      </c>
      <c r="O2439" s="301">
        <v>3120899</v>
      </c>
      <c r="P2439" s="302">
        <v>2234</v>
      </c>
      <c r="Q2439" s="301">
        <v>1161813</v>
      </c>
      <c r="R2439" s="302">
        <v>3199</v>
      </c>
      <c r="S2439" s="301">
        <v>418193</v>
      </c>
      <c r="T2439" s="301">
        <f t="shared" si="38"/>
        <v>16369</v>
      </c>
      <c r="U2439" s="303">
        <v>2227</v>
      </c>
    </row>
    <row r="2440" spans="1:21" x14ac:dyDescent="0.25">
      <c r="A2440" s="300">
        <v>830054364</v>
      </c>
      <c r="B2440" s="65" t="s">
        <v>3120</v>
      </c>
      <c r="C2440" s="65" t="s">
        <v>511</v>
      </c>
      <c r="D2440" s="65" t="s">
        <v>511</v>
      </c>
      <c r="E2440" s="65" t="s">
        <v>520</v>
      </c>
      <c r="F2440" s="65" t="s">
        <v>521</v>
      </c>
      <c r="G2440" s="65" t="s">
        <v>528</v>
      </c>
      <c r="H2440" s="296">
        <v>2439</v>
      </c>
      <c r="I2440" s="301">
        <v>8554108</v>
      </c>
      <c r="J2440" s="302">
        <v>3304</v>
      </c>
      <c r="K2440" s="301">
        <v>2100193</v>
      </c>
      <c r="L2440" s="302">
        <v>2589</v>
      </c>
      <c r="M2440" s="301">
        <v>16879242</v>
      </c>
      <c r="N2440" s="302">
        <v>2367</v>
      </c>
      <c r="O2440" s="301">
        <v>4740286</v>
      </c>
      <c r="P2440" s="302">
        <v>1968</v>
      </c>
      <c r="Q2440" s="301">
        <v>1361503</v>
      </c>
      <c r="R2440" s="302">
        <v>2409</v>
      </c>
      <c r="S2440" s="301">
        <v>622709</v>
      </c>
      <c r="T2440" s="301">
        <f t="shared" si="38"/>
        <v>15076</v>
      </c>
      <c r="U2440" s="303">
        <v>2061</v>
      </c>
    </row>
    <row r="2441" spans="1:21" x14ac:dyDescent="0.25">
      <c r="A2441" s="300">
        <v>830017238</v>
      </c>
      <c r="B2441" s="65" t="s">
        <v>3121</v>
      </c>
      <c r="C2441" s="65" t="s">
        <v>3122</v>
      </c>
      <c r="D2441" s="65" t="s">
        <v>511</v>
      </c>
      <c r="E2441" s="65" t="s">
        <v>520</v>
      </c>
      <c r="F2441" s="65" t="s">
        <v>521</v>
      </c>
      <c r="G2441" s="65" t="s">
        <v>564</v>
      </c>
      <c r="H2441" s="84">
        <v>2440</v>
      </c>
      <c r="I2441" s="301">
        <v>8553846</v>
      </c>
      <c r="J2441" s="302">
        <v>1712.5</v>
      </c>
      <c r="K2441" s="301">
        <v>5424233</v>
      </c>
      <c r="L2441" s="302">
        <v>3185</v>
      </c>
      <c r="M2441" s="301">
        <v>13165272</v>
      </c>
      <c r="N2441" s="302">
        <v>2661</v>
      </c>
      <c r="O2441" s="301">
        <v>4137140</v>
      </c>
      <c r="P2441" s="302">
        <v>1488</v>
      </c>
      <c r="Q2441" s="301">
        <v>1889227</v>
      </c>
      <c r="R2441" s="302">
        <v>1705</v>
      </c>
      <c r="S2441" s="301">
        <v>1002321</v>
      </c>
      <c r="T2441" s="301">
        <f t="shared" si="38"/>
        <v>13191.5</v>
      </c>
      <c r="U2441" s="303">
        <v>1814</v>
      </c>
    </row>
    <row r="2442" spans="1:21" x14ac:dyDescent="0.25">
      <c r="A2442" s="300">
        <v>800045236</v>
      </c>
      <c r="B2442" s="65" t="s">
        <v>3123</v>
      </c>
      <c r="C2442" s="65" t="s">
        <v>702</v>
      </c>
      <c r="D2442" s="65" t="s">
        <v>703</v>
      </c>
      <c r="E2442" s="65" t="s">
        <v>710</v>
      </c>
      <c r="F2442" s="65" t="s">
        <v>736</v>
      </c>
      <c r="G2442" s="65" t="s">
        <v>766</v>
      </c>
      <c r="H2442" s="296">
        <v>2441</v>
      </c>
      <c r="I2442" s="301">
        <v>8547112</v>
      </c>
      <c r="J2442" s="302">
        <v>1391</v>
      </c>
      <c r="K2442" s="301">
        <v>7217998</v>
      </c>
      <c r="L2442" s="302">
        <v>5743</v>
      </c>
      <c r="M2442" s="301">
        <v>6117649</v>
      </c>
      <c r="N2442" s="302">
        <v>4107</v>
      </c>
      <c r="O2442" s="301">
        <v>2441674</v>
      </c>
      <c r="P2442" s="302">
        <v>3879</v>
      </c>
      <c r="Q2442" s="301">
        <v>546821</v>
      </c>
      <c r="R2442" s="302">
        <v>3128</v>
      </c>
      <c r="S2442" s="301">
        <v>431988</v>
      </c>
      <c r="T2442" s="301">
        <f t="shared" si="38"/>
        <v>20689</v>
      </c>
      <c r="U2442" s="303">
        <v>2794</v>
      </c>
    </row>
    <row r="2443" spans="1:21" x14ac:dyDescent="0.25">
      <c r="A2443" s="300">
        <v>830012269</v>
      </c>
      <c r="B2443" s="65" t="s">
        <v>3124</v>
      </c>
      <c r="C2443" s="65" t="s">
        <v>511</v>
      </c>
      <c r="D2443" s="65" t="s">
        <v>511</v>
      </c>
      <c r="E2443" s="65" t="s">
        <v>520</v>
      </c>
      <c r="F2443" s="65" t="s">
        <v>521</v>
      </c>
      <c r="G2443" s="65" t="s">
        <v>564</v>
      </c>
      <c r="H2443" s="84">
        <v>2442</v>
      </c>
      <c r="I2443" s="301">
        <v>8544801</v>
      </c>
      <c r="J2443" s="302">
        <v>1561</v>
      </c>
      <c r="K2443" s="301">
        <v>6130805</v>
      </c>
      <c r="L2443" s="302">
        <v>3195</v>
      </c>
      <c r="M2443" s="301">
        <v>13117478</v>
      </c>
      <c r="N2443" s="302">
        <v>1206</v>
      </c>
      <c r="O2443" s="301">
        <v>9692995</v>
      </c>
      <c r="P2443" s="302">
        <v>1389</v>
      </c>
      <c r="Q2443" s="301">
        <v>2041894</v>
      </c>
      <c r="R2443" s="302">
        <v>3293</v>
      </c>
      <c r="S2443" s="301">
        <v>400534</v>
      </c>
      <c r="T2443" s="301">
        <f t="shared" si="38"/>
        <v>13086</v>
      </c>
      <c r="U2443" s="303">
        <v>1796</v>
      </c>
    </row>
    <row r="2444" spans="1:21" x14ac:dyDescent="0.25">
      <c r="A2444" s="300">
        <v>811010139</v>
      </c>
      <c r="B2444" s="65" t="s">
        <v>3125</v>
      </c>
      <c r="C2444" s="65" t="s">
        <v>770</v>
      </c>
      <c r="D2444" s="65" t="s">
        <v>506</v>
      </c>
      <c r="E2444" s="65" t="s">
        <v>710</v>
      </c>
      <c r="F2444" s="65" t="s">
        <v>521</v>
      </c>
      <c r="G2444" s="65" t="s">
        <v>564</v>
      </c>
      <c r="H2444" s="296">
        <v>2443</v>
      </c>
      <c r="I2444" s="301">
        <v>8542497</v>
      </c>
      <c r="J2444" s="302">
        <v>3543</v>
      </c>
      <c r="K2444" s="301">
        <v>1868920</v>
      </c>
      <c r="L2444" s="302">
        <v>4314</v>
      </c>
      <c r="M2444" s="301">
        <v>9089072</v>
      </c>
      <c r="N2444" s="302">
        <v>3930</v>
      </c>
      <c r="O2444" s="301">
        <v>2596004</v>
      </c>
      <c r="P2444" s="302">
        <v>3578</v>
      </c>
      <c r="Q2444" s="301">
        <v>606704</v>
      </c>
      <c r="R2444" s="302">
        <v>3732</v>
      </c>
      <c r="S2444" s="301">
        <v>330802</v>
      </c>
      <c r="T2444" s="301">
        <f t="shared" si="38"/>
        <v>21540</v>
      </c>
      <c r="U2444" s="303">
        <v>2919</v>
      </c>
    </row>
    <row r="2445" spans="1:21" x14ac:dyDescent="0.25">
      <c r="A2445" s="300">
        <v>890404383</v>
      </c>
      <c r="B2445" s="65" t="s">
        <v>3126</v>
      </c>
      <c r="C2445" s="65" t="s">
        <v>620</v>
      </c>
      <c r="D2445" s="65" t="s">
        <v>621</v>
      </c>
      <c r="E2445" s="65" t="s">
        <v>520</v>
      </c>
      <c r="F2445" s="65" t="s">
        <v>521</v>
      </c>
      <c r="G2445" s="65" t="s">
        <v>624</v>
      </c>
      <c r="H2445" s="84">
        <v>2444</v>
      </c>
      <c r="I2445" s="301">
        <v>8534659</v>
      </c>
      <c r="J2445" s="302">
        <v>3543.5</v>
      </c>
      <c r="K2445" s="301">
        <v>1868218</v>
      </c>
      <c r="L2445" s="302">
        <v>1246</v>
      </c>
      <c r="M2445" s="301">
        <v>37934327</v>
      </c>
      <c r="N2445" s="302">
        <v>3109</v>
      </c>
      <c r="O2445" s="301">
        <v>3413015</v>
      </c>
      <c r="P2445" s="302">
        <v>2222</v>
      </c>
      <c r="Q2445" s="301">
        <v>1168920</v>
      </c>
      <c r="R2445" s="302">
        <v>7453</v>
      </c>
      <c r="S2445" s="301">
        <v>100029</v>
      </c>
      <c r="T2445" s="301">
        <f t="shared" si="38"/>
        <v>20017.5</v>
      </c>
      <c r="U2445" s="303">
        <v>2703</v>
      </c>
    </row>
    <row r="2446" spans="1:21" x14ac:dyDescent="0.25">
      <c r="A2446" s="300">
        <v>830075489</v>
      </c>
      <c r="B2446" s="65" t="s">
        <v>3127</v>
      </c>
      <c r="C2446" s="65" t="s">
        <v>511</v>
      </c>
      <c r="D2446" s="65" t="s">
        <v>511</v>
      </c>
      <c r="E2446" s="65" t="s">
        <v>710</v>
      </c>
      <c r="F2446" s="65" t="s">
        <v>521</v>
      </c>
      <c r="G2446" s="65" t="s">
        <v>1422</v>
      </c>
      <c r="H2446" s="296">
        <v>2445</v>
      </c>
      <c r="I2446" s="301">
        <v>8523495</v>
      </c>
      <c r="J2446" s="302">
        <v>3652</v>
      </c>
      <c r="K2446" s="301">
        <v>1775675</v>
      </c>
      <c r="L2446" s="302">
        <v>4923</v>
      </c>
      <c r="M2446" s="301">
        <v>7663854</v>
      </c>
      <c r="N2446" s="302">
        <v>1553</v>
      </c>
      <c r="O2446" s="301">
        <v>7663854</v>
      </c>
      <c r="P2446" s="302">
        <v>1350</v>
      </c>
      <c r="Q2446" s="301">
        <v>2089999</v>
      </c>
      <c r="R2446" s="302">
        <v>1349</v>
      </c>
      <c r="S2446" s="301">
        <v>1358129</v>
      </c>
      <c r="T2446" s="301">
        <f t="shared" si="38"/>
        <v>15272</v>
      </c>
      <c r="U2446" s="303">
        <v>2088</v>
      </c>
    </row>
    <row r="2447" spans="1:21" x14ac:dyDescent="0.25">
      <c r="A2447" s="300">
        <v>890304303</v>
      </c>
      <c r="B2447" s="65" t="s">
        <v>3128</v>
      </c>
      <c r="C2447" s="65" t="s">
        <v>547</v>
      </c>
      <c r="D2447" s="65" t="s">
        <v>544</v>
      </c>
      <c r="E2447" s="65" t="s">
        <v>520</v>
      </c>
      <c r="F2447" s="65" t="s">
        <v>521</v>
      </c>
      <c r="G2447" s="65" t="s">
        <v>670</v>
      </c>
      <c r="H2447" s="84">
        <v>2446</v>
      </c>
      <c r="I2447" s="301">
        <v>8517539</v>
      </c>
      <c r="J2447" s="302">
        <v>1776.5</v>
      </c>
      <c r="K2447" s="301">
        <v>5154795</v>
      </c>
      <c r="L2447" s="302">
        <v>2866</v>
      </c>
      <c r="M2447" s="301">
        <v>14951228</v>
      </c>
      <c r="N2447" s="302">
        <v>2688</v>
      </c>
      <c r="O2447" s="301">
        <v>4097931</v>
      </c>
      <c r="P2447" s="302">
        <v>2313</v>
      </c>
      <c r="Q2447" s="301">
        <v>1103772</v>
      </c>
      <c r="R2447" s="302">
        <v>3193</v>
      </c>
      <c r="S2447" s="301">
        <v>419573</v>
      </c>
      <c r="T2447" s="301">
        <f t="shared" si="38"/>
        <v>15282.5</v>
      </c>
      <c r="U2447" s="303">
        <v>2091</v>
      </c>
    </row>
    <row r="2448" spans="1:21" x14ac:dyDescent="0.25">
      <c r="A2448" s="300">
        <v>890903475</v>
      </c>
      <c r="B2448" s="65" t="s">
        <v>3129</v>
      </c>
      <c r="C2448" s="65" t="s">
        <v>580</v>
      </c>
      <c r="D2448" s="65" t="s">
        <v>506</v>
      </c>
      <c r="E2448" s="65" t="s">
        <v>710</v>
      </c>
      <c r="F2448" s="65" t="s">
        <v>736</v>
      </c>
      <c r="G2448" s="65" t="s">
        <v>627</v>
      </c>
      <c r="H2448" s="296">
        <v>2447</v>
      </c>
      <c r="I2448" s="301">
        <v>8509392</v>
      </c>
      <c r="J2448" s="302">
        <v>1392.5</v>
      </c>
      <c r="K2448" s="301">
        <v>7209467</v>
      </c>
      <c r="L2448" s="302">
        <v>7595</v>
      </c>
      <c r="M2448" s="301">
        <v>3845329</v>
      </c>
      <c r="N2448" s="302">
        <v>2819</v>
      </c>
      <c r="O2448" s="301">
        <v>3845329</v>
      </c>
      <c r="P2448" s="302">
        <v>4674</v>
      </c>
      <c r="Q2448" s="301">
        <v>415937</v>
      </c>
      <c r="R2448" s="302">
        <v>968</v>
      </c>
      <c r="S2448" s="301">
        <v>2049867</v>
      </c>
      <c r="T2448" s="301">
        <f t="shared" si="38"/>
        <v>19895.5</v>
      </c>
      <c r="U2448" s="303">
        <v>2687</v>
      </c>
    </row>
    <row r="2449" spans="1:21" x14ac:dyDescent="0.25">
      <c r="A2449" s="300">
        <v>860029045</v>
      </c>
      <c r="B2449" s="65" t="s">
        <v>3130</v>
      </c>
      <c r="C2449" s="65" t="s">
        <v>511</v>
      </c>
      <c r="D2449" s="65" t="s">
        <v>511</v>
      </c>
      <c r="E2449" s="65" t="s">
        <v>520</v>
      </c>
      <c r="F2449" s="65" t="s">
        <v>521</v>
      </c>
      <c r="G2449" s="65" t="s">
        <v>564</v>
      </c>
      <c r="H2449" s="84">
        <v>2448</v>
      </c>
      <c r="I2449" s="301">
        <v>8504372</v>
      </c>
      <c r="J2449" s="302">
        <v>1643</v>
      </c>
      <c r="K2449" s="301">
        <v>5765805</v>
      </c>
      <c r="L2449" s="302">
        <v>2517</v>
      </c>
      <c r="M2449" s="301">
        <v>17437963</v>
      </c>
      <c r="N2449" s="302">
        <v>1221</v>
      </c>
      <c r="O2449" s="301">
        <v>9535704</v>
      </c>
      <c r="P2449" s="302">
        <v>1419</v>
      </c>
      <c r="Q2449" s="301">
        <v>1993226</v>
      </c>
      <c r="R2449" s="302">
        <v>1486</v>
      </c>
      <c r="S2449" s="301">
        <v>1191366</v>
      </c>
      <c r="T2449" s="301">
        <f t="shared" si="38"/>
        <v>10734</v>
      </c>
      <c r="U2449" s="303">
        <v>1492</v>
      </c>
    </row>
    <row r="2450" spans="1:21" x14ac:dyDescent="0.25">
      <c r="A2450" s="300">
        <v>860048728</v>
      </c>
      <c r="B2450" s="65" t="s">
        <v>3131</v>
      </c>
      <c r="C2450" s="65" t="s">
        <v>511</v>
      </c>
      <c r="D2450" s="65" t="s">
        <v>511</v>
      </c>
      <c r="E2450" s="65" t="s">
        <v>710</v>
      </c>
      <c r="F2450" s="65" t="s">
        <v>521</v>
      </c>
      <c r="G2450" s="65" t="s">
        <v>694</v>
      </c>
      <c r="H2450" s="296">
        <v>2449</v>
      </c>
      <c r="I2450" s="301">
        <v>8497220</v>
      </c>
      <c r="J2450" s="302">
        <v>2319</v>
      </c>
      <c r="K2450" s="301">
        <v>3469442</v>
      </c>
      <c r="L2450" s="302">
        <v>3571</v>
      </c>
      <c r="M2450" s="301">
        <v>11488504</v>
      </c>
      <c r="N2450" s="302">
        <v>2248</v>
      </c>
      <c r="O2450" s="301">
        <v>5005344</v>
      </c>
      <c r="P2450" s="302">
        <v>2462</v>
      </c>
      <c r="Q2450" s="301">
        <v>1019146</v>
      </c>
      <c r="R2450" s="302">
        <v>8118</v>
      </c>
      <c r="S2450" s="301">
        <v>82490</v>
      </c>
      <c r="T2450" s="301">
        <f t="shared" si="38"/>
        <v>21167</v>
      </c>
      <c r="U2450" s="303">
        <v>2862</v>
      </c>
    </row>
    <row r="2451" spans="1:21" x14ac:dyDescent="0.25">
      <c r="A2451" s="300">
        <v>860065822</v>
      </c>
      <c r="B2451" s="65" t="s">
        <v>3132</v>
      </c>
      <c r="C2451" s="65" t="s">
        <v>511</v>
      </c>
      <c r="D2451" s="65" t="s">
        <v>511</v>
      </c>
      <c r="E2451" s="65" t="s">
        <v>710</v>
      </c>
      <c r="F2451" s="65" t="s">
        <v>521</v>
      </c>
      <c r="G2451" s="65" t="s">
        <v>564</v>
      </c>
      <c r="H2451" s="84">
        <v>2450</v>
      </c>
      <c r="I2451" s="301">
        <v>8483288</v>
      </c>
      <c r="J2451" s="302">
        <v>2263</v>
      </c>
      <c r="K2451" s="301">
        <v>3596246</v>
      </c>
      <c r="L2451" s="302">
        <v>3478</v>
      </c>
      <c r="M2451" s="301">
        <v>11923377</v>
      </c>
      <c r="N2451" s="302">
        <v>2302</v>
      </c>
      <c r="O2451" s="301">
        <v>4900115</v>
      </c>
      <c r="P2451" s="302">
        <v>2132</v>
      </c>
      <c r="Q2451" s="301">
        <v>1243826</v>
      </c>
      <c r="R2451" s="302">
        <v>3202</v>
      </c>
      <c r="S2451" s="301">
        <v>417496</v>
      </c>
      <c r="T2451" s="301">
        <f t="shared" si="38"/>
        <v>15827</v>
      </c>
      <c r="U2451" s="303">
        <v>2149</v>
      </c>
    </row>
    <row r="2452" spans="1:21" x14ac:dyDescent="0.25">
      <c r="A2452" s="300">
        <v>860051814</v>
      </c>
      <c r="B2452" s="65" t="s">
        <v>3133</v>
      </c>
      <c r="C2452" s="65" t="s">
        <v>511</v>
      </c>
      <c r="D2452" s="65" t="s">
        <v>511</v>
      </c>
      <c r="E2452" s="65" t="s">
        <v>710</v>
      </c>
      <c r="F2452" s="65" t="s">
        <v>521</v>
      </c>
      <c r="G2452" s="65" t="s">
        <v>564</v>
      </c>
      <c r="H2452" s="296">
        <v>2451</v>
      </c>
      <c r="I2452" s="301">
        <v>8464417</v>
      </c>
      <c r="J2452" s="302">
        <v>1897</v>
      </c>
      <c r="K2452" s="301">
        <v>4684148</v>
      </c>
      <c r="L2452" s="302">
        <v>4281</v>
      </c>
      <c r="M2452" s="301">
        <v>9164938</v>
      </c>
      <c r="N2452" s="302">
        <v>3881</v>
      </c>
      <c r="O2452" s="301">
        <v>2638403</v>
      </c>
      <c r="P2452" s="302">
        <v>2123</v>
      </c>
      <c r="Q2452" s="301">
        <v>1250211</v>
      </c>
      <c r="R2452" s="302">
        <v>2673</v>
      </c>
      <c r="S2452" s="301">
        <v>537230</v>
      </c>
      <c r="T2452" s="301">
        <f t="shared" si="38"/>
        <v>17306</v>
      </c>
      <c r="U2452" s="303">
        <v>2351</v>
      </c>
    </row>
    <row r="2453" spans="1:21" x14ac:dyDescent="0.25">
      <c r="A2453" s="300">
        <v>805000780</v>
      </c>
      <c r="B2453" s="65" t="s">
        <v>3134</v>
      </c>
      <c r="C2453" s="65" t="s">
        <v>547</v>
      </c>
      <c r="D2453" s="65" t="s">
        <v>544</v>
      </c>
      <c r="E2453" s="65" t="s">
        <v>710</v>
      </c>
      <c r="F2453" s="65" t="s">
        <v>521</v>
      </c>
      <c r="G2453" s="65" t="s">
        <v>517</v>
      </c>
      <c r="H2453" s="84">
        <v>2452</v>
      </c>
      <c r="I2453" s="301">
        <v>8453891</v>
      </c>
      <c r="J2453" s="302">
        <v>1861.5</v>
      </c>
      <c r="K2453" s="301">
        <v>4859507</v>
      </c>
      <c r="L2453" s="302">
        <v>4185</v>
      </c>
      <c r="M2453" s="301">
        <v>9475930</v>
      </c>
      <c r="N2453" s="302">
        <v>2591</v>
      </c>
      <c r="O2453" s="301">
        <v>4273629</v>
      </c>
      <c r="P2453" s="302">
        <v>4621</v>
      </c>
      <c r="Q2453" s="301">
        <v>422112</v>
      </c>
      <c r="R2453" s="302">
        <v>4997</v>
      </c>
      <c r="S2453" s="301">
        <v>211065</v>
      </c>
      <c r="T2453" s="301">
        <f t="shared" si="38"/>
        <v>20707.5</v>
      </c>
      <c r="U2453" s="303">
        <v>2805</v>
      </c>
    </row>
    <row r="2454" spans="1:21" x14ac:dyDescent="0.25">
      <c r="A2454" s="300">
        <v>891200642</v>
      </c>
      <c r="B2454" s="65" t="s">
        <v>3135</v>
      </c>
      <c r="C2454" s="65" t="s">
        <v>1455</v>
      </c>
      <c r="D2454" s="65" t="s">
        <v>1456</v>
      </c>
      <c r="E2454" s="65" t="s">
        <v>520</v>
      </c>
      <c r="F2454" s="65" t="s">
        <v>521</v>
      </c>
      <c r="G2454" s="65" t="s">
        <v>564</v>
      </c>
      <c r="H2454" s="296">
        <v>2453</v>
      </c>
      <c r="I2454" s="301">
        <v>8449009</v>
      </c>
      <c r="J2454" s="302">
        <v>1659</v>
      </c>
      <c r="K2454" s="301">
        <v>5678372</v>
      </c>
      <c r="L2454" s="302">
        <v>3137</v>
      </c>
      <c r="M2454" s="301">
        <v>13359093</v>
      </c>
      <c r="N2454" s="302">
        <v>5031</v>
      </c>
      <c r="O2454" s="301">
        <v>1897952</v>
      </c>
      <c r="P2454" s="302">
        <v>3308</v>
      </c>
      <c r="Q2454" s="301">
        <v>680979</v>
      </c>
      <c r="R2454" s="302">
        <v>2747</v>
      </c>
      <c r="S2454" s="301">
        <v>515141</v>
      </c>
      <c r="T2454" s="301">
        <f t="shared" si="38"/>
        <v>18335</v>
      </c>
      <c r="U2454" s="303">
        <v>2486</v>
      </c>
    </row>
    <row r="2455" spans="1:21" x14ac:dyDescent="0.25">
      <c r="A2455" s="300">
        <v>800103793</v>
      </c>
      <c r="B2455" s="65" t="s">
        <v>3136</v>
      </c>
      <c r="C2455" s="65" t="s">
        <v>940</v>
      </c>
      <c r="D2455" s="65" t="s">
        <v>941</v>
      </c>
      <c r="E2455" s="65" t="s">
        <v>710</v>
      </c>
      <c r="F2455" s="65" t="s">
        <v>521</v>
      </c>
      <c r="G2455" s="65" t="s">
        <v>656</v>
      </c>
      <c r="H2455" s="84">
        <v>2454</v>
      </c>
      <c r="I2455" s="301">
        <v>8434451</v>
      </c>
      <c r="J2455" s="302">
        <v>1557.5</v>
      </c>
      <c r="K2455" s="301">
        <v>6146091</v>
      </c>
      <c r="L2455" s="302">
        <v>5525</v>
      </c>
      <c r="M2455" s="301">
        <v>6509907</v>
      </c>
      <c r="N2455" s="302">
        <v>5323</v>
      </c>
      <c r="O2455" s="301">
        <v>1745743</v>
      </c>
      <c r="P2455" s="302">
        <v>3900</v>
      </c>
      <c r="Q2455" s="301">
        <v>543771</v>
      </c>
      <c r="R2455" s="302">
        <v>2073</v>
      </c>
      <c r="S2455" s="301">
        <v>769254</v>
      </c>
      <c r="T2455" s="301">
        <f t="shared" si="38"/>
        <v>20832.5</v>
      </c>
      <c r="U2455" s="303">
        <v>2820</v>
      </c>
    </row>
    <row r="2456" spans="1:21" x14ac:dyDescent="0.25">
      <c r="A2456" s="300">
        <v>800023807</v>
      </c>
      <c r="B2456" s="65" t="s">
        <v>3137</v>
      </c>
      <c r="C2456" s="65" t="s">
        <v>511</v>
      </c>
      <c r="D2456" s="65" t="s">
        <v>511</v>
      </c>
      <c r="E2456" s="65" t="s">
        <v>682</v>
      </c>
      <c r="F2456" s="65" t="s">
        <v>521</v>
      </c>
      <c r="G2456" s="65" t="s">
        <v>528</v>
      </c>
      <c r="H2456" s="296">
        <v>2455</v>
      </c>
      <c r="I2456" s="301">
        <v>8410838</v>
      </c>
      <c r="J2456" s="302">
        <v>2244.5</v>
      </c>
      <c r="K2456" s="301">
        <v>3634755</v>
      </c>
      <c r="L2456" s="302">
        <v>2017</v>
      </c>
      <c r="M2456" s="301">
        <v>22393181</v>
      </c>
      <c r="N2456" s="302">
        <v>1801</v>
      </c>
      <c r="O2456" s="301">
        <v>6546281</v>
      </c>
      <c r="P2456" s="302">
        <v>1976</v>
      </c>
      <c r="Q2456" s="301">
        <v>1356237</v>
      </c>
      <c r="R2456" s="302">
        <v>1672</v>
      </c>
      <c r="S2456" s="301">
        <v>1023783</v>
      </c>
      <c r="T2456" s="301">
        <f t="shared" si="38"/>
        <v>12165.5</v>
      </c>
      <c r="U2456" s="303">
        <v>1661</v>
      </c>
    </row>
    <row r="2457" spans="1:21" x14ac:dyDescent="0.25">
      <c r="A2457" s="300">
        <v>800118399</v>
      </c>
      <c r="B2457" s="65" t="s">
        <v>3138</v>
      </c>
      <c r="C2457" s="65" t="s">
        <v>580</v>
      </c>
      <c r="D2457" s="65" t="s">
        <v>506</v>
      </c>
      <c r="E2457" s="65" t="s">
        <v>520</v>
      </c>
      <c r="F2457" s="65" t="s">
        <v>521</v>
      </c>
      <c r="G2457" s="65" t="s">
        <v>564</v>
      </c>
      <c r="H2457" s="84">
        <v>2456</v>
      </c>
      <c r="I2457" s="301">
        <v>8408573</v>
      </c>
      <c r="J2457" s="302">
        <v>3183.5</v>
      </c>
      <c r="K2457" s="301">
        <v>2228102</v>
      </c>
      <c r="L2457" s="302">
        <v>2169</v>
      </c>
      <c r="M2457" s="301">
        <v>20483769</v>
      </c>
      <c r="N2457" s="302">
        <v>2212</v>
      </c>
      <c r="O2457" s="301">
        <v>5096601</v>
      </c>
      <c r="P2457" s="302">
        <v>2845</v>
      </c>
      <c r="Q2457" s="301">
        <v>844314</v>
      </c>
      <c r="R2457" s="302">
        <v>5315</v>
      </c>
      <c r="S2457" s="301">
        <v>190736</v>
      </c>
      <c r="T2457" s="301">
        <f t="shared" si="38"/>
        <v>18180.5</v>
      </c>
      <c r="U2457" s="303">
        <v>2466</v>
      </c>
    </row>
    <row r="2458" spans="1:21" x14ac:dyDescent="0.25">
      <c r="A2458" s="300">
        <v>890923351</v>
      </c>
      <c r="B2458" s="65" t="s">
        <v>3139</v>
      </c>
      <c r="C2458" s="65" t="s">
        <v>505</v>
      </c>
      <c r="D2458" s="65" t="s">
        <v>506</v>
      </c>
      <c r="E2458" s="65" t="s">
        <v>520</v>
      </c>
      <c r="F2458" s="65" t="s">
        <v>521</v>
      </c>
      <c r="G2458" s="65" t="s">
        <v>564</v>
      </c>
      <c r="H2458" s="296">
        <v>2457</v>
      </c>
      <c r="I2458" s="301">
        <v>8396703</v>
      </c>
      <c r="J2458" s="302">
        <v>1741.5</v>
      </c>
      <c r="K2458" s="301">
        <v>5291861</v>
      </c>
      <c r="L2458" s="302">
        <v>2393</v>
      </c>
      <c r="M2458" s="301">
        <v>18416063</v>
      </c>
      <c r="N2458" s="302">
        <v>1845</v>
      </c>
      <c r="O2458" s="301">
        <v>6350100</v>
      </c>
      <c r="P2458" s="302">
        <v>2220</v>
      </c>
      <c r="Q2458" s="301">
        <v>1171653</v>
      </c>
      <c r="R2458" s="302">
        <v>1839</v>
      </c>
      <c r="S2458" s="301">
        <v>902800</v>
      </c>
      <c r="T2458" s="301">
        <f t="shared" si="38"/>
        <v>12495.5</v>
      </c>
      <c r="U2458" s="303">
        <v>1714</v>
      </c>
    </row>
    <row r="2459" spans="1:21" x14ac:dyDescent="0.25">
      <c r="A2459" s="300">
        <v>830007399</v>
      </c>
      <c r="B2459" s="65" t="s">
        <v>3140</v>
      </c>
      <c r="C2459" s="65" t="s">
        <v>511</v>
      </c>
      <c r="D2459" s="65" t="s">
        <v>511</v>
      </c>
      <c r="E2459" s="65" t="s">
        <v>710</v>
      </c>
      <c r="F2459" s="65" t="s">
        <v>521</v>
      </c>
      <c r="G2459" s="65" t="s">
        <v>624</v>
      </c>
      <c r="H2459" s="84">
        <v>2458</v>
      </c>
      <c r="I2459" s="301">
        <v>8393545</v>
      </c>
      <c r="J2459" s="302">
        <v>1613</v>
      </c>
      <c r="K2459" s="301">
        <v>5889472</v>
      </c>
      <c r="L2459" s="302">
        <v>3286</v>
      </c>
      <c r="M2459" s="301">
        <v>12744580</v>
      </c>
      <c r="N2459" s="302">
        <v>2780</v>
      </c>
      <c r="O2459" s="301">
        <v>3907113</v>
      </c>
      <c r="P2459" s="302">
        <v>1635</v>
      </c>
      <c r="Q2459" s="301">
        <v>1692640</v>
      </c>
      <c r="R2459" s="302">
        <v>1823</v>
      </c>
      <c r="S2459" s="301">
        <v>907959</v>
      </c>
      <c r="T2459" s="301">
        <f t="shared" si="38"/>
        <v>13595</v>
      </c>
      <c r="U2459" s="303">
        <v>1869</v>
      </c>
    </row>
    <row r="2460" spans="1:21" x14ac:dyDescent="0.25">
      <c r="A2460" s="300">
        <v>860450898</v>
      </c>
      <c r="B2460" s="65" t="s">
        <v>3141</v>
      </c>
      <c r="C2460" s="65" t="s">
        <v>511</v>
      </c>
      <c r="D2460" s="65" t="s">
        <v>511</v>
      </c>
      <c r="E2460" s="65" t="s">
        <v>710</v>
      </c>
      <c r="F2460" s="65" t="s">
        <v>521</v>
      </c>
      <c r="G2460" s="65" t="s">
        <v>656</v>
      </c>
      <c r="H2460" s="296">
        <v>2459</v>
      </c>
      <c r="I2460" s="301">
        <v>8375094</v>
      </c>
      <c r="J2460" s="302">
        <v>2147</v>
      </c>
      <c r="K2460" s="301">
        <v>3909435</v>
      </c>
      <c r="L2460" s="302">
        <v>3258</v>
      </c>
      <c r="M2460" s="301">
        <v>12845973</v>
      </c>
      <c r="N2460" s="302">
        <v>2599</v>
      </c>
      <c r="O2460" s="301">
        <v>4255691</v>
      </c>
      <c r="P2460" s="302">
        <v>2505</v>
      </c>
      <c r="Q2460" s="301">
        <v>997728</v>
      </c>
      <c r="R2460" s="302">
        <v>5237</v>
      </c>
      <c r="S2460" s="301">
        <v>195461</v>
      </c>
      <c r="T2460" s="301">
        <f t="shared" si="38"/>
        <v>18205</v>
      </c>
      <c r="U2460" s="303">
        <v>2471</v>
      </c>
    </row>
    <row r="2461" spans="1:21" x14ac:dyDescent="0.25">
      <c r="A2461" s="300">
        <v>900021015</v>
      </c>
      <c r="B2461" s="65" t="s">
        <v>3142</v>
      </c>
      <c r="C2461" s="65" t="s">
        <v>511</v>
      </c>
      <c r="D2461" s="65" t="s">
        <v>511</v>
      </c>
      <c r="E2461" s="65" t="s">
        <v>520</v>
      </c>
      <c r="F2461" s="65" t="s">
        <v>521</v>
      </c>
      <c r="G2461" s="65" t="s">
        <v>564</v>
      </c>
      <c r="H2461" s="84">
        <v>2460</v>
      </c>
      <c r="I2461" s="301">
        <v>8374640</v>
      </c>
      <c r="J2461" s="302">
        <v>5611</v>
      </c>
      <c r="K2461" s="301">
        <v>746229</v>
      </c>
      <c r="L2461" s="302">
        <v>2751</v>
      </c>
      <c r="M2461" s="301">
        <v>15677360</v>
      </c>
      <c r="N2461" s="302">
        <v>1520</v>
      </c>
      <c r="O2461" s="301">
        <v>7785101</v>
      </c>
      <c r="P2461" s="302">
        <v>4428</v>
      </c>
      <c r="Q2461" s="301">
        <v>449631</v>
      </c>
      <c r="R2461" s="302">
        <v>2316</v>
      </c>
      <c r="S2461" s="301">
        <v>647763</v>
      </c>
      <c r="T2461" s="301">
        <f t="shared" si="38"/>
        <v>19086</v>
      </c>
      <c r="U2461" s="303">
        <v>2581</v>
      </c>
    </row>
    <row r="2462" spans="1:21" x14ac:dyDescent="0.25">
      <c r="A2462" s="300">
        <v>800033981</v>
      </c>
      <c r="B2462" s="65" t="s">
        <v>3143</v>
      </c>
      <c r="C2462" s="65" t="s">
        <v>620</v>
      </c>
      <c r="D2462" s="65" t="s">
        <v>621</v>
      </c>
      <c r="E2462" s="65" t="s">
        <v>520</v>
      </c>
      <c r="F2462" s="65" t="s">
        <v>521</v>
      </c>
      <c r="G2462" s="65" t="s">
        <v>564</v>
      </c>
      <c r="H2462" s="296">
        <v>2461</v>
      </c>
      <c r="I2462" s="301">
        <v>8373671</v>
      </c>
      <c r="J2462" s="302">
        <v>2994</v>
      </c>
      <c r="K2462" s="301">
        <v>2434652</v>
      </c>
      <c r="L2462" s="302">
        <v>2911</v>
      </c>
      <c r="M2462" s="301">
        <v>14658031</v>
      </c>
      <c r="N2462" s="302">
        <v>3202</v>
      </c>
      <c r="O2462" s="301">
        <v>3298421</v>
      </c>
      <c r="P2462" s="302">
        <v>2228</v>
      </c>
      <c r="Q2462" s="301">
        <v>1164546</v>
      </c>
      <c r="R2462" s="302">
        <v>6788</v>
      </c>
      <c r="S2462" s="301">
        <v>120724</v>
      </c>
      <c r="T2462" s="301">
        <f t="shared" si="38"/>
        <v>20584</v>
      </c>
      <c r="U2462" s="303">
        <v>2787</v>
      </c>
    </row>
    <row r="2463" spans="1:21" x14ac:dyDescent="0.25">
      <c r="A2463" s="300">
        <v>860071748</v>
      </c>
      <c r="B2463" s="65" t="s">
        <v>3144</v>
      </c>
      <c r="C2463" s="65" t="s">
        <v>511</v>
      </c>
      <c r="D2463" s="65" t="s">
        <v>511</v>
      </c>
      <c r="E2463" s="65" t="s">
        <v>710</v>
      </c>
      <c r="F2463" s="65" t="s">
        <v>521</v>
      </c>
      <c r="G2463" s="65" t="s">
        <v>571</v>
      </c>
      <c r="H2463" s="84">
        <v>2462</v>
      </c>
      <c r="I2463" s="301">
        <v>8348865</v>
      </c>
      <c r="J2463" s="302">
        <v>1296</v>
      </c>
      <c r="K2463" s="301">
        <v>7886710</v>
      </c>
      <c r="L2463" s="302">
        <v>5463</v>
      </c>
      <c r="M2463" s="301">
        <v>6622257</v>
      </c>
      <c r="N2463" s="302">
        <v>4797</v>
      </c>
      <c r="O2463" s="301">
        <v>2013244</v>
      </c>
      <c r="P2463" s="302">
        <v>2136</v>
      </c>
      <c r="Q2463" s="301">
        <v>1239930</v>
      </c>
      <c r="R2463" s="302">
        <v>1650</v>
      </c>
      <c r="S2463" s="301">
        <v>1038869</v>
      </c>
      <c r="T2463" s="301">
        <f t="shared" si="38"/>
        <v>17804</v>
      </c>
      <c r="U2463" s="303">
        <v>2421</v>
      </c>
    </row>
    <row r="2464" spans="1:21" x14ac:dyDescent="0.25">
      <c r="A2464" s="300">
        <v>800092777</v>
      </c>
      <c r="B2464" s="65" t="s">
        <v>3145</v>
      </c>
      <c r="C2464" s="65" t="s">
        <v>773</v>
      </c>
      <c r="D2464" s="65" t="s">
        <v>774</v>
      </c>
      <c r="E2464" s="65" t="s">
        <v>710</v>
      </c>
      <c r="F2464" s="65" t="s">
        <v>521</v>
      </c>
      <c r="G2464" s="65" t="s">
        <v>610</v>
      </c>
      <c r="H2464" s="296">
        <v>2463</v>
      </c>
      <c r="I2464" s="301">
        <v>8342568</v>
      </c>
      <c r="J2464" s="302">
        <v>1802</v>
      </c>
      <c r="K2464" s="301">
        <v>5079915</v>
      </c>
      <c r="L2464" s="302">
        <v>4157</v>
      </c>
      <c r="M2464" s="301">
        <v>9547032</v>
      </c>
      <c r="N2464" s="302">
        <v>3797</v>
      </c>
      <c r="O2464" s="301">
        <v>2700017</v>
      </c>
      <c r="P2464" s="302">
        <v>2892</v>
      </c>
      <c r="Q2464" s="301">
        <v>821103</v>
      </c>
      <c r="R2464" s="302">
        <v>5560</v>
      </c>
      <c r="S2464" s="301">
        <v>177086</v>
      </c>
      <c r="T2464" s="301">
        <f t="shared" si="38"/>
        <v>20671</v>
      </c>
      <c r="U2464" s="303">
        <v>2804</v>
      </c>
    </row>
    <row r="2465" spans="1:21" x14ac:dyDescent="0.25">
      <c r="A2465" s="300">
        <v>800171939</v>
      </c>
      <c r="B2465" s="65" t="s">
        <v>3146</v>
      </c>
      <c r="C2465" s="65" t="s">
        <v>505</v>
      </c>
      <c r="D2465" s="65" t="s">
        <v>506</v>
      </c>
      <c r="E2465" s="65" t="s">
        <v>710</v>
      </c>
      <c r="F2465" s="65" t="s">
        <v>521</v>
      </c>
      <c r="G2465" s="65" t="s">
        <v>813</v>
      </c>
      <c r="H2465" s="84">
        <v>2464</v>
      </c>
      <c r="I2465" s="301">
        <v>8340736</v>
      </c>
      <c r="J2465" s="302">
        <v>1714</v>
      </c>
      <c r="K2465" s="301">
        <v>5418364</v>
      </c>
      <c r="L2465" s="302">
        <v>4702</v>
      </c>
      <c r="M2465" s="301">
        <v>8184939</v>
      </c>
      <c r="N2465" s="302">
        <v>3552</v>
      </c>
      <c r="O2465" s="301">
        <v>2915070</v>
      </c>
      <c r="P2465" s="302">
        <v>2396</v>
      </c>
      <c r="Q2465" s="301">
        <v>1047669</v>
      </c>
      <c r="R2465" s="302">
        <v>1892</v>
      </c>
      <c r="S2465" s="301">
        <v>866946</v>
      </c>
      <c r="T2465" s="301">
        <f t="shared" si="38"/>
        <v>16720</v>
      </c>
      <c r="U2465" s="303">
        <v>2276</v>
      </c>
    </row>
    <row r="2466" spans="1:21" x14ac:dyDescent="0.25">
      <c r="A2466" s="300">
        <v>822002452</v>
      </c>
      <c r="B2466" s="65" t="s">
        <v>3147</v>
      </c>
      <c r="C2466" s="65" t="s">
        <v>1275</v>
      </c>
      <c r="D2466" s="65" t="s">
        <v>1048</v>
      </c>
      <c r="E2466" s="65" t="s">
        <v>520</v>
      </c>
      <c r="F2466" s="65" t="s">
        <v>521</v>
      </c>
      <c r="G2466" s="65" t="s">
        <v>564</v>
      </c>
      <c r="H2466" s="296">
        <v>2465</v>
      </c>
      <c r="I2466" s="301">
        <v>8332388</v>
      </c>
      <c r="J2466" s="302">
        <v>1443</v>
      </c>
      <c r="K2466" s="301">
        <v>6845319</v>
      </c>
      <c r="L2466" s="302">
        <v>1929</v>
      </c>
      <c r="M2466" s="301">
        <v>23667789</v>
      </c>
      <c r="N2466" s="302">
        <v>3545</v>
      </c>
      <c r="O2466" s="301">
        <v>2920842</v>
      </c>
      <c r="P2466" s="302">
        <v>5441</v>
      </c>
      <c r="Q2466" s="301">
        <v>324712</v>
      </c>
      <c r="R2466" s="302">
        <v>2489</v>
      </c>
      <c r="S2466" s="301">
        <v>595014</v>
      </c>
      <c r="T2466" s="301">
        <f t="shared" si="38"/>
        <v>17312</v>
      </c>
      <c r="U2466" s="303">
        <v>2355</v>
      </c>
    </row>
    <row r="2467" spans="1:21" x14ac:dyDescent="0.25">
      <c r="A2467" s="300">
        <v>800185524</v>
      </c>
      <c r="B2467" s="65" t="s">
        <v>3148</v>
      </c>
      <c r="C2467" s="65" t="s">
        <v>511</v>
      </c>
      <c r="D2467" s="65" t="s">
        <v>511</v>
      </c>
      <c r="E2467" s="65" t="s">
        <v>710</v>
      </c>
      <c r="F2467" s="65" t="s">
        <v>521</v>
      </c>
      <c r="G2467" s="65" t="s">
        <v>564</v>
      </c>
      <c r="H2467" s="84">
        <v>2466</v>
      </c>
      <c r="I2467" s="301">
        <v>8327338</v>
      </c>
      <c r="J2467" s="302">
        <v>2350.5</v>
      </c>
      <c r="K2467" s="301">
        <v>3390573</v>
      </c>
      <c r="L2467" s="302">
        <v>3820</v>
      </c>
      <c r="M2467" s="301">
        <v>10566546</v>
      </c>
      <c r="N2467" s="302">
        <v>3449</v>
      </c>
      <c r="O2467" s="301">
        <v>3006419</v>
      </c>
      <c r="P2467" s="302">
        <v>3042</v>
      </c>
      <c r="Q2467" s="301">
        <v>767359</v>
      </c>
      <c r="R2467" s="302">
        <v>4608</v>
      </c>
      <c r="S2467" s="301">
        <v>238612</v>
      </c>
      <c r="T2467" s="301">
        <f t="shared" si="38"/>
        <v>19735.5</v>
      </c>
      <c r="U2467" s="303">
        <v>2668</v>
      </c>
    </row>
    <row r="2468" spans="1:21" x14ac:dyDescent="0.25">
      <c r="A2468" s="300">
        <v>890930086</v>
      </c>
      <c r="B2468" s="65" t="s">
        <v>3149</v>
      </c>
      <c r="C2468" s="65" t="s">
        <v>580</v>
      </c>
      <c r="D2468" s="65" t="s">
        <v>506</v>
      </c>
      <c r="E2468" s="65" t="s">
        <v>710</v>
      </c>
      <c r="F2468" s="65" t="s">
        <v>521</v>
      </c>
      <c r="G2468" s="65" t="s">
        <v>571</v>
      </c>
      <c r="H2468" s="296">
        <v>2467</v>
      </c>
      <c r="I2468" s="301">
        <v>8325437</v>
      </c>
      <c r="J2468" s="302">
        <v>1959.5</v>
      </c>
      <c r="K2468" s="301">
        <v>4473721</v>
      </c>
      <c r="L2468" s="302">
        <v>3556</v>
      </c>
      <c r="M2468" s="301">
        <v>11565776</v>
      </c>
      <c r="N2468" s="302">
        <v>3917</v>
      </c>
      <c r="O2468" s="301">
        <v>2606991</v>
      </c>
      <c r="P2468" s="302">
        <v>2683</v>
      </c>
      <c r="Q2468" s="301">
        <v>907486</v>
      </c>
      <c r="R2468" s="302">
        <v>5605</v>
      </c>
      <c r="S2468" s="301">
        <v>174972</v>
      </c>
      <c r="T2468" s="301">
        <f t="shared" si="38"/>
        <v>20187.5</v>
      </c>
      <c r="U2468" s="303">
        <v>2732</v>
      </c>
    </row>
    <row r="2469" spans="1:21" x14ac:dyDescent="0.25">
      <c r="A2469" s="300">
        <v>860027989</v>
      </c>
      <c r="B2469" s="65" t="s">
        <v>3150</v>
      </c>
      <c r="C2469" s="65" t="s">
        <v>511</v>
      </c>
      <c r="D2469" s="65" t="s">
        <v>511</v>
      </c>
      <c r="E2469" s="65" t="s">
        <v>710</v>
      </c>
      <c r="F2469" s="65" t="s">
        <v>736</v>
      </c>
      <c r="G2469" s="65" t="s">
        <v>813</v>
      </c>
      <c r="H2469" s="84">
        <v>2468</v>
      </c>
      <c r="I2469" s="301">
        <v>8324758</v>
      </c>
      <c r="J2469" s="302">
        <v>3602</v>
      </c>
      <c r="K2469" s="301">
        <v>1817139</v>
      </c>
      <c r="L2469" s="302">
        <v>3990</v>
      </c>
      <c r="M2469" s="301">
        <v>9979673</v>
      </c>
      <c r="N2469" s="302">
        <v>3807</v>
      </c>
      <c r="O2469" s="301">
        <v>2696563</v>
      </c>
      <c r="P2469" s="302">
        <v>3423</v>
      </c>
      <c r="Q2469" s="301">
        <v>649649</v>
      </c>
      <c r="R2469" s="302">
        <v>1824</v>
      </c>
      <c r="S2469" s="301">
        <v>907644</v>
      </c>
      <c r="T2469" s="301">
        <f t="shared" si="38"/>
        <v>19114</v>
      </c>
      <c r="U2469" s="303">
        <v>2585</v>
      </c>
    </row>
    <row r="2470" spans="1:21" x14ac:dyDescent="0.25">
      <c r="A2470" s="300">
        <v>860056269</v>
      </c>
      <c r="B2470" s="65" t="s">
        <v>3151</v>
      </c>
      <c r="C2470" s="65" t="s">
        <v>511</v>
      </c>
      <c r="D2470" s="65" t="s">
        <v>511</v>
      </c>
      <c r="E2470" s="65" t="s">
        <v>520</v>
      </c>
      <c r="F2470" s="65" t="s">
        <v>521</v>
      </c>
      <c r="G2470" s="65" t="s">
        <v>564</v>
      </c>
      <c r="H2470" s="296">
        <v>2469</v>
      </c>
      <c r="I2470" s="301">
        <v>8302090</v>
      </c>
      <c r="J2470" s="302">
        <v>1879</v>
      </c>
      <c r="K2470" s="301">
        <v>4765998</v>
      </c>
      <c r="L2470" s="302">
        <v>2693</v>
      </c>
      <c r="M2470" s="301">
        <v>16107531</v>
      </c>
      <c r="N2470" s="302">
        <v>3484</v>
      </c>
      <c r="O2470" s="301">
        <v>2976166</v>
      </c>
      <c r="P2470" s="302">
        <v>3968</v>
      </c>
      <c r="Q2470" s="301">
        <v>530437</v>
      </c>
      <c r="R2470" s="302">
        <v>3027</v>
      </c>
      <c r="S2470" s="301">
        <v>453420</v>
      </c>
      <c r="T2470" s="301">
        <f t="shared" si="38"/>
        <v>17520</v>
      </c>
      <c r="U2470" s="303">
        <v>2379</v>
      </c>
    </row>
    <row r="2471" spans="1:21" x14ac:dyDescent="0.25">
      <c r="A2471" s="300">
        <v>890912508</v>
      </c>
      <c r="B2471" s="65" t="s">
        <v>3152</v>
      </c>
      <c r="C2471" s="65" t="s">
        <v>505</v>
      </c>
      <c r="D2471" s="65" t="s">
        <v>506</v>
      </c>
      <c r="E2471" s="65" t="s">
        <v>520</v>
      </c>
      <c r="F2471" s="65" t="s">
        <v>521</v>
      </c>
      <c r="G2471" s="65" t="s">
        <v>670</v>
      </c>
      <c r="H2471" s="84">
        <v>2470</v>
      </c>
      <c r="I2471" s="301">
        <v>8300727</v>
      </c>
      <c r="J2471" s="302">
        <v>1484</v>
      </c>
      <c r="K2471" s="301">
        <v>6590458</v>
      </c>
      <c r="L2471" s="302">
        <v>2858</v>
      </c>
      <c r="M2471" s="301">
        <v>14970470</v>
      </c>
      <c r="N2471" s="302">
        <v>2369</v>
      </c>
      <c r="O2471" s="301">
        <v>4736040</v>
      </c>
      <c r="P2471" s="302">
        <v>2326</v>
      </c>
      <c r="Q2471" s="301">
        <v>1095286</v>
      </c>
      <c r="R2471" s="302">
        <v>2790</v>
      </c>
      <c r="S2471" s="301">
        <v>506549</v>
      </c>
      <c r="T2471" s="301">
        <f t="shared" si="38"/>
        <v>14297</v>
      </c>
      <c r="U2471" s="303">
        <v>1966</v>
      </c>
    </row>
    <row r="2472" spans="1:21" x14ac:dyDescent="0.25">
      <c r="A2472" s="300">
        <v>800236772</v>
      </c>
      <c r="B2472" s="65" t="s">
        <v>3153</v>
      </c>
      <c r="C2472" s="65" t="s">
        <v>511</v>
      </c>
      <c r="D2472" s="65" t="s">
        <v>511</v>
      </c>
      <c r="E2472" s="65" t="s">
        <v>520</v>
      </c>
      <c r="F2472" s="65" t="s">
        <v>521</v>
      </c>
      <c r="G2472" s="65" t="s">
        <v>556</v>
      </c>
      <c r="H2472" s="296">
        <v>2471</v>
      </c>
      <c r="I2472" s="301">
        <v>8296294</v>
      </c>
      <c r="J2472" s="302">
        <v>1622.5</v>
      </c>
      <c r="K2472" s="301">
        <v>5835414</v>
      </c>
      <c r="L2472" s="302">
        <v>2319</v>
      </c>
      <c r="M2472" s="301">
        <v>18971133</v>
      </c>
      <c r="N2472" s="302">
        <v>1912</v>
      </c>
      <c r="O2472" s="301">
        <v>6098693</v>
      </c>
      <c r="P2472" s="302">
        <v>1684</v>
      </c>
      <c r="Q2472" s="301">
        <v>1626492</v>
      </c>
      <c r="R2472" s="302">
        <v>2264</v>
      </c>
      <c r="S2472" s="301">
        <v>667816</v>
      </c>
      <c r="T2472" s="301">
        <f t="shared" si="38"/>
        <v>12272.5</v>
      </c>
      <c r="U2472" s="303">
        <v>1680</v>
      </c>
    </row>
    <row r="2473" spans="1:21" x14ac:dyDescent="0.25">
      <c r="A2473" s="300">
        <v>830038805</v>
      </c>
      <c r="B2473" s="65" t="s">
        <v>3154</v>
      </c>
      <c r="C2473" s="65" t="s">
        <v>511</v>
      </c>
      <c r="D2473" s="65" t="s">
        <v>511</v>
      </c>
      <c r="E2473" s="65" t="s">
        <v>520</v>
      </c>
      <c r="F2473" s="65" t="s">
        <v>521</v>
      </c>
      <c r="G2473" s="65" t="s">
        <v>1106</v>
      </c>
      <c r="H2473" s="84">
        <v>2472</v>
      </c>
      <c r="I2473" s="301">
        <v>8291665</v>
      </c>
      <c r="J2473" s="302">
        <v>2860.5</v>
      </c>
      <c r="K2473" s="301">
        <v>2609103</v>
      </c>
      <c r="L2473" s="302">
        <v>2407</v>
      </c>
      <c r="M2473" s="301">
        <v>18289365</v>
      </c>
      <c r="N2473" s="302">
        <v>2465</v>
      </c>
      <c r="O2473" s="301">
        <v>4546426</v>
      </c>
      <c r="P2473" s="302">
        <v>2371</v>
      </c>
      <c r="Q2473" s="301">
        <v>1068202</v>
      </c>
      <c r="R2473" s="302">
        <v>1458</v>
      </c>
      <c r="S2473" s="301">
        <v>1226184</v>
      </c>
      <c r="T2473" s="301">
        <f t="shared" si="38"/>
        <v>14033.5</v>
      </c>
      <c r="U2473" s="303">
        <v>1929</v>
      </c>
    </row>
    <row r="2474" spans="1:21" x14ac:dyDescent="0.25">
      <c r="A2474" s="300">
        <v>890942987</v>
      </c>
      <c r="B2474" s="65" t="s">
        <v>3155</v>
      </c>
      <c r="C2474" s="65" t="s">
        <v>580</v>
      </c>
      <c r="D2474" s="65" t="s">
        <v>506</v>
      </c>
      <c r="E2474" s="65" t="s">
        <v>710</v>
      </c>
      <c r="F2474" s="65" t="s">
        <v>521</v>
      </c>
      <c r="G2474" s="65" t="s">
        <v>690</v>
      </c>
      <c r="H2474" s="296">
        <v>2473</v>
      </c>
      <c r="I2474" s="301">
        <v>8290846</v>
      </c>
      <c r="J2474" s="302">
        <v>2027</v>
      </c>
      <c r="K2474" s="301">
        <v>4241013</v>
      </c>
      <c r="L2474" s="302">
        <v>3920</v>
      </c>
      <c r="M2474" s="301">
        <v>10236775</v>
      </c>
      <c r="N2474" s="302">
        <v>2965</v>
      </c>
      <c r="O2474" s="301">
        <v>3622119</v>
      </c>
      <c r="P2474" s="302">
        <v>3515</v>
      </c>
      <c r="Q2474" s="301">
        <v>623408</v>
      </c>
      <c r="R2474" s="302">
        <v>4495</v>
      </c>
      <c r="S2474" s="301">
        <v>248536</v>
      </c>
      <c r="T2474" s="301">
        <f t="shared" si="38"/>
        <v>19395</v>
      </c>
      <c r="U2474" s="303">
        <v>2626</v>
      </c>
    </row>
    <row r="2475" spans="1:21" x14ac:dyDescent="0.25">
      <c r="A2475" s="300">
        <v>890900910</v>
      </c>
      <c r="B2475" s="65" t="s">
        <v>3156</v>
      </c>
      <c r="C2475" s="65" t="s">
        <v>505</v>
      </c>
      <c r="D2475" s="65" t="s">
        <v>506</v>
      </c>
      <c r="E2475" s="65" t="s">
        <v>710</v>
      </c>
      <c r="F2475" s="65" t="s">
        <v>521</v>
      </c>
      <c r="G2475" s="65" t="s">
        <v>556</v>
      </c>
      <c r="H2475" s="84">
        <v>2474</v>
      </c>
      <c r="I2475" s="301">
        <v>8289618</v>
      </c>
      <c r="J2475" s="302">
        <v>1876.5</v>
      </c>
      <c r="K2475" s="301">
        <v>4774011</v>
      </c>
      <c r="L2475" s="302">
        <v>4003</v>
      </c>
      <c r="M2475" s="301">
        <v>9954719</v>
      </c>
      <c r="N2475" s="302">
        <v>3236</v>
      </c>
      <c r="O2475" s="301">
        <v>3250204</v>
      </c>
      <c r="P2475" s="302">
        <v>3213</v>
      </c>
      <c r="Q2475" s="301">
        <v>707175</v>
      </c>
      <c r="R2475" s="302">
        <v>4951</v>
      </c>
      <c r="S2475" s="301">
        <v>214113</v>
      </c>
      <c r="T2475" s="301">
        <f t="shared" si="38"/>
        <v>19753.5</v>
      </c>
      <c r="U2475" s="303">
        <v>2671</v>
      </c>
    </row>
    <row r="2476" spans="1:21" x14ac:dyDescent="0.25">
      <c r="A2476" s="300">
        <v>890930691</v>
      </c>
      <c r="B2476" s="65" t="s">
        <v>3157</v>
      </c>
      <c r="C2476" s="65" t="s">
        <v>770</v>
      </c>
      <c r="D2476" s="65" t="s">
        <v>506</v>
      </c>
      <c r="E2476" s="65" t="s">
        <v>710</v>
      </c>
      <c r="F2476" s="65" t="s">
        <v>521</v>
      </c>
      <c r="G2476" s="65" t="s">
        <v>525</v>
      </c>
      <c r="H2476" s="296">
        <v>2475</v>
      </c>
      <c r="I2476" s="301">
        <v>8276176</v>
      </c>
      <c r="J2476" s="302">
        <v>2434</v>
      </c>
      <c r="K2476" s="301">
        <v>3216482</v>
      </c>
      <c r="L2476" s="302">
        <v>5661</v>
      </c>
      <c r="M2476" s="301">
        <v>6260266</v>
      </c>
      <c r="N2476" s="302">
        <v>5047</v>
      </c>
      <c r="O2476" s="301">
        <v>1891961</v>
      </c>
      <c r="P2476" s="302">
        <v>3025</v>
      </c>
      <c r="Q2476" s="301">
        <v>772443</v>
      </c>
      <c r="R2476" s="302">
        <v>1696</v>
      </c>
      <c r="S2476" s="301">
        <v>1005343</v>
      </c>
      <c r="T2476" s="301">
        <f t="shared" si="38"/>
        <v>20338</v>
      </c>
      <c r="U2476" s="303">
        <v>2751</v>
      </c>
    </row>
    <row r="2477" spans="1:21" x14ac:dyDescent="0.25">
      <c r="A2477" s="300">
        <v>860000122</v>
      </c>
      <c r="B2477" s="65" t="s">
        <v>3158</v>
      </c>
      <c r="C2477" s="65" t="s">
        <v>511</v>
      </c>
      <c r="D2477" s="65" t="s">
        <v>511</v>
      </c>
      <c r="E2477" s="65" t="s">
        <v>520</v>
      </c>
      <c r="F2477" s="65" t="s">
        <v>521</v>
      </c>
      <c r="G2477" s="65" t="s">
        <v>926</v>
      </c>
      <c r="H2477" s="84">
        <v>2476</v>
      </c>
      <c r="I2477" s="301">
        <v>8254502</v>
      </c>
      <c r="J2477" s="302">
        <v>2115</v>
      </c>
      <c r="K2477" s="301">
        <v>3998089</v>
      </c>
      <c r="L2477" s="302">
        <v>796</v>
      </c>
      <c r="M2477" s="301">
        <v>60768904</v>
      </c>
      <c r="N2477" s="302">
        <v>5303</v>
      </c>
      <c r="O2477" s="301">
        <v>1755690</v>
      </c>
      <c r="P2477" s="302">
        <v>3107</v>
      </c>
      <c r="Q2477" s="301">
        <v>743812</v>
      </c>
      <c r="R2477" s="302">
        <v>5960</v>
      </c>
      <c r="S2477" s="301">
        <v>155653</v>
      </c>
      <c r="T2477" s="301">
        <f t="shared" si="38"/>
        <v>19757</v>
      </c>
      <c r="U2477" s="303">
        <v>2675</v>
      </c>
    </row>
    <row r="2478" spans="1:21" x14ac:dyDescent="0.25">
      <c r="A2478" s="300">
        <v>830052352</v>
      </c>
      <c r="B2478" s="65" t="s">
        <v>3159</v>
      </c>
      <c r="C2478" s="65" t="s">
        <v>511</v>
      </c>
      <c r="D2478" s="65" t="s">
        <v>511</v>
      </c>
      <c r="E2478" s="65" t="s">
        <v>710</v>
      </c>
      <c r="F2478" s="65" t="s">
        <v>521</v>
      </c>
      <c r="G2478" s="65" t="s">
        <v>594</v>
      </c>
      <c r="H2478" s="296">
        <v>2477</v>
      </c>
      <c r="I2478" s="301">
        <v>8252476</v>
      </c>
      <c r="J2478" s="302">
        <v>2336.5</v>
      </c>
      <c r="K2478" s="301">
        <v>3422547</v>
      </c>
      <c r="L2478" s="302">
        <v>7974</v>
      </c>
      <c r="M2478" s="301">
        <v>3531268</v>
      </c>
      <c r="N2478" s="302">
        <v>3019</v>
      </c>
      <c r="O2478" s="301">
        <v>3531268</v>
      </c>
      <c r="P2478" s="302">
        <v>1828</v>
      </c>
      <c r="Q2478" s="301">
        <v>1483694</v>
      </c>
      <c r="R2478" s="302">
        <v>1938</v>
      </c>
      <c r="S2478" s="301">
        <v>842323</v>
      </c>
      <c r="T2478" s="301">
        <f t="shared" si="38"/>
        <v>19572.5</v>
      </c>
      <c r="U2478" s="303">
        <v>2652</v>
      </c>
    </row>
    <row r="2479" spans="1:21" x14ac:dyDescent="0.25">
      <c r="A2479" s="300">
        <v>860005289</v>
      </c>
      <c r="B2479" s="65" t="s">
        <v>3160</v>
      </c>
      <c r="C2479" s="65" t="s">
        <v>511</v>
      </c>
      <c r="D2479" s="65" t="s">
        <v>511</v>
      </c>
      <c r="E2479" s="65" t="s">
        <v>710</v>
      </c>
      <c r="F2479" s="65" t="s">
        <v>521</v>
      </c>
      <c r="G2479" s="65" t="s">
        <v>564</v>
      </c>
      <c r="H2479" s="84">
        <v>2478</v>
      </c>
      <c r="I2479" s="301">
        <v>8235409</v>
      </c>
      <c r="J2479" s="302">
        <v>3112</v>
      </c>
      <c r="K2479" s="301">
        <v>2308432</v>
      </c>
      <c r="L2479" s="302">
        <v>3538</v>
      </c>
      <c r="M2479" s="301">
        <v>11661919</v>
      </c>
      <c r="N2479" s="302">
        <v>3385</v>
      </c>
      <c r="O2479" s="301">
        <v>3086695</v>
      </c>
      <c r="P2479" s="302">
        <v>3351</v>
      </c>
      <c r="Q2479" s="301">
        <v>670721</v>
      </c>
      <c r="R2479" s="302">
        <v>4894</v>
      </c>
      <c r="S2479" s="301">
        <v>218397</v>
      </c>
      <c r="T2479" s="301">
        <f t="shared" si="38"/>
        <v>20758</v>
      </c>
      <c r="U2479" s="303">
        <v>2817</v>
      </c>
    </row>
    <row r="2480" spans="1:21" x14ac:dyDescent="0.25">
      <c r="A2480" s="300">
        <v>800147371</v>
      </c>
      <c r="B2480" s="65" t="s">
        <v>3161</v>
      </c>
      <c r="C2480" s="65" t="s">
        <v>511</v>
      </c>
      <c r="D2480" s="65" t="s">
        <v>511</v>
      </c>
      <c r="E2480" s="65" t="s">
        <v>520</v>
      </c>
      <c r="F2480" s="65" t="s">
        <v>521</v>
      </c>
      <c r="G2480" s="65" t="s">
        <v>690</v>
      </c>
      <c r="H2480" s="296">
        <v>2479</v>
      </c>
      <c r="I2480" s="301">
        <v>8222917</v>
      </c>
      <c r="J2480" s="302">
        <v>2042</v>
      </c>
      <c r="K2480" s="301">
        <v>4183884</v>
      </c>
      <c r="L2480" s="302">
        <v>2976</v>
      </c>
      <c r="M2480" s="301">
        <v>14303823</v>
      </c>
      <c r="N2480" s="302">
        <v>5092</v>
      </c>
      <c r="O2480" s="301">
        <v>1861141</v>
      </c>
      <c r="P2480" s="302">
        <v>2618</v>
      </c>
      <c r="Q2480" s="301">
        <v>939167</v>
      </c>
      <c r="R2480" s="302">
        <v>3528</v>
      </c>
      <c r="S2480" s="301">
        <v>359227</v>
      </c>
      <c r="T2480" s="301">
        <f t="shared" si="38"/>
        <v>18735</v>
      </c>
      <c r="U2480" s="303">
        <v>2542</v>
      </c>
    </row>
    <row r="2481" spans="1:21" x14ac:dyDescent="0.25">
      <c r="A2481" s="300">
        <v>800252940</v>
      </c>
      <c r="B2481" s="65" t="s">
        <v>3162</v>
      </c>
      <c r="C2481" s="65" t="s">
        <v>580</v>
      </c>
      <c r="D2481" s="65" t="s">
        <v>506</v>
      </c>
      <c r="E2481" s="65" t="s">
        <v>710</v>
      </c>
      <c r="F2481" s="65" t="s">
        <v>521</v>
      </c>
      <c r="G2481" s="65" t="s">
        <v>690</v>
      </c>
      <c r="H2481" s="84">
        <v>2480</v>
      </c>
      <c r="I2481" s="301">
        <v>8221830</v>
      </c>
      <c r="J2481" s="302">
        <v>2813</v>
      </c>
      <c r="K2481" s="301">
        <v>2674405</v>
      </c>
      <c r="L2481" s="302">
        <v>5081</v>
      </c>
      <c r="M2481" s="301">
        <v>7297387</v>
      </c>
      <c r="N2481" s="302">
        <v>3634</v>
      </c>
      <c r="O2481" s="301">
        <v>2836341</v>
      </c>
      <c r="P2481" s="302">
        <v>2282</v>
      </c>
      <c r="Q2481" s="301">
        <v>1130226</v>
      </c>
      <c r="R2481" s="302">
        <v>5149</v>
      </c>
      <c r="S2481" s="301">
        <v>200781</v>
      </c>
      <c r="T2481" s="301">
        <f t="shared" si="38"/>
        <v>21439</v>
      </c>
      <c r="U2481" s="303">
        <v>2918</v>
      </c>
    </row>
    <row r="2482" spans="1:21" x14ac:dyDescent="0.25">
      <c r="A2482" s="300">
        <v>819000986</v>
      </c>
      <c r="B2482" s="65" t="s">
        <v>3163</v>
      </c>
      <c r="C2482" s="65" t="s">
        <v>940</v>
      </c>
      <c r="D2482" s="65" t="s">
        <v>941</v>
      </c>
      <c r="E2482" s="65" t="s">
        <v>520</v>
      </c>
      <c r="F2482" s="65" t="s">
        <v>521</v>
      </c>
      <c r="G2482" s="65" t="s">
        <v>841</v>
      </c>
      <c r="H2482" s="296">
        <v>2481</v>
      </c>
      <c r="I2482" s="301">
        <v>8202074</v>
      </c>
      <c r="J2482" s="302">
        <v>3617</v>
      </c>
      <c r="K2482" s="301">
        <v>1806039</v>
      </c>
      <c r="L2482" s="302">
        <v>3181</v>
      </c>
      <c r="M2482" s="301">
        <v>13186899</v>
      </c>
      <c r="N2482" s="302">
        <v>1084</v>
      </c>
      <c r="O2482" s="301">
        <v>10807583</v>
      </c>
      <c r="P2482" s="302">
        <v>2506</v>
      </c>
      <c r="Q2482" s="301">
        <v>997343</v>
      </c>
      <c r="R2482" s="302">
        <v>4364</v>
      </c>
      <c r="S2482" s="301">
        <v>259950</v>
      </c>
      <c r="T2482" s="301">
        <f t="shared" si="38"/>
        <v>17233</v>
      </c>
      <c r="U2482" s="303">
        <v>2350</v>
      </c>
    </row>
    <row r="2483" spans="1:21" x14ac:dyDescent="0.25">
      <c r="A2483" s="300">
        <v>830092015</v>
      </c>
      <c r="B2483" s="65" t="s">
        <v>3164</v>
      </c>
      <c r="C2483" s="65" t="s">
        <v>1227</v>
      </c>
      <c r="D2483" s="65" t="s">
        <v>552</v>
      </c>
      <c r="E2483" s="65" t="s">
        <v>520</v>
      </c>
      <c r="F2483" s="65" t="s">
        <v>521</v>
      </c>
      <c r="G2483" s="65" t="s">
        <v>564</v>
      </c>
      <c r="H2483" s="84">
        <v>2482</v>
      </c>
      <c r="I2483" s="301">
        <v>8201481</v>
      </c>
      <c r="J2483" s="302">
        <v>3647.5</v>
      </c>
      <c r="K2483" s="301">
        <v>1779775</v>
      </c>
      <c r="L2483" s="302">
        <v>2088</v>
      </c>
      <c r="M2483" s="301">
        <v>21484027</v>
      </c>
      <c r="N2483" s="302">
        <v>1275</v>
      </c>
      <c r="O2483" s="301">
        <v>9226480</v>
      </c>
      <c r="P2483" s="302">
        <v>1372</v>
      </c>
      <c r="Q2483" s="301">
        <v>2059013</v>
      </c>
      <c r="R2483" s="302">
        <v>2235</v>
      </c>
      <c r="S2483" s="301">
        <v>681639</v>
      </c>
      <c r="T2483" s="301">
        <f t="shared" si="38"/>
        <v>13099.5</v>
      </c>
      <c r="U2483" s="303">
        <v>1815</v>
      </c>
    </row>
    <row r="2484" spans="1:21" x14ac:dyDescent="0.25">
      <c r="A2484" s="300">
        <v>890104739</v>
      </c>
      <c r="B2484" s="65" t="s">
        <v>3165</v>
      </c>
      <c r="C2484" s="65" t="s">
        <v>585</v>
      </c>
      <c r="D2484" s="65" t="s">
        <v>586</v>
      </c>
      <c r="E2484" s="65" t="s">
        <v>520</v>
      </c>
      <c r="F2484" s="65" t="s">
        <v>521</v>
      </c>
      <c r="G2484" s="65" t="s">
        <v>594</v>
      </c>
      <c r="H2484" s="296">
        <v>2483</v>
      </c>
      <c r="I2484" s="301">
        <v>8185328</v>
      </c>
      <c r="J2484" s="302">
        <v>3335</v>
      </c>
      <c r="K2484" s="301">
        <v>2066529</v>
      </c>
      <c r="L2484" s="302">
        <v>1060</v>
      </c>
      <c r="M2484" s="301">
        <v>44800523</v>
      </c>
      <c r="N2484" s="302">
        <v>269</v>
      </c>
      <c r="O2484" s="301">
        <v>44800523</v>
      </c>
      <c r="P2484" s="302">
        <v>2966</v>
      </c>
      <c r="Q2484" s="301">
        <v>798803</v>
      </c>
      <c r="R2484" s="302">
        <v>11738</v>
      </c>
      <c r="S2484" s="301">
        <v>32086</v>
      </c>
      <c r="T2484" s="301">
        <f t="shared" si="38"/>
        <v>21851</v>
      </c>
      <c r="U2484" s="303">
        <v>2986</v>
      </c>
    </row>
    <row r="2485" spans="1:21" x14ac:dyDescent="0.25">
      <c r="A2485" s="300">
        <v>807004759</v>
      </c>
      <c r="B2485" s="65" t="s">
        <v>3166</v>
      </c>
      <c r="C2485" s="65" t="s">
        <v>773</v>
      </c>
      <c r="D2485" s="65" t="s">
        <v>774</v>
      </c>
      <c r="E2485" s="65" t="s">
        <v>520</v>
      </c>
      <c r="F2485" s="65" t="s">
        <v>521</v>
      </c>
      <c r="G2485" s="65" t="s">
        <v>668</v>
      </c>
      <c r="H2485" s="84">
        <v>2484</v>
      </c>
      <c r="I2485" s="301">
        <v>8176972</v>
      </c>
      <c r="J2485" s="302">
        <v>3148.5</v>
      </c>
      <c r="K2485" s="301">
        <v>2269185</v>
      </c>
      <c r="L2485" s="302">
        <v>2901</v>
      </c>
      <c r="M2485" s="301">
        <v>14713769</v>
      </c>
      <c r="N2485" s="302">
        <v>2786</v>
      </c>
      <c r="O2485" s="301">
        <v>3900285</v>
      </c>
      <c r="P2485" s="302">
        <v>2125</v>
      </c>
      <c r="Q2485" s="301">
        <v>1249792</v>
      </c>
      <c r="R2485" s="302">
        <v>2608</v>
      </c>
      <c r="S2485" s="301">
        <v>555444</v>
      </c>
      <c r="T2485" s="301">
        <f t="shared" si="38"/>
        <v>16052.5</v>
      </c>
      <c r="U2485" s="303">
        <v>2193</v>
      </c>
    </row>
    <row r="2486" spans="1:21" x14ac:dyDescent="0.25">
      <c r="A2486" s="300">
        <v>890903930</v>
      </c>
      <c r="B2486" s="65" t="s">
        <v>3167</v>
      </c>
      <c r="C2486" s="65" t="s">
        <v>505</v>
      </c>
      <c r="D2486" s="65" t="s">
        <v>506</v>
      </c>
      <c r="E2486" s="65" t="s">
        <v>520</v>
      </c>
      <c r="F2486" s="65" t="s">
        <v>736</v>
      </c>
      <c r="G2486" s="65" t="s">
        <v>605</v>
      </c>
      <c r="H2486" s="296">
        <v>2485</v>
      </c>
      <c r="I2486" s="301">
        <v>8171290</v>
      </c>
      <c r="J2486" s="302">
        <v>3424</v>
      </c>
      <c r="K2486" s="301">
        <v>1979117</v>
      </c>
      <c r="L2486" s="302">
        <v>4367</v>
      </c>
      <c r="M2486" s="301">
        <v>8985695</v>
      </c>
      <c r="N2486" s="302">
        <v>2368</v>
      </c>
      <c r="O2486" s="301">
        <v>4737761</v>
      </c>
      <c r="P2486" s="302">
        <v>3381</v>
      </c>
      <c r="Q2486" s="301">
        <v>659593</v>
      </c>
      <c r="R2486" s="302">
        <v>4889</v>
      </c>
      <c r="S2486" s="301">
        <v>218706</v>
      </c>
      <c r="T2486" s="301">
        <f t="shared" si="38"/>
        <v>20914</v>
      </c>
      <c r="U2486" s="303">
        <v>2840</v>
      </c>
    </row>
    <row r="2487" spans="1:21" x14ac:dyDescent="0.25">
      <c r="A2487" s="300">
        <v>890201902</v>
      </c>
      <c r="B2487" s="65" t="s">
        <v>3168</v>
      </c>
      <c r="C2487" s="65" t="s">
        <v>732</v>
      </c>
      <c r="D2487" s="65" t="s">
        <v>733</v>
      </c>
      <c r="E2487" s="65" t="s">
        <v>520</v>
      </c>
      <c r="F2487" s="65" t="s">
        <v>521</v>
      </c>
      <c r="G2487" s="65" t="s">
        <v>556</v>
      </c>
      <c r="H2487" s="84">
        <v>2486</v>
      </c>
      <c r="I2487" s="301">
        <v>8164747</v>
      </c>
      <c r="J2487" s="302">
        <v>2608</v>
      </c>
      <c r="K2487" s="301">
        <v>2937269</v>
      </c>
      <c r="L2487" s="302">
        <v>1789</v>
      </c>
      <c r="M2487" s="301">
        <v>25600415</v>
      </c>
      <c r="N2487" s="302">
        <v>3195</v>
      </c>
      <c r="O2487" s="301">
        <v>3310481</v>
      </c>
      <c r="P2487" s="302">
        <v>3273</v>
      </c>
      <c r="Q2487" s="301">
        <v>690767</v>
      </c>
      <c r="R2487" s="302">
        <v>3955</v>
      </c>
      <c r="S2487" s="301">
        <v>302200</v>
      </c>
      <c r="T2487" s="301">
        <f t="shared" si="38"/>
        <v>17306</v>
      </c>
      <c r="U2487" s="303">
        <v>2359</v>
      </c>
    </row>
    <row r="2488" spans="1:21" x14ac:dyDescent="0.25">
      <c r="A2488" s="300">
        <v>891408870</v>
      </c>
      <c r="B2488" s="65" t="s">
        <v>3169</v>
      </c>
      <c r="C2488" s="65" t="s">
        <v>780</v>
      </c>
      <c r="D2488" s="65" t="s">
        <v>781</v>
      </c>
      <c r="E2488" s="65" t="s">
        <v>520</v>
      </c>
      <c r="F2488" s="65" t="s">
        <v>521</v>
      </c>
      <c r="G2488" s="65" t="s">
        <v>564</v>
      </c>
      <c r="H2488" s="296">
        <v>2487</v>
      </c>
      <c r="I2488" s="301">
        <v>8164173</v>
      </c>
      <c r="J2488" s="302">
        <v>2303.5</v>
      </c>
      <c r="K2488" s="301">
        <v>3507451</v>
      </c>
      <c r="L2488" s="302">
        <v>2349</v>
      </c>
      <c r="M2488" s="301">
        <v>18743980</v>
      </c>
      <c r="N2488" s="302">
        <v>4547</v>
      </c>
      <c r="O2488" s="301">
        <v>2150933</v>
      </c>
      <c r="P2488" s="302">
        <v>3563</v>
      </c>
      <c r="Q2488" s="301">
        <v>610705</v>
      </c>
      <c r="R2488" s="302">
        <v>5838</v>
      </c>
      <c r="S2488" s="301">
        <v>161332</v>
      </c>
      <c r="T2488" s="301">
        <f t="shared" si="38"/>
        <v>21087.5</v>
      </c>
      <c r="U2488" s="303">
        <v>2865</v>
      </c>
    </row>
    <row r="2489" spans="1:21" x14ac:dyDescent="0.25">
      <c r="A2489" s="300">
        <v>890923417</v>
      </c>
      <c r="B2489" s="65" t="s">
        <v>3170</v>
      </c>
      <c r="C2489" s="65" t="s">
        <v>505</v>
      </c>
      <c r="D2489" s="65" t="s">
        <v>506</v>
      </c>
      <c r="E2489" s="65" t="s">
        <v>520</v>
      </c>
      <c r="F2489" s="65" t="s">
        <v>521</v>
      </c>
      <c r="G2489" s="65" t="s">
        <v>556</v>
      </c>
      <c r="H2489" s="84">
        <v>2488</v>
      </c>
      <c r="I2489" s="301">
        <v>8155767</v>
      </c>
      <c r="J2489" s="302">
        <v>4010</v>
      </c>
      <c r="K2489" s="301">
        <v>1515099</v>
      </c>
      <c r="L2489" s="302">
        <v>1646</v>
      </c>
      <c r="M2489" s="301">
        <v>28132400</v>
      </c>
      <c r="N2489" s="302">
        <v>3359</v>
      </c>
      <c r="O2489" s="301">
        <v>3104255</v>
      </c>
      <c r="P2489" s="302">
        <v>2333</v>
      </c>
      <c r="Q2489" s="301">
        <v>1092365</v>
      </c>
      <c r="R2489" s="302">
        <v>1914</v>
      </c>
      <c r="S2489" s="301">
        <v>857686</v>
      </c>
      <c r="T2489" s="301">
        <f t="shared" si="38"/>
        <v>15750</v>
      </c>
      <c r="U2489" s="303">
        <v>2153</v>
      </c>
    </row>
    <row r="2490" spans="1:21" x14ac:dyDescent="0.25">
      <c r="A2490" s="300">
        <v>830018427</v>
      </c>
      <c r="B2490" s="65" t="s">
        <v>3171</v>
      </c>
      <c r="C2490" s="65" t="s">
        <v>511</v>
      </c>
      <c r="D2490" s="65" t="s">
        <v>511</v>
      </c>
      <c r="E2490" s="65" t="s">
        <v>710</v>
      </c>
      <c r="F2490" s="65" t="s">
        <v>521</v>
      </c>
      <c r="G2490" s="65" t="s">
        <v>1235</v>
      </c>
      <c r="H2490" s="296">
        <v>2489</v>
      </c>
      <c r="I2490" s="301">
        <v>8153869</v>
      </c>
      <c r="J2490" s="302">
        <v>3002.5</v>
      </c>
      <c r="K2490" s="301">
        <v>2427478</v>
      </c>
      <c r="L2490" s="302">
        <v>3570</v>
      </c>
      <c r="M2490" s="301">
        <v>11499153</v>
      </c>
      <c r="N2490" s="302">
        <v>1937</v>
      </c>
      <c r="O2490" s="301">
        <v>6012048</v>
      </c>
      <c r="P2490" s="302">
        <v>1148</v>
      </c>
      <c r="Q2490" s="301">
        <v>2558860</v>
      </c>
      <c r="R2490" s="302">
        <v>1217</v>
      </c>
      <c r="S2490" s="301">
        <v>1544559</v>
      </c>
      <c r="T2490" s="301">
        <f t="shared" si="38"/>
        <v>13363.5</v>
      </c>
      <c r="U2490" s="303">
        <v>1852</v>
      </c>
    </row>
    <row r="2491" spans="1:21" x14ac:dyDescent="0.25">
      <c r="A2491" s="300">
        <v>830025281</v>
      </c>
      <c r="B2491" s="65" t="s">
        <v>3172</v>
      </c>
      <c r="C2491" s="65" t="s">
        <v>511</v>
      </c>
      <c r="D2491" s="65" t="s">
        <v>511</v>
      </c>
      <c r="E2491" s="65" t="s">
        <v>520</v>
      </c>
      <c r="F2491" s="65" t="s">
        <v>521</v>
      </c>
      <c r="G2491" s="65" t="s">
        <v>564</v>
      </c>
      <c r="H2491" s="84">
        <v>2490</v>
      </c>
      <c r="I2491" s="301">
        <v>8146888</v>
      </c>
      <c r="J2491" s="302">
        <v>2126</v>
      </c>
      <c r="K2491" s="301">
        <v>3975265</v>
      </c>
      <c r="L2491" s="302">
        <v>3100</v>
      </c>
      <c r="M2491" s="301">
        <v>13631766</v>
      </c>
      <c r="N2491" s="302">
        <v>1865</v>
      </c>
      <c r="O2491" s="301">
        <v>6287286</v>
      </c>
      <c r="P2491" s="302">
        <v>2030</v>
      </c>
      <c r="Q2491" s="301">
        <v>1319526</v>
      </c>
      <c r="R2491" s="302">
        <v>2323</v>
      </c>
      <c r="S2491" s="301">
        <v>646059</v>
      </c>
      <c r="T2491" s="301">
        <f t="shared" si="38"/>
        <v>13934</v>
      </c>
      <c r="U2491" s="303">
        <v>1920</v>
      </c>
    </row>
    <row r="2492" spans="1:21" x14ac:dyDescent="0.25">
      <c r="A2492" s="300">
        <v>890504493</v>
      </c>
      <c r="B2492" s="65" t="s">
        <v>3173</v>
      </c>
      <c r="C2492" s="65" t="s">
        <v>773</v>
      </c>
      <c r="D2492" s="65" t="s">
        <v>774</v>
      </c>
      <c r="E2492" s="65" t="s">
        <v>710</v>
      </c>
      <c r="F2492" s="65" t="s">
        <v>521</v>
      </c>
      <c r="G2492" s="65" t="s">
        <v>1160</v>
      </c>
      <c r="H2492" s="296">
        <v>2491</v>
      </c>
      <c r="I2492" s="301">
        <v>8144492</v>
      </c>
      <c r="J2492" s="302">
        <v>3116</v>
      </c>
      <c r="K2492" s="301">
        <v>2302153</v>
      </c>
      <c r="L2492" s="302">
        <v>5574</v>
      </c>
      <c r="M2492" s="301">
        <v>6407471</v>
      </c>
      <c r="N2492" s="302">
        <v>3706</v>
      </c>
      <c r="O2492" s="301">
        <v>2775043</v>
      </c>
      <c r="P2492" s="302">
        <v>3177</v>
      </c>
      <c r="Q2492" s="301">
        <v>716337</v>
      </c>
      <c r="R2492" s="302">
        <v>3067</v>
      </c>
      <c r="S2492" s="301">
        <v>444293</v>
      </c>
      <c r="T2492" s="301">
        <f t="shared" si="38"/>
        <v>21131</v>
      </c>
      <c r="U2492" s="303">
        <v>2874</v>
      </c>
    </row>
    <row r="2493" spans="1:21" x14ac:dyDescent="0.25">
      <c r="A2493" s="300">
        <v>860030360</v>
      </c>
      <c r="B2493" s="65" t="s">
        <v>3174</v>
      </c>
      <c r="C2493" s="65" t="s">
        <v>511</v>
      </c>
      <c r="D2493" s="65" t="s">
        <v>511</v>
      </c>
      <c r="E2493" s="65" t="s">
        <v>520</v>
      </c>
      <c r="F2493" s="65" t="s">
        <v>521</v>
      </c>
      <c r="G2493" s="65" t="s">
        <v>564</v>
      </c>
      <c r="H2493" s="84">
        <v>2492</v>
      </c>
      <c r="I2493" s="301">
        <v>8144441</v>
      </c>
      <c r="J2493" s="302">
        <v>1978.5</v>
      </c>
      <c r="K2493" s="301">
        <v>4418523</v>
      </c>
      <c r="L2493" s="302">
        <v>2366</v>
      </c>
      <c r="M2493" s="301">
        <v>18621557</v>
      </c>
      <c r="N2493" s="302">
        <v>2697</v>
      </c>
      <c r="O2493" s="301">
        <v>4070618</v>
      </c>
      <c r="P2493" s="302">
        <v>6185</v>
      </c>
      <c r="Q2493" s="301">
        <v>261937</v>
      </c>
      <c r="R2493" s="302">
        <v>4431</v>
      </c>
      <c r="S2493" s="301">
        <v>254821</v>
      </c>
      <c r="T2493" s="301">
        <f t="shared" si="38"/>
        <v>20149.5</v>
      </c>
      <c r="U2493" s="303">
        <v>2734</v>
      </c>
    </row>
    <row r="2494" spans="1:21" x14ac:dyDescent="0.25">
      <c r="A2494" s="300">
        <v>860526809</v>
      </c>
      <c r="B2494" s="65" t="s">
        <v>3175</v>
      </c>
      <c r="C2494" s="65" t="s">
        <v>511</v>
      </c>
      <c r="D2494" s="65" t="s">
        <v>511</v>
      </c>
      <c r="E2494" s="65" t="s">
        <v>710</v>
      </c>
      <c r="F2494" s="65" t="s">
        <v>521</v>
      </c>
      <c r="G2494" s="65" t="s">
        <v>800</v>
      </c>
      <c r="H2494" s="296">
        <v>2493</v>
      </c>
      <c r="I2494" s="301">
        <v>8140694</v>
      </c>
      <c r="J2494" s="302">
        <v>1968</v>
      </c>
      <c r="K2494" s="301">
        <v>4440608</v>
      </c>
      <c r="L2494" s="302">
        <v>5580</v>
      </c>
      <c r="M2494" s="301">
        <v>6401149</v>
      </c>
      <c r="N2494" s="302">
        <v>3642</v>
      </c>
      <c r="O2494" s="301">
        <v>2831595</v>
      </c>
      <c r="P2494" s="302">
        <v>1907</v>
      </c>
      <c r="Q2494" s="301">
        <v>1408255</v>
      </c>
      <c r="R2494" s="302">
        <v>2108</v>
      </c>
      <c r="S2494" s="301">
        <v>752201</v>
      </c>
      <c r="T2494" s="301">
        <f t="shared" si="38"/>
        <v>17698</v>
      </c>
      <c r="U2494" s="303">
        <v>2416</v>
      </c>
    </row>
    <row r="2495" spans="1:21" x14ac:dyDescent="0.25">
      <c r="A2495" s="300">
        <v>900079248</v>
      </c>
      <c r="B2495" s="65" t="s">
        <v>3176</v>
      </c>
      <c r="C2495" s="65" t="s">
        <v>511</v>
      </c>
      <c r="D2495" s="65" t="s">
        <v>511</v>
      </c>
      <c r="E2495" s="65" t="s">
        <v>520</v>
      </c>
      <c r="F2495" s="65" t="s">
        <v>521</v>
      </c>
      <c r="G2495" s="65" t="s">
        <v>564</v>
      </c>
      <c r="H2495" s="84">
        <v>2494</v>
      </c>
      <c r="I2495" s="301">
        <v>8121741</v>
      </c>
      <c r="J2495" s="302">
        <v>5278.5</v>
      </c>
      <c r="K2495" s="301">
        <v>860819</v>
      </c>
      <c r="L2495" s="302">
        <v>1698</v>
      </c>
      <c r="M2495" s="301">
        <v>27136237</v>
      </c>
      <c r="N2495" s="302">
        <v>544</v>
      </c>
      <c r="O2495" s="301">
        <v>23330515</v>
      </c>
      <c r="P2495" s="302">
        <v>1611</v>
      </c>
      <c r="Q2495" s="301">
        <v>1727462</v>
      </c>
      <c r="R2495" s="302">
        <v>2375</v>
      </c>
      <c r="S2495" s="301">
        <v>632061</v>
      </c>
      <c r="T2495" s="301">
        <f t="shared" si="38"/>
        <v>14000.5</v>
      </c>
      <c r="U2495" s="303">
        <v>1933</v>
      </c>
    </row>
    <row r="2496" spans="1:21" x14ac:dyDescent="0.25">
      <c r="A2496" s="300">
        <v>890941103</v>
      </c>
      <c r="B2496" s="65" t="s">
        <v>3177</v>
      </c>
      <c r="C2496" s="65" t="s">
        <v>505</v>
      </c>
      <c r="D2496" s="65" t="s">
        <v>506</v>
      </c>
      <c r="E2496" s="65" t="s">
        <v>520</v>
      </c>
      <c r="F2496" s="65" t="s">
        <v>521</v>
      </c>
      <c r="G2496" s="65" t="s">
        <v>528</v>
      </c>
      <c r="H2496" s="296">
        <v>2495</v>
      </c>
      <c r="I2496" s="301">
        <v>8117227</v>
      </c>
      <c r="J2496" s="302">
        <v>3534</v>
      </c>
      <c r="K2496" s="301">
        <v>1882936</v>
      </c>
      <c r="L2496" s="302">
        <v>1986</v>
      </c>
      <c r="M2496" s="301">
        <v>22827264</v>
      </c>
      <c r="N2496" s="302">
        <v>2705</v>
      </c>
      <c r="O2496" s="301">
        <v>4063410</v>
      </c>
      <c r="P2496" s="302">
        <v>5253</v>
      </c>
      <c r="Q2496" s="301">
        <v>345228</v>
      </c>
      <c r="R2496" s="302">
        <v>3411</v>
      </c>
      <c r="S2496" s="301">
        <v>377822</v>
      </c>
      <c r="T2496" s="301">
        <f t="shared" si="38"/>
        <v>19384</v>
      </c>
      <c r="U2496" s="303">
        <v>2631</v>
      </c>
    </row>
    <row r="2497" spans="1:21" x14ac:dyDescent="0.25">
      <c r="A2497" s="300">
        <v>890933199</v>
      </c>
      <c r="B2497" s="65" t="s">
        <v>3178</v>
      </c>
      <c r="C2497" s="65" t="s">
        <v>505</v>
      </c>
      <c r="D2497" s="65" t="s">
        <v>506</v>
      </c>
      <c r="E2497" s="65" t="s">
        <v>520</v>
      </c>
      <c r="F2497" s="65" t="s">
        <v>521</v>
      </c>
      <c r="G2497" s="65" t="s">
        <v>668</v>
      </c>
      <c r="H2497" s="84">
        <v>2496</v>
      </c>
      <c r="I2497" s="301">
        <v>8105049</v>
      </c>
      <c r="J2497" s="302">
        <v>2103.5</v>
      </c>
      <c r="K2497" s="301">
        <v>4025542</v>
      </c>
      <c r="L2497" s="302">
        <v>2064</v>
      </c>
      <c r="M2497" s="301">
        <v>21818924</v>
      </c>
      <c r="N2497" s="302">
        <v>4696</v>
      </c>
      <c r="O2497" s="301">
        <v>2058924</v>
      </c>
      <c r="P2497" s="302">
        <v>3292</v>
      </c>
      <c r="Q2497" s="301">
        <v>684372</v>
      </c>
      <c r="R2497" s="302">
        <v>3100</v>
      </c>
      <c r="S2497" s="301">
        <v>438367</v>
      </c>
      <c r="T2497" s="301">
        <f t="shared" si="38"/>
        <v>17751.5</v>
      </c>
      <c r="U2497" s="303">
        <v>2425</v>
      </c>
    </row>
    <row r="2498" spans="1:21" x14ac:dyDescent="0.25">
      <c r="A2498" s="300">
        <v>890309577</v>
      </c>
      <c r="B2498" s="65" t="s">
        <v>3179</v>
      </c>
      <c r="C2498" s="65" t="s">
        <v>547</v>
      </c>
      <c r="D2498" s="65" t="s">
        <v>544</v>
      </c>
      <c r="E2498" s="65" t="s">
        <v>710</v>
      </c>
      <c r="F2498" s="65" t="s">
        <v>521</v>
      </c>
      <c r="G2498" s="65" t="s">
        <v>594</v>
      </c>
      <c r="H2498" s="296">
        <v>2497</v>
      </c>
      <c r="I2498" s="301">
        <v>8083996</v>
      </c>
      <c r="J2498" s="302">
        <v>1726</v>
      </c>
      <c r="K2498" s="301">
        <v>5356165</v>
      </c>
      <c r="L2498" s="302">
        <v>5457</v>
      </c>
      <c r="M2498" s="301">
        <v>6631700</v>
      </c>
      <c r="N2498" s="302">
        <v>2656</v>
      </c>
      <c r="O2498" s="301">
        <v>4142594</v>
      </c>
      <c r="P2498" s="302">
        <v>5761</v>
      </c>
      <c r="Q2498" s="301">
        <v>295719</v>
      </c>
      <c r="R2498" s="302">
        <v>1521</v>
      </c>
      <c r="S2498" s="301">
        <v>1161321</v>
      </c>
      <c r="T2498" s="301">
        <f t="shared" ref="T2498:T2561" si="39">SUM(H2498+J2498+L2498+N2498+P2498+R2498)</f>
        <v>19618</v>
      </c>
      <c r="U2498" s="303">
        <v>2658</v>
      </c>
    </row>
    <row r="2499" spans="1:21" x14ac:dyDescent="0.25">
      <c r="A2499" s="300">
        <v>830032945</v>
      </c>
      <c r="B2499" s="65" t="s">
        <v>3180</v>
      </c>
      <c r="C2499" s="65" t="s">
        <v>511</v>
      </c>
      <c r="D2499" s="65" t="s">
        <v>511</v>
      </c>
      <c r="E2499" s="65" t="s">
        <v>520</v>
      </c>
      <c r="F2499" s="65" t="s">
        <v>521</v>
      </c>
      <c r="G2499" s="65" t="s">
        <v>841</v>
      </c>
      <c r="H2499" s="84">
        <v>2498</v>
      </c>
      <c r="I2499" s="301">
        <v>8079490</v>
      </c>
      <c r="J2499" s="302">
        <v>2567.5</v>
      </c>
      <c r="K2499" s="301">
        <v>2980643</v>
      </c>
      <c r="L2499" s="302">
        <v>1712</v>
      </c>
      <c r="M2499" s="301">
        <v>26918504</v>
      </c>
      <c r="N2499" s="302">
        <v>819</v>
      </c>
      <c r="O2499" s="301">
        <v>14556211</v>
      </c>
      <c r="P2499" s="302">
        <v>2684</v>
      </c>
      <c r="Q2499" s="301">
        <v>907445</v>
      </c>
      <c r="R2499" s="302">
        <v>2432</v>
      </c>
      <c r="S2499" s="301">
        <v>615533</v>
      </c>
      <c r="T2499" s="301">
        <f t="shared" si="39"/>
        <v>12712.5</v>
      </c>
      <c r="U2499" s="303">
        <v>1766</v>
      </c>
    </row>
    <row r="2500" spans="1:21" x14ac:dyDescent="0.25">
      <c r="A2500" s="300">
        <v>860047163</v>
      </c>
      <c r="B2500" s="65" t="s">
        <v>3181</v>
      </c>
      <c r="C2500" s="65" t="s">
        <v>511</v>
      </c>
      <c r="D2500" s="65" t="s">
        <v>511</v>
      </c>
      <c r="E2500" s="65" t="s">
        <v>710</v>
      </c>
      <c r="F2500" s="65" t="s">
        <v>521</v>
      </c>
      <c r="G2500" s="65" t="s">
        <v>605</v>
      </c>
      <c r="H2500" s="296">
        <v>2499</v>
      </c>
      <c r="I2500" s="301">
        <v>8063606</v>
      </c>
      <c r="J2500" s="302">
        <v>1848</v>
      </c>
      <c r="K2500" s="301">
        <v>4907330</v>
      </c>
      <c r="L2500" s="302">
        <v>4047</v>
      </c>
      <c r="M2500" s="301">
        <v>9820264</v>
      </c>
      <c r="N2500" s="302">
        <v>2084</v>
      </c>
      <c r="O2500" s="301">
        <v>5504437</v>
      </c>
      <c r="P2500" s="302">
        <v>1531</v>
      </c>
      <c r="Q2500" s="301">
        <v>1829085</v>
      </c>
      <c r="R2500" s="302">
        <v>1755</v>
      </c>
      <c r="S2500" s="301">
        <v>961806</v>
      </c>
      <c r="T2500" s="301">
        <f t="shared" si="39"/>
        <v>13764</v>
      </c>
      <c r="U2500" s="303">
        <v>1907</v>
      </c>
    </row>
    <row r="2501" spans="1:21" x14ac:dyDescent="0.25">
      <c r="A2501" s="300">
        <v>830049916</v>
      </c>
      <c r="B2501" s="65" t="s">
        <v>3182</v>
      </c>
      <c r="C2501" s="65" t="s">
        <v>511</v>
      </c>
      <c r="D2501" s="65" t="s">
        <v>511</v>
      </c>
      <c r="E2501" s="65" t="s">
        <v>520</v>
      </c>
      <c r="F2501" s="65" t="s">
        <v>521</v>
      </c>
      <c r="G2501" s="65" t="s">
        <v>564</v>
      </c>
      <c r="H2501" s="84">
        <v>2500</v>
      </c>
      <c r="I2501" s="301">
        <v>8055197</v>
      </c>
      <c r="J2501" s="302">
        <v>2402</v>
      </c>
      <c r="K2501" s="301">
        <v>3284063</v>
      </c>
      <c r="L2501" s="302">
        <v>2672</v>
      </c>
      <c r="M2501" s="301">
        <v>16209841</v>
      </c>
      <c r="N2501" s="302">
        <v>3670</v>
      </c>
      <c r="O2501" s="301">
        <v>2799934</v>
      </c>
      <c r="P2501" s="302">
        <v>2419</v>
      </c>
      <c r="Q2501" s="301">
        <v>1037804</v>
      </c>
      <c r="R2501" s="302">
        <v>4700</v>
      </c>
      <c r="S2501" s="301">
        <v>231074</v>
      </c>
      <c r="T2501" s="301">
        <f t="shared" si="39"/>
        <v>18363</v>
      </c>
      <c r="U2501" s="303">
        <v>2504</v>
      </c>
    </row>
    <row r="2502" spans="1:21" x14ac:dyDescent="0.25">
      <c r="A2502" s="300">
        <v>800198468</v>
      </c>
      <c r="B2502" s="65" t="s">
        <v>3183</v>
      </c>
      <c r="C2502" s="65" t="s">
        <v>511</v>
      </c>
      <c r="D2502" s="65" t="s">
        <v>511</v>
      </c>
      <c r="E2502" s="65" t="s">
        <v>520</v>
      </c>
      <c r="F2502" s="65" t="s">
        <v>521</v>
      </c>
      <c r="G2502" s="65" t="s">
        <v>564</v>
      </c>
      <c r="H2502" s="296">
        <v>2501</v>
      </c>
      <c r="I2502" s="301">
        <v>8052684</v>
      </c>
      <c r="J2502" s="302">
        <v>2369.5</v>
      </c>
      <c r="K2502" s="301">
        <v>3346692</v>
      </c>
      <c r="L2502" s="302">
        <v>2860</v>
      </c>
      <c r="M2502" s="301">
        <v>14966330</v>
      </c>
      <c r="N2502" s="302">
        <v>3152</v>
      </c>
      <c r="O2502" s="301">
        <v>3357790</v>
      </c>
      <c r="P2502" s="302">
        <v>5389</v>
      </c>
      <c r="Q2502" s="301">
        <v>330396</v>
      </c>
      <c r="R2502" s="302">
        <v>3470</v>
      </c>
      <c r="S2502" s="301">
        <v>367954</v>
      </c>
      <c r="T2502" s="301">
        <f t="shared" si="39"/>
        <v>19741.5</v>
      </c>
      <c r="U2502" s="303">
        <v>2684</v>
      </c>
    </row>
    <row r="2503" spans="1:21" x14ac:dyDescent="0.25">
      <c r="A2503" s="300">
        <v>800196632</v>
      </c>
      <c r="B2503" s="65" t="s">
        <v>3184</v>
      </c>
      <c r="C2503" s="65" t="s">
        <v>580</v>
      </c>
      <c r="D2503" s="65" t="s">
        <v>506</v>
      </c>
      <c r="E2503" s="65" t="s">
        <v>710</v>
      </c>
      <c r="F2503" s="65" t="s">
        <v>521</v>
      </c>
      <c r="G2503" s="65" t="s">
        <v>1160</v>
      </c>
      <c r="H2503" s="84">
        <v>2502</v>
      </c>
      <c r="I2503" s="301">
        <v>8052149</v>
      </c>
      <c r="J2503" s="302">
        <v>1423</v>
      </c>
      <c r="K2503" s="301">
        <v>6980977</v>
      </c>
      <c r="L2503" s="302">
        <v>4691</v>
      </c>
      <c r="M2503" s="301">
        <v>8218823</v>
      </c>
      <c r="N2503" s="302">
        <v>4907</v>
      </c>
      <c r="O2503" s="301">
        <v>1959264</v>
      </c>
      <c r="P2503" s="302">
        <v>3388</v>
      </c>
      <c r="Q2503" s="301">
        <v>655881</v>
      </c>
      <c r="R2503" s="302">
        <v>2447</v>
      </c>
      <c r="S2503" s="301">
        <v>610384</v>
      </c>
      <c r="T2503" s="301">
        <f t="shared" si="39"/>
        <v>19358</v>
      </c>
      <c r="U2503" s="303">
        <v>2630</v>
      </c>
    </row>
    <row r="2504" spans="1:21" x14ac:dyDescent="0.25">
      <c r="A2504" s="300">
        <v>800234331</v>
      </c>
      <c r="B2504" s="65" t="s">
        <v>3185</v>
      </c>
      <c r="C2504" s="65" t="s">
        <v>511</v>
      </c>
      <c r="D2504" s="65" t="s">
        <v>511</v>
      </c>
      <c r="E2504" s="65" t="s">
        <v>520</v>
      </c>
      <c r="F2504" s="65" t="s">
        <v>521</v>
      </c>
      <c r="G2504" s="65" t="s">
        <v>813</v>
      </c>
      <c r="H2504" s="296">
        <v>2503</v>
      </c>
      <c r="I2504" s="301">
        <v>8017390</v>
      </c>
      <c r="J2504" s="302">
        <v>2671.5</v>
      </c>
      <c r="K2504" s="301">
        <v>2860896</v>
      </c>
      <c r="L2504" s="302">
        <v>3160</v>
      </c>
      <c r="M2504" s="301">
        <v>13272800</v>
      </c>
      <c r="N2504" s="302">
        <v>3466</v>
      </c>
      <c r="O2504" s="301">
        <v>2989562</v>
      </c>
      <c r="P2504" s="302">
        <v>3540</v>
      </c>
      <c r="Q2504" s="301">
        <v>618391</v>
      </c>
      <c r="R2504" s="302">
        <v>2192</v>
      </c>
      <c r="S2504" s="301">
        <v>704485</v>
      </c>
      <c r="T2504" s="301">
        <f t="shared" si="39"/>
        <v>17532.5</v>
      </c>
      <c r="U2504" s="303">
        <v>2398</v>
      </c>
    </row>
    <row r="2505" spans="1:21" x14ac:dyDescent="0.25">
      <c r="A2505" s="300">
        <v>800222648</v>
      </c>
      <c r="B2505" s="65" t="s">
        <v>3186</v>
      </c>
      <c r="C2505" s="65" t="s">
        <v>505</v>
      </c>
      <c r="D2505" s="65" t="s">
        <v>506</v>
      </c>
      <c r="E2505" s="65" t="s">
        <v>520</v>
      </c>
      <c r="F2505" s="65" t="s">
        <v>521</v>
      </c>
      <c r="G2505" s="65" t="s">
        <v>564</v>
      </c>
      <c r="H2505" s="84">
        <v>2504</v>
      </c>
      <c r="I2505" s="301">
        <v>7995236</v>
      </c>
      <c r="J2505" s="302">
        <v>2204</v>
      </c>
      <c r="K2505" s="301">
        <v>3746674</v>
      </c>
      <c r="L2505" s="302">
        <v>2962</v>
      </c>
      <c r="M2505" s="301">
        <v>14377618</v>
      </c>
      <c r="N2505" s="302">
        <v>3176</v>
      </c>
      <c r="O2505" s="301">
        <v>3335915</v>
      </c>
      <c r="P2505" s="302">
        <v>2179</v>
      </c>
      <c r="Q2505" s="301">
        <v>1208631</v>
      </c>
      <c r="R2505" s="302">
        <v>2070</v>
      </c>
      <c r="S2505" s="301">
        <v>769687</v>
      </c>
      <c r="T2505" s="301">
        <f t="shared" si="39"/>
        <v>15095</v>
      </c>
      <c r="U2505" s="303">
        <v>2086</v>
      </c>
    </row>
    <row r="2506" spans="1:21" x14ac:dyDescent="0.25">
      <c r="A2506" s="300">
        <v>800115720</v>
      </c>
      <c r="B2506" s="65" t="s">
        <v>3187</v>
      </c>
      <c r="C2506" s="65" t="s">
        <v>1561</v>
      </c>
      <c r="D2506" s="65" t="s">
        <v>781</v>
      </c>
      <c r="E2506" s="65" t="s">
        <v>520</v>
      </c>
      <c r="F2506" s="65" t="s">
        <v>521</v>
      </c>
      <c r="G2506" s="65" t="s">
        <v>564</v>
      </c>
      <c r="H2506" s="296">
        <v>2505</v>
      </c>
      <c r="I2506" s="301">
        <v>7991217</v>
      </c>
      <c r="J2506" s="302">
        <v>1844.5</v>
      </c>
      <c r="K2506" s="301">
        <v>4936063</v>
      </c>
      <c r="L2506" s="302">
        <v>1804</v>
      </c>
      <c r="M2506" s="301">
        <v>25390053</v>
      </c>
      <c r="N2506" s="302">
        <v>2759</v>
      </c>
      <c r="O2506" s="301">
        <v>3949479</v>
      </c>
      <c r="P2506" s="302">
        <v>1461</v>
      </c>
      <c r="Q2506" s="301">
        <v>1933217</v>
      </c>
      <c r="R2506" s="302">
        <v>1832</v>
      </c>
      <c r="S2506" s="301">
        <v>904595</v>
      </c>
      <c r="T2506" s="301">
        <f t="shared" si="39"/>
        <v>12205.5</v>
      </c>
      <c r="U2506" s="303">
        <v>1682</v>
      </c>
    </row>
    <row r="2507" spans="1:21" x14ac:dyDescent="0.25">
      <c r="A2507" s="300">
        <v>890924742</v>
      </c>
      <c r="B2507" s="65" t="s">
        <v>3188</v>
      </c>
      <c r="C2507" s="65" t="s">
        <v>505</v>
      </c>
      <c r="D2507" s="65" t="s">
        <v>506</v>
      </c>
      <c r="E2507" s="65" t="s">
        <v>520</v>
      </c>
      <c r="F2507" s="65" t="s">
        <v>521</v>
      </c>
      <c r="G2507" s="65" t="s">
        <v>1160</v>
      </c>
      <c r="H2507" s="84">
        <v>2506</v>
      </c>
      <c r="I2507" s="301">
        <v>7984983</v>
      </c>
      <c r="J2507" s="302">
        <v>2421</v>
      </c>
      <c r="K2507" s="301">
        <v>3240430</v>
      </c>
      <c r="L2507" s="302">
        <v>2111</v>
      </c>
      <c r="M2507" s="301">
        <v>21152612</v>
      </c>
      <c r="N2507" s="302">
        <v>3095</v>
      </c>
      <c r="O2507" s="301">
        <v>3427434</v>
      </c>
      <c r="P2507" s="302">
        <v>1516</v>
      </c>
      <c r="Q2507" s="301">
        <v>1847890</v>
      </c>
      <c r="R2507" s="302">
        <v>2436</v>
      </c>
      <c r="S2507" s="301">
        <v>612790</v>
      </c>
      <c r="T2507" s="301">
        <f t="shared" si="39"/>
        <v>14085</v>
      </c>
      <c r="U2507" s="303">
        <v>1946</v>
      </c>
    </row>
    <row r="2508" spans="1:21" x14ac:dyDescent="0.25">
      <c r="A2508" s="300">
        <v>890919414</v>
      </c>
      <c r="B2508" s="65" t="s">
        <v>3189</v>
      </c>
      <c r="C2508" s="65" t="s">
        <v>580</v>
      </c>
      <c r="D2508" s="65" t="s">
        <v>506</v>
      </c>
      <c r="E2508" s="65" t="s">
        <v>520</v>
      </c>
      <c r="F2508" s="65" t="s">
        <v>521</v>
      </c>
      <c r="G2508" s="65" t="s">
        <v>605</v>
      </c>
      <c r="H2508" s="296">
        <v>2507</v>
      </c>
      <c r="I2508" s="301">
        <v>7981793</v>
      </c>
      <c r="J2508" s="302">
        <v>2568</v>
      </c>
      <c r="K2508" s="301">
        <v>2979842</v>
      </c>
      <c r="L2508" s="302">
        <v>2665</v>
      </c>
      <c r="M2508" s="301">
        <v>16281185</v>
      </c>
      <c r="N2508" s="302">
        <v>3289</v>
      </c>
      <c r="O2508" s="301">
        <v>3180500</v>
      </c>
      <c r="P2508" s="302">
        <v>1580</v>
      </c>
      <c r="Q2508" s="301">
        <v>1767397</v>
      </c>
      <c r="R2508" s="302">
        <v>1697</v>
      </c>
      <c r="S2508" s="301">
        <v>1004126</v>
      </c>
      <c r="T2508" s="301">
        <f t="shared" si="39"/>
        <v>14306</v>
      </c>
      <c r="U2508" s="303">
        <v>1983</v>
      </c>
    </row>
    <row r="2509" spans="1:21" x14ac:dyDescent="0.25">
      <c r="A2509" s="300">
        <v>890901484</v>
      </c>
      <c r="B2509" s="65" t="s">
        <v>3190</v>
      </c>
      <c r="C2509" s="65" t="s">
        <v>505</v>
      </c>
      <c r="D2509" s="65" t="s">
        <v>506</v>
      </c>
      <c r="E2509" s="65" t="s">
        <v>520</v>
      </c>
      <c r="F2509" s="65" t="s">
        <v>521</v>
      </c>
      <c r="G2509" s="65" t="s">
        <v>564</v>
      </c>
      <c r="H2509" s="84">
        <v>2508</v>
      </c>
      <c r="I2509" s="301">
        <v>7976179</v>
      </c>
      <c r="J2509" s="302">
        <v>2016.5</v>
      </c>
      <c r="K2509" s="301">
        <v>4287995</v>
      </c>
      <c r="L2509" s="302">
        <v>1822</v>
      </c>
      <c r="M2509" s="301">
        <v>25104148</v>
      </c>
      <c r="N2509" s="302">
        <v>1915</v>
      </c>
      <c r="O2509" s="301">
        <v>6093795</v>
      </c>
      <c r="P2509" s="302">
        <v>3441</v>
      </c>
      <c r="Q2509" s="301">
        <v>644480</v>
      </c>
      <c r="R2509" s="302">
        <v>5638</v>
      </c>
      <c r="S2509" s="301">
        <v>173146</v>
      </c>
      <c r="T2509" s="301">
        <f t="shared" si="39"/>
        <v>17340.5</v>
      </c>
      <c r="U2509" s="303">
        <v>2370</v>
      </c>
    </row>
    <row r="2510" spans="1:21" x14ac:dyDescent="0.25">
      <c r="A2510" s="300">
        <v>830014239</v>
      </c>
      <c r="B2510" s="65" t="s">
        <v>3191</v>
      </c>
      <c r="C2510" s="65" t="s">
        <v>511</v>
      </c>
      <c r="D2510" s="65" t="s">
        <v>511</v>
      </c>
      <c r="E2510" s="65" t="s">
        <v>710</v>
      </c>
      <c r="F2510" s="65" t="s">
        <v>521</v>
      </c>
      <c r="G2510" s="65" t="s">
        <v>525</v>
      </c>
      <c r="H2510" s="296">
        <v>2509</v>
      </c>
      <c r="I2510" s="301">
        <v>7957426</v>
      </c>
      <c r="J2510" s="302">
        <v>1321</v>
      </c>
      <c r="K2510" s="301">
        <v>7720126</v>
      </c>
      <c r="L2510" s="302">
        <v>4812</v>
      </c>
      <c r="M2510" s="301">
        <v>7920037</v>
      </c>
      <c r="N2510" s="302">
        <v>6559</v>
      </c>
      <c r="O2510" s="301">
        <v>1323996</v>
      </c>
      <c r="P2510" s="302">
        <v>3214</v>
      </c>
      <c r="Q2510" s="301">
        <v>707017</v>
      </c>
      <c r="R2510" s="302">
        <v>2384</v>
      </c>
      <c r="S2510" s="301">
        <v>629668</v>
      </c>
      <c r="T2510" s="301">
        <f t="shared" si="39"/>
        <v>20799</v>
      </c>
      <c r="U2510" s="303">
        <v>2837</v>
      </c>
    </row>
    <row r="2511" spans="1:21" x14ac:dyDescent="0.25">
      <c r="A2511" s="300">
        <v>817000717</v>
      </c>
      <c r="B2511" s="65" t="s">
        <v>3192</v>
      </c>
      <c r="C2511" s="65" t="s">
        <v>727</v>
      </c>
      <c r="D2511" s="65" t="s">
        <v>714</v>
      </c>
      <c r="E2511" s="65" t="s">
        <v>520</v>
      </c>
      <c r="F2511" s="65" t="s">
        <v>521</v>
      </c>
      <c r="G2511" s="65" t="s">
        <v>522</v>
      </c>
      <c r="H2511" s="84">
        <v>2510</v>
      </c>
      <c r="I2511" s="301">
        <v>7950973</v>
      </c>
      <c r="J2511" s="302">
        <v>2070</v>
      </c>
      <c r="K2511" s="301">
        <v>4105348</v>
      </c>
      <c r="L2511" s="302">
        <v>2796</v>
      </c>
      <c r="M2511" s="301">
        <v>15352900</v>
      </c>
      <c r="N2511" s="302">
        <v>3130</v>
      </c>
      <c r="O2511" s="301">
        <v>3382381</v>
      </c>
      <c r="P2511" s="302">
        <v>1773</v>
      </c>
      <c r="Q2511" s="301">
        <v>1540519</v>
      </c>
      <c r="R2511" s="302">
        <v>1666</v>
      </c>
      <c r="S2511" s="301">
        <v>1027540</v>
      </c>
      <c r="T2511" s="301">
        <f t="shared" si="39"/>
        <v>13945</v>
      </c>
      <c r="U2511" s="303">
        <v>1932</v>
      </c>
    </row>
    <row r="2512" spans="1:21" x14ac:dyDescent="0.25">
      <c r="A2512" s="300">
        <v>800091570</v>
      </c>
      <c r="B2512" s="65" t="s">
        <v>3193</v>
      </c>
      <c r="C2512" s="65" t="s">
        <v>580</v>
      </c>
      <c r="D2512" s="65" t="s">
        <v>506</v>
      </c>
      <c r="E2512" s="65" t="s">
        <v>710</v>
      </c>
      <c r="F2512" s="65" t="s">
        <v>521</v>
      </c>
      <c r="G2512" s="65" t="s">
        <v>670</v>
      </c>
      <c r="H2512" s="296">
        <v>2511</v>
      </c>
      <c r="I2512" s="301">
        <v>7945770</v>
      </c>
      <c r="J2512" s="302">
        <v>2130.5</v>
      </c>
      <c r="K2512" s="301">
        <v>3968257</v>
      </c>
      <c r="L2512" s="302">
        <v>3704</v>
      </c>
      <c r="M2512" s="301">
        <v>10964476</v>
      </c>
      <c r="N2512" s="302">
        <v>3059</v>
      </c>
      <c r="O2512" s="301">
        <v>3487031</v>
      </c>
      <c r="P2512" s="302">
        <v>2012</v>
      </c>
      <c r="Q2512" s="301">
        <v>1335714</v>
      </c>
      <c r="R2512" s="302">
        <v>7432</v>
      </c>
      <c r="S2512" s="301">
        <v>100640</v>
      </c>
      <c r="T2512" s="301">
        <f t="shared" si="39"/>
        <v>20848.5</v>
      </c>
      <c r="U2512" s="303">
        <v>2841</v>
      </c>
    </row>
    <row r="2513" spans="1:21" x14ac:dyDescent="0.25">
      <c r="A2513" s="300">
        <v>830124904</v>
      </c>
      <c r="B2513" s="65" t="s">
        <v>3194</v>
      </c>
      <c r="C2513" s="65" t="s">
        <v>511</v>
      </c>
      <c r="D2513" s="65" t="s">
        <v>511</v>
      </c>
      <c r="E2513" s="65" t="s">
        <v>710</v>
      </c>
      <c r="F2513" s="65" t="s">
        <v>521</v>
      </c>
      <c r="G2513" s="65" t="s">
        <v>624</v>
      </c>
      <c r="H2513" s="84">
        <v>2512</v>
      </c>
      <c r="I2513" s="301">
        <v>7940005</v>
      </c>
      <c r="J2513" s="302">
        <v>2446.5</v>
      </c>
      <c r="K2513" s="301">
        <v>3195396</v>
      </c>
      <c r="L2513" s="302">
        <v>5411</v>
      </c>
      <c r="M2513" s="301">
        <v>6706925</v>
      </c>
      <c r="N2513" s="302">
        <v>1770</v>
      </c>
      <c r="O2513" s="301">
        <v>6706925</v>
      </c>
      <c r="P2513" s="302">
        <v>884</v>
      </c>
      <c r="Q2513" s="301">
        <v>3494149</v>
      </c>
      <c r="R2513" s="302">
        <v>1016</v>
      </c>
      <c r="S2513" s="301">
        <v>1920701</v>
      </c>
      <c r="T2513" s="301">
        <f t="shared" si="39"/>
        <v>14039.5</v>
      </c>
      <c r="U2513" s="303">
        <v>1943</v>
      </c>
    </row>
    <row r="2514" spans="1:21" x14ac:dyDescent="0.25">
      <c r="A2514" s="300">
        <v>830026048</v>
      </c>
      <c r="B2514" s="65" t="s">
        <v>3195</v>
      </c>
      <c r="C2514" s="65" t="s">
        <v>511</v>
      </c>
      <c r="D2514" s="65" t="s">
        <v>511</v>
      </c>
      <c r="E2514" s="65" t="s">
        <v>710</v>
      </c>
      <c r="F2514" s="65" t="s">
        <v>521</v>
      </c>
      <c r="G2514" s="65" t="s">
        <v>694</v>
      </c>
      <c r="H2514" s="296">
        <v>2513</v>
      </c>
      <c r="I2514" s="301">
        <v>7921179</v>
      </c>
      <c r="J2514" s="302">
        <v>1400.5</v>
      </c>
      <c r="K2514" s="301">
        <v>7117562</v>
      </c>
      <c r="L2514" s="302">
        <v>5011</v>
      </c>
      <c r="M2514" s="301">
        <v>7457960</v>
      </c>
      <c r="N2514" s="302">
        <v>5743</v>
      </c>
      <c r="O2514" s="301">
        <v>1582356</v>
      </c>
      <c r="P2514" s="302">
        <v>3060</v>
      </c>
      <c r="Q2514" s="301">
        <v>760919</v>
      </c>
      <c r="R2514" s="302">
        <v>2199</v>
      </c>
      <c r="S2514" s="301">
        <v>699740</v>
      </c>
      <c r="T2514" s="301">
        <f t="shared" si="39"/>
        <v>19926.5</v>
      </c>
      <c r="U2514" s="303">
        <v>2713</v>
      </c>
    </row>
    <row r="2515" spans="1:21" x14ac:dyDescent="0.25">
      <c r="A2515" s="300">
        <v>860020240</v>
      </c>
      <c r="B2515" s="65" t="s">
        <v>3196</v>
      </c>
      <c r="C2515" s="65" t="s">
        <v>511</v>
      </c>
      <c r="D2515" s="65" t="s">
        <v>511</v>
      </c>
      <c r="E2515" s="65" t="s">
        <v>710</v>
      </c>
      <c r="F2515" s="65" t="s">
        <v>521</v>
      </c>
      <c r="G2515" s="65" t="s">
        <v>528</v>
      </c>
      <c r="H2515" s="84">
        <v>2514</v>
      </c>
      <c r="I2515" s="301">
        <v>7915886</v>
      </c>
      <c r="J2515" s="302">
        <v>1691</v>
      </c>
      <c r="K2515" s="301">
        <v>5539081</v>
      </c>
      <c r="L2515" s="302">
        <v>4495</v>
      </c>
      <c r="M2515" s="301">
        <v>8689413</v>
      </c>
      <c r="N2515" s="302">
        <v>4836</v>
      </c>
      <c r="O2515" s="301">
        <v>1989553</v>
      </c>
      <c r="P2515" s="302">
        <v>3276</v>
      </c>
      <c r="Q2515" s="301">
        <v>690081</v>
      </c>
      <c r="R2515" s="302">
        <v>3214</v>
      </c>
      <c r="S2515" s="301">
        <v>415167</v>
      </c>
      <c r="T2515" s="301">
        <f t="shared" si="39"/>
        <v>20026</v>
      </c>
      <c r="U2515" s="303">
        <v>2727</v>
      </c>
    </row>
    <row r="2516" spans="1:21" x14ac:dyDescent="0.25">
      <c r="A2516" s="300">
        <v>890807213</v>
      </c>
      <c r="B2516" s="65" t="s">
        <v>3197</v>
      </c>
      <c r="C2516" s="65" t="s">
        <v>702</v>
      </c>
      <c r="D2516" s="65" t="s">
        <v>703</v>
      </c>
      <c r="E2516" s="65" t="s">
        <v>520</v>
      </c>
      <c r="F2516" s="65" t="s">
        <v>521</v>
      </c>
      <c r="G2516" s="65" t="s">
        <v>564</v>
      </c>
      <c r="H2516" s="296">
        <v>2515</v>
      </c>
      <c r="I2516" s="301">
        <v>7907635</v>
      </c>
      <c r="J2516" s="302">
        <v>2851.5</v>
      </c>
      <c r="K2516" s="301">
        <v>2615434</v>
      </c>
      <c r="L2516" s="302">
        <v>2263</v>
      </c>
      <c r="M2516" s="301">
        <v>19464644</v>
      </c>
      <c r="N2516" s="302">
        <v>3651</v>
      </c>
      <c r="O2516" s="301">
        <v>2825891</v>
      </c>
      <c r="P2516" s="302">
        <v>3443</v>
      </c>
      <c r="Q2516" s="301">
        <v>644216</v>
      </c>
      <c r="R2516" s="302">
        <v>3933</v>
      </c>
      <c r="S2516" s="301">
        <v>305088</v>
      </c>
      <c r="T2516" s="301">
        <f t="shared" si="39"/>
        <v>18656.5</v>
      </c>
      <c r="U2516" s="303">
        <v>2544</v>
      </c>
    </row>
    <row r="2517" spans="1:21" x14ac:dyDescent="0.25">
      <c r="A2517" s="300">
        <v>811003604</v>
      </c>
      <c r="B2517" s="65" t="s">
        <v>3198</v>
      </c>
      <c r="C2517" s="65" t="s">
        <v>580</v>
      </c>
      <c r="D2517" s="65" t="s">
        <v>506</v>
      </c>
      <c r="E2517" s="65" t="s">
        <v>520</v>
      </c>
      <c r="F2517" s="65" t="s">
        <v>521</v>
      </c>
      <c r="G2517" s="65" t="s">
        <v>564</v>
      </c>
      <c r="H2517" s="84">
        <v>2516</v>
      </c>
      <c r="I2517" s="301">
        <v>7893282</v>
      </c>
      <c r="J2517" s="302">
        <v>2149.5</v>
      </c>
      <c r="K2517" s="301">
        <v>3905091</v>
      </c>
      <c r="L2517" s="302">
        <v>2198</v>
      </c>
      <c r="M2517" s="301">
        <v>20210471</v>
      </c>
      <c r="N2517" s="302">
        <v>4686</v>
      </c>
      <c r="O2517" s="301">
        <v>2067260</v>
      </c>
      <c r="P2517" s="302">
        <v>2489</v>
      </c>
      <c r="Q2517" s="301">
        <v>1005636</v>
      </c>
      <c r="R2517" s="302">
        <v>2650</v>
      </c>
      <c r="S2517" s="301">
        <v>542439</v>
      </c>
      <c r="T2517" s="301">
        <f t="shared" si="39"/>
        <v>16688.5</v>
      </c>
      <c r="U2517" s="303">
        <v>2287</v>
      </c>
    </row>
    <row r="2518" spans="1:21" x14ac:dyDescent="0.25">
      <c r="A2518" s="300">
        <v>832004104</v>
      </c>
      <c r="B2518" s="65" t="s">
        <v>3199</v>
      </c>
      <c r="C2518" s="65" t="s">
        <v>511</v>
      </c>
      <c r="D2518" s="65" t="s">
        <v>511</v>
      </c>
      <c r="E2518" s="65" t="s">
        <v>520</v>
      </c>
      <c r="F2518" s="65" t="s">
        <v>521</v>
      </c>
      <c r="G2518" s="65" t="s">
        <v>564</v>
      </c>
      <c r="H2518" s="296">
        <v>2517</v>
      </c>
      <c r="I2518" s="301">
        <v>7869436</v>
      </c>
      <c r="J2518" s="302">
        <v>2529.5</v>
      </c>
      <c r="K2518" s="301">
        <v>3027286</v>
      </c>
      <c r="L2518" s="302">
        <v>1749</v>
      </c>
      <c r="M2518" s="301">
        <v>26162283</v>
      </c>
      <c r="N2518" s="302">
        <v>2167</v>
      </c>
      <c r="O2518" s="301">
        <v>5223902</v>
      </c>
      <c r="P2518" s="302">
        <v>3003</v>
      </c>
      <c r="Q2518" s="301">
        <v>782295</v>
      </c>
      <c r="R2518" s="302">
        <v>3447</v>
      </c>
      <c r="S2518" s="301">
        <v>372246</v>
      </c>
      <c r="T2518" s="301">
        <f t="shared" si="39"/>
        <v>15412.5</v>
      </c>
      <c r="U2518" s="303">
        <v>2123</v>
      </c>
    </row>
    <row r="2519" spans="1:21" x14ac:dyDescent="0.25">
      <c r="A2519" s="300">
        <v>800028206</v>
      </c>
      <c r="B2519" s="65" t="s">
        <v>3200</v>
      </c>
      <c r="C2519" s="65" t="s">
        <v>511</v>
      </c>
      <c r="D2519" s="65" t="s">
        <v>511</v>
      </c>
      <c r="E2519" s="65" t="s">
        <v>710</v>
      </c>
      <c r="F2519" s="65" t="s">
        <v>521</v>
      </c>
      <c r="G2519" s="65" t="s">
        <v>624</v>
      </c>
      <c r="H2519" s="84">
        <v>2518</v>
      </c>
      <c r="I2519" s="301">
        <v>7864367</v>
      </c>
      <c r="J2519" s="302">
        <v>2135.5</v>
      </c>
      <c r="K2519" s="301">
        <v>3941583</v>
      </c>
      <c r="L2519" s="302">
        <v>4150</v>
      </c>
      <c r="M2519" s="301">
        <v>9560750</v>
      </c>
      <c r="N2519" s="302">
        <v>3158</v>
      </c>
      <c r="O2519" s="301">
        <v>3354937</v>
      </c>
      <c r="P2519" s="302">
        <v>1665</v>
      </c>
      <c r="Q2519" s="301">
        <v>1644160</v>
      </c>
      <c r="R2519" s="302">
        <v>2301</v>
      </c>
      <c r="S2519" s="301">
        <v>651856</v>
      </c>
      <c r="T2519" s="301">
        <f t="shared" si="39"/>
        <v>15927.5</v>
      </c>
      <c r="U2519" s="303">
        <v>2189</v>
      </c>
    </row>
    <row r="2520" spans="1:21" x14ac:dyDescent="0.25">
      <c r="A2520" s="300">
        <v>860532188</v>
      </c>
      <c r="B2520" s="65" t="s">
        <v>3201</v>
      </c>
      <c r="C2520" s="65" t="s">
        <v>511</v>
      </c>
      <c r="D2520" s="65" t="s">
        <v>511</v>
      </c>
      <c r="E2520" s="65" t="s">
        <v>710</v>
      </c>
      <c r="F2520" s="65" t="s">
        <v>521</v>
      </c>
      <c r="G2520" s="65" t="s">
        <v>528</v>
      </c>
      <c r="H2520" s="296">
        <v>2519</v>
      </c>
      <c r="I2520" s="301">
        <v>7863439</v>
      </c>
      <c r="J2520" s="302">
        <v>2569</v>
      </c>
      <c r="K2520" s="301">
        <v>2979472</v>
      </c>
      <c r="L2520" s="302">
        <v>4337</v>
      </c>
      <c r="M2520" s="301">
        <v>9041825</v>
      </c>
      <c r="N2520" s="302">
        <v>4525</v>
      </c>
      <c r="O2520" s="301">
        <v>2164545</v>
      </c>
      <c r="P2520" s="302">
        <v>4060</v>
      </c>
      <c r="Q2520" s="301">
        <v>515181</v>
      </c>
      <c r="R2520" s="302">
        <v>2346</v>
      </c>
      <c r="S2520" s="301">
        <v>639754</v>
      </c>
      <c r="T2520" s="301">
        <f t="shared" si="39"/>
        <v>20356</v>
      </c>
      <c r="U2520" s="303">
        <v>2775</v>
      </c>
    </row>
    <row r="2521" spans="1:21" x14ac:dyDescent="0.25">
      <c r="A2521" s="300">
        <v>830042131</v>
      </c>
      <c r="B2521" s="65" t="s">
        <v>3202</v>
      </c>
      <c r="C2521" s="65" t="s">
        <v>511</v>
      </c>
      <c r="D2521" s="65" t="s">
        <v>511</v>
      </c>
      <c r="E2521" s="65" t="s">
        <v>520</v>
      </c>
      <c r="F2521" s="65" t="s">
        <v>521</v>
      </c>
      <c r="G2521" s="65" t="s">
        <v>668</v>
      </c>
      <c r="H2521" s="84">
        <v>2520</v>
      </c>
      <c r="I2521" s="301">
        <v>7853980</v>
      </c>
      <c r="J2521" s="302">
        <v>2119.5</v>
      </c>
      <c r="K2521" s="301">
        <v>3990929</v>
      </c>
      <c r="L2521" s="302">
        <v>2686</v>
      </c>
      <c r="M2521" s="301">
        <v>16161116</v>
      </c>
      <c r="N2521" s="302">
        <v>3031</v>
      </c>
      <c r="O2521" s="301">
        <v>3518780</v>
      </c>
      <c r="P2521" s="302">
        <v>1627</v>
      </c>
      <c r="Q2521" s="301">
        <v>1704504</v>
      </c>
      <c r="R2521" s="302">
        <v>1596</v>
      </c>
      <c r="S2521" s="301">
        <v>1086151</v>
      </c>
      <c r="T2521" s="301">
        <f t="shared" si="39"/>
        <v>13579.5</v>
      </c>
      <c r="U2521" s="303">
        <v>1884</v>
      </c>
    </row>
    <row r="2522" spans="1:21" x14ac:dyDescent="0.25">
      <c r="A2522" s="300">
        <v>860505407</v>
      </c>
      <c r="B2522" s="65" t="s">
        <v>3203</v>
      </c>
      <c r="C2522" s="65" t="s">
        <v>511</v>
      </c>
      <c r="D2522" s="65" t="s">
        <v>511</v>
      </c>
      <c r="E2522" s="65" t="s">
        <v>710</v>
      </c>
      <c r="F2522" s="65" t="s">
        <v>521</v>
      </c>
      <c r="G2522" s="65" t="s">
        <v>564</v>
      </c>
      <c r="H2522" s="296">
        <v>2521</v>
      </c>
      <c r="I2522" s="301">
        <v>7829610</v>
      </c>
      <c r="J2522" s="302">
        <v>1481.5</v>
      </c>
      <c r="K2522" s="301">
        <v>6600301</v>
      </c>
      <c r="L2522" s="302">
        <v>3885</v>
      </c>
      <c r="M2522" s="301">
        <v>10371384</v>
      </c>
      <c r="N2522" s="302">
        <v>2417</v>
      </c>
      <c r="O2522" s="301">
        <v>4641403</v>
      </c>
      <c r="P2522" s="302">
        <v>1903</v>
      </c>
      <c r="Q2522" s="301">
        <v>1413639</v>
      </c>
      <c r="R2522" s="302">
        <v>2112</v>
      </c>
      <c r="S2522" s="301">
        <v>750360</v>
      </c>
      <c r="T2522" s="301">
        <f t="shared" si="39"/>
        <v>14319.5</v>
      </c>
      <c r="U2522" s="303">
        <v>1991</v>
      </c>
    </row>
    <row r="2523" spans="1:21" x14ac:dyDescent="0.25">
      <c r="A2523" s="300">
        <v>830077655</v>
      </c>
      <c r="B2523" s="65" t="s">
        <v>3204</v>
      </c>
      <c r="C2523" s="65" t="s">
        <v>511</v>
      </c>
      <c r="D2523" s="65" t="s">
        <v>511</v>
      </c>
      <c r="E2523" s="65" t="s">
        <v>520</v>
      </c>
      <c r="F2523" s="65" t="s">
        <v>521</v>
      </c>
      <c r="G2523" s="65" t="s">
        <v>564</v>
      </c>
      <c r="H2523" s="84">
        <v>2522</v>
      </c>
      <c r="I2523" s="301">
        <v>7822511</v>
      </c>
      <c r="J2523" s="302">
        <v>1662</v>
      </c>
      <c r="K2523" s="301">
        <v>5662301</v>
      </c>
      <c r="L2523" s="302">
        <v>2521</v>
      </c>
      <c r="M2523" s="301">
        <v>17396218</v>
      </c>
      <c r="N2523" s="302">
        <v>2884</v>
      </c>
      <c r="O2523" s="301">
        <v>3737739</v>
      </c>
      <c r="P2523" s="302">
        <v>2482</v>
      </c>
      <c r="Q2523" s="301">
        <v>1007376</v>
      </c>
      <c r="R2523" s="302">
        <v>2634</v>
      </c>
      <c r="S2523" s="301">
        <v>546808</v>
      </c>
      <c r="T2523" s="301">
        <f t="shared" si="39"/>
        <v>14705</v>
      </c>
      <c r="U2523" s="303">
        <v>2041</v>
      </c>
    </row>
    <row r="2524" spans="1:21" x14ac:dyDescent="0.25">
      <c r="A2524" s="300">
        <v>800110385</v>
      </c>
      <c r="B2524" s="65" t="s">
        <v>3205</v>
      </c>
      <c r="C2524" s="65" t="s">
        <v>511</v>
      </c>
      <c r="D2524" s="65" t="s">
        <v>511</v>
      </c>
      <c r="E2524" s="65" t="s">
        <v>520</v>
      </c>
      <c r="F2524" s="65" t="s">
        <v>521</v>
      </c>
      <c r="G2524" s="65" t="s">
        <v>564</v>
      </c>
      <c r="H2524" s="296">
        <v>2523</v>
      </c>
      <c r="I2524" s="301">
        <v>7814643</v>
      </c>
      <c r="J2524" s="302">
        <v>2620</v>
      </c>
      <c r="K2524" s="301">
        <v>2925482</v>
      </c>
      <c r="L2524" s="302">
        <v>2323</v>
      </c>
      <c r="M2524" s="301">
        <v>18917436</v>
      </c>
      <c r="N2524" s="302">
        <v>901</v>
      </c>
      <c r="O2524" s="301">
        <v>13096776</v>
      </c>
      <c r="P2524" s="302">
        <v>1499</v>
      </c>
      <c r="Q2524" s="301">
        <v>1869557</v>
      </c>
      <c r="R2524" s="302">
        <v>4307</v>
      </c>
      <c r="S2524" s="301">
        <v>265330</v>
      </c>
      <c r="T2524" s="301">
        <f t="shared" si="39"/>
        <v>14173</v>
      </c>
      <c r="U2524" s="303">
        <v>1969</v>
      </c>
    </row>
    <row r="2525" spans="1:21" x14ac:dyDescent="0.25">
      <c r="A2525" s="300">
        <v>860078781</v>
      </c>
      <c r="B2525" s="65" t="s">
        <v>3206</v>
      </c>
      <c r="C2525" s="65" t="s">
        <v>511</v>
      </c>
      <c r="D2525" s="65" t="s">
        <v>511</v>
      </c>
      <c r="E2525" s="65" t="s">
        <v>710</v>
      </c>
      <c r="F2525" s="65" t="s">
        <v>521</v>
      </c>
      <c r="G2525" s="65" t="s">
        <v>605</v>
      </c>
      <c r="H2525" s="84">
        <v>2524</v>
      </c>
      <c r="I2525" s="301">
        <v>7809313</v>
      </c>
      <c r="J2525" s="302">
        <v>1778.5</v>
      </c>
      <c r="K2525" s="301">
        <v>5151003</v>
      </c>
      <c r="L2525" s="302">
        <v>4826</v>
      </c>
      <c r="M2525" s="301">
        <v>7898910</v>
      </c>
      <c r="N2525" s="302">
        <v>2127</v>
      </c>
      <c r="O2525" s="301">
        <v>5361908</v>
      </c>
      <c r="P2525" s="302">
        <v>1431</v>
      </c>
      <c r="Q2525" s="301">
        <v>1973283</v>
      </c>
      <c r="R2525" s="302">
        <v>1867</v>
      </c>
      <c r="S2525" s="301">
        <v>882238</v>
      </c>
      <c r="T2525" s="301">
        <f t="shared" si="39"/>
        <v>14553.5</v>
      </c>
      <c r="U2525" s="303">
        <v>2019</v>
      </c>
    </row>
    <row r="2526" spans="1:21" x14ac:dyDescent="0.25">
      <c r="A2526" s="300">
        <v>890323667</v>
      </c>
      <c r="B2526" s="65" t="s">
        <v>3207</v>
      </c>
      <c r="C2526" s="65" t="s">
        <v>547</v>
      </c>
      <c r="D2526" s="65" t="s">
        <v>544</v>
      </c>
      <c r="E2526" s="65" t="s">
        <v>520</v>
      </c>
      <c r="F2526" s="65" t="s">
        <v>521</v>
      </c>
      <c r="G2526" s="65" t="s">
        <v>610</v>
      </c>
      <c r="H2526" s="296">
        <v>2525</v>
      </c>
      <c r="I2526" s="301">
        <v>7800001</v>
      </c>
      <c r="J2526" s="302">
        <v>2468.5</v>
      </c>
      <c r="K2526" s="301">
        <v>3151907</v>
      </c>
      <c r="L2526" s="302">
        <v>2762</v>
      </c>
      <c r="M2526" s="301">
        <v>15592204</v>
      </c>
      <c r="N2526" s="302">
        <v>3409</v>
      </c>
      <c r="O2526" s="301">
        <v>3052016</v>
      </c>
      <c r="P2526" s="302">
        <v>2681</v>
      </c>
      <c r="Q2526" s="301">
        <v>908066</v>
      </c>
      <c r="R2526" s="302">
        <v>4126</v>
      </c>
      <c r="S2526" s="301">
        <v>283002</v>
      </c>
      <c r="T2526" s="301">
        <f t="shared" si="39"/>
        <v>17971.5</v>
      </c>
      <c r="U2526" s="303">
        <v>2459</v>
      </c>
    </row>
    <row r="2527" spans="1:21" x14ac:dyDescent="0.25">
      <c r="A2527" s="300">
        <v>890306240</v>
      </c>
      <c r="B2527" s="65" t="s">
        <v>3208</v>
      </c>
      <c r="C2527" s="65" t="s">
        <v>612</v>
      </c>
      <c r="D2527" s="65" t="s">
        <v>544</v>
      </c>
      <c r="E2527" s="65" t="s">
        <v>710</v>
      </c>
      <c r="F2527" s="65" t="s">
        <v>521</v>
      </c>
      <c r="G2527" s="65" t="s">
        <v>610</v>
      </c>
      <c r="H2527" s="84">
        <v>2526</v>
      </c>
      <c r="I2527" s="301">
        <v>7798924</v>
      </c>
      <c r="J2527" s="302">
        <v>1972.5</v>
      </c>
      <c r="K2527" s="301">
        <v>4432294</v>
      </c>
      <c r="L2527" s="302">
        <v>3482</v>
      </c>
      <c r="M2527" s="301">
        <v>11908131</v>
      </c>
      <c r="N2527" s="302">
        <v>3573</v>
      </c>
      <c r="O2527" s="301">
        <v>2892615</v>
      </c>
      <c r="P2527" s="302">
        <v>2346</v>
      </c>
      <c r="Q2527" s="301">
        <v>1085070</v>
      </c>
      <c r="R2527" s="302">
        <v>2277</v>
      </c>
      <c r="S2527" s="301">
        <v>662482</v>
      </c>
      <c r="T2527" s="301">
        <f t="shared" si="39"/>
        <v>16176.5</v>
      </c>
      <c r="U2527" s="303">
        <v>2230</v>
      </c>
    </row>
    <row r="2528" spans="1:21" x14ac:dyDescent="0.25">
      <c r="A2528" s="300">
        <v>891401416</v>
      </c>
      <c r="B2528" s="65" t="s">
        <v>3209</v>
      </c>
      <c r="C2528" s="65" t="s">
        <v>780</v>
      </c>
      <c r="D2528" s="65" t="s">
        <v>781</v>
      </c>
      <c r="E2528" s="65" t="s">
        <v>520</v>
      </c>
      <c r="F2528" s="65" t="s">
        <v>521</v>
      </c>
      <c r="G2528" s="65" t="s">
        <v>564</v>
      </c>
      <c r="H2528" s="296">
        <v>2527</v>
      </c>
      <c r="I2528" s="301">
        <v>7794623</v>
      </c>
      <c r="J2528" s="302">
        <v>2080</v>
      </c>
      <c r="K2528" s="301">
        <v>4078612</v>
      </c>
      <c r="L2528" s="302">
        <v>2711</v>
      </c>
      <c r="M2528" s="301">
        <v>15935563</v>
      </c>
      <c r="N2528" s="302">
        <v>4957</v>
      </c>
      <c r="O2528" s="301">
        <v>1929985</v>
      </c>
      <c r="P2528" s="302">
        <v>4492</v>
      </c>
      <c r="Q2528" s="301">
        <v>439486</v>
      </c>
      <c r="R2528" s="302">
        <v>3875</v>
      </c>
      <c r="S2528" s="301">
        <v>312594</v>
      </c>
      <c r="T2528" s="301">
        <f t="shared" si="39"/>
        <v>20642</v>
      </c>
      <c r="U2528" s="303">
        <v>2818</v>
      </c>
    </row>
    <row r="2529" spans="1:21" x14ac:dyDescent="0.25">
      <c r="A2529" s="300">
        <v>800011207</v>
      </c>
      <c r="B2529" s="65" t="s">
        <v>3210</v>
      </c>
      <c r="C2529" s="65" t="s">
        <v>505</v>
      </c>
      <c r="D2529" s="65" t="s">
        <v>506</v>
      </c>
      <c r="E2529" s="65" t="s">
        <v>710</v>
      </c>
      <c r="F2529" s="65" t="s">
        <v>521</v>
      </c>
      <c r="G2529" s="65" t="s">
        <v>690</v>
      </c>
      <c r="H2529" s="84">
        <v>2528</v>
      </c>
      <c r="I2529" s="301">
        <v>7780014</v>
      </c>
      <c r="J2529" s="302">
        <v>1625.5</v>
      </c>
      <c r="K2529" s="301">
        <v>5823731</v>
      </c>
      <c r="L2529" s="302">
        <v>3264</v>
      </c>
      <c r="M2529" s="301">
        <v>12828316</v>
      </c>
      <c r="N2529" s="302">
        <v>2595</v>
      </c>
      <c r="O2529" s="301">
        <v>4262497</v>
      </c>
      <c r="P2529" s="302">
        <v>2674</v>
      </c>
      <c r="Q2529" s="301">
        <v>910496</v>
      </c>
      <c r="R2529" s="302">
        <v>2886</v>
      </c>
      <c r="S2529" s="301">
        <v>482241</v>
      </c>
      <c r="T2529" s="301">
        <f t="shared" si="39"/>
        <v>15572.5</v>
      </c>
      <c r="U2529" s="303">
        <v>2140</v>
      </c>
    </row>
    <row r="2530" spans="1:21" x14ac:dyDescent="0.25">
      <c r="A2530" s="300">
        <v>800190858</v>
      </c>
      <c r="B2530" s="65" t="s">
        <v>3211</v>
      </c>
      <c r="C2530" s="65" t="s">
        <v>1025</v>
      </c>
      <c r="D2530" s="65" t="s">
        <v>586</v>
      </c>
      <c r="E2530" s="65" t="s">
        <v>710</v>
      </c>
      <c r="F2530" s="65" t="s">
        <v>521</v>
      </c>
      <c r="G2530" s="65" t="s">
        <v>648</v>
      </c>
      <c r="H2530" s="296">
        <v>2529</v>
      </c>
      <c r="I2530" s="301">
        <v>7767255</v>
      </c>
      <c r="J2530" s="302">
        <v>1760.5</v>
      </c>
      <c r="K2530" s="301">
        <v>5204221</v>
      </c>
      <c r="L2530" s="302">
        <v>5200</v>
      </c>
      <c r="M2530" s="301">
        <v>7087641</v>
      </c>
      <c r="N2530" s="302">
        <v>3605</v>
      </c>
      <c r="O2530" s="301">
        <v>2866868</v>
      </c>
      <c r="P2530" s="302">
        <v>1954</v>
      </c>
      <c r="Q2530" s="301">
        <v>1371604</v>
      </c>
      <c r="R2530" s="302">
        <v>1648</v>
      </c>
      <c r="S2530" s="301">
        <v>1039759</v>
      </c>
      <c r="T2530" s="301">
        <f t="shared" si="39"/>
        <v>16696.5</v>
      </c>
      <c r="U2530" s="303">
        <v>2297</v>
      </c>
    </row>
    <row r="2531" spans="1:21" x14ac:dyDescent="0.25">
      <c r="A2531" s="300">
        <v>860054090</v>
      </c>
      <c r="B2531" s="65" t="s">
        <v>3212</v>
      </c>
      <c r="C2531" s="65" t="s">
        <v>511</v>
      </c>
      <c r="D2531" s="65" t="s">
        <v>511</v>
      </c>
      <c r="E2531" s="65" t="s">
        <v>710</v>
      </c>
      <c r="F2531" s="65" t="s">
        <v>521</v>
      </c>
      <c r="G2531" s="65" t="s">
        <v>690</v>
      </c>
      <c r="H2531" s="84">
        <v>2530</v>
      </c>
      <c r="I2531" s="301">
        <v>7761258</v>
      </c>
      <c r="J2531" s="302">
        <v>2219</v>
      </c>
      <c r="K2531" s="301">
        <v>3703485</v>
      </c>
      <c r="L2531" s="302">
        <v>4145</v>
      </c>
      <c r="M2531" s="301">
        <v>9580290</v>
      </c>
      <c r="N2531" s="302">
        <v>3151</v>
      </c>
      <c r="O2531" s="301">
        <v>3359470</v>
      </c>
      <c r="P2531" s="302">
        <v>2309</v>
      </c>
      <c r="Q2531" s="301">
        <v>1105443</v>
      </c>
      <c r="R2531" s="302">
        <v>1799</v>
      </c>
      <c r="S2531" s="301">
        <v>926088</v>
      </c>
      <c r="T2531" s="301">
        <f t="shared" si="39"/>
        <v>16153</v>
      </c>
      <c r="U2531" s="303">
        <v>2229</v>
      </c>
    </row>
    <row r="2532" spans="1:21" x14ac:dyDescent="0.25">
      <c r="A2532" s="300">
        <v>800023551</v>
      </c>
      <c r="B2532" s="65" t="s">
        <v>3213</v>
      </c>
      <c r="C2532" s="65" t="s">
        <v>773</v>
      </c>
      <c r="D2532" s="65" t="s">
        <v>774</v>
      </c>
      <c r="E2532" s="65" t="s">
        <v>520</v>
      </c>
      <c r="F2532" s="65" t="s">
        <v>521</v>
      </c>
      <c r="G2532" s="65" t="s">
        <v>564</v>
      </c>
      <c r="H2532" s="296">
        <v>2531</v>
      </c>
      <c r="I2532" s="301">
        <v>7758693</v>
      </c>
      <c r="J2532" s="302">
        <v>3825.5</v>
      </c>
      <c r="K2532" s="301">
        <v>1651938</v>
      </c>
      <c r="L2532" s="302">
        <v>707</v>
      </c>
      <c r="M2532" s="301">
        <v>68406151</v>
      </c>
      <c r="N2532" s="302">
        <v>3237</v>
      </c>
      <c r="O2532" s="301">
        <v>3246717</v>
      </c>
      <c r="P2532" s="302">
        <v>2992</v>
      </c>
      <c r="Q2532" s="301">
        <v>786566</v>
      </c>
      <c r="R2532" s="302">
        <v>2156</v>
      </c>
      <c r="S2532" s="301">
        <v>728218</v>
      </c>
      <c r="T2532" s="301">
        <f t="shared" si="39"/>
        <v>15448.5</v>
      </c>
      <c r="U2532" s="303">
        <v>2130</v>
      </c>
    </row>
    <row r="2533" spans="1:21" x14ac:dyDescent="0.25">
      <c r="A2533" s="300">
        <v>900006406</v>
      </c>
      <c r="B2533" s="65" t="s">
        <v>3214</v>
      </c>
      <c r="C2533" s="65" t="s">
        <v>505</v>
      </c>
      <c r="D2533" s="65" t="s">
        <v>506</v>
      </c>
      <c r="E2533" s="65" t="s">
        <v>520</v>
      </c>
      <c r="F2533" s="65" t="s">
        <v>521</v>
      </c>
      <c r="G2533" s="65" t="s">
        <v>556</v>
      </c>
      <c r="H2533" s="84">
        <v>2532</v>
      </c>
      <c r="I2533" s="301">
        <v>7758245</v>
      </c>
      <c r="J2533" s="302">
        <v>3993.5</v>
      </c>
      <c r="K2533" s="301">
        <v>1526855</v>
      </c>
      <c r="L2533" s="302">
        <v>1784</v>
      </c>
      <c r="M2533" s="301">
        <v>25676756</v>
      </c>
      <c r="N2533" s="302">
        <v>3715</v>
      </c>
      <c r="O2533" s="301">
        <v>2764236</v>
      </c>
      <c r="P2533" s="302">
        <v>4011</v>
      </c>
      <c r="Q2533" s="301">
        <v>524605</v>
      </c>
      <c r="R2533" s="302">
        <v>5545</v>
      </c>
      <c r="S2533" s="301">
        <v>177811</v>
      </c>
      <c r="T2533" s="301">
        <f t="shared" si="39"/>
        <v>21580.5</v>
      </c>
      <c r="U2533" s="303">
        <v>2960</v>
      </c>
    </row>
    <row r="2534" spans="1:21" x14ac:dyDescent="0.25">
      <c r="A2534" s="300">
        <v>860065995</v>
      </c>
      <c r="B2534" s="65" t="s">
        <v>3215</v>
      </c>
      <c r="C2534" s="65" t="s">
        <v>511</v>
      </c>
      <c r="D2534" s="65" t="s">
        <v>511</v>
      </c>
      <c r="E2534" s="65" t="s">
        <v>710</v>
      </c>
      <c r="F2534" s="65" t="s">
        <v>521</v>
      </c>
      <c r="G2534" s="65" t="s">
        <v>800</v>
      </c>
      <c r="H2534" s="296">
        <v>2533</v>
      </c>
      <c r="I2534" s="301">
        <v>7745243</v>
      </c>
      <c r="J2534" s="302">
        <v>1495</v>
      </c>
      <c r="K2534" s="301">
        <v>6519688</v>
      </c>
      <c r="L2534" s="302">
        <v>5407</v>
      </c>
      <c r="M2534" s="301">
        <v>6710177</v>
      </c>
      <c r="N2534" s="302">
        <v>4378</v>
      </c>
      <c r="O2534" s="301">
        <v>2261908</v>
      </c>
      <c r="P2534" s="302">
        <v>2475</v>
      </c>
      <c r="Q2534" s="301">
        <v>1009869</v>
      </c>
      <c r="R2534" s="302">
        <v>3056</v>
      </c>
      <c r="S2534" s="301">
        <v>447925</v>
      </c>
      <c r="T2534" s="301">
        <f t="shared" si="39"/>
        <v>19344</v>
      </c>
      <c r="U2534" s="303">
        <v>2640</v>
      </c>
    </row>
    <row r="2535" spans="1:21" x14ac:dyDescent="0.25">
      <c r="A2535" s="300">
        <v>827000906</v>
      </c>
      <c r="B2535" s="65" t="s">
        <v>3216</v>
      </c>
      <c r="C2535" s="65" t="s">
        <v>511</v>
      </c>
      <c r="D2535" s="65" t="s">
        <v>511</v>
      </c>
      <c r="E2535" s="65" t="s">
        <v>520</v>
      </c>
      <c r="F2535" s="65" t="s">
        <v>521</v>
      </c>
      <c r="G2535" s="65" t="s">
        <v>841</v>
      </c>
      <c r="H2535" s="84">
        <v>2534</v>
      </c>
      <c r="I2535" s="301">
        <v>7736905</v>
      </c>
      <c r="J2535" s="302">
        <v>2544.5</v>
      </c>
      <c r="K2535" s="301">
        <v>3003840</v>
      </c>
      <c r="L2535" s="302">
        <v>3060</v>
      </c>
      <c r="M2535" s="301">
        <v>13827041</v>
      </c>
      <c r="N2535" s="302">
        <v>1445</v>
      </c>
      <c r="O2535" s="301">
        <v>8106080</v>
      </c>
      <c r="P2535" s="302">
        <v>1358</v>
      </c>
      <c r="Q2535" s="301">
        <v>2080396</v>
      </c>
      <c r="R2535" s="302">
        <v>978</v>
      </c>
      <c r="S2535" s="301">
        <v>2019130</v>
      </c>
      <c r="T2535" s="301">
        <f t="shared" si="39"/>
        <v>11919.5</v>
      </c>
      <c r="U2535" s="303">
        <v>1653</v>
      </c>
    </row>
    <row r="2536" spans="1:21" x14ac:dyDescent="0.25">
      <c r="A2536" s="300">
        <v>800089040</v>
      </c>
      <c r="B2536" s="65" t="s">
        <v>3217</v>
      </c>
      <c r="C2536" s="65" t="s">
        <v>511</v>
      </c>
      <c r="D2536" s="65" t="s">
        <v>511</v>
      </c>
      <c r="E2536" s="65" t="s">
        <v>520</v>
      </c>
      <c r="F2536" s="65" t="s">
        <v>521</v>
      </c>
      <c r="G2536" s="65" t="s">
        <v>1106</v>
      </c>
      <c r="H2536" s="296">
        <v>2535</v>
      </c>
      <c r="I2536" s="301">
        <v>7727221</v>
      </c>
      <c r="J2536" s="302">
        <v>2840</v>
      </c>
      <c r="K2536" s="301">
        <v>2634357</v>
      </c>
      <c r="L2536" s="302">
        <v>1471</v>
      </c>
      <c r="M2536" s="301">
        <v>31946910</v>
      </c>
      <c r="N2536" s="302">
        <v>2061</v>
      </c>
      <c r="O2536" s="301">
        <v>5580312</v>
      </c>
      <c r="P2536" s="302">
        <v>2981</v>
      </c>
      <c r="Q2536" s="301">
        <v>792185</v>
      </c>
      <c r="R2536" s="302">
        <v>4948</v>
      </c>
      <c r="S2536" s="301">
        <v>214413</v>
      </c>
      <c r="T2536" s="301">
        <f t="shared" si="39"/>
        <v>16836</v>
      </c>
      <c r="U2536" s="303">
        <v>2318</v>
      </c>
    </row>
    <row r="2537" spans="1:21" x14ac:dyDescent="0.25">
      <c r="A2537" s="300">
        <v>890207629</v>
      </c>
      <c r="B2537" s="65" t="s">
        <v>3218</v>
      </c>
      <c r="C2537" s="65" t="s">
        <v>732</v>
      </c>
      <c r="D2537" s="65" t="s">
        <v>733</v>
      </c>
      <c r="E2537" s="65" t="s">
        <v>710</v>
      </c>
      <c r="F2537" s="65" t="s">
        <v>521</v>
      </c>
      <c r="G2537" s="65" t="s">
        <v>694</v>
      </c>
      <c r="H2537" s="84">
        <v>2536</v>
      </c>
      <c r="I2537" s="301">
        <v>7723815</v>
      </c>
      <c r="J2537" s="302">
        <v>1498</v>
      </c>
      <c r="K2537" s="301">
        <v>6493075</v>
      </c>
      <c r="L2537" s="302">
        <v>5856</v>
      </c>
      <c r="M2537" s="301">
        <v>5919315</v>
      </c>
      <c r="N2537" s="302">
        <v>4074</v>
      </c>
      <c r="O2537" s="301">
        <v>2465798</v>
      </c>
      <c r="P2537" s="302">
        <v>2780</v>
      </c>
      <c r="Q2537" s="301">
        <v>870031</v>
      </c>
      <c r="R2537" s="302">
        <v>3095</v>
      </c>
      <c r="S2537" s="301">
        <v>439173</v>
      </c>
      <c r="T2537" s="301">
        <f t="shared" si="39"/>
        <v>19839</v>
      </c>
      <c r="U2537" s="303">
        <v>2708</v>
      </c>
    </row>
    <row r="2538" spans="1:21" x14ac:dyDescent="0.25">
      <c r="A2538" s="300">
        <v>860526598</v>
      </c>
      <c r="B2538" s="65" t="s">
        <v>3219</v>
      </c>
      <c r="C2538" s="65" t="s">
        <v>511</v>
      </c>
      <c r="D2538" s="65" t="s">
        <v>511</v>
      </c>
      <c r="E2538" s="65" t="s">
        <v>710</v>
      </c>
      <c r="F2538" s="65" t="s">
        <v>521</v>
      </c>
      <c r="G2538" s="65" t="s">
        <v>707</v>
      </c>
      <c r="H2538" s="296">
        <v>2537</v>
      </c>
      <c r="I2538" s="301">
        <v>7717773</v>
      </c>
      <c r="J2538" s="302">
        <v>1675</v>
      </c>
      <c r="K2538" s="301">
        <v>5611727</v>
      </c>
      <c r="L2538" s="302">
        <v>3312</v>
      </c>
      <c r="M2538" s="301">
        <v>12627876</v>
      </c>
      <c r="N2538" s="302">
        <v>937</v>
      </c>
      <c r="O2538" s="301">
        <v>12627876</v>
      </c>
      <c r="P2538" s="302">
        <v>2526</v>
      </c>
      <c r="Q2538" s="301">
        <v>987385</v>
      </c>
      <c r="R2538" s="302">
        <v>2471</v>
      </c>
      <c r="S2538" s="301">
        <v>600998</v>
      </c>
      <c r="T2538" s="301">
        <f t="shared" si="39"/>
        <v>13458</v>
      </c>
      <c r="U2538" s="303">
        <v>1874</v>
      </c>
    </row>
    <row r="2539" spans="1:21" x14ac:dyDescent="0.25">
      <c r="A2539" s="300">
        <v>860028399</v>
      </c>
      <c r="B2539" s="65" t="s">
        <v>3220</v>
      </c>
      <c r="C2539" s="65" t="s">
        <v>511</v>
      </c>
      <c r="D2539" s="65" t="s">
        <v>511</v>
      </c>
      <c r="E2539" s="65" t="s">
        <v>710</v>
      </c>
      <c r="F2539" s="65" t="s">
        <v>521</v>
      </c>
      <c r="G2539" s="65" t="s">
        <v>624</v>
      </c>
      <c r="H2539" s="84">
        <v>2538</v>
      </c>
      <c r="I2539" s="301">
        <v>7713537</v>
      </c>
      <c r="J2539" s="302">
        <v>1649.5</v>
      </c>
      <c r="K2539" s="301">
        <v>5736299</v>
      </c>
      <c r="L2539" s="302">
        <v>4735</v>
      </c>
      <c r="M2539" s="301">
        <v>8116744</v>
      </c>
      <c r="N2539" s="302">
        <v>1441</v>
      </c>
      <c r="O2539" s="301">
        <v>8116744</v>
      </c>
      <c r="P2539" s="302">
        <v>2340</v>
      </c>
      <c r="Q2539" s="301">
        <v>1088303</v>
      </c>
      <c r="R2539" s="302">
        <v>1654</v>
      </c>
      <c r="S2539" s="301">
        <v>1034968</v>
      </c>
      <c r="T2539" s="301">
        <f t="shared" si="39"/>
        <v>14357.5</v>
      </c>
      <c r="U2539" s="303">
        <v>2003</v>
      </c>
    </row>
    <row r="2540" spans="1:21" x14ac:dyDescent="0.25">
      <c r="A2540" s="300">
        <v>830026277</v>
      </c>
      <c r="B2540" s="65" t="s">
        <v>3221</v>
      </c>
      <c r="C2540" s="65" t="s">
        <v>511</v>
      </c>
      <c r="D2540" s="65" t="s">
        <v>511</v>
      </c>
      <c r="E2540" s="65" t="s">
        <v>710</v>
      </c>
      <c r="F2540" s="65" t="s">
        <v>521</v>
      </c>
      <c r="G2540" s="65" t="s">
        <v>694</v>
      </c>
      <c r="H2540" s="296">
        <v>2539</v>
      </c>
      <c r="I2540" s="301">
        <v>7712364</v>
      </c>
      <c r="J2540" s="302">
        <v>1762.5</v>
      </c>
      <c r="K2540" s="301">
        <v>5200924</v>
      </c>
      <c r="L2540" s="302">
        <v>4853</v>
      </c>
      <c r="M2540" s="301">
        <v>7815788</v>
      </c>
      <c r="N2540" s="302">
        <v>5554</v>
      </c>
      <c r="O2540" s="301">
        <v>1650062</v>
      </c>
      <c r="P2540" s="302">
        <v>3222</v>
      </c>
      <c r="Q2540" s="301">
        <v>705638</v>
      </c>
      <c r="R2540" s="302">
        <v>3611</v>
      </c>
      <c r="S2540" s="301">
        <v>346385</v>
      </c>
      <c r="T2540" s="301">
        <f t="shared" si="39"/>
        <v>21541.5</v>
      </c>
      <c r="U2540" s="303">
        <v>2956</v>
      </c>
    </row>
    <row r="2541" spans="1:21" x14ac:dyDescent="0.25">
      <c r="A2541" s="300">
        <v>830044180</v>
      </c>
      <c r="B2541" s="65" t="s">
        <v>3222</v>
      </c>
      <c r="C2541" s="65" t="s">
        <v>511</v>
      </c>
      <c r="D2541" s="65" t="s">
        <v>511</v>
      </c>
      <c r="E2541" s="65" t="s">
        <v>520</v>
      </c>
      <c r="F2541" s="65" t="s">
        <v>521</v>
      </c>
      <c r="G2541" s="65" t="s">
        <v>610</v>
      </c>
      <c r="H2541" s="84">
        <v>2540</v>
      </c>
      <c r="I2541" s="301">
        <v>7707813</v>
      </c>
      <c r="J2541" s="302">
        <v>1869</v>
      </c>
      <c r="K2541" s="301">
        <v>4819236</v>
      </c>
      <c r="L2541" s="302">
        <v>2387</v>
      </c>
      <c r="M2541" s="301">
        <v>18430505</v>
      </c>
      <c r="N2541" s="302">
        <v>3106</v>
      </c>
      <c r="O2541" s="301">
        <v>3413558</v>
      </c>
      <c r="P2541" s="302">
        <v>1638</v>
      </c>
      <c r="Q2541" s="301">
        <v>1687661</v>
      </c>
      <c r="R2541" s="302">
        <v>1258</v>
      </c>
      <c r="S2541" s="301">
        <v>1486342</v>
      </c>
      <c r="T2541" s="301">
        <f t="shared" si="39"/>
        <v>12798</v>
      </c>
      <c r="U2541" s="303">
        <v>1787</v>
      </c>
    </row>
    <row r="2542" spans="1:21" x14ac:dyDescent="0.25">
      <c r="A2542" s="300">
        <v>830038607</v>
      </c>
      <c r="B2542" s="65" t="s">
        <v>3223</v>
      </c>
      <c r="C2542" s="65" t="s">
        <v>511</v>
      </c>
      <c r="D2542" s="65" t="s">
        <v>511</v>
      </c>
      <c r="E2542" s="65" t="s">
        <v>520</v>
      </c>
      <c r="F2542" s="65" t="s">
        <v>521</v>
      </c>
      <c r="G2542" s="65" t="s">
        <v>564</v>
      </c>
      <c r="H2542" s="296">
        <v>2541</v>
      </c>
      <c r="I2542" s="301">
        <v>7706238</v>
      </c>
      <c r="J2542" s="302">
        <v>3295</v>
      </c>
      <c r="K2542" s="301">
        <v>2107699</v>
      </c>
      <c r="L2542" s="302">
        <v>1407</v>
      </c>
      <c r="M2542" s="301">
        <v>33730871</v>
      </c>
      <c r="N2542" s="302">
        <v>3235</v>
      </c>
      <c r="O2542" s="301">
        <v>3250555</v>
      </c>
      <c r="P2542" s="302">
        <v>1508</v>
      </c>
      <c r="Q2542" s="301">
        <v>1857022</v>
      </c>
      <c r="R2542" s="302">
        <v>1440</v>
      </c>
      <c r="S2542" s="301">
        <v>1255331</v>
      </c>
      <c r="T2542" s="301">
        <f t="shared" si="39"/>
        <v>13426</v>
      </c>
      <c r="U2542" s="303">
        <v>1871</v>
      </c>
    </row>
    <row r="2543" spans="1:21" x14ac:dyDescent="0.25">
      <c r="A2543" s="300">
        <v>860004871</v>
      </c>
      <c r="B2543" s="65" t="s">
        <v>3224</v>
      </c>
      <c r="C2543" s="65" t="s">
        <v>511</v>
      </c>
      <c r="D2543" s="65" t="s">
        <v>511</v>
      </c>
      <c r="E2543" s="65" t="s">
        <v>520</v>
      </c>
      <c r="F2543" s="65" t="s">
        <v>521</v>
      </c>
      <c r="G2543" s="65" t="s">
        <v>564</v>
      </c>
      <c r="H2543" s="84">
        <v>2542</v>
      </c>
      <c r="I2543" s="301">
        <v>7701362</v>
      </c>
      <c r="J2543" s="302">
        <v>2597</v>
      </c>
      <c r="K2543" s="301">
        <v>2951431</v>
      </c>
      <c r="L2543" s="302">
        <v>2753</v>
      </c>
      <c r="M2543" s="301">
        <v>15658292</v>
      </c>
      <c r="N2543" s="302">
        <v>2850</v>
      </c>
      <c r="O2543" s="301">
        <v>3791196</v>
      </c>
      <c r="P2543" s="302">
        <v>1877</v>
      </c>
      <c r="Q2543" s="301">
        <v>1436176</v>
      </c>
      <c r="R2543" s="302">
        <v>1780</v>
      </c>
      <c r="S2543" s="301">
        <v>936780</v>
      </c>
      <c r="T2543" s="301">
        <f t="shared" si="39"/>
        <v>14399</v>
      </c>
      <c r="U2543" s="303">
        <v>2006</v>
      </c>
    </row>
    <row r="2544" spans="1:21" x14ac:dyDescent="0.25">
      <c r="A2544" s="300">
        <v>830128434</v>
      </c>
      <c r="B2544" s="65" t="s">
        <v>3225</v>
      </c>
      <c r="C2544" s="65" t="s">
        <v>511</v>
      </c>
      <c r="D2544" s="65" t="s">
        <v>511</v>
      </c>
      <c r="E2544" s="65" t="s">
        <v>710</v>
      </c>
      <c r="F2544" s="65" t="s">
        <v>521</v>
      </c>
      <c r="G2544" s="65" t="s">
        <v>564</v>
      </c>
      <c r="H2544" s="296">
        <v>2543</v>
      </c>
      <c r="I2544" s="301">
        <v>7693819</v>
      </c>
      <c r="J2544" s="302">
        <v>3974</v>
      </c>
      <c r="K2544" s="301">
        <v>1539553</v>
      </c>
      <c r="L2544" s="302">
        <v>4228</v>
      </c>
      <c r="M2544" s="301">
        <v>9307775</v>
      </c>
      <c r="N2544" s="302">
        <v>4298</v>
      </c>
      <c r="O2544" s="301">
        <v>2312104</v>
      </c>
      <c r="P2544" s="302">
        <v>3157</v>
      </c>
      <c r="Q2544" s="301">
        <v>723783</v>
      </c>
      <c r="R2544" s="302">
        <v>2092</v>
      </c>
      <c r="S2544" s="301">
        <v>761025</v>
      </c>
      <c r="T2544" s="301">
        <f t="shared" si="39"/>
        <v>20292</v>
      </c>
      <c r="U2544" s="303">
        <v>2772</v>
      </c>
    </row>
    <row r="2545" spans="1:21" x14ac:dyDescent="0.25">
      <c r="A2545" s="300">
        <v>860520976</v>
      </c>
      <c r="B2545" s="65" t="s">
        <v>3226</v>
      </c>
      <c r="C2545" s="65" t="s">
        <v>511</v>
      </c>
      <c r="D2545" s="65" t="s">
        <v>511</v>
      </c>
      <c r="E2545" s="65" t="s">
        <v>710</v>
      </c>
      <c r="F2545" s="65" t="s">
        <v>521</v>
      </c>
      <c r="G2545" s="65" t="s">
        <v>980</v>
      </c>
      <c r="H2545" s="84">
        <v>2544</v>
      </c>
      <c r="I2545" s="301">
        <v>7688984</v>
      </c>
      <c r="J2545" s="302">
        <v>2492</v>
      </c>
      <c r="K2545" s="301">
        <v>3102565</v>
      </c>
      <c r="L2545" s="302">
        <v>3747</v>
      </c>
      <c r="M2545" s="301">
        <v>10808940</v>
      </c>
      <c r="N2545" s="302">
        <v>2423</v>
      </c>
      <c r="O2545" s="301">
        <v>4631106</v>
      </c>
      <c r="P2545" s="302">
        <v>3075</v>
      </c>
      <c r="Q2545" s="301">
        <v>755860</v>
      </c>
      <c r="R2545" s="302">
        <v>7084</v>
      </c>
      <c r="S2545" s="301">
        <v>111224</v>
      </c>
      <c r="T2545" s="301">
        <f t="shared" si="39"/>
        <v>21365</v>
      </c>
      <c r="U2545" s="303">
        <v>2931</v>
      </c>
    </row>
    <row r="2546" spans="1:21" x14ac:dyDescent="0.25">
      <c r="A2546" s="300">
        <v>800226901</v>
      </c>
      <c r="B2546" s="65" t="s">
        <v>3227</v>
      </c>
      <c r="C2546" s="65" t="s">
        <v>1001</v>
      </c>
      <c r="D2546" s="65" t="s">
        <v>552</v>
      </c>
      <c r="E2546" s="65" t="s">
        <v>710</v>
      </c>
      <c r="F2546" s="65" t="s">
        <v>521</v>
      </c>
      <c r="G2546" s="65" t="s">
        <v>690</v>
      </c>
      <c r="H2546" s="296">
        <v>2545</v>
      </c>
      <c r="I2546" s="301">
        <v>7676861</v>
      </c>
      <c r="J2546" s="302">
        <v>1924.5</v>
      </c>
      <c r="K2546" s="301">
        <v>4572653</v>
      </c>
      <c r="L2546" s="302">
        <v>3830</v>
      </c>
      <c r="M2546" s="301">
        <v>10525912</v>
      </c>
      <c r="N2546" s="302">
        <v>4574</v>
      </c>
      <c r="O2546" s="301">
        <v>2133741</v>
      </c>
      <c r="P2546" s="302">
        <v>2634</v>
      </c>
      <c r="Q2546" s="301">
        <v>933323</v>
      </c>
      <c r="R2546" s="302">
        <v>2015</v>
      </c>
      <c r="S2546" s="301">
        <v>793647</v>
      </c>
      <c r="T2546" s="301">
        <f t="shared" si="39"/>
        <v>17522.5</v>
      </c>
      <c r="U2546" s="303">
        <v>2410</v>
      </c>
    </row>
    <row r="2547" spans="1:21" x14ac:dyDescent="0.25">
      <c r="A2547" s="300">
        <v>890302861</v>
      </c>
      <c r="B2547" s="65" t="s">
        <v>3228</v>
      </c>
      <c r="C2547" s="65" t="s">
        <v>511</v>
      </c>
      <c r="D2547" s="65" t="s">
        <v>511</v>
      </c>
      <c r="E2547" s="65" t="s">
        <v>710</v>
      </c>
      <c r="F2547" s="65" t="s">
        <v>521</v>
      </c>
      <c r="G2547" s="65" t="s">
        <v>512</v>
      </c>
      <c r="H2547" s="84">
        <v>2546</v>
      </c>
      <c r="I2547" s="301">
        <v>7675532</v>
      </c>
      <c r="J2547" s="302">
        <v>1469</v>
      </c>
      <c r="K2547" s="301">
        <v>6683597</v>
      </c>
      <c r="L2547" s="302">
        <v>4743</v>
      </c>
      <c r="M2547" s="301">
        <v>8102617</v>
      </c>
      <c r="N2547" s="302">
        <v>3393</v>
      </c>
      <c r="O2547" s="301">
        <v>3073058</v>
      </c>
      <c r="P2547" s="302">
        <v>2001</v>
      </c>
      <c r="Q2547" s="301">
        <v>1341053</v>
      </c>
      <c r="R2547" s="302">
        <v>2107</v>
      </c>
      <c r="S2547" s="301">
        <v>752265</v>
      </c>
      <c r="T2547" s="301">
        <f t="shared" si="39"/>
        <v>16259</v>
      </c>
      <c r="U2547" s="303">
        <v>2245</v>
      </c>
    </row>
    <row r="2548" spans="1:21" x14ac:dyDescent="0.25">
      <c r="A2548" s="300">
        <v>805009271</v>
      </c>
      <c r="B2548" s="65" t="s">
        <v>3229</v>
      </c>
      <c r="C2548" s="65" t="s">
        <v>543</v>
      </c>
      <c r="D2548" s="65" t="s">
        <v>544</v>
      </c>
      <c r="E2548" s="65" t="s">
        <v>520</v>
      </c>
      <c r="F2548" s="65" t="s">
        <v>521</v>
      </c>
      <c r="G2548" s="65" t="s">
        <v>648</v>
      </c>
      <c r="H2548" s="296">
        <v>2547</v>
      </c>
      <c r="I2548" s="301">
        <v>7663671</v>
      </c>
      <c r="J2548" s="302">
        <v>2741.5</v>
      </c>
      <c r="K2548" s="301">
        <v>2765418</v>
      </c>
      <c r="L2548" s="302">
        <v>2903</v>
      </c>
      <c r="M2548" s="301">
        <v>14709167</v>
      </c>
      <c r="N2548" s="302">
        <v>3185</v>
      </c>
      <c r="O2548" s="301">
        <v>3325884</v>
      </c>
      <c r="P2548" s="302">
        <v>2457</v>
      </c>
      <c r="Q2548" s="301">
        <v>1023141</v>
      </c>
      <c r="R2548" s="302">
        <v>2824</v>
      </c>
      <c r="S2548" s="301">
        <v>499156</v>
      </c>
      <c r="T2548" s="301">
        <f t="shared" si="39"/>
        <v>16657.5</v>
      </c>
      <c r="U2548" s="303">
        <v>2294</v>
      </c>
    </row>
    <row r="2549" spans="1:21" x14ac:dyDescent="0.25">
      <c r="A2549" s="300">
        <v>830101217</v>
      </c>
      <c r="B2549" s="65" t="s">
        <v>3230</v>
      </c>
      <c r="C2549" s="65" t="s">
        <v>511</v>
      </c>
      <c r="D2549" s="65" t="s">
        <v>511</v>
      </c>
      <c r="E2549" s="65" t="s">
        <v>710</v>
      </c>
      <c r="F2549" s="65" t="s">
        <v>521</v>
      </c>
      <c r="G2549" s="65" t="s">
        <v>624</v>
      </c>
      <c r="H2549" s="84">
        <v>2548</v>
      </c>
      <c r="I2549" s="301">
        <v>7662796</v>
      </c>
      <c r="J2549" s="302">
        <v>5575</v>
      </c>
      <c r="K2549" s="301">
        <v>758423</v>
      </c>
      <c r="L2549" s="302">
        <v>5582</v>
      </c>
      <c r="M2549" s="301">
        <v>6395741</v>
      </c>
      <c r="N2549" s="302">
        <v>2393</v>
      </c>
      <c r="O2549" s="301">
        <v>4683518</v>
      </c>
      <c r="P2549" s="302">
        <v>2347</v>
      </c>
      <c r="Q2549" s="301">
        <v>1083704</v>
      </c>
      <c r="R2549" s="302">
        <v>2579</v>
      </c>
      <c r="S2549" s="301">
        <v>563737</v>
      </c>
      <c r="T2549" s="301">
        <f t="shared" si="39"/>
        <v>21024</v>
      </c>
      <c r="U2549" s="303">
        <v>2876</v>
      </c>
    </row>
    <row r="2550" spans="1:21" x14ac:dyDescent="0.25">
      <c r="A2550" s="300">
        <v>830002397</v>
      </c>
      <c r="B2550" s="65" t="s">
        <v>3231</v>
      </c>
      <c r="C2550" s="65" t="s">
        <v>511</v>
      </c>
      <c r="D2550" s="65" t="s">
        <v>511</v>
      </c>
      <c r="E2550" s="65" t="s">
        <v>710</v>
      </c>
      <c r="F2550" s="65" t="s">
        <v>521</v>
      </c>
      <c r="G2550" s="65" t="s">
        <v>517</v>
      </c>
      <c r="H2550" s="296">
        <v>2549</v>
      </c>
      <c r="I2550" s="301">
        <v>7661758</v>
      </c>
      <c r="J2550" s="302">
        <v>1804.5</v>
      </c>
      <c r="K2550" s="301">
        <v>5065386</v>
      </c>
      <c r="L2550" s="302">
        <v>3878</v>
      </c>
      <c r="M2550" s="301">
        <v>10388847</v>
      </c>
      <c r="N2550" s="302">
        <v>1436</v>
      </c>
      <c r="O2550" s="301">
        <v>8139257</v>
      </c>
      <c r="P2550" s="302">
        <v>1670</v>
      </c>
      <c r="Q2550" s="301">
        <v>1640964</v>
      </c>
      <c r="R2550" s="302">
        <v>3121</v>
      </c>
      <c r="S2550" s="301">
        <v>434119</v>
      </c>
      <c r="T2550" s="301">
        <f t="shared" si="39"/>
        <v>14458.5</v>
      </c>
      <c r="U2550" s="303">
        <v>2015</v>
      </c>
    </row>
    <row r="2551" spans="1:21" x14ac:dyDescent="0.25">
      <c r="A2551" s="300">
        <v>860068802</v>
      </c>
      <c r="B2551" s="65" t="s">
        <v>3232</v>
      </c>
      <c r="C2551" s="65" t="s">
        <v>511</v>
      </c>
      <c r="D2551" s="65" t="s">
        <v>511</v>
      </c>
      <c r="E2551" s="65" t="s">
        <v>710</v>
      </c>
      <c r="F2551" s="65" t="s">
        <v>521</v>
      </c>
      <c r="G2551" s="65" t="s">
        <v>528</v>
      </c>
      <c r="H2551" s="84">
        <v>2550</v>
      </c>
      <c r="I2551" s="301">
        <v>7661744</v>
      </c>
      <c r="J2551" s="302">
        <v>1437.5</v>
      </c>
      <c r="K2551" s="301">
        <v>6874934</v>
      </c>
      <c r="L2551" s="302">
        <v>3964</v>
      </c>
      <c r="M2551" s="301">
        <v>10114229</v>
      </c>
      <c r="N2551" s="302">
        <v>2526</v>
      </c>
      <c r="O2551" s="301">
        <v>4432505</v>
      </c>
      <c r="P2551" s="302">
        <v>1914</v>
      </c>
      <c r="Q2551" s="301">
        <v>1404545</v>
      </c>
      <c r="R2551" s="302">
        <v>2091</v>
      </c>
      <c r="S2551" s="301">
        <v>761659</v>
      </c>
      <c r="T2551" s="301">
        <f t="shared" si="39"/>
        <v>14482.5</v>
      </c>
      <c r="U2551" s="303">
        <v>2018</v>
      </c>
    </row>
    <row r="2552" spans="1:21" x14ac:dyDescent="0.25">
      <c r="A2552" s="300">
        <v>860001711</v>
      </c>
      <c r="B2552" s="65" t="s">
        <v>3233</v>
      </c>
      <c r="C2552" s="65" t="s">
        <v>511</v>
      </c>
      <c r="D2552" s="65" t="s">
        <v>511</v>
      </c>
      <c r="E2552" s="65" t="s">
        <v>710</v>
      </c>
      <c r="F2552" s="65" t="s">
        <v>521</v>
      </c>
      <c r="G2552" s="65" t="s">
        <v>564</v>
      </c>
      <c r="H2552" s="296">
        <v>2551</v>
      </c>
      <c r="I2552" s="301">
        <v>7661226</v>
      </c>
      <c r="J2552" s="302">
        <v>1635.5</v>
      </c>
      <c r="K2552" s="301">
        <v>5786889</v>
      </c>
      <c r="L2552" s="302">
        <v>3864</v>
      </c>
      <c r="M2552" s="301">
        <v>10415118</v>
      </c>
      <c r="N2552" s="302">
        <v>3244</v>
      </c>
      <c r="O2552" s="301">
        <v>3233408</v>
      </c>
      <c r="P2552" s="302">
        <v>1677</v>
      </c>
      <c r="Q2552" s="301">
        <v>1634394</v>
      </c>
      <c r="R2552" s="302">
        <v>1769</v>
      </c>
      <c r="S2552" s="301">
        <v>949616</v>
      </c>
      <c r="T2552" s="301">
        <f t="shared" si="39"/>
        <v>14740.5</v>
      </c>
      <c r="U2552" s="303">
        <v>2045</v>
      </c>
    </row>
    <row r="2553" spans="1:21" x14ac:dyDescent="0.25">
      <c r="A2553" s="300">
        <v>890911324</v>
      </c>
      <c r="B2553" s="65" t="s">
        <v>3234</v>
      </c>
      <c r="C2553" s="65" t="s">
        <v>505</v>
      </c>
      <c r="D2553" s="65" t="s">
        <v>506</v>
      </c>
      <c r="E2553" s="65" t="s">
        <v>710</v>
      </c>
      <c r="F2553" s="65" t="s">
        <v>521</v>
      </c>
      <c r="G2553" s="65" t="s">
        <v>2281</v>
      </c>
      <c r="H2553" s="84">
        <v>2552</v>
      </c>
      <c r="I2553" s="301">
        <v>7648726</v>
      </c>
      <c r="J2553" s="302">
        <v>2122.5</v>
      </c>
      <c r="K2553" s="301">
        <v>3983162</v>
      </c>
      <c r="L2553" s="302">
        <v>3364</v>
      </c>
      <c r="M2553" s="301">
        <v>12421593</v>
      </c>
      <c r="N2553" s="302">
        <v>5088</v>
      </c>
      <c r="O2553" s="301">
        <v>1863239</v>
      </c>
      <c r="P2553" s="302">
        <v>3093</v>
      </c>
      <c r="Q2553" s="301">
        <v>747949</v>
      </c>
      <c r="R2553" s="302">
        <v>4242</v>
      </c>
      <c r="S2553" s="301">
        <v>271569</v>
      </c>
      <c r="T2553" s="301">
        <f t="shared" si="39"/>
        <v>20461.5</v>
      </c>
      <c r="U2553" s="303">
        <v>2800</v>
      </c>
    </row>
    <row r="2554" spans="1:21" x14ac:dyDescent="0.25">
      <c r="A2554" s="300">
        <v>860511232</v>
      </c>
      <c r="B2554" s="65" t="s">
        <v>3235</v>
      </c>
      <c r="C2554" s="65" t="s">
        <v>511</v>
      </c>
      <c r="D2554" s="65" t="s">
        <v>511</v>
      </c>
      <c r="E2554" s="65" t="s">
        <v>710</v>
      </c>
      <c r="F2554" s="65" t="s">
        <v>521</v>
      </c>
      <c r="G2554" s="65" t="s">
        <v>672</v>
      </c>
      <c r="H2554" s="296">
        <v>2553</v>
      </c>
      <c r="I2554" s="301">
        <v>7643750</v>
      </c>
      <c r="J2554" s="302">
        <v>2190.5</v>
      </c>
      <c r="K2554" s="301">
        <v>3789714</v>
      </c>
      <c r="L2554" s="302">
        <v>4983</v>
      </c>
      <c r="M2554" s="301">
        <v>7522517</v>
      </c>
      <c r="N2554" s="302">
        <v>2165</v>
      </c>
      <c r="O2554" s="301">
        <v>5228796</v>
      </c>
      <c r="P2554" s="302">
        <v>1505</v>
      </c>
      <c r="Q2554" s="301">
        <v>1862195</v>
      </c>
      <c r="R2554" s="302">
        <v>2414</v>
      </c>
      <c r="S2554" s="301">
        <v>622113</v>
      </c>
      <c r="T2554" s="301">
        <f t="shared" si="39"/>
        <v>15810.5</v>
      </c>
      <c r="U2554" s="303">
        <v>2178</v>
      </c>
    </row>
    <row r="2555" spans="1:21" x14ac:dyDescent="0.25">
      <c r="A2555" s="300">
        <v>815004320</v>
      </c>
      <c r="B2555" s="65" t="s">
        <v>3236</v>
      </c>
      <c r="C2555" s="65" t="s">
        <v>612</v>
      </c>
      <c r="D2555" s="65" t="s">
        <v>544</v>
      </c>
      <c r="E2555" s="65" t="s">
        <v>520</v>
      </c>
      <c r="F2555" s="65" t="s">
        <v>521</v>
      </c>
      <c r="G2555" s="65" t="s">
        <v>690</v>
      </c>
      <c r="H2555" s="84">
        <v>2554</v>
      </c>
      <c r="I2555" s="301">
        <v>7642783</v>
      </c>
      <c r="J2555" s="302">
        <v>3153</v>
      </c>
      <c r="K2555" s="301">
        <v>2265825</v>
      </c>
      <c r="L2555" s="302">
        <v>4156</v>
      </c>
      <c r="M2555" s="301">
        <v>9547958</v>
      </c>
      <c r="N2555" s="302">
        <v>3509</v>
      </c>
      <c r="O2555" s="301">
        <v>2953391</v>
      </c>
      <c r="P2555" s="302">
        <v>2673</v>
      </c>
      <c r="Q2555" s="301">
        <v>910544</v>
      </c>
      <c r="R2555" s="302">
        <v>1777</v>
      </c>
      <c r="S2555" s="301">
        <v>941213</v>
      </c>
      <c r="T2555" s="301">
        <f t="shared" si="39"/>
        <v>17822</v>
      </c>
      <c r="U2555" s="303">
        <v>2445</v>
      </c>
    </row>
    <row r="2556" spans="1:21" x14ac:dyDescent="0.25">
      <c r="A2556" s="300">
        <v>860534045</v>
      </c>
      <c r="B2556" s="65" t="s">
        <v>3237</v>
      </c>
      <c r="C2556" s="65" t="s">
        <v>511</v>
      </c>
      <c r="D2556" s="65" t="s">
        <v>511</v>
      </c>
      <c r="E2556" s="65" t="s">
        <v>710</v>
      </c>
      <c r="F2556" s="65" t="s">
        <v>521</v>
      </c>
      <c r="G2556" s="65" t="s">
        <v>564</v>
      </c>
      <c r="H2556" s="296">
        <v>2555</v>
      </c>
      <c r="I2556" s="301">
        <v>7632166</v>
      </c>
      <c r="J2556" s="302">
        <v>1578.5</v>
      </c>
      <c r="K2556" s="301">
        <v>6050766</v>
      </c>
      <c r="L2556" s="302">
        <v>5430</v>
      </c>
      <c r="M2556" s="301">
        <v>6673669</v>
      </c>
      <c r="N2556" s="302">
        <v>2778</v>
      </c>
      <c r="O2556" s="301">
        <v>3915298</v>
      </c>
      <c r="P2556" s="302">
        <v>1941</v>
      </c>
      <c r="Q2556" s="301">
        <v>1383341</v>
      </c>
      <c r="R2556" s="302">
        <v>2462</v>
      </c>
      <c r="S2556" s="301">
        <v>603932</v>
      </c>
      <c r="T2556" s="301">
        <f t="shared" si="39"/>
        <v>16744.5</v>
      </c>
      <c r="U2556" s="303">
        <v>2308</v>
      </c>
    </row>
    <row r="2557" spans="1:21" x14ac:dyDescent="0.25">
      <c r="A2557" s="300">
        <v>890310171</v>
      </c>
      <c r="B2557" s="65" t="s">
        <v>3238</v>
      </c>
      <c r="C2557" s="65" t="s">
        <v>543</v>
      </c>
      <c r="D2557" s="65" t="s">
        <v>544</v>
      </c>
      <c r="E2557" s="65" t="s">
        <v>710</v>
      </c>
      <c r="F2557" s="65" t="s">
        <v>521</v>
      </c>
      <c r="G2557" s="65" t="s">
        <v>605</v>
      </c>
      <c r="H2557" s="84">
        <v>2556</v>
      </c>
      <c r="I2557" s="301">
        <v>7631401</v>
      </c>
      <c r="J2557" s="302">
        <v>2537</v>
      </c>
      <c r="K2557" s="301">
        <v>3016840</v>
      </c>
      <c r="L2557" s="302">
        <v>3528</v>
      </c>
      <c r="M2557" s="301">
        <v>11716468</v>
      </c>
      <c r="N2557" s="302">
        <v>4649</v>
      </c>
      <c r="O2557" s="301">
        <v>2090859</v>
      </c>
      <c r="P2557" s="302">
        <v>3352</v>
      </c>
      <c r="Q2557" s="301">
        <v>670050</v>
      </c>
      <c r="R2557" s="302">
        <v>3267</v>
      </c>
      <c r="S2557" s="301">
        <v>404485</v>
      </c>
      <c r="T2557" s="301">
        <f t="shared" si="39"/>
        <v>19889</v>
      </c>
      <c r="U2557" s="303">
        <v>2721</v>
      </c>
    </row>
    <row r="2558" spans="1:21" x14ac:dyDescent="0.25">
      <c r="A2558" s="300">
        <v>800005141</v>
      </c>
      <c r="B2558" s="65" t="s">
        <v>3239</v>
      </c>
      <c r="C2558" s="65" t="s">
        <v>580</v>
      </c>
      <c r="D2558" s="65" t="s">
        <v>506</v>
      </c>
      <c r="E2558" s="65" t="s">
        <v>520</v>
      </c>
      <c r="F2558" s="65" t="s">
        <v>521</v>
      </c>
      <c r="G2558" s="65" t="s">
        <v>525</v>
      </c>
      <c r="H2558" s="296">
        <v>2557</v>
      </c>
      <c r="I2558" s="301">
        <v>7628980</v>
      </c>
      <c r="J2558" s="302">
        <v>1955.5</v>
      </c>
      <c r="K2558" s="301">
        <v>4489757</v>
      </c>
      <c r="L2558" s="302">
        <v>2503</v>
      </c>
      <c r="M2558" s="301">
        <v>17549355</v>
      </c>
      <c r="N2558" s="302">
        <v>1346</v>
      </c>
      <c r="O2558" s="301">
        <v>8799891</v>
      </c>
      <c r="P2558" s="302">
        <v>7307</v>
      </c>
      <c r="Q2558" s="301">
        <v>191493</v>
      </c>
      <c r="R2558" s="302">
        <v>1745</v>
      </c>
      <c r="S2558" s="301">
        <v>969099</v>
      </c>
      <c r="T2558" s="301">
        <f t="shared" si="39"/>
        <v>17413.5</v>
      </c>
      <c r="U2558" s="303">
        <v>2397</v>
      </c>
    </row>
    <row r="2559" spans="1:21" x14ac:dyDescent="0.25">
      <c r="A2559" s="300">
        <v>820004492</v>
      </c>
      <c r="B2559" s="65" t="s">
        <v>3240</v>
      </c>
      <c r="C2559" s="65" t="s">
        <v>1385</v>
      </c>
      <c r="D2559" s="65" t="s">
        <v>1386</v>
      </c>
      <c r="E2559" s="65" t="s">
        <v>710</v>
      </c>
      <c r="F2559" s="65" t="s">
        <v>521</v>
      </c>
      <c r="G2559" s="65" t="s">
        <v>512</v>
      </c>
      <c r="H2559" s="84">
        <v>2558</v>
      </c>
      <c r="I2559" s="301">
        <v>7628634</v>
      </c>
      <c r="J2559" s="302">
        <v>4325.5</v>
      </c>
      <c r="K2559" s="301">
        <v>1317342</v>
      </c>
      <c r="L2559" s="302">
        <v>5061</v>
      </c>
      <c r="M2559" s="301">
        <v>7348248</v>
      </c>
      <c r="N2559" s="302">
        <v>2961</v>
      </c>
      <c r="O2559" s="301">
        <v>3623964</v>
      </c>
      <c r="P2559" s="302">
        <v>2003</v>
      </c>
      <c r="Q2559" s="301">
        <v>1338862</v>
      </c>
      <c r="R2559" s="302">
        <v>2695</v>
      </c>
      <c r="S2559" s="301">
        <v>531221</v>
      </c>
      <c r="T2559" s="301">
        <f t="shared" si="39"/>
        <v>19603.5</v>
      </c>
      <c r="U2559" s="303">
        <v>2680</v>
      </c>
    </row>
    <row r="2560" spans="1:21" x14ac:dyDescent="0.25">
      <c r="A2560" s="300">
        <v>830089336</v>
      </c>
      <c r="B2560" s="65" t="s">
        <v>3241</v>
      </c>
      <c r="C2560" s="65" t="s">
        <v>511</v>
      </c>
      <c r="D2560" s="65" t="s">
        <v>511</v>
      </c>
      <c r="E2560" s="65" t="s">
        <v>710</v>
      </c>
      <c r="F2560" s="65" t="s">
        <v>521</v>
      </c>
      <c r="G2560" s="65" t="s">
        <v>1235</v>
      </c>
      <c r="H2560" s="296">
        <v>2559</v>
      </c>
      <c r="I2560" s="301">
        <v>7626030</v>
      </c>
      <c r="J2560" s="302">
        <v>4438</v>
      </c>
      <c r="K2560" s="301">
        <v>1253672</v>
      </c>
      <c r="L2560" s="302">
        <v>3445</v>
      </c>
      <c r="M2560" s="301">
        <v>12077040</v>
      </c>
      <c r="N2560" s="302">
        <v>4024</v>
      </c>
      <c r="O2560" s="301">
        <v>2507793</v>
      </c>
      <c r="P2560" s="302">
        <v>2528</v>
      </c>
      <c r="Q2560" s="301">
        <v>986404</v>
      </c>
      <c r="R2560" s="302">
        <v>3487</v>
      </c>
      <c r="S2560" s="301">
        <v>366218</v>
      </c>
      <c r="T2560" s="301">
        <f t="shared" si="39"/>
        <v>20481</v>
      </c>
      <c r="U2560" s="303">
        <v>2807</v>
      </c>
    </row>
    <row r="2561" spans="1:21" x14ac:dyDescent="0.25">
      <c r="A2561" s="300">
        <v>800146077</v>
      </c>
      <c r="B2561" s="65" t="s">
        <v>3242</v>
      </c>
      <c r="C2561" s="65" t="s">
        <v>585</v>
      </c>
      <c r="D2561" s="65" t="s">
        <v>586</v>
      </c>
      <c r="E2561" s="65" t="s">
        <v>520</v>
      </c>
      <c r="F2561" s="65" t="s">
        <v>521</v>
      </c>
      <c r="G2561" s="65" t="s">
        <v>624</v>
      </c>
      <c r="H2561" s="84">
        <v>2560</v>
      </c>
      <c r="I2561" s="301">
        <v>7622754</v>
      </c>
      <c r="J2561" s="302">
        <v>1973</v>
      </c>
      <c r="K2561" s="301">
        <v>4431429</v>
      </c>
      <c r="L2561" s="302">
        <v>2174</v>
      </c>
      <c r="M2561" s="301">
        <v>20418503</v>
      </c>
      <c r="N2561" s="302">
        <v>3566</v>
      </c>
      <c r="O2561" s="301">
        <v>2898919</v>
      </c>
      <c r="P2561" s="302">
        <v>2096</v>
      </c>
      <c r="Q2561" s="301">
        <v>1267599</v>
      </c>
      <c r="R2561" s="302">
        <v>3149</v>
      </c>
      <c r="S2561" s="301">
        <v>428579</v>
      </c>
      <c r="T2561" s="301">
        <f t="shared" si="39"/>
        <v>15518</v>
      </c>
      <c r="U2561" s="303">
        <v>2139</v>
      </c>
    </row>
    <row r="2562" spans="1:21" x14ac:dyDescent="0.25">
      <c r="A2562" s="300">
        <v>800252539</v>
      </c>
      <c r="B2562" s="65" t="s">
        <v>3243</v>
      </c>
      <c r="C2562" s="65" t="s">
        <v>1190</v>
      </c>
      <c r="D2562" s="65" t="s">
        <v>1191</v>
      </c>
      <c r="E2562" s="65" t="s">
        <v>520</v>
      </c>
      <c r="F2562" s="65" t="s">
        <v>521</v>
      </c>
      <c r="G2562" s="65" t="s">
        <v>564</v>
      </c>
      <c r="H2562" s="296">
        <v>2561</v>
      </c>
      <c r="I2562" s="301">
        <v>7615042</v>
      </c>
      <c r="J2562" s="302">
        <v>3262</v>
      </c>
      <c r="K2562" s="301">
        <v>2141380</v>
      </c>
      <c r="L2562" s="302">
        <v>1208</v>
      </c>
      <c r="M2562" s="301">
        <v>39263108</v>
      </c>
      <c r="N2562" s="302">
        <v>2637</v>
      </c>
      <c r="O2562" s="301">
        <v>4186152</v>
      </c>
      <c r="P2562" s="302">
        <v>1340</v>
      </c>
      <c r="Q2562" s="301">
        <v>2125342</v>
      </c>
      <c r="R2562" s="302">
        <v>1444</v>
      </c>
      <c r="S2562" s="301">
        <v>1250092</v>
      </c>
      <c r="T2562" s="301">
        <f t="shared" ref="T2562:T2625" si="40">SUM(H2562+J2562+L2562+N2562+P2562+R2562)</f>
        <v>12452</v>
      </c>
      <c r="U2562" s="303">
        <v>1744</v>
      </c>
    </row>
    <row r="2563" spans="1:21" x14ac:dyDescent="0.25">
      <c r="A2563" s="300">
        <v>860529588</v>
      </c>
      <c r="B2563" s="65" t="s">
        <v>3244</v>
      </c>
      <c r="C2563" s="65" t="s">
        <v>511</v>
      </c>
      <c r="D2563" s="65" t="s">
        <v>511</v>
      </c>
      <c r="E2563" s="65" t="s">
        <v>710</v>
      </c>
      <c r="F2563" s="65" t="s">
        <v>521</v>
      </c>
      <c r="G2563" s="65" t="s">
        <v>605</v>
      </c>
      <c r="H2563" s="84">
        <v>2562</v>
      </c>
      <c r="I2563" s="301">
        <v>7611183</v>
      </c>
      <c r="J2563" s="302">
        <v>1596.5</v>
      </c>
      <c r="K2563" s="301">
        <v>5964616</v>
      </c>
      <c r="L2563" s="302">
        <v>4005</v>
      </c>
      <c r="M2563" s="301">
        <v>9953778</v>
      </c>
      <c r="N2563" s="302">
        <v>1619</v>
      </c>
      <c r="O2563" s="301">
        <v>7311088</v>
      </c>
      <c r="P2563" s="302">
        <v>1352</v>
      </c>
      <c r="Q2563" s="301">
        <v>2083898</v>
      </c>
      <c r="R2563" s="302">
        <v>2859</v>
      </c>
      <c r="S2563" s="301">
        <v>488369</v>
      </c>
      <c r="T2563" s="301">
        <f t="shared" si="40"/>
        <v>13993.5</v>
      </c>
      <c r="U2563" s="303">
        <v>1948</v>
      </c>
    </row>
    <row r="2564" spans="1:21" x14ac:dyDescent="0.25">
      <c r="A2564" s="300">
        <v>891303212</v>
      </c>
      <c r="B2564" s="65" t="s">
        <v>3245</v>
      </c>
      <c r="C2564" s="65" t="s">
        <v>984</v>
      </c>
      <c r="D2564" s="65" t="s">
        <v>544</v>
      </c>
      <c r="E2564" s="65" t="s">
        <v>520</v>
      </c>
      <c r="F2564" s="65" t="s">
        <v>521</v>
      </c>
      <c r="G2564" s="65" t="s">
        <v>528</v>
      </c>
      <c r="H2564" s="296">
        <v>2563</v>
      </c>
      <c r="I2564" s="301">
        <v>7603077</v>
      </c>
      <c r="J2564" s="302">
        <v>2507</v>
      </c>
      <c r="K2564" s="301">
        <v>3078765</v>
      </c>
      <c r="L2564" s="302">
        <v>1830</v>
      </c>
      <c r="M2564" s="301">
        <v>25033807</v>
      </c>
      <c r="N2564" s="302">
        <v>2756</v>
      </c>
      <c r="O2564" s="301">
        <v>3957257</v>
      </c>
      <c r="P2564" s="302">
        <v>2048</v>
      </c>
      <c r="Q2564" s="301">
        <v>1303512</v>
      </c>
      <c r="R2564" s="302">
        <v>3898</v>
      </c>
      <c r="S2564" s="301">
        <v>309773</v>
      </c>
      <c r="T2564" s="301">
        <f t="shared" si="40"/>
        <v>15602</v>
      </c>
      <c r="U2564" s="303">
        <v>2154</v>
      </c>
    </row>
    <row r="2565" spans="1:21" x14ac:dyDescent="0.25">
      <c r="A2565" s="300">
        <v>800168226</v>
      </c>
      <c r="B2565" s="65" t="s">
        <v>3246</v>
      </c>
      <c r="C2565" s="65" t="s">
        <v>511</v>
      </c>
      <c r="D2565" s="65" t="s">
        <v>511</v>
      </c>
      <c r="E2565" s="65" t="s">
        <v>710</v>
      </c>
      <c r="F2565" s="65" t="s">
        <v>521</v>
      </c>
      <c r="G2565" s="65" t="s">
        <v>2611</v>
      </c>
      <c r="H2565" s="84">
        <v>2564</v>
      </c>
      <c r="I2565" s="301">
        <v>7598154</v>
      </c>
      <c r="J2565" s="302">
        <v>3793</v>
      </c>
      <c r="K2565" s="301">
        <v>1675677</v>
      </c>
      <c r="L2565" s="302">
        <v>3411</v>
      </c>
      <c r="M2565" s="301">
        <v>12222791</v>
      </c>
      <c r="N2565" s="302">
        <v>971</v>
      </c>
      <c r="O2565" s="301">
        <v>12222791</v>
      </c>
      <c r="P2565" s="302">
        <v>3473</v>
      </c>
      <c r="Q2565" s="301">
        <v>634351</v>
      </c>
      <c r="R2565" s="302">
        <v>5777</v>
      </c>
      <c r="S2565" s="301">
        <v>164832</v>
      </c>
      <c r="T2565" s="301">
        <f t="shared" si="40"/>
        <v>19989</v>
      </c>
      <c r="U2565" s="303">
        <v>2733</v>
      </c>
    </row>
    <row r="2566" spans="1:21" x14ac:dyDescent="0.25">
      <c r="A2566" s="300">
        <v>860516178</v>
      </c>
      <c r="B2566" s="65" t="s">
        <v>3247</v>
      </c>
      <c r="C2566" s="65" t="s">
        <v>511</v>
      </c>
      <c r="D2566" s="65" t="s">
        <v>511</v>
      </c>
      <c r="E2566" s="65" t="s">
        <v>520</v>
      </c>
      <c r="F2566" s="65" t="s">
        <v>521</v>
      </c>
      <c r="G2566" s="65" t="s">
        <v>724</v>
      </c>
      <c r="H2566" s="296">
        <v>2565</v>
      </c>
      <c r="I2566" s="301">
        <v>7593240</v>
      </c>
      <c r="J2566" s="302">
        <v>1860</v>
      </c>
      <c r="K2566" s="301">
        <v>4865854</v>
      </c>
      <c r="L2566" s="302">
        <v>3298</v>
      </c>
      <c r="M2566" s="301">
        <v>12701313</v>
      </c>
      <c r="N2566" s="302">
        <v>1149</v>
      </c>
      <c r="O2566" s="301">
        <v>10195992</v>
      </c>
      <c r="P2566" s="302">
        <v>775</v>
      </c>
      <c r="Q2566" s="301">
        <v>4130481</v>
      </c>
      <c r="R2566" s="302">
        <v>1008</v>
      </c>
      <c r="S2566" s="301">
        <v>1934096</v>
      </c>
      <c r="T2566" s="301">
        <f t="shared" si="40"/>
        <v>10655</v>
      </c>
      <c r="U2566" s="303">
        <v>1516</v>
      </c>
    </row>
    <row r="2567" spans="1:21" x14ac:dyDescent="0.25">
      <c r="A2567" s="300">
        <v>800133562</v>
      </c>
      <c r="B2567" s="65" t="s">
        <v>3248</v>
      </c>
      <c r="C2567" s="65" t="s">
        <v>511</v>
      </c>
      <c r="D2567" s="65" t="s">
        <v>511</v>
      </c>
      <c r="E2567" s="65" t="s">
        <v>520</v>
      </c>
      <c r="F2567" s="65" t="s">
        <v>521</v>
      </c>
      <c r="G2567" s="65" t="s">
        <v>668</v>
      </c>
      <c r="H2567" s="84">
        <v>2566</v>
      </c>
      <c r="I2567" s="301">
        <v>7586921</v>
      </c>
      <c r="J2567" s="302">
        <v>2162.5</v>
      </c>
      <c r="K2567" s="301">
        <v>3879395</v>
      </c>
      <c r="L2567" s="302">
        <v>1297</v>
      </c>
      <c r="M2567" s="301">
        <v>36351063</v>
      </c>
      <c r="N2567" s="302">
        <v>4705</v>
      </c>
      <c r="O2567" s="301">
        <v>2053601</v>
      </c>
      <c r="P2567" s="302">
        <v>3166</v>
      </c>
      <c r="Q2567" s="301">
        <v>720219</v>
      </c>
      <c r="R2567" s="302">
        <v>2828</v>
      </c>
      <c r="S2567" s="301">
        <v>498780</v>
      </c>
      <c r="T2567" s="301">
        <f t="shared" si="40"/>
        <v>16724.5</v>
      </c>
      <c r="U2567" s="303">
        <v>2306</v>
      </c>
    </row>
    <row r="2568" spans="1:21" x14ac:dyDescent="0.25">
      <c r="A2568" s="300">
        <v>800144934</v>
      </c>
      <c r="B2568" s="65" t="s">
        <v>3249</v>
      </c>
      <c r="C2568" s="65" t="s">
        <v>547</v>
      </c>
      <c r="D2568" s="65" t="s">
        <v>544</v>
      </c>
      <c r="E2568" s="65" t="s">
        <v>520</v>
      </c>
      <c r="F2568" s="65" t="s">
        <v>521</v>
      </c>
      <c r="G2568" s="65" t="s">
        <v>624</v>
      </c>
      <c r="H2568" s="296">
        <v>2567</v>
      </c>
      <c r="I2568" s="301">
        <v>7585846</v>
      </c>
      <c r="J2568" s="302">
        <v>5254.5</v>
      </c>
      <c r="K2568" s="301">
        <v>869489</v>
      </c>
      <c r="L2568" s="302">
        <v>2508</v>
      </c>
      <c r="M2568" s="301">
        <v>17527736</v>
      </c>
      <c r="N2568" s="302">
        <v>3594</v>
      </c>
      <c r="O2568" s="301">
        <v>2875837</v>
      </c>
      <c r="P2568" s="302">
        <v>2824</v>
      </c>
      <c r="Q2568" s="301">
        <v>851735</v>
      </c>
      <c r="R2568" s="302">
        <v>4276</v>
      </c>
      <c r="S2568" s="301">
        <v>268228</v>
      </c>
      <c r="T2568" s="301">
        <f t="shared" si="40"/>
        <v>21023.5</v>
      </c>
      <c r="U2568" s="303">
        <v>2881</v>
      </c>
    </row>
    <row r="2569" spans="1:21" x14ac:dyDescent="0.25">
      <c r="A2569" s="300">
        <v>830106854</v>
      </c>
      <c r="B2569" s="65" t="s">
        <v>3250</v>
      </c>
      <c r="C2569" s="65" t="s">
        <v>2144</v>
      </c>
      <c r="D2569" s="65" t="s">
        <v>511</v>
      </c>
      <c r="E2569" s="65" t="s">
        <v>710</v>
      </c>
      <c r="F2569" s="65" t="s">
        <v>521</v>
      </c>
      <c r="G2569" s="65" t="s">
        <v>556</v>
      </c>
      <c r="H2569" s="84">
        <v>2568</v>
      </c>
      <c r="I2569" s="301">
        <v>7584517</v>
      </c>
      <c r="J2569" s="302">
        <v>2996.5</v>
      </c>
      <c r="K2569" s="301">
        <v>2433116</v>
      </c>
      <c r="L2569" s="302">
        <v>3398</v>
      </c>
      <c r="M2569" s="301">
        <v>12278001</v>
      </c>
      <c r="N2569" s="302">
        <v>2501</v>
      </c>
      <c r="O2569" s="301">
        <v>4475723</v>
      </c>
      <c r="P2569" s="302">
        <v>2379</v>
      </c>
      <c r="Q2569" s="301">
        <v>1061612</v>
      </c>
      <c r="R2569" s="302">
        <v>3502</v>
      </c>
      <c r="S2569" s="301">
        <v>363323</v>
      </c>
      <c r="T2569" s="301">
        <f t="shared" si="40"/>
        <v>17344.5</v>
      </c>
      <c r="U2569" s="303">
        <v>2385</v>
      </c>
    </row>
    <row r="2570" spans="1:21" x14ac:dyDescent="0.25">
      <c r="A2570" s="300">
        <v>890918814</v>
      </c>
      <c r="B2570" s="65" t="s">
        <v>3251</v>
      </c>
      <c r="C2570" s="65" t="s">
        <v>505</v>
      </c>
      <c r="D2570" s="65" t="s">
        <v>506</v>
      </c>
      <c r="E2570" s="65" t="s">
        <v>520</v>
      </c>
      <c r="F2570" s="65" t="s">
        <v>521</v>
      </c>
      <c r="G2570" s="65" t="s">
        <v>564</v>
      </c>
      <c r="H2570" s="296">
        <v>2569</v>
      </c>
      <c r="I2570" s="301">
        <v>7579882</v>
      </c>
      <c r="J2570" s="302">
        <v>2993</v>
      </c>
      <c r="K2570" s="301">
        <v>2434843</v>
      </c>
      <c r="L2570" s="302">
        <v>1517</v>
      </c>
      <c r="M2570" s="301">
        <v>31051033</v>
      </c>
      <c r="N2570" s="302">
        <v>4490</v>
      </c>
      <c r="O2570" s="301">
        <v>2191016</v>
      </c>
      <c r="P2570" s="302">
        <v>1639</v>
      </c>
      <c r="Q2570" s="301">
        <v>1687287</v>
      </c>
      <c r="R2570" s="302">
        <v>1638</v>
      </c>
      <c r="S2570" s="301">
        <v>1051160</v>
      </c>
      <c r="T2570" s="301">
        <f t="shared" si="40"/>
        <v>14846</v>
      </c>
      <c r="U2570" s="303">
        <v>2067</v>
      </c>
    </row>
    <row r="2571" spans="1:21" x14ac:dyDescent="0.25">
      <c r="A2571" s="300">
        <v>830084028</v>
      </c>
      <c r="B2571" s="65" t="s">
        <v>3252</v>
      </c>
      <c r="C2571" s="65" t="s">
        <v>511</v>
      </c>
      <c r="D2571" s="65" t="s">
        <v>511</v>
      </c>
      <c r="E2571" s="65" t="s">
        <v>520</v>
      </c>
      <c r="F2571" s="65" t="s">
        <v>521</v>
      </c>
      <c r="G2571" s="65" t="s">
        <v>528</v>
      </c>
      <c r="H2571" s="84">
        <v>2570</v>
      </c>
      <c r="I2571" s="301">
        <v>7576788</v>
      </c>
      <c r="J2571" s="302">
        <v>4017.5</v>
      </c>
      <c r="K2571" s="301">
        <v>1511514</v>
      </c>
      <c r="L2571" s="302">
        <v>2885</v>
      </c>
      <c r="M2571" s="301">
        <v>14819324</v>
      </c>
      <c r="N2571" s="302">
        <v>4087</v>
      </c>
      <c r="O2571" s="301">
        <v>2456134</v>
      </c>
      <c r="P2571" s="302">
        <v>2311</v>
      </c>
      <c r="Q2571" s="301">
        <v>1104699</v>
      </c>
      <c r="R2571" s="302">
        <v>3680</v>
      </c>
      <c r="S2571" s="301">
        <v>337139</v>
      </c>
      <c r="T2571" s="301">
        <f t="shared" si="40"/>
        <v>19550.5</v>
      </c>
      <c r="U2571" s="303">
        <v>2670</v>
      </c>
    </row>
    <row r="2572" spans="1:21" x14ac:dyDescent="0.25">
      <c r="A2572" s="300">
        <v>800153677</v>
      </c>
      <c r="B2572" s="65" t="s">
        <v>3253</v>
      </c>
      <c r="C2572" s="65" t="s">
        <v>511</v>
      </c>
      <c r="D2572" s="65" t="s">
        <v>511</v>
      </c>
      <c r="E2572" s="65" t="s">
        <v>710</v>
      </c>
      <c r="F2572" s="65" t="s">
        <v>521</v>
      </c>
      <c r="G2572" s="65" t="s">
        <v>564</v>
      </c>
      <c r="H2572" s="296">
        <v>2571</v>
      </c>
      <c r="I2572" s="301">
        <v>7570512</v>
      </c>
      <c r="J2572" s="302">
        <v>2964</v>
      </c>
      <c r="K2572" s="301">
        <v>2478725</v>
      </c>
      <c r="L2572" s="302">
        <v>3228</v>
      </c>
      <c r="M2572" s="301">
        <v>12972920</v>
      </c>
      <c r="N2572" s="302">
        <v>4372</v>
      </c>
      <c r="O2572" s="301">
        <v>2267278</v>
      </c>
      <c r="P2572" s="302">
        <v>3014</v>
      </c>
      <c r="Q2572" s="301">
        <v>776189</v>
      </c>
      <c r="R2572" s="302">
        <v>2722</v>
      </c>
      <c r="S2572" s="301">
        <v>521510</v>
      </c>
      <c r="T2572" s="301">
        <f t="shared" si="40"/>
        <v>18871</v>
      </c>
      <c r="U2572" s="303">
        <v>2582</v>
      </c>
    </row>
    <row r="2573" spans="1:21" x14ac:dyDescent="0.25">
      <c r="A2573" s="300">
        <v>830137570</v>
      </c>
      <c r="B2573" s="65" t="s">
        <v>3254</v>
      </c>
      <c r="C2573" s="65" t="s">
        <v>511</v>
      </c>
      <c r="D2573" s="65" t="s">
        <v>511</v>
      </c>
      <c r="E2573" s="65" t="s">
        <v>520</v>
      </c>
      <c r="F2573" s="65" t="s">
        <v>521</v>
      </c>
      <c r="G2573" s="65" t="s">
        <v>564</v>
      </c>
      <c r="H2573" s="84">
        <v>2572</v>
      </c>
      <c r="I2573" s="301">
        <v>7554325</v>
      </c>
      <c r="J2573" s="302">
        <v>6309.5</v>
      </c>
      <c r="K2573" s="301">
        <v>553565</v>
      </c>
      <c r="L2573" s="302">
        <v>1828</v>
      </c>
      <c r="M2573" s="301">
        <v>25048961</v>
      </c>
      <c r="N2573" s="302">
        <v>1893</v>
      </c>
      <c r="O2573" s="301">
        <v>6171081</v>
      </c>
      <c r="P2573" s="302">
        <v>2404</v>
      </c>
      <c r="Q2573" s="301">
        <v>1042490</v>
      </c>
      <c r="R2573" s="302">
        <v>3958</v>
      </c>
      <c r="S2573" s="301">
        <v>301790</v>
      </c>
      <c r="T2573" s="301">
        <f t="shared" si="40"/>
        <v>18964.5</v>
      </c>
      <c r="U2573" s="303">
        <v>2595</v>
      </c>
    </row>
    <row r="2574" spans="1:21" x14ac:dyDescent="0.25">
      <c r="A2574" s="300">
        <v>800107832</v>
      </c>
      <c r="B2574" s="65" t="s">
        <v>3255</v>
      </c>
      <c r="C2574" s="65" t="s">
        <v>511</v>
      </c>
      <c r="D2574" s="65" t="s">
        <v>511</v>
      </c>
      <c r="E2574" s="65" t="s">
        <v>520</v>
      </c>
      <c r="F2574" s="65" t="s">
        <v>521</v>
      </c>
      <c r="G2574" s="65" t="s">
        <v>624</v>
      </c>
      <c r="H2574" s="296">
        <v>2573</v>
      </c>
      <c r="I2574" s="301">
        <v>7549531</v>
      </c>
      <c r="J2574" s="302">
        <v>2845</v>
      </c>
      <c r="K2574" s="301">
        <v>2628293</v>
      </c>
      <c r="L2574" s="302">
        <v>2377</v>
      </c>
      <c r="M2574" s="301">
        <v>18503166</v>
      </c>
      <c r="N2574" s="302">
        <v>2710</v>
      </c>
      <c r="O2574" s="301">
        <v>4051114</v>
      </c>
      <c r="P2574" s="302">
        <v>2054</v>
      </c>
      <c r="Q2574" s="301">
        <v>1301988</v>
      </c>
      <c r="R2574" s="302">
        <v>4179</v>
      </c>
      <c r="S2574" s="301">
        <v>277459</v>
      </c>
      <c r="T2574" s="301">
        <f t="shared" si="40"/>
        <v>16738</v>
      </c>
      <c r="U2574" s="303">
        <v>2311</v>
      </c>
    </row>
    <row r="2575" spans="1:21" x14ac:dyDescent="0.25">
      <c r="A2575" s="300">
        <v>860078780</v>
      </c>
      <c r="B2575" s="65" t="s">
        <v>3256</v>
      </c>
      <c r="C2575" s="65" t="s">
        <v>1835</v>
      </c>
      <c r="D2575" s="65" t="s">
        <v>552</v>
      </c>
      <c r="E2575" s="65" t="s">
        <v>520</v>
      </c>
      <c r="F2575" s="65" t="s">
        <v>521</v>
      </c>
      <c r="G2575" s="65" t="s">
        <v>1127</v>
      </c>
      <c r="H2575" s="84">
        <v>2574</v>
      </c>
      <c r="I2575" s="301">
        <v>7547000</v>
      </c>
      <c r="J2575" s="302">
        <v>4380</v>
      </c>
      <c r="K2575" s="301">
        <v>1283000</v>
      </c>
      <c r="L2575" s="302">
        <v>867</v>
      </c>
      <c r="M2575" s="301">
        <v>55860000</v>
      </c>
      <c r="N2575" s="302">
        <v>3329</v>
      </c>
      <c r="O2575" s="301">
        <v>3132000</v>
      </c>
      <c r="P2575" s="302">
        <v>4208</v>
      </c>
      <c r="Q2575" s="301">
        <v>486000</v>
      </c>
      <c r="R2575" s="302">
        <v>4980</v>
      </c>
      <c r="S2575" s="301">
        <v>212000</v>
      </c>
      <c r="T2575" s="301">
        <f t="shared" si="40"/>
        <v>20338</v>
      </c>
      <c r="U2575" s="303">
        <v>2783</v>
      </c>
    </row>
    <row r="2576" spans="1:21" x14ac:dyDescent="0.25">
      <c r="A2576" s="300">
        <v>890942047</v>
      </c>
      <c r="B2576" s="65" t="s">
        <v>3257</v>
      </c>
      <c r="C2576" s="65" t="s">
        <v>505</v>
      </c>
      <c r="D2576" s="65" t="s">
        <v>506</v>
      </c>
      <c r="E2576" s="65" t="s">
        <v>520</v>
      </c>
      <c r="F2576" s="65" t="s">
        <v>521</v>
      </c>
      <c r="G2576" s="65" t="s">
        <v>556</v>
      </c>
      <c r="H2576" s="296">
        <v>2575</v>
      </c>
      <c r="I2576" s="301">
        <v>7539521</v>
      </c>
      <c r="J2576" s="302">
        <v>2533</v>
      </c>
      <c r="K2576" s="301">
        <v>3022376</v>
      </c>
      <c r="L2576" s="302">
        <v>2684</v>
      </c>
      <c r="M2576" s="301">
        <v>16171523</v>
      </c>
      <c r="N2576" s="302">
        <v>3028</v>
      </c>
      <c r="O2576" s="301">
        <v>3522072</v>
      </c>
      <c r="P2576" s="302">
        <v>4169</v>
      </c>
      <c r="Q2576" s="301">
        <v>492004</v>
      </c>
      <c r="R2576" s="302">
        <v>4097</v>
      </c>
      <c r="S2576" s="301">
        <v>287477</v>
      </c>
      <c r="T2576" s="301">
        <f t="shared" si="40"/>
        <v>19086</v>
      </c>
      <c r="U2576" s="303">
        <v>2607</v>
      </c>
    </row>
    <row r="2577" spans="1:21" x14ac:dyDescent="0.25">
      <c r="A2577" s="300">
        <v>890302180</v>
      </c>
      <c r="B2577" s="65" t="s">
        <v>3258</v>
      </c>
      <c r="C2577" s="65" t="s">
        <v>543</v>
      </c>
      <c r="D2577" s="65" t="s">
        <v>544</v>
      </c>
      <c r="E2577" s="65" t="s">
        <v>710</v>
      </c>
      <c r="F2577" s="65" t="s">
        <v>521</v>
      </c>
      <c r="G2577" s="65" t="s">
        <v>605</v>
      </c>
      <c r="H2577" s="84">
        <v>2576</v>
      </c>
      <c r="I2577" s="301">
        <v>7533650</v>
      </c>
      <c r="J2577" s="302">
        <v>1976</v>
      </c>
      <c r="K2577" s="301">
        <v>4423220</v>
      </c>
      <c r="L2577" s="302">
        <v>5134</v>
      </c>
      <c r="M2577" s="301">
        <v>7216698</v>
      </c>
      <c r="N2577" s="302">
        <v>4063</v>
      </c>
      <c r="O2577" s="301">
        <v>2473864</v>
      </c>
      <c r="P2577" s="302">
        <v>3918</v>
      </c>
      <c r="Q2577" s="301">
        <v>539112</v>
      </c>
      <c r="R2577" s="302">
        <v>2350</v>
      </c>
      <c r="S2577" s="301">
        <v>638454</v>
      </c>
      <c r="T2577" s="301">
        <f t="shared" si="40"/>
        <v>20017</v>
      </c>
      <c r="U2577" s="303">
        <v>2737</v>
      </c>
    </row>
    <row r="2578" spans="1:21" x14ac:dyDescent="0.25">
      <c r="A2578" s="300">
        <v>806000387</v>
      </c>
      <c r="B2578" s="65" t="s">
        <v>3259</v>
      </c>
      <c r="C2578" s="65" t="s">
        <v>620</v>
      </c>
      <c r="D2578" s="65" t="s">
        <v>621</v>
      </c>
      <c r="E2578" s="65" t="s">
        <v>520</v>
      </c>
      <c r="F2578" s="65" t="s">
        <v>521</v>
      </c>
      <c r="G2578" s="65" t="s">
        <v>564</v>
      </c>
      <c r="H2578" s="296">
        <v>2577</v>
      </c>
      <c r="I2578" s="301">
        <v>7515646</v>
      </c>
      <c r="J2578" s="302">
        <v>3254</v>
      </c>
      <c r="K2578" s="301">
        <v>2148908</v>
      </c>
      <c r="L2578" s="302">
        <v>3202</v>
      </c>
      <c r="M2578" s="301">
        <v>13090731</v>
      </c>
      <c r="N2578" s="302">
        <v>4132</v>
      </c>
      <c r="O2578" s="301">
        <v>2429024</v>
      </c>
      <c r="P2578" s="302">
        <v>1849</v>
      </c>
      <c r="Q2578" s="301">
        <v>1467206</v>
      </c>
      <c r="R2578" s="302">
        <v>2036</v>
      </c>
      <c r="S2578" s="301">
        <v>786286</v>
      </c>
      <c r="T2578" s="301">
        <f t="shared" si="40"/>
        <v>17050</v>
      </c>
      <c r="U2578" s="303">
        <v>2352</v>
      </c>
    </row>
    <row r="2579" spans="1:21" x14ac:dyDescent="0.25">
      <c r="A2579" s="300">
        <v>800196263</v>
      </c>
      <c r="B2579" s="65" t="s">
        <v>3260</v>
      </c>
      <c r="C2579" s="65" t="s">
        <v>1561</v>
      </c>
      <c r="D2579" s="65" t="s">
        <v>781</v>
      </c>
      <c r="E2579" s="65" t="s">
        <v>520</v>
      </c>
      <c r="F2579" s="65" t="s">
        <v>521</v>
      </c>
      <c r="G2579" s="65" t="s">
        <v>648</v>
      </c>
      <c r="H2579" s="84">
        <v>2578</v>
      </c>
      <c r="I2579" s="301">
        <v>7512223</v>
      </c>
      <c r="J2579" s="302">
        <v>2245</v>
      </c>
      <c r="K2579" s="301">
        <v>3633909</v>
      </c>
      <c r="L2579" s="302">
        <v>2578</v>
      </c>
      <c r="M2579" s="301">
        <v>16938699</v>
      </c>
      <c r="N2579" s="302">
        <v>3183</v>
      </c>
      <c r="O2579" s="301">
        <v>3327933</v>
      </c>
      <c r="P2579" s="302">
        <v>1765</v>
      </c>
      <c r="Q2579" s="301">
        <v>1547195</v>
      </c>
      <c r="R2579" s="302">
        <v>2143</v>
      </c>
      <c r="S2579" s="301">
        <v>735457</v>
      </c>
      <c r="T2579" s="301">
        <f t="shared" si="40"/>
        <v>14492</v>
      </c>
      <c r="U2579" s="303">
        <v>2022</v>
      </c>
    </row>
    <row r="2580" spans="1:21" x14ac:dyDescent="0.25">
      <c r="A2580" s="300">
        <v>860059851</v>
      </c>
      <c r="B2580" s="65" t="s">
        <v>3261</v>
      </c>
      <c r="C2580" s="65" t="s">
        <v>511</v>
      </c>
      <c r="D2580" s="65" t="s">
        <v>511</v>
      </c>
      <c r="E2580" s="65" t="s">
        <v>520</v>
      </c>
      <c r="F2580" s="65" t="s">
        <v>521</v>
      </c>
      <c r="G2580" s="65" t="s">
        <v>624</v>
      </c>
      <c r="H2580" s="296">
        <v>2579</v>
      </c>
      <c r="I2580" s="301">
        <v>7496539</v>
      </c>
      <c r="J2580" s="302">
        <v>2356</v>
      </c>
      <c r="K2580" s="301">
        <v>3377725</v>
      </c>
      <c r="L2580" s="302">
        <v>1731</v>
      </c>
      <c r="M2580" s="301">
        <v>26603764</v>
      </c>
      <c r="N2580" s="302">
        <v>3697</v>
      </c>
      <c r="O2580" s="301">
        <v>2783035</v>
      </c>
      <c r="P2580" s="302">
        <v>2249</v>
      </c>
      <c r="Q2580" s="301">
        <v>1149001</v>
      </c>
      <c r="R2580" s="302">
        <v>8858</v>
      </c>
      <c r="S2580" s="301">
        <v>67724</v>
      </c>
      <c r="T2580" s="301">
        <f t="shared" si="40"/>
        <v>21470</v>
      </c>
      <c r="U2580" s="303">
        <v>2954</v>
      </c>
    </row>
    <row r="2581" spans="1:21" x14ac:dyDescent="0.25">
      <c r="A2581" s="300">
        <v>800013455</v>
      </c>
      <c r="B2581" s="65" t="s">
        <v>3262</v>
      </c>
      <c r="C2581" s="65" t="s">
        <v>511</v>
      </c>
      <c r="D2581" s="65" t="s">
        <v>511</v>
      </c>
      <c r="E2581" s="65" t="s">
        <v>520</v>
      </c>
      <c r="F2581" s="65" t="s">
        <v>521</v>
      </c>
      <c r="G2581" s="65" t="s">
        <v>605</v>
      </c>
      <c r="H2581" s="84">
        <v>2580</v>
      </c>
      <c r="I2581" s="301">
        <v>7486085</v>
      </c>
      <c r="J2581" s="302">
        <v>2313.5</v>
      </c>
      <c r="K2581" s="301">
        <v>3480172</v>
      </c>
      <c r="L2581" s="302">
        <v>2844</v>
      </c>
      <c r="M2581" s="301">
        <v>15056361</v>
      </c>
      <c r="N2581" s="302">
        <v>1643</v>
      </c>
      <c r="O2581" s="301">
        <v>7212726</v>
      </c>
      <c r="P2581" s="302">
        <v>1182</v>
      </c>
      <c r="Q2581" s="301">
        <v>2458450</v>
      </c>
      <c r="R2581" s="302">
        <v>1912</v>
      </c>
      <c r="S2581" s="301">
        <v>858244</v>
      </c>
      <c r="T2581" s="301">
        <f t="shared" si="40"/>
        <v>12474.5</v>
      </c>
      <c r="U2581" s="303">
        <v>1747</v>
      </c>
    </row>
    <row r="2582" spans="1:21" x14ac:dyDescent="0.25">
      <c r="A2582" s="300">
        <v>860032057</v>
      </c>
      <c r="B2582" s="65" t="s">
        <v>3263</v>
      </c>
      <c r="C2582" s="65" t="s">
        <v>511</v>
      </c>
      <c r="D2582" s="65" t="s">
        <v>511</v>
      </c>
      <c r="E2582" s="65" t="s">
        <v>710</v>
      </c>
      <c r="F2582" s="65" t="s">
        <v>521</v>
      </c>
      <c r="G2582" s="65" t="s">
        <v>624</v>
      </c>
      <c r="H2582" s="296">
        <v>2581</v>
      </c>
      <c r="I2582" s="301">
        <v>7482310</v>
      </c>
      <c r="J2582" s="302">
        <v>1903</v>
      </c>
      <c r="K2582" s="301">
        <v>4655240</v>
      </c>
      <c r="L2582" s="302">
        <v>4225</v>
      </c>
      <c r="M2582" s="301">
        <v>9318971</v>
      </c>
      <c r="N2582" s="302">
        <v>1257</v>
      </c>
      <c r="O2582" s="301">
        <v>9318971</v>
      </c>
      <c r="P2582" s="302">
        <v>1485</v>
      </c>
      <c r="Q2582" s="301">
        <v>1896329</v>
      </c>
      <c r="R2582" s="302">
        <v>1221</v>
      </c>
      <c r="S2582" s="301">
        <v>1538905</v>
      </c>
      <c r="T2582" s="301">
        <f t="shared" si="40"/>
        <v>12672</v>
      </c>
      <c r="U2582" s="303">
        <v>1780</v>
      </c>
    </row>
    <row r="2583" spans="1:21" x14ac:dyDescent="0.25">
      <c r="A2583" s="300">
        <v>816001998</v>
      </c>
      <c r="B2583" s="65" t="s">
        <v>3264</v>
      </c>
      <c r="C2583" s="65" t="s">
        <v>1561</v>
      </c>
      <c r="D2583" s="65" t="s">
        <v>781</v>
      </c>
      <c r="E2583" s="65" t="s">
        <v>520</v>
      </c>
      <c r="F2583" s="65" t="s">
        <v>521</v>
      </c>
      <c r="G2583" s="65" t="s">
        <v>564</v>
      </c>
      <c r="H2583" s="84">
        <v>2582</v>
      </c>
      <c r="I2583" s="301">
        <v>7474627</v>
      </c>
      <c r="J2583" s="302">
        <v>3947.5</v>
      </c>
      <c r="K2583" s="301">
        <v>1560465</v>
      </c>
      <c r="L2583" s="302">
        <v>2061</v>
      </c>
      <c r="M2583" s="301">
        <v>21851097</v>
      </c>
      <c r="N2583" s="302">
        <v>2197</v>
      </c>
      <c r="O2583" s="301">
        <v>5142341</v>
      </c>
      <c r="P2583" s="302">
        <v>2635</v>
      </c>
      <c r="Q2583" s="301">
        <v>933269</v>
      </c>
      <c r="R2583" s="302">
        <v>4583</v>
      </c>
      <c r="S2583" s="301">
        <v>240996</v>
      </c>
      <c r="T2583" s="301">
        <f t="shared" si="40"/>
        <v>18005.5</v>
      </c>
      <c r="U2583" s="303">
        <v>2476</v>
      </c>
    </row>
    <row r="2584" spans="1:21" x14ac:dyDescent="0.25">
      <c r="A2584" s="300">
        <v>830022196</v>
      </c>
      <c r="B2584" s="65" t="s">
        <v>3265</v>
      </c>
      <c r="C2584" s="65" t="s">
        <v>511</v>
      </c>
      <c r="D2584" s="65" t="s">
        <v>511</v>
      </c>
      <c r="E2584" s="65" t="s">
        <v>710</v>
      </c>
      <c r="F2584" s="65" t="s">
        <v>521</v>
      </c>
      <c r="G2584" s="65" t="s">
        <v>624</v>
      </c>
      <c r="H2584" s="296">
        <v>2583</v>
      </c>
      <c r="I2584" s="301">
        <v>7467328</v>
      </c>
      <c r="J2584" s="302">
        <v>2957</v>
      </c>
      <c r="K2584" s="301">
        <v>2488729</v>
      </c>
      <c r="L2584" s="302">
        <v>6622</v>
      </c>
      <c r="M2584" s="301">
        <v>4848334</v>
      </c>
      <c r="N2584" s="302">
        <v>3072</v>
      </c>
      <c r="O2584" s="301">
        <v>3461403</v>
      </c>
      <c r="P2584" s="302">
        <v>1999</v>
      </c>
      <c r="Q2584" s="301">
        <v>1343563</v>
      </c>
      <c r="R2584" s="302">
        <v>1416</v>
      </c>
      <c r="S2584" s="301">
        <v>1278430</v>
      </c>
      <c r="T2584" s="301">
        <f t="shared" si="40"/>
        <v>18649</v>
      </c>
      <c r="U2584" s="303">
        <v>2555</v>
      </c>
    </row>
    <row r="2585" spans="1:21" x14ac:dyDescent="0.25">
      <c r="A2585" s="300">
        <v>800112466</v>
      </c>
      <c r="B2585" s="65" t="s">
        <v>3266</v>
      </c>
      <c r="C2585" s="65" t="s">
        <v>505</v>
      </c>
      <c r="D2585" s="65" t="s">
        <v>506</v>
      </c>
      <c r="E2585" s="65" t="s">
        <v>710</v>
      </c>
      <c r="F2585" s="65" t="s">
        <v>521</v>
      </c>
      <c r="G2585" s="65" t="s">
        <v>926</v>
      </c>
      <c r="H2585" s="84">
        <v>2584</v>
      </c>
      <c r="I2585" s="301">
        <v>7466870</v>
      </c>
      <c r="J2585" s="302">
        <v>1460</v>
      </c>
      <c r="K2585" s="301">
        <v>6741078</v>
      </c>
      <c r="L2585" s="302">
        <v>4070</v>
      </c>
      <c r="M2585" s="301">
        <v>9765638</v>
      </c>
      <c r="N2585" s="302">
        <v>4059</v>
      </c>
      <c r="O2585" s="301">
        <v>2476814</v>
      </c>
      <c r="P2585" s="302">
        <v>1363</v>
      </c>
      <c r="Q2585" s="301">
        <v>2071738</v>
      </c>
      <c r="R2585" s="302">
        <v>1184</v>
      </c>
      <c r="S2585" s="301">
        <v>1588290</v>
      </c>
      <c r="T2585" s="301">
        <f t="shared" si="40"/>
        <v>14720</v>
      </c>
      <c r="U2585" s="303">
        <v>2054</v>
      </c>
    </row>
    <row r="2586" spans="1:21" x14ac:dyDescent="0.25">
      <c r="A2586" s="300">
        <v>830085492</v>
      </c>
      <c r="B2586" s="65" t="s">
        <v>3267</v>
      </c>
      <c r="C2586" s="65" t="s">
        <v>511</v>
      </c>
      <c r="D2586" s="65" t="s">
        <v>511</v>
      </c>
      <c r="E2586" s="65" t="s">
        <v>710</v>
      </c>
      <c r="F2586" s="65" t="s">
        <v>521</v>
      </c>
      <c r="G2586" s="65" t="s">
        <v>627</v>
      </c>
      <c r="H2586" s="296">
        <v>2585</v>
      </c>
      <c r="I2586" s="301">
        <v>7461979</v>
      </c>
      <c r="J2586" s="302">
        <v>2555</v>
      </c>
      <c r="K2586" s="301">
        <v>2992182</v>
      </c>
      <c r="L2586" s="302">
        <v>7740</v>
      </c>
      <c r="M2586" s="301">
        <v>3718399</v>
      </c>
      <c r="N2586" s="302">
        <v>2900</v>
      </c>
      <c r="O2586" s="301">
        <v>3718399</v>
      </c>
      <c r="P2586" s="302">
        <v>2814</v>
      </c>
      <c r="Q2586" s="301">
        <v>855607</v>
      </c>
      <c r="R2586" s="302">
        <v>2831</v>
      </c>
      <c r="S2586" s="301">
        <v>497736</v>
      </c>
      <c r="T2586" s="301">
        <f t="shared" si="40"/>
        <v>21425</v>
      </c>
      <c r="U2586" s="303">
        <v>2951</v>
      </c>
    </row>
    <row r="2587" spans="1:21" x14ac:dyDescent="0.25">
      <c r="A2587" s="300">
        <v>805001071</v>
      </c>
      <c r="B2587" s="65" t="s">
        <v>3268</v>
      </c>
      <c r="C2587" s="65" t="s">
        <v>547</v>
      </c>
      <c r="D2587" s="65" t="s">
        <v>544</v>
      </c>
      <c r="E2587" s="65" t="s">
        <v>520</v>
      </c>
      <c r="F2587" s="65" t="s">
        <v>521</v>
      </c>
      <c r="G2587" s="65" t="s">
        <v>564</v>
      </c>
      <c r="H2587" s="84">
        <v>2586</v>
      </c>
      <c r="I2587" s="301">
        <v>7447312</v>
      </c>
      <c r="J2587" s="302">
        <v>1749.5</v>
      </c>
      <c r="K2587" s="301">
        <v>5261262</v>
      </c>
      <c r="L2587" s="302">
        <v>2593</v>
      </c>
      <c r="M2587" s="301">
        <v>16855757</v>
      </c>
      <c r="N2587" s="302">
        <v>3039</v>
      </c>
      <c r="O2587" s="301">
        <v>3511292</v>
      </c>
      <c r="P2587" s="302">
        <v>1785</v>
      </c>
      <c r="Q2587" s="301">
        <v>1521261</v>
      </c>
      <c r="R2587" s="302">
        <v>1950</v>
      </c>
      <c r="S2587" s="301">
        <v>833032</v>
      </c>
      <c r="T2587" s="301">
        <f t="shared" si="40"/>
        <v>13702.5</v>
      </c>
      <c r="U2587" s="303">
        <v>1916</v>
      </c>
    </row>
    <row r="2588" spans="1:21" x14ac:dyDescent="0.25">
      <c r="A2588" s="300">
        <v>891301549</v>
      </c>
      <c r="B2588" s="65" t="s">
        <v>3269</v>
      </c>
      <c r="C2588" s="65" t="s">
        <v>834</v>
      </c>
      <c r="D2588" s="65" t="s">
        <v>544</v>
      </c>
      <c r="E2588" s="65" t="s">
        <v>520</v>
      </c>
      <c r="F2588" s="65" t="s">
        <v>521</v>
      </c>
      <c r="G2588" s="65" t="s">
        <v>926</v>
      </c>
      <c r="H2588" s="296">
        <v>2587</v>
      </c>
      <c r="I2588" s="301">
        <v>7446791</v>
      </c>
      <c r="J2588" s="302">
        <v>3184</v>
      </c>
      <c r="K2588" s="301">
        <v>2227934</v>
      </c>
      <c r="L2588" s="302">
        <v>2375</v>
      </c>
      <c r="M2588" s="301">
        <v>18522439</v>
      </c>
      <c r="N2588" s="302">
        <v>2016</v>
      </c>
      <c r="O2588" s="301">
        <v>5752471</v>
      </c>
      <c r="P2588" s="302">
        <v>3641</v>
      </c>
      <c r="Q2588" s="301">
        <v>594968</v>
      </c>
      <c r="R2588" s="302">
        <v>3481</v>
      </c>
      <c r="S2588" s="301">
        <v>366895</v>
      </c>
      <c r="T2588" s="301">
        <f t="shared" si="40"/>
        <v>17284</v>
      </c>
      <c r="U2588" s="303">
        <v>2383</v>
      </c>
    </row>
    <row r="2589" spans="1:21" x14ac:dyDescent="0.25">
      <c r="A2589" s="300">
        <v>800154699</v>
      </c>
      <c r="B2589" s="65" t="s">
        <v>3270</v>
      </c>
      <c r="C2589" s="65" t="s">
        <v>547</v>
      </c>
      <c r="D2589" s="65" t="s">
        <v>544</v>
      </c>
      <c r="E2589" s="65" t="s">
        <v>520</v>
      </c>
      <c r="F2589" s="65" t="s">
        <v>521</v>
      </c>
      <c r="G2589" s="65" t="s">
        <v>556</v>
      </c>
      <c r="H2589" s="84">
        <v>2588</v>
      </c>
      <c r="I2589" s="301">
        <v>7439595</v>
      </c>
      <c r="J2589" s="302">
        <v>2783.5</v>
      </c>
      <c r="K2589" s="301">
        <v>2709678</v>
      </c>
      <c r="L2589" s="302">
        <v>1351</v>
      </c>
      <c r="M2589" s="301">
        <v>34828777</v>
      </c>
      <c r="N2589" s="302">
        <v>3540</v>
      </c>
      <c r="O2589" s="301">
        <v>2928294</v>
      </c>
      <c r="P2589" s="302">
        <v>2497</v>
      </c>
      <c r="Q2589" s="301">
        <v>1001845</v>
      </c>
      <c r="R2589" s="302">
        <v>1813</v>
      </c>
      <c r="S2589" s="301">
        <v>916722</v>
      </c>
      <c r="T2589" s="301">
        <f t="shared" si="40"/>
        <v>14572.5</v>
      </c>
      <c r="U2589" s="303">
        <v>2039</v>
      </c>
    </row>
    <row r="2590" spans="1:21" x14ac:dyDescent="0.25">
      <c r="A2590" s="300">
        <v>891903392</v>
      </c>
      <c r="B2590" s="65" t="s">
        <v>3271</v>
      </c>
      <c r="C2590" s="65" t="s">
        <v>3272</v>
      </c>
      <c r="D2590" s="65" t="s">
        <v>544</v>
      </c>
      <c r="E2590" s="65" t="s">
        <v>710</v>
      </c>
      <c r="F2590" s="65" t="s">
        <v>521</v>
      </c>
      <c r="G2590" s="65" t="s">
        <v>525</v>
      </c>
      <c r="H2590" s="296">
        <v>2589</v>
      </c>
      <c r="I2590" s="301">
        <v>7431968</v>
      </c>
      <c r="J2590" s="302">
        <v>1666</v>
      </c>
      <c r="K2590" s="301">
        <v>5646031</v>
      </c>
      <c r="L2590" s="302">
        <v>3473</v>
      </c>
      <c r="M2590" s="301">
        <v>11941524</v>
      </c>
      <c r="N2590" s="302">
        <v>2541</v>
      </c>
      <c r="O2590" s="301">
        <v>4393504</v>
      </c>
      <c r="P2590" s="302">
        <v>986</v>
      </c>
      <c r="Q2590" s="301">
        <v>3046451</v>
      </c>
      <c r="R2590" s="302">
        <v>1125</v>
      </c>
      <c r="S2590" s="301">
        <v>1695101</v>
      </c>
      <c r="T2590" s="301">
        <f t="shared" si="40"/>
        <v>12380</v>
      </c>
      <c r="U2590" s="303">
        <v>1741</v>
      </c>
    </row>
    <row r="2591" spans="1:21" x14ac:dyDescent="0.25">
      <c r="A2591" s="300">
        <v>860024862</v>
      </c>
      <c r="B2591" s="65" t="s">
        <v>3273</v>
      </c>
      <c r="C2591" s="65" t="s">
        <v>511</v>
      </c>
      <c r="D2591" s="65" t="s">
        <v>511</v>
      </c>
      <c r="E2591" s="65" t="s">
        <v>520</v>
      </c>
      <c r="F2591" s="65" t="s">
        <v>521</v>
      </c>
      <c r="G2591" s="65" t="s">
        <v>564</v>
      </c>
      <c r="H2591" s="84">
        <v>2590</v>
      </c>
      <c r="I2591" s="301">
        <v>7422539</v>
      </c>
      <c r="J2591" s="302">
        <v>1562.5</v>
      </c>
      <c r="K2591" s="301">
        <v>6123108</v>
      </c>
      <c r="L2591" s="302">
        <v>3159</v>
      </c>
      <c r="M2591" s="301">
        <v>13277214</v>
      </c>
      <c r="N2591" s="302">
        <v>1918</v>
      </c>
      <c r="O2591" s="301">
        <v>6076216</v>
      </c>
      <c r="P2591" s="302">
        <v>1494</v>
      </c>
      <c r="Q2591" s="301">
        <v>1878175</v>
      </c>
      <c r="R2591" s="302">
        <v>1841</v>
      </c>
      <c r="S2591" s="301">
        <v>900075</v>
      </c>
      <c r="T2591" s="301">
        <f t="shared" si="40"/>
        <v>12564.5</v>
      </c>
      <c r="U2591" s="303">
        <v>1769</v>
      </c>
    </row>
    <row r="2592" spans="1:21" x14ac:dyDescent="0.25">
      <c r="A2592" s="300">
        <v>860520531</v>
      </c>
      <c r="B2592" s="65" t="s">
        <v>3274</v>
      </c>
      <c r="C2592" s="65" t="s">
        <v>511</v>
      </c>
      <c r="D2592" s="65" t="s">
        <v>511</v>
      </c>
      <c r="E2592" s="65" t="s">
        <v>710</v>
      </c>
      <c r="F2592" s="65" t="s">
        <v>521</v>
      </c>
      <c r="G2592" s="65" t="s">
        <v>564</v>
      </c>
      <c r="H2592" s="296">
        <v>2591</v>
      </c>
      <c r="I2592" s="301">
        <v>7416854</v>
      </c>
      <c r="J2592" s="302">
        <v>2401</v>
      </c>
      <c r="K2592" s="301">
        <v>3286211</v>
      </c>
      <c r="L2592" s="302">
        <v>4279</v>
      </c>
      <c r="M2592" s="301">
        <v>9178668</v>
      </c>
      <c r="N2592" s="302">
        <v>4508</v>
      </c>
      <c r="O2592" s="301">
        <v>2176281</v>
      </c>
      <c r="P2592" s="302">
        <v>2604</v>
      </c>
      <c r="Q2592" s="301">
        <v>945699</v>
      </c>
      <c r="R2592" s="302">
        <v>3213</v>
      </c>
      <c r="S2592" s="301">
        <v>415411</v>
      </c>
      <c r="T2592" s="301">
        <f t="shared" si="40"/>
        <v>19596</v>
      </c>
      <c r="U2592" s="303">
        <v>2691</v>
      </c>
    </row>
    <row r="2593" spans="1:21" x14ac:dyDescent="0.25">
      <c r="A2593" s="300">
        <v>860069040</v>
      </c>
      <c r="B2593" s="65" t="s">
        <v>3275</v>
      </c>
      <c r="C2593" s="65" t="s">
        <v>899</v>
      </c>
      <c r="D2593" s="65" t="s">
        <v>552</v>
      </c>
      <c r="E2593" s="65" t="s">
        <v>710</v>
      </c>
      <c r="F2593" s="65" t="s">
        <v>736</v>
      </c>
      <c r="G2593" s="65" t="s">
        <v>1160</v>
      </c>
      <c r="H2593" s="84">
        <v>2592</v>
      </c>
      <c r="I2593" s="301">
        <v>7413933</v>
      </c>
      <c r="J2593" s="302">
        <v>2430.5</v>
      </c>
      <c r="K2593" s="301">
        <v>3222211</v>
      </c>
      <c r="L2593" s="302">
        <v>3463</v>
      </c>
      <c r="M2593" s="301">
        <v>12003594</v>
      </c>
      <c r="N2593" s="302">
        <v>3589</v>
      </c>
      <c r="O2593" s="301">
        <v>2879427</v>
      </c>
      <c r="P2593" s="302">
        <v>2267</v>
      </c>
      <c r="Q2593" s="301">
        <v>1135505</v>
      </c>
      <c r="R2593" s="302">
        <v>2074</v>
      </c>
      <c r="S2593" s="301">
        <v>768669</v>
      </c>
      <c r="T2593" s="301">
        <f t="shared" si="40"/>
        <v>16415.5</v>
      </c>
      <c r="U2593" s="303">
        <v>2272</v>
      </c>
    </row>
    <row r="2594" spans="1:21" x14ac:dyDescent="0.25">
      <c r="A2594" s="300">
        <v>860509701</v>
      </c>
      <c r="B2594" s="65" t="s">
        <v>3276</v>
      </c>
      <c r="C2594" s="65" t="s">
        <v>511</v>
      </c>
      <c r="D2594" s="65" t="s">
        <v>511</v>
      </c>
      <c r="E2594" s="65" t="s">
        <v>520</v>
      </c>
      <c r="F2594" s="65" t="s">
        <v>521</v>
      </c>
      <c r="G2594" s="65" t="s">
        <v>564</v>
      </c>
      <c r="H2594" s="296">
        <v>2593</v>
      </c>
      <c r="I2594" s="301">
        <v>7403750</v>
      </c>
      <c r="J2594" s="302">
        <v>2491</v>
      </c>
      <c r="K2594" s="301">
        <v>3104540</v>
      </c>
      <c r="L2594" s="302">
        <v>2615</v>
      </c>
      <c r="M2594" s="301">
        <v>16711506</v>
      </c>
      <c r="N2594" s="302">
        <v>3850</v>
      </c>
      <c r="O2594" s="301">
        <v>2663745</v>
      </c>
      <c r="P2594" s="302">
        <v>2342</v>
      </c>
      <c r="Q2594" s="301">
        <v>1086755</v>
      </c>
      <c r="R2594" s="302">
        <v>1875</v>
      </c>
      <c r="S2594" s="301">
        <v>876921</v>
      </c>
      <c r="T2594" s="301">
        <f t="shared" si="40"/>
        <v>15766</v>
      </c>
      <c r="U2594" s="303">
        <v>2183</v>
      </c>
    </row>
    <row r="2595" spans="1:21" x14ac:dyDescent="0.25">
      <c r="A2595" s="300">
        <v>811026552</v>
      </c>
      <c r="B2595" s="65" t="s">
        <v>3277</v>
      </c>
      <c r="C2595" s="65" t="s">
        <v>505</v>
      </c>
      <c r="D2595" s="65" t="s">
        <v>506</v>
      </c>
      <c r="E2595" s="65" t="s">
        <v>710</v>
      </c>
      <c r="F2595" s="65" t="s">
        <v>521</v>
      </c>
      <c r="G2595" s="65" t="s">
        <v>670</v>
      </c>
      <c r="H2595" s="84">
        <v>2594</v>
      </c>
      <c r="I2595" s="301">
        <v>7400406</v>
      </c>
      <c r="J2595" s="302">
        <v>2547</v>
      </c>
      <c r="K2595" s="301">
        <v>2997902</v>
      </c>
      <c r="L2595" s="302">
        <v>3646</v>
      </c>
      <c r="M2595" s="301">
        <v>11189187</v>
      </c>
      <c r="N2595" s="302">
        <v>4977</v>
      </c>
      <c r="O2595" s="301">
        <v>1920986</v>
      </c>
      <c r="P2595" s="302">
        <v>2273</v>
      </c>
      <c r="Q2595" s="301">
        <v>1132938</v>
      </c>
      <c r="R2595" s="302">
        <v>2776</v>
      </c>
      <c r="S2595" s="301">
        <v>510152</v>
      </c>
      <c r="T2595" s="301">
        <f t="shared" si="40"/>
        <v>18813</v>
      </c>
      <c r="U2595" s="303">
        <v>2583</v>
      </c>
    </row>
    <row r="2596" spans="1:21" x14ac:dyDescent="0.25">
      <c r="A2596" s="300">
        <v>811006739</v>
      </c>
      <c r="B2596" s="65" t="s">
        <v>3278</v>
      </c>
      <c r="C2596" s="65" t="s">
        <v>505</v>
      </c>
      <c r="D2596" s="65" t="s">
        <v>506</v>
      </c>
      <c r="E2596" s="65" t="s">
        <v>520</v>
      </c>
      <c r="F2596" s="65" t="s">
        <v>521</v>
      </c>
      <c r="G2596" s="65" t="s">
        <v>694</v>
      </c>
      <c r="H2596" s="296">
        <v>2595</v>
      </c>
      <c r="I2596" s="301">
        <v>7397533</v>
      </c>
      <c r="J2596" s="302">
        <v>1939</v>
      </c>
      <c r="K2596" s="301">
        <v>4539060</v>
      </c>
      <c r="L2596" s="302">
        <v>3139</v>
      </c>
      <c r="M2596" s="301">
        <v>13356664</v>
      </c>
      <c r="N2596" s="302">
        <v>2985</v>
      </c>
      <c r="O2596" s="301">
        <v>3585692</v>
      </c>
      <c r="P2596" s="302">
        <v>3232</v>
      </c>
      <c r="Q2596" s="301">
        <v>703755</v>
      </c>
      <c r="R2596" s="302">
        <v>3646</v>
      </c>
      <c r="S2596" s="301">
        <v>341748</v>
      </c>
      <c r="T2596" s="301">
        <f t="shared" si="40"/>
        <v>17536</v>
      </c>
      <c r="U2596" s="303">
        <v>2422</v>
      </c>
    </row>
    <row r="2597" spans="1:21" x14ac:dyDescent="0.25">
      <c r="A2597" s="300">
        <v>830024809</v>
      </c>
      <c r="B2597" s="65" t="s">
        <v>3279</v>
      </c>
      <c r="C2597" s="65" t="s">
        <v>511</v>
      </c>
      <c r="D2597" s="65" t="s">
        <v>511</v>
      </c>
      <c r="E2597" s="65" t="s">
        <v>520</v>
      </c>
      <c r="F2597" s="65" t="s">
        <v>521</v>
      </c>
      <c r="G2597" s="65" t="s">
        <v>517</v>
      </c>
      <c r="H2597" s="84">
        <v>2596</v>
      </c>
      <c r="I2597" s="301">
        <v>7394912</v>
      </c>
      <c r="J2597" s="302">
        <v>2864.5</v>
      </c>
      <c r="K2597" s="301">
        <v>2604427</v>
      </c>
      <c r="L2597" s="302">
        <v>1897</v>
      </c>
      <c r="M2597" s="301">
        <v>24053822</v>
      </c>
      <c r="N2597" s="302">
        <v>2082</v>
      </c>
      <c r="O2597" s="301">
        <v>5506891</v>
      </c>
      <c r="P2597" s="302">
        <v>2005</v>
      </c>
      <c r="Q2597" s="301">
        <v>1337838</v>
      </c>
      <c r="R2597" s="302">
        <v>2420</v>
      </c>
      <c r="S2597" s="301">
        <v>619723</v>
      </c>
      <c r="T2597" s="301">
        <f t="shared" si="40"/>
        <v>13864.5</v>
      </c>
      <c r="U2597" s="303">
        <v>1939</v>
      </c>
    </row>
    <row r="2598" spans="1:21" x14ac:dyDescent="0.25">
      <c r="A2598" s="300">
        <v>800105670</v>
      </c>
      <c r="B2598" s="65" t="s">
        <v>3280</v>
      </c>
      <c r="C2598" s="65" t="s">
        <v>620</v>
      </c>
      <c r="D2598" s="65" t="s">
        <v>621</v>
      </c>
      <c r="E2598" s="65" t="s">
        <v>520</v>
      </c>
      <c r="F2598" s="65" t="s">
        <v>521</v>
      </c>
      <c r="G2598" s="65" t="s">
        <v>525</v>
      </c>
      <c r="H2598" s="296">
        <v>2597</v>
      </c>
      <c r="I2598" s="301">
        <v>7386740</v>
      </c>
      <c r="J2598" s="302">
        <v>1473.5</v>
      </c>
      <c r="K2598" s="301">
        <v>6652686</v>
      </c>
      <c r="L2598" s="302">
        <v>3134</v>
      </c>
      <c r="M2598" s="301">
        <v>13367946</v>
      </c>
      <c r="N2598" s="302">
        <v>4839</v>
      </c>
      <c r="O2598" s="301">
        <v>1987886</v>
      </c>
      <c r="P2598" s="302">
        <v>1989</v>
      </c>
      <c r="Q2598" s="301">
        <v>1349999</v>
      </c>
      <c r="R2598" s="302">
        <v>1442</v>
      </c>
      <c r="S2598" s="301">
        <v>1252859</v>
      </c>
      <c r="T2598" s="301">
        <f t="shared" si="40"/>
        <v>15474.5</v>
      </c>
      <c r="U2598" s="303">
        <v>2143</v>
      </c>
    </row>
    <row r="2599" spans="1:21" x14ac:dyDescent="0.25">
      <c r="A2599" s="300">
        <v>890316233</v>
      </c>
      <c r="B2599" s="65" t="s">
        <v>3281</v>
      </c>
      <c r="C2599" s="65" t="s">
        <v>547</v>
      </c>
      <c r="D2599" s="65" t="s">
        <v>544</v>
      </c>
      <c r="E2599" s="65" t="s">
        <v>520</v>
      </c>
      <c r="F2599" s="65" t="s">
        <v>521</v>
      </c>
      <c r="G2599" s="65" t="s">
        <v>564</v>
      </c>
      <c r="H2599" s="84">
        <v>2598</v>
      </c>
      <c r="I2599" s="301">
        <v>7382014</v>
      </c>
      <c r="J2599" s="302">
        <v>2306.5</v>
      </c>
      <c r="K2599" s="301">
        <v>3502359</v>
      </c>
      <c r="L2599" s="302">
        <v>3007</v>
      </c>
      <c r="M2599" s="301">
        <v>14128442</v>
      </c>
      <c r="N2599" s="302">
        <v>2740</v>
      </c>
      <c r="O2599" s="301">
        <v>3986712</v>
      </c>
      <c r="P2599" s="302">
        <v>2444</v>
      </c>
      <c r="Q2599" s="301">
        <v>1027155</v>
      </c>
      <c r="R2599" s="302">
        <v>3142</v>
      </c>
      <c r="S2599" s="301">
        <v>429765</v>
      </c>
      <c r="T2599" s="301">
        <f t="shared" si="40"/>
        <v>16237.5</v>
      </c>
      <c r="U2599" s="303">
        <v>2252</v>
      </c>
    </row>
    <row r="2600" spans="1:21" x14ac:dyDescent="0.25">
      <c r="A2600" s="300">
        <v>830015914</v>
      </c>
      <c r="B2600" s="65" t="s">
        <v>3282</v>
      </c>
      <c r="C2600" s="65" t="s">
        <v>511</v>
      </c>
      <c r="D2600" s="65" t="s">
        <v>511</v>
      </c>
      <c r="E2600" s="65" t="s">
        <v>520</v>
      </c>
      <c r="F2600" s="65" t="s">
        <v>521</v>
      </c>
      <c r="G2600" s="65" t="s">
        <v>648</v>
      </c>
      <c r="H2600" s="296">
        <v>2599</v>
      </c>
      <c r="I2600" s="301">
        <v>7375522</v>
      </c>
      <c r="J2600" s="302">
        <v>2464.5</v>
      </c>
      <c r="K2600" s="301">
        <v>3161074</v>
      </c>
      <c r="L2600" s="302">
        <v>2511</v>
      </c>
      <c r="M2600" s="301">
        <v>17511338</v>
      </c>
      <c r="N2600" s="302">
        <v>3156</v>
      </c>
      <c r="O2600" s="301">
        <v>3355054</v>
      </c>
      <c r="P2600" s="302">
        <v>1716</v>
      </c>
      <c r="Q2600" s="301">
        <v>1600216</v>
      </c>
      <c r="R2600" s="302">
        <v>2233</v>
      </c>
      <c r="S2600" s="301">
        <v>682457</v>
      </c>
      <c r="T2600" s="301">
        <f t="shared" si="40"/>
        <v>14679.5</v>
      </c>
      <c r="U2600" s="303">
        <v>2052</v>
      </c>
    </row>
    <row r="2601" spans="1:21" x14ac:dyDescent="0.25">
      <c r="A2601" s="300">
        <v>890902061</v>
      </c>
      <c r="B2601" s="65" t="s">
        <v>3283</v>
      </c>
      <c r="C2601" s="65" t="s">
        <v>505</v>
      </c>
      <c r="D2601" s="65" t="s">
        <v>506</v>
      </c>
      <c r="E2601" s="65" t="s">
        <v>520</v>
      </c>
      <c r="F2601" s="65" t="s">
        <v>521</v>
      </c>
      <c r="G2601" s="65" t="s">
        <v>564</v>
      </c>
      <c r="H2601" s="84">
        <v>2600</v>
      </c>
      <c r="I2601" s="301">
        <v>7367922</v>
      </c>
      <c r="J2601" s="302">
        <v>1996</v>
      </c>
      <c r="K2601" s="301">
        <v>4351975</v>
      </c>
      <c r="L2601" s="302">
        <v>2472</v>
      </c>
      <c r="M2601" s="301">
        <v>17807414</v>
      </c>
      <c r="N2601" s="302">
        <v>2776</v>
      </c>
      <c r="O2601" s="301">
        <v>3927186</v>
      </c>
      <c r="P2601" s="302">
        <v>2463</v>
      </c>
      <c r="Q2601" s="301">
        <v>1018958</v>
      </c>
      <c r="R2601" s="302">
        <v>5597</v>
      </c>
      <c r="S2601" s="301">
        <v>175491</v>
      </c>
      <c r="T2601" s="301">
        <f t="shared" si="40"/>
        <v>17904</v>
      </c>
      <c r="U2601" s="303">
        <v>2470</v>
      </c>
    </row>
    <row r="2602" spans="1:21" x14ac:dyDescent="0.25">
      <c r="A2602" s="300">
        <v>860511541</v>
      </c>
      <c r="B2602" s="65" t="s">
        <v>3284</v>
      </c>
      <c r="C2602" s="65" t="s">
        <v>899</v>
      </c>
      <c r="D2602" s="65" t="s">
        <v>552</v>
      </c>
      <c r="E2602" s="65" t="s">
        <v>520</v>
      </c>
      <c r="F2602" s="65" t="s">
        <v>521</v>
      </c>
      <c r="G2602" s="65" t="s">
        <v>564</v>
      </c>
      <c r="H2602" s="296">
        <v>2601</v>
      </c>
      <c r="I2602" s="301">
        <v>7346531</v>
      </c>
      <c r="J2602" s="302">
        <v>2786.5</v>
      </c>
      <c r="K2602" s="301">
        <v>2703700</v>
      </c>
      <c r="L2602" s="302">
        <v>3064</v>
      </c>
      <c r="M2602" s="301">
        <v>13799219</v>
      </c>
      <c r="N2602" s="302">
        <v>2784</v>
      </c>
      <c r="O2602" s="301">
        <v>3901030</v>
      </c>
      <c r="P2602" s="302">
        <v>2815</v>
      </c>
      <c r="Q2602" s="301">
        <v>855560</v>
      </c>
      <c r="R2602" s="302">
        <v>2616</v>
      </c>
      <c r="S2602" s="301">
        <v>553978</v>
      </c>
      <c r="T2602" s="301">
        <f t="shared" si="40"/>
        <v>16666.5</v>
      </c>
      <c r="U2602" s="303">
        <v>2310</v>
      </c>
    </row>
    <row r="2603" spans="1:21" x14ac:dyDescent="0.25">
      <c r="A2603" s="300">
        <v>817002218</v>
      </c>
      <c r="B2603" s="65" t="s">
        <v>3285</v>
      </c>
      <c r="C2603" s="65" t="s">
        <v>1973</v>
      </c>
      <c r="D2603" s="65" t="s">
        <v>714</v>
      </c>
      <c r="E2603" s="65" t="s">
        <v>710</v>
      </c>
      <c r="F2603" s="65" t="s">
        <v>521</v>
      </c>
      <c r="G2603" s="65" t="s">
        <v>707</v>
      </c>
      <c r="H2603" s="84">
        <v>2602</v>
      </c>
      <c r="I2603" s="301">
        <v>7344147</v>
      </c>
      <c r="J2603" s="302">
        <v>2798</v>
      </c>
      <c r="K2603" s="301">
        <v>2691038</v>
      </c>
      <c r="L2603" s="302">
        <v>7852</v>
      </c>
      <c r="M2603" s="301">
        <v>3632949</v>
      </c>
      <c r="N2603" s="302">
        <v>5324</v>
      </c>
      <c r="O2603" s="301">
        <v>1744878</v>
      </c>
      <c r="P2603" s="302">
        <v>1758</v>
      </c>
      <c r="Q2603" s="301">
        <v>1558038</v>
      </c>
      <c r="R2603" s="302">
        <v>1197</v>
      </c>
      <c r="S2603" s="301">
        <v>1575968</v>
      </c>
      <c r="T2603" s="301">
        <f t="shared" si="40"/>
        <v>21531</v>
      </c>
      <c r="U2603" s="303">
        <v>2976</v>
      </c>
    </row>
    <row r="2604" spans="1:21" x14ac:dyDescent="0.25">
      <c r="A2604" s="300">
        <v>830087848</v>
      </c>
      <c r="B2604" s="65" t="s">
        <v>3286</v>
      </c>
      <c r="C2604" s="65" t="s">
        <v>511</v>
      </c>
      <c r="D2604" s="65" t="s">
        <v>511</v>
      </c>
      <c r="E2604" s="65" t="s">
        <v>520</v>
      </c>
      <c r="F2604" s="65" t="s">
        <v>521</v>
      </c>
      <c r="G2604" s="65" t="s">
        <v>564</v>
      </c>
      <c r="H2604" s="296">
        <v>2603</v>
      </c>
      <c r="I2604" s="301">
        <v>7342805</v>
      </c>
      <c r="J2604" s="302">
        <v>3153.5</v>
      </c>
      <c r="K2604" s="301">
        <v>2265722</v>
      </c>
      <c r="L2604" s="302">
        <v>2211</v>
      </c>
      <c r="M2604" s="301">
        <v>20089390</v>
      </c>
      <c r="N2604" s="302">
        <v>1524</v>
      </c>
      <c r="O2604" s="301">
        <v>7772804</v>
      </c>
      <c r="P2604" s="302">
        <v>1630</v>
      </c>
      <c r="Q2604" s="301">
        <v>1701914</v>
      </c>
      <c r="R2604" s="302">
        <v>2203</v>
      </c>
      <c r="S2604" s="301">
        <v>698506</v>
      </c>
      <c r="T2604" s="301">
        <f t="shared" si="40"/>
        <v>13324.5</v>
      </c>
      <c r="U2604" s="303">
        <v>1873</v>
      </c>
    </row>
    <row r="2605" spans="1:21" x14ac:dyDescent="0.25">
      <c r="A2605" s="300">
        <v>830115597</v>
      </c>
      <c r="B2605" s="65" t="s">
        <v>3287</v>
      </c>
      <c r="C2605" s="65" t="s">
        <v>511</v>
      </c>
      <c r="D2605" s="65" t="s">
        <v>511</v>
      </c>
      <c r="E2605" s="65" t="s">
        <v>520</v>
      </c>
      <c r="F2605" s="65" t="s">
        <v>521</v>
      </c>
      <c r="G2605" s="65" t="s">
        <v>594</v>
      </c>
      <c r="H2605" s="84">
        <v>2604</v>
      </c>
      <c r="I2605" s="301">
        <v>7342205</v>
      </c>
      <c r="J2605" s="302">
        <v>2250</v>
      </c>
      <c r="K2605" s="301">
        <v>3622127</v>
      </c>
      <c r="L2605" s="302">
        <v>2318</v>
      </c>
      <c r="M2605" s="301">
        <v>18987952</v>
      </c>
      <c r="N2605" s="302">
        <v>2907</v>
      </c>
      <c r="O2605" s="301">
        <v>3705955</v>
      </c>
      <c r="P2605" s="302">
        <v>1255</v>
      </c>
      <c r="Q2605" s="301">
        <v>2293440</v>
      </c>
      <c r="R2605" s="302">
        <v>2223</v>
      </c>
      <c r="S2605" s="301">
        <v>691406</v>
      </c>
      <c r="T2605" s="301">
        <f t="shared" si="40"/>
        <v>13557</v>
      </c>
      <c r="U2605" s="303">
        <v>1903</v>
      </c>
    </row>
    <row r="2606" spans="1:21" x14ac:dyDescent="0.25">
      <c r="A2606" s="300">
        <v>800096969</v>
      </c>
      <c r="B2606" s="65" t="s">
        <v>3288</v>
      </c>
      <c r="C2606" s="65" t="s">
        <v>511</v>
      </c>
      <c r="D2606" s="65" t="s">
        <v>511</v>
      </c>
      <c r="E2606" s="65" t="s">
        <v>710</v>
      </c>
      <c r="F2606" s="65" t="s">
        <v>521</v>
      </c>
      <c r="G2606" s="65" t="s">
        <v>605</v>
      </c>
      <c r="H2606" s="296">
        <v>2605</v>
      </c>
      <c r="I2606" s="301">
        <v>7317988</v>
      </c>
      <c r="J2606" s="302">
        <v>3385.5</v>
      </c>
      <c r="K2606" s="301">
        <v>2016362</v>
      </c>
      <c r="L2606" s="302">
        <v>3812</v>
      </c>
      <c r="M2606" s="301">
        <v>10588073</v>
      </c>
      <c r="N2606" s="302">
        <v>1551</v>
      </c>
      <c r="O2606" s="301">
        <v>7668387</v>
      </c>
      <c r="P2606" s="302">
        <v>1100</v>
      </c>
      <c r="Q2606" s="301">
        <v>2703312</v>
      </c>
      <c r="R2606" s="302">
        <v>3050</v>
      </c>
      <c r="S2606" s="301">
        <v>448894</v>
      </c>
      <c r="T2606" s="301">
        <f t="shared" si="40"/>
        <v>15503.5</v>
      </c>
      <c r="U2606" s="303">
        <v>2152</v>
      </c>
    </row>
    <row r="2607" spans="1:21" x14ac:dyDescent="0.25">
      <c r="A2607" s="300">
        <v>860519267</v>
      </c>
      <c r="B2607" s="65" t="s">
        <v>3289</v>
      </c>
      <c r="C2607" s="65" t="s">
        <v>511</v>
      </c>
      <c r="D2607" s="65" t="s">
        <v>511</v>
      </c>
      <c r="E2607" s="65" t="s">
        <v>710</v>
      </c>
      <c r="F2607" s="65" t="s">
        <v>521</v>
      </c>
      <c r="G2607" s="65" t="s">
        <v>564</v>
      </c>
      <c r="H2607" s="84">
        <v>2606</v>
      </c>
      <c r="I2607" s="301">
        <v>7312851</v>
      </c>
      <c r="J2607" s="302">
        <v>2353</v>
      </c>
      <c r="K2607" s="301">
        <v>3384653</v>
      </c>
      <c r="L2607" s="302">
        <v>4292</v>
      </c>
      <c r="M2607" s="301">
        <v>9149249</v>
      </c>
      <c r="N2607" s="302">
        <v>2392</v>
      </c>
      <c r="O2607" s="301">
        <v>4684092</v>
      </c>
      <c r="P2607" s="302">
        <v>2265</v>
      </c>
      <c r="Q2607" s="301">
        <v>1136005</v>
      </c>
      <c r="R2607" s="302">
        <v>2627</v>
      </c>
      <c r="S2607" s="301">
        <v>550257</v>
      </c>
      <c r="T2607" s="301">
        <f t="shared" si="40"/>
        <v>16535</v>
      </c>
      <c r="U2607" s="303">
        <v>2290</v>
      </c>
    </row>
    <row r="2608" spans="1:21" x14ac:dyDescent="0.25">
      <c r="A2608" s="300">
        <v>860001911</v>
      </c>
      <c r="B2608" s="65" t="s">
        <v>3290</v>
      </c>
      <c r="C2608" s="65" t="s">
        <v>511</v>
      </c>
      <c r="D2608" s="65" t="s">
        <v>511</v>
      </c>
      <c r="E2608" s="65" t="s">
        <v>710</v>
      </c>
      <c r="F2608" s="65" t="s">
        <v>521</v>
      </c>
      <c r="G2608" s="65" t="s">
        <v>564</v>
      </c>
      <c r="H2608" s="296">
        <v>2607</v>
      </c>
      <c r="I2608" s="301">
        <v>7301903</v>
      </c>
      <c r="J2608" s="302">
        <v>2468</v>
      </c>
      <c r="K2608" s="301">
        <v>3152581</v>
      </c>
      <c r="L2608" s="302">
        <v>3970</v>
      </c>
      <c r="M2608" s="301">
        <v>10085210</v>
      </c>
      <c r="N2608" s="302">
        <v>2606</v>
      </c>
      <c r="O2608" s="301">
        <v>4249312</v>
      </c>
      <c r="P2608" s="302">
        <v>2599</v>
      </c>
      <c r="Q2608" s="301">
        <v>947869</v>
      </c>
      <c r="R2608" s="302">
        <v>3760</v>
      </c>
      <c r="S2608" s="301">
        <v>327001</v>
      </c>
      <c r="T2608" s="301">
        <f t="shared" si="40"/>
        <v>18010</v>
      </c>
      <c r="U2608" s="303">
        <v>2487</v>
      </c>
    </row>
    <row r="2609" spans="1:21" x14ac:dyDescent="0.25">
      <c r="A2609" s="300">
        <v>860500805</v>
      </c>
      <c r="B2609" s="65" t="s">
        <v>3291</v>
      </c>
      <c r="C2609" s="65" t="s">
        <v>511</v>
      </c>
      <c r="D2609" s="65" t="s">
        <v>511</v>
      </c>
      <c r="E2609" s="65" t="s">
        <v>520</v>
      </c>
      <c r="F2609" s="65" t="s">
        <v>521</v>
      </c>
      <c r="G2609" s="65" t="s">
        <v>528</v>
      </c>
      <c r="H2609" s="84">
        <v>2608</v>
      </c>
      <c r="I2609" s="301">
        <v>7292666</v>
      </c>
      <c r="J2609" s="302">
        <v>2959.5</v>
      </c>
      <c r="K2609" s="301">
        <v>2485408</v>
      </c>
      <c r="L2609" s="302">
        <v>2831</v>
      </c>
      <c r="M2609" s="301">
        <v>15134813</v>
      </c>
      <c r="N2609" s="302">
        <v>3262</v>
      </c>
      <c r="O2609" s="301">
        <v>3214122</v>
      </c>
      <c r="P2609" s="302">
        <v>2365</v>
      </c>
      <c r="Q2609" s="301">
        <v>1071919</v>
      </c>
      <c r="R2609" s="302">
        <v>1968</v>
      </c>
      <c r="S2609" s="301">
        <v>825086</v>
      </c>
      <c r="T2609" s="301">
        <f t="shared" si="40"/>
        <v>15993.5</v>
      </c>
      <c r="U2609" s="303">
        <v>2223</v>
      </c>
    </row>
    <row r="2610" spans="1:21" x14ac:dyDescent="0.25">
      <c r="A2610" s="300">
        <v>800148972</v>
      </c>
      <c r="B2610" s="65" t="s">
        <v>3292</v>
      </c>
      <c r="C2610" s="65" t="s">
        <v>511</v>
      </c>
      <c r="D2610" s="65" t="s">
        <v>511</v>
      </c>
      <c r="E2610" s="65" t="s">
        <v>520</v>
      </c>
      <c r="F2610" s="65" t="s">
        <v>521</v>
      </c>
      <c r="G2610" s="65" t="s">
        <v>624</v>
      </c>
      <c r="H2610" s="296">
        <v>2609</v>
      </c>
      <c r="I2610" s="301">
        <v>7279319</v>
      </c>
      <c r="J2610" s="302">
        <v>3203</v>
      </c>
      <c r="K2610" s="301">
        <v>2208337</v>
      </c>
      <c r="L2610" s="302">
        <v>768</v>
      </c>
      <c r="M2610" s="301">
        <v>63247213</v>
      </c>
      <c r="N2610" s="302">
        <v>2592</v>
      </c>
      <c r="O2610" s="301">
        <v>4273377</v>
      </c>
      <c r="P2610" s="302">
        <v>2081</v>
      </c>
      <c r="Q2610" s="301">
        <v>1277315</v>
      </c>
      <c r="R2610" s="302">
        <v>5029</v>
      </c>
      <c r="S2610" s="301">
        <v>209136</v>
      </c>
      <c r="T2610" s="301">
        <f t="shared" si="40"/>
        <v>16282</v>
      </c>
      <c r="U2610" s="303">
        <v>2262</v>
      </c>
    </row>
    <row r="2611" spans="1:21" x14ac:dyDescent="0.25">
      <c r="A2611" s="300">
        <v>890903253</v>
      </c>
      <c r="B2611" s="65" t="s">
        <v>3293</v>
      </c>
      <c r="C2611" s="65" t="s">
        <v>580</v>
      </c>
      <c r="D2611" s="65" t="s">
        <v>506</v>
      </c>
      <c r="E2611" s="65" t="s">
        <v>710</v>
      </c>
      <c r="F2611" s="65" t="s">
        <v>521</v>
      </c>
      <c r="G2611" s="65" t="s">
        <v>525</v>
      </c>
      <c r="H2611" s="84">
        <v>2610</v>
      </c>
      <c r="I2611" s="301">
        <v>7272322</v>
      </c>
      <c r="J2611" s="302">
        <v>2478</v>
      </c>
      <c r="K2611" s="301">
        <v>3130002</v>
      </c>
      <c r="L2611" s="302">
        <v>3442</v>
      </c>
      <c r="M2611" s="301">
        <v>12088130</v>
      </c>
      <c r="N2611" s="302">
        <v>1964</v>
      </c>
      <c r="O2611" s="301">
        <v>5931828</v>
      </c>
      <c r="P2611" s="302">
        <v>1074</v>
      </c>
      <c r="Q2611" s="301">
        <v>2767958</v>
      </c>
      <c r="R2611" s="302">
        <v>1527</v>
      </c>
      <c r="S2611" s="301">
        <v>1153201</v>
      </c>
      <c r="T2611" s="301">
        <f t="shared" si="40"/>
        <v>13095</v>
      </c>
      <c r="U2611" s="303">
        <v>1849</v>
      </c>
    </row>
    <row r="2612" spans="1:21" x14ac:dyDescent="0.25">
      <c r="A2612" s="300">
        <v>860522351</v>
      </c>
      <c r="B2612" s="65" t="s">
        <v>3294</v>
      </c>
      <c r="C2612" s="65" t="s">
        <v>511</v>
      </c>
      <c r="D2612" s="65" t="s">
        <v>511</v>
      </c>
      <c r="E2612" s="65" t="s">
        <v>710</v>
      </c>
      <c r="F2612" s="65" t="s">
        <v>521</v>
      </c>
      <c r="G2612" s="65" t="s">
        <v>766</v>
      </c>
      <c r="H2612" s="296">
        <v>2611</v>
      </c>
      <c r="I2612" s="301">
        <v>7269929</v>
      </c>
      <c r="J2612" s="302">
        <v>1808</v>
      </c>
      <c r="K2612" s="301">
        <v>5050731</v>
      </c>
      <c r="L2612" s="302">
        <v>4545</v>
      </c>
      <c r="M2612" s="301">
        <v>8563041</v>
      </c>
      <c r="N2612" s="302">
        <v>5526</v>
      </c>
      <c r="O2612" s="301">
        <v>1658040</v>
      </c>
      <c r="P2612" s="302">
        <v>3447</v>
      </c>
      <c r="Q2612" s="301">
        <v>642482</v>
      </c>
      <c r="R2612" s="302">
        <v>3409</v>
      </c>
      <c r="S2612" s="301">
        <v>378085</v>
      </c>
      <c r="T2612" s="301">
        <f t="shared" si="40"/>
        <v>21346</v>
      </c>
      <c r="U2612" s="303">
        <v>2945</v>
      </c>
    </row>
    <row r="2613" spans="1:21" x14ac:dyDescent="0.25">
      <c r="A2613" s="300">
        <v>800039813</v>
      </c>
      <c r="B2613" s="65" t="s">
        <v>3295</v>
      </c>
      <c r="C2613" s="65" t="s">
        <v>511</v>
      </c>
      <c r="D2613" s="65" t="s">
        <v>511</v>
      </c>
      <c r="E2613" s="65" t="s">
        <v>520</v>
      </c>
      <c r="F2613" s="65" t="s">
        <v>521</v>
      </c>
      <c r="G2613" s="65" t="s">
        <v>690</v>
      </c>
      <c r="H2613" s="84">
        <v>2612</v>
      </c>
      <c r="I2613" s="301">
        <v>7266097</v>
      </c>
      <c r="J2613" s="302">
        <v>1990.5</v>
      </c>
      <c r="K2613" s="301">
        <v>4377240</v>
      </c>
      <c r="L2613" s="302">
        <v>3105</v>
      </c>
      <c r="M2613" s="301">
        <v>13586341</v>
      </c>
      <c r="N2613" s="302">
        <v>2436</v>
      </c>
      <c r="O2613" s="301">
        <v>4606605</v>
      </c>
      <c r="P2613" s="302">
        <v>1347</v>
      </c>
      <c r="Q2613" s="301">
        <v>2106897</v>
      </c>
      <c r="R2613" s="302">
        <v>1512</v>
      </c>
      <c r="S2613" s="301">
        <v>1171852</v>
      </c>
      <c r="T2613" s="301">
        <f t="shared" si="40"/>
        <v>13002.5</v>
      </c>
      <c r="U2613" s="303">
        <v>1841</v>
      </c>
    </row>
    <row r="2614" spans="1:21" x14ac:dyDescent="0.25">
      <c r="A2614" s="300">
        <v>860501746</v>
      </c>
      <c r="B2614" s="65" t="s">
        <v>3296</v>
      </c>
      <c r="C2614" s="65" t="s">
        <v>511</v>
      </c>
      <c r="D2614" s="65" t="s">
        <v>511</v>
      </c>
      <c r="E2614" s="65" t="s">
        <v>710</v>
      </c>
      <c r="F2614" s="65" t="s">
        <v>521</v>
      </c>
      <c r="G2614" s="65" t="s">
        <v>564</v>
      </c>
      <c r="H2614" s="296">
        <v>2613</v>
      </c>
      <c r="I2614" s="301">
        <v>7258742</v>
      </c>
      <c r="J2614" s="302">
        <v>2923.5</v>
      </c>
      <c r="K2614" s="301">
        <v>2522719</v>
      </c>
      <c r="L2614" s="302">
        <v>3917</v>
      </c>
      <c r="M2614" s="301">
        <v>10252195</v>
      </c>
      <c r="N2614" s="302">
        <v>2929</v>
      </c>
      <c r="O2614" s="301">
        <v>3664474</v>
      </c>
      <c r="P2614" s="302">
        <v>2183</v>
      </c>
      <c r="Q2614" s="301">
        <v>1204838</v>
      </c>
      <c r="R2614" s="302">
        <v>3220</v>
      </c>
      <c r="S2614" s="301">
        <v>414017</v>
      </c>
      <c r="T2614" s="301">
        <f t="shared" si="40"/>
        <v>17785.5</v>
      </c>
      <c r="U2614" s="303">
        <v>2454</v>
      </c>
    </row>
    <row r="2615" spans="1:21" x14ac:dyDescent="0.25">
      <c r="A2615" s="300">
        <v>860004376</v>
      </c>
      <c r="B2615" s="65" t="s">
        <v>3297</v>
      </c>
      <c r="C2615" s="65" t="s">
        <v>511</v>
      </c>
      <c r="D2615" s="65" t="s">
        <v>511</v>
      </c>
      <c r="E2615" s="65" t="s">
        <v>710</v>
      </c>
      <c r="F2615" s="65" t="s">
        <v>521</v>
      </c>
      <c r="G2615" s="65" t="s">
        <v>564</v>
      </c>
      <c r="H2615" s="84">
        <v>2614</v>
      </c>
      <c r="I2615" s="301">
        <v>7257015</v>
      </c>
      <c r="J2615" s="302">
        <v>2708.5</v>
      </c>
      <c r="K2615" s="301">
        <v>2813675</v>
      </c>
      <c r="L2615" s="302">
        <v>4050</v>
      </c>
      <c r="M2615" s="301">
        <v>9815310</v>
      </c>
      <c r="N2615" s="302">
        <v>3233</v>
      </c>
      <c r="O2615" s="301">
        <v>3254911</v>
      </c>
      <c r="P2615" s="302">
        <v>2349</v>
      </c>
      <c r="Q2615" s="301">
        <v>1081156</v>
      </c>
      <c r="R2615" s="302">
        <v>2630</v>
      </c>
      <c r="S2615" s="301">
        <v>548507</v>
      </c>
      <c r="T2615" s="301">
        <f t="shared" si="40"/>
        <v>17584.5</v>
      </c>
      <c r="U2615" s="303">
        <v>2433</v>
      </c>
    </row>
    <row r="2616" spans="1:21" x14ac:dyDescent="0.25">
      <c r="A2616" s="300">
        <v>804014839</v>
      </c>
      <c r="B2616" s="65" t="s">
        <v>3298</v>
      </c>
      <c r="C2616" s="65" t="s">
        <v>732</v>
      </c>
      <c r="D2616" s="65" t="s">
        <v>733</v>
      </c>
      <c r="E2616" s="65" t="s">
        <v>710</v>
      </c>
      <c r="F2616" s="65" t="s">
        <v>521</v>
      </c>
      <c r="G2616" s="65" t="s">
        <v>800</v>
      </c>
      <c r="H2616" s="296">
        <v>2615</v>
      </c>
      <c r="I2616" s="301">
        <v>7248008</v>
      </c>
      <c r="J2616" s="302">
        <v>2309.5</v>
      </c>
      <c r="K2616" s="301">
        <v>3491745</v>
      </c>
      <c r="L2616" s="302">
        <v>5351</v>
      </c>
      <c r="M2616" s="301">
        <v>6787745</v>
      </c>
      <c r="N2616" s="302">
        <v>4182</v>
      </c>
      <c r="O2616" s="301">
        <v>2391331</v>
      </c>
      <c r="P2616" s="302">
        <v>1741</v>
      </c>
      <c r="Q2616" s="301">
        <v>1574232</v>
      </c>
      <c r="R2616" s="302">
        <v>2093</v>
      </c>
      <c r="S2616" s="301">
        <v>759038</v>
      </c>
      <c r="T2616" s="301">
        <f t="shared" si="40"/>
        <v>18291.5</v>
      </c>
      <c r="U2616" s="303">
        <v>2526</v>
      </c>
    </row>
    <row r="2617" spans="1:21" x14ac:dyDescent="0.25">
      <c r="A2617" s="300">
        <v>890923691</v>
      </c>
      <c r="B2617" s="65" t="s">
        <v>3299</v>
      </c>
      <c r="C2617" s="65" t="s">
        <v>511</v>
      </c>
      <c r="D2617" s="65" t="s">
        <v>511</v>
      </c>
      <c r="E2617" s="65" t="s">
        <v>520</v>
      </c>
      <c r="F2617" s="65" t="s">
        <v>521</v>
      </c>
      <c r="G2617" s="65" t="s">
        <v>564</v>
      </c>
      <c r="H2617" s="84">
        <v>2616</v>
      </c>
      <c r="I2617" s="301">
        <v>7232821</v>
      </c>
      <c r="J2617" s="302">
        <v>3983</v>
      </c>
      <c r="K2617" s="301">
        <v>1532686</v>
      </c>
      <c r="L2617" s="302">
        <v>1858</v>
      </c>
      <c r="M2617" s="301">
        <v>24602566</v>
      </c>
      <c r="N2617" s="302">
        <v>2323</v>
      </c>
      <c r="O2617" s="301">
        <v>4847200</v>
      </c>
      <c r="P2617" s="302">
        <v>2364</v>
      </c>
      <c r="Q2617" s="301">
        <v>1072132</v>
      </c>
      <c r="R2617" s="302">
        <v>2535</v>
      </c>
      <c r="S2617" s="301">
        <v>577953</v>
      </c>
      <c r="T2617" s="301">
        <f t="shared" si="40"/>
        <v>15679</v>
      </c>
      <c r="U2617" s="303">
        <v>2177</v>
      </c>
    </row>
    <row r="2618" spans="1:21" x14ac:dyDescent="0.25">
      <c r="A2618" s="300">
        <v>860512748</v>
      </c>
      <c r="B2618" s="65" t="s">
        <v>3300</v>
      </c>
      <c r="C2618" s="65" t="s">
        <v>511</v>
      </c>
      <c r="D2618" s="65" t="s">
        <v>511</v>
      </c>
      <c r="E2618" s="65" t="s">
        <v>710</v>
      </c>
      <c r="F2618" s="65" t="s">
        <v>521</v>
      </c>
      <c r="G2618" s="65" t="s">
        <v>564</v>
      </c>
      <c r="H2618" s="296">
        <v>2617</v>
      </c>
      <c r="I2618" s="301">
        <v>7228657</v>
      </c>
      <c r="J2618" s="302">
        <v>1995.5</v>
      </c>
      <c r="K2618" s="301">
        <v>4352547</v>
      </c>
      <c r="L2618" s="302">
        <v>3676</v>
      </c>
      <c r="M2618" s="301">
        <v>11050703</v>
      </c>
      <c r="N2618" s="302">
        <v>2788</v>
      </c>
      <c r="O2618" s="301">
        <v>3896867</v>
      </c>
      <c r="P2618" s="302">
        <v>2159</v>
      </c>
      <c r="Q2618" s="301">
        <v>1221790</v>
      </c>
      <c r="R2618" s="302">
        <v>2500</v>
      </c>
      <c r="S2618" s="301">
        <v>589352</v>
      </c>
      <c r="T2618" s="301">
        <f t="shared" si="40"/>
        <v>15735.5</v>
      </c>
      <c r="U2618" s="303">
        <v>2188</v>
      </c>
    </row>
    <row r="2619" spans="1:21" x14ac:dyDescent="0.25">
      <c r="A2619" s="300">
        <v>807009566</v>
      </c>
      <c r="B2619" s="65" t="s">
        <v>3301</v>
      </c>
      <c r="C2619" s="65" t="s">
        <v>773</v>
      </c>
      <c r="D2619" s="65" t="s">
        <v>774</v>
      </c>
      <c r="E2619" s="65" t="s">
        <v>520</v>
      </c>
      <c r="F2619" s="65" t="s">
        <v>521</v>
      </c>
      <c r="G2619" s="65" t="s">
        <v>525</v>
      </c>
      <c r="H2619" s="84">
        <v>2618</v>
      </c>
      <c r="I2619" s="301">
        <v>7226153</v>
      </c>
      <c r="J2619" s="302">
        <v>4412.5</v>
      </c>
      <c r="K2619" s="301">
        <v>1266018</v>
      </c>
      <c r="L2619" s="302">
        <v>1335</v>
      </c>
      <c r="M2619" s="301">
        <v>35233888</v>
      </c>
      <c r="N2619" s="302">
        <v>3513</v>
      </c>
      <c r="O2619" s="301">
        <v>2948992</v>
      </c>
      <c r="P2619" s="302">
        <v>2621</v>
      </c>
      <c r="Q2619" s="301">
        <v>938749</v>
      </c>
      <c r="R2619" s="302">
        <v>2229</v>
      </c>
      <c r="S2619" s="301">
        <v>685548</v>
      </c>
      <c r="T2619" s="301">
        <f t="shared" si="40"/>
        <v>16728.5</v>
      </c>
      <c r="U2619" s="303">
        <v>2322</v>
      </c>
    </row>
    <row r="2620" spans="1:21" x14ac:dyDescent="0.25">
      <c r="A2620" s="300">
        <v>844001779</v>
      </c>
      <c r="B2620" s="65" t="s">
        <v>3302</v>
      </c>
      <c r="C2620" s="65" t="s">
        <v>2683</v>
      </c>
      <c r="D2620" s="65" t="s">
        <v>2684</v>
      </c>
      <c r="E2620" s="65" t="s">
        <v>520</v>
      </c>
      <c r="F2620" s="65" t="s">
        <v>521</v>
      </c>
      <c r="G2620" s="65" t="s">
        <v>564</v>
      </c>
      <c r="H2620" s="296">
        <v>2619</v>
      </c>
      <c r="I2620" s="301">
        <v>7224765</v>
      </c>
      <c r="J2620" s="302">
        <v>2565</v>
      </c>
      <c r="K2620" s="301">
        <v>2982341</v>
      </c>
      <c r="L2620" s="302">
        <v>2181</v>
      </c>
      <c r="M2620" s="301">
        <v>20347841</v>
      </c>
      <c r="N2620" s="302">
        <v>3181</v>
      </c>
      <c r="O2620" s="301">
        <v>3331359</v>
      </c>
      <c r="P2620" s="302">
        <v>2078</v>
      </c>
      <c r="Q2620" s="301">
        <v>1280542</v>
      </c>
      <c r="R2620" s="302">
        <v>2201</v>
      </c>
      <c r="S2620" s="301">
        <v>698839</v>
      </c>
      <c r="T2620" s="301">
        <f t="shared" si="40"/>
        <v>14825</v>
      </c>
      <c r="U2620" s="303">
        <v>2077</v>
      </c>
    </row>
    <row r="2621" spans="1:21" x14ac:dyDescent="0.25">
      <c r="A2621" s="300">
        <v>800250321</v>
      </c>
      <c r="B2621" s="65" t="s">
        <v>3303</v>
      </c>
      <c r="C2621" s="65" t="s">
        <v>511</v>
      </c>
      <c r="D2621" s="65" t="s">
        <v>511</v>
      </c>
      <c r="E2621" s="65" t="s">
        <v>710</v>
      </c>
      <c r="F2621" s="65" t="s">
        <v>521</v>
      </c>
      <c r="G2621" s="65" t="s">
        <v>724</v>
      </c>
      <c r="H2621" s="84">
        <v>2620</v>
      </c>
      <c r="I2621" s="301">
        <v>7221286</v>
      </c>
      <c r="J2621" s="302">
        <v>2046</v>
      </c>
      <c r="K2621" s="301">
        <v>4171603</v>
      </c>
      <c r="L2621" s="302">
        <v>5820</v>
      </c>
      <c r="M2621" s="301">
        <v>5995111</v>
      </c>
      <c r="N2621" s="302">
        <v>5089</v>
      </c>
      <c r="O2621" s="301">
        <v>1862554</v>
      </c>
      <c r="P2621" s="302">
        <v>2823</v>
      </c>
      <c r="Q2621" s="301">
        <v>851905</v>
      </c>
      <c r="R2621" s="302">
        <v>2893</v>
      </c>
      <c r="S2621" s="301">
        <v>479965</v>
      </c>
      <c r="T2621" s="301">
        <f t="shared" si="40"/>
        <v>21291</v>
      </c>
      <c r="U2621" s="303">
        <v>2938</v>
      </c>
    </row>
    <row r="2622" spans="1:21" x14ac:dyDescent="0.25">
      <c r="A2622" s="300">
        <v>860403699</v>
      </c>
      <c r="B2622" s="65" t="s">
        <v>3304</v>
      </c>
      <c r="C2622" s="65" t="s">
        <v>511</v>
      </c>
      <c r="D2622" s="65" t="s">
        <v>511</v>
      </c>
      <c r="E2622" s="65" t="s">
        <v>710</v>
      </c>
      <c r="F2622" s="65" t="s">
        <v>521</v>
      </c>
      <c r="G2622" s="65" t="s">
        <v>556</v>
      </c>
      <c r="H2622" s="296">
        <v>2621</v>
      </c>
      <c r="I2622" s="301">
        <v>7199729</v>
      </c>
      <c r="J2622" s="302">
        <v>2474</v>
      </c>
      <c r="K2622" s="301">
        <v>3139592</v>
      </c>
      <c r="L2622" s="302">
        <v>3620</v>
      </c>
      <c r="M2622" s="301">
        <v>11287040</v>
      </c>
      <c r="N2622" s="302">
        <v>3347</v>
      </c>
      <c r="O2622" s="301">
        <v>3119177</v>
      </c>
      <c r="P2622" s="302">
        <v>1812</v>
      </c>
      <c r="Q2622" s="301">
        <v>1494988</v>
      </c>
      <c r="R2622" s="302">
        <v>1779</v>
      </c>
      <c r="S2622" s="301">
        <v>938194</v>
      </c>
      <c r="T2622" s="301">
        <f t="shared" si="40"/>
        <v>15653</v>
      </c>
      <c r="U2622" s="303">
        <v>2176</v>
      </c>
    </row>
    <row r="2623" spans="1:21" x14ac:dyDescent="0.25">
      <c r="A2623" s="300">
        <v>890333047</v>
      </c>
      <c r="B2623" s="65" t="s">
        <v>3305</v>
      </c>
      <c r="C2623" s="65" t="s">
        <v>543</v>
      </c>
      <c r="D2623" s="65" t="s">
        <v>544</v>
      </c>
      <c r="E2623" s="65" t="s">
        <v>710</v>
      </c>
      <c r="F2623" s="65" t="s">
        <v>521</v>
      </c>
      <c r="G2623" s="65" t="s">
        <v>690</v>
      </c>
      <c r="H2623" s="84">
        <v>2622</v>
      </c>
      <c r="I2623" s="301">
        <v>7194901</v>
      </c>
      <c r="J2623" s="302">
        <v>1869.5</v>
      </c>
      <c r="K2623" s="301">
        <v>4806803</v>
      </c>
      <c r="L2623" s="302">
        <v>3618</v>
      </c>
      <c r="M2623" s="301">
        <v>11305470</v>
      </c>
      <c r="N2623" s="302">
        <v>3983</v>
      </c>
      <c r="O2623" s="301">
        <v>2547778</v>
      </c>
      <c r="P2623" s="302">
        <v>2111</v>
      </c>
      <c r="Q2623" s="301">
        <v>1257540</v>
      </c>
      <c r="R2623" s="302">
        <v>2656</v>
      </c>
      <c r="S2623" s="301">
        <v>541612</v>
      </c>
      <c r="T2623" s="301">
        <f t="shared" si="40"/>
        <v>16859.5</v>
      </c>
      <c r="U2623" s="303">
        <v>2342</v>
      </c>
    </row>
    <row r="2624" spans="1:21" x14ac:dyDescent="0.25">
      <c r="A2624" s="300">
        <v>800211965</v>
      </c>
      <c r="B2624" s="65" t="s">
        <v>3306</v>
      </c>
      <c r="C2624" s="65" t="s">
        <v>511</v>
      </c>
      <c r="D2624" s="65" t="s">
        <v>511</v>
      </c>
      <c r="E2624" s="65" t="s">
        <v>520</v>
      </c>
      <c r="F2624" s="65" t="s">
        <v>521</v>
      </c>
      <c r="G2624" s="65" t="s">
        <v>564</v>
      </c>
      <c r="H2624" s="296">
        <v>2623</v>
      </c>
      <c r="I2624" s="301">
        <v>7184415</v>
      </c>
      <c r="J2624" s="302">
        <v>1452.5</v>
      </c>
      <c r="K2624" s="301">
        <v>6784090</v>
      </c>
      <c r="L2624" s="302">
        <v>2454</v>
      </c>
      <c r="M2624" s="301">
        <v>17874353</v>
      </c>
      <c r="N2624" s="302">
        <v>2361</v>
      </c>
      <c r="O2624" s="301">
        <v>4750196</v>
      </c>
      <c r="P2624" s="302">
        <v>1739</v>
      </c>
      <c r="Q2624" s="301">
        <v>1574974</v>
      </c>
      <c r="R2624" s="302">
        <v>2220</v>
      </c>
      <c r="S2624" s="301">
        <v>692273</v>
      </c>
      <c r="T2624" s="301">
        <f t="shared" si="40"/>
        <v>12849.5</v>
      </c>
      <c r="U2624" s="303">
        <v>1820</v>
      </c>
    </row>
    <row r="2625" spans="1:21" x14ac:dyDescent="0.25">
      <c r="A2625" s="300">
        <v>830061576</v>
      </c>
      <c r="B2625" s="65" t="s">
        <v>3307</v>
      </c>
      <c r="C2625" s="65" t="s">
        <v>511</v>
      </c>
      <c r="D2625" s="65" t="s">
        <v>511</v>
      </c>
      <c r="E2625" s="65" t="s">
        <v>520</v>
      </c>
      <c r="F2625" s="65" t="s">
        <v>521</v>
      </c>
      <c r="G2625" s="65" t="s">
        <v>564</v>
      </c>
      <c r="H2625" s="84">
        <v>2624</v>
      </c>
      <c r="I2625" s="301">
        <v>7175807</v>
      </c>
      <c r="J2625" s="302">
        <v>3156.5</v>
      </c>
      <c r="K2625" s="301">
        <v>2261479</v>
      </c>
      <c r="L2625" s="302">
        <v>2705</v>
      </c>
      <c r="M2625" s="301">
        <v>15979311</v>
      </c>
      <c r="N2625" s="302">
        <v>1519</v>
      </c>
      <c r="O2625" s="301">
        <v>7798343</v>
      </c>
      <c r="P2625" s="302">
        <v>2103</v>
      </c>
      <c r="Q2625" s="301">
        <v>1263803</v>
      </c>
      <c r="R2625" s="302">
        <v>2557</v>
      </c>
      <c r="S2625" s="301">
        <v>570891</v>
      </c>
      <c r="T2625" s="301">
        <f t="shared" si="40"/>
        <v>14664.5</v>
      </c>
      <c r="U2625" s="303">
        <v>2060</v>
      </c>
    </row>
    <row r="2626" spans="1:21" x14ac:dyDescent="0.25">
      <c r="A2626" s="300">
        <v>860536003</v>
      </c>
      <c r="B2626" s="65" t="s">
        <v>3308</v>
      </c>
      <c r="C2626" s="65" t="s">
        <v>511</v>
      </c>
      <c r="D2626" s="65" t="s">
        <v>511</v>
      </c>
      <c r="E2626" s="65" t="s">
        <v>710</v>
      </c>
      <c r="F2626" s="65" t="s">
        <v>521</v>
      </c>
      <c r="G2626" s="65" t="s">
        <v>1422</v>
      </c>
      <c r="H2626" s="296">
        <v>2625</v>
      </c>
      <c r="I2626" s="301">
        <v>7173859</v>
      </c>
      <c r="J2626" s="302">
        <v>2667.5</v>
      </c>
      <c r="K2626" s="301">
        <v>2866148</v>
      </c>
      <c r="L2626" s="302">
        <v>4180</v>
      </c>
      <c r="M2626" s="301">
        <v>9492088</v>
      </c>
      <c r="N2626" s="302">
        <v>2293</v>
      </c>
      <c r="O2626" s="301">
        <v>4908599</v>
      </c>
      <c r="P2626" s="302">
        <v>1879</v>
      </c>
      <c r="Q2626" s="301">
        <v>1431352</v>
      </c>
      <c r="R2626" s="302">
        <v>1787</v>
      </c>
      <c r="S2626" s="301">
        <v>934476</v>
      </c>
      <c r="T2626" s="301">
        <f t="shared" ref="T2626:T2689" si="41">SUM(H2626+J2626+L2626+N2626+P2626+R2626)</f>
        <v>15431.5</v>
      </c>
      <c r="U2626" s="303">
        <v>2147</v>
      </c>
    </row>
    <row r="2627" spans="1:21" x14ac:dyDescent="0.25">
      <c r="A2627" s="300">
        <v>800145414</v>
      </c>
      <c r="B2627" s="65" t="s">
        <v>3309</v>
      </c>
      <c r="C2627" s="65" t="s">
        <v>511</v>
      </c>
      <c r="D2627" s="65" t="s">
        <v>511</v>
      </c>
      <c r="E2627" s="65" t="s">
        <v>520</v>
      </c>
      <c r="F2627" s="65" t="s">
        <v>521</v>
      </c>
      <c r="G2627" s="65" t="s">
        <v>813</v>
      </c>
      <c r="H2627" s="84">
        <v>2626</v>
      </c>
      <c r="I2627" s="301">
        <v>7170866</v>
      </c>
      <c r="J2627" s="302">
        <v>2501.5</v>
      </c>
      <c r="K2627" s="301">
        <v>3084353</v>
      </c>
      <c r="L2627" s="302">
        <v>2984</v>
      </c>
      <c r="M2627" s="301">
        <v>14253016</v>
      </c>
      <c r="N2627" s="302">
        <v>2099</v>
      </c>
      <c r="O2627" s="301">
        <v>5465621</v>
      </c>
      <c r="P2627" s="302">
        <v>1817</v>
      </c>
      <c r="Q2627" s="301">
        <v>1490449</v>
      </c>
      <c r="R2627" s="302">
        <v>2362</v>
      </c>
      <c r="S2627" s="301">
        <v>635599</v>
      </c>
      <c r="T2627" s="301">
        <f t="shared" si="41"/>
        <v>14389.5</v>
      </c>
      <c r="U2627" s="303">
        <v>2023</v>
      </c>
    </row>
    <row r="2628" spans="1:21" x14ac:dyDescent="0.25">
      <c r="A2628" s="300">
        <v>804002604</v>
      </c>
      <c r="B2628" s="65" t="s">
        <v>3310</v>
      </c>
      <c r="C2628" s="65" t="s">
        <v>732</v>
      </c>
      <c r="D2628" s="65" t="s">
        <v>733</v>
      </c>
      <c r="E2628" s="65" t="s">
        <v>520</v>
      </c>
      <c r="F2628" s="65" t="s">
        <v>521</v>
      </c>
      <c r="G2628" s="65" t="s">
        <v>528</v>
      </c>
      <c r="H2628" s="296">
        <v>2627</v>
      </c>
      <c r="I2628" s="301">
        <v>7155445</v>
      </c>
      <c r="J2628" s="302">
        <v>4634</v>
      </c>
      <c r="K2628" s="301">
        <v>1152215</v>
      </c>
      <c r="L2628" s="302">
        <v>2222</v>
      </c>
      <c r="M2628" s="301">
        <v>19968413</v>
      </c>
      <c r="N2628" s="302">
        <v>4248</v>
      </c>
      <c r="O2628" s="301">
        <v>2349658</v>
      </c>
      <c r="P2628" s="302">
        <v>2891</v>
      </c>
      <c r="Q2628" s="301">
        <v>821451</v>
      </c>
      <c r="R2628" s="302">
        <v>3472</v>
      </c>
      <c r="S2628" s="301">
        <v>367892</v>
      </c>
      <c r="T2628" s="301">
        <f t="shared" si="41"/>
        <v>20094</v>
      </c>
      <c r="U2628" s="303">
        <v>2767</v>
      </c>
    </row>
    <row r="2629" spans="1:21" x14ac:dyDescent="0.25">
      <c r="A2629" s="300">
        <v>890900446</v>
      </c>
      <c r="B2629" s="65" t="s">
        <v>3311</v>
      </c>
      <c r="C2629" s="65" t="s">
        <v>570</v>
      </c>
      <c r="D2629" s="65" t="s">
        <v>506</v>
      </c>
      <c r="E2629" s="65" t="s">
        <v>520</v>
      </c>
      <c r="F2629" s="65" t="s">
        <v>521</v>
      </c>
      <c r="G2629" s="65" t="s">
        <v>648</v>
      </c>
      <c r="H2629" s="84">
        <v>2628</v>
      </c>
      <c r="I2629" s="301">
        <v>7155223</v>
      </c>
      <c r="J2629" s="302">
        <v>1817</v>
      </c>
      <c r="K2629" s="301">
        <v>5030358</v>
      </c>
      <c r="L2629" s="302">
        <v>3077</v>
      </c>
      <c r="M2629" s="301">
        <v>13734035</v>
      </c>
      <c r="N2629" s="302">
        <v>3923</v>
      </c>
      <c r="O2629" s="301">
        <v>2602980</v>
      </c>
      <c r="P2629" s="302">
        <v>4395</v>
      </c>
      <c r="Q2629" s="301">
        <v>455098</v>
      </c>
      <c r="R2629" s="302">
        <v>3180</v>
      </c>
      <c r="S2629" s="301">
        <v>422276</v>
      </c>
      <c r="T2629" s="301">
        <f t="shared" si="41"/>
        <v>19020</v>
      </c>
      <c r="U2629" s="303">
        <v>2615</v>
      </c>
    </row>
    <row r="2630" spans="1:21" x14ac:dyDescent="0.25">
      <c r="A2630" s="300">
        <v>830135173</v>
      </c>
      <c r="B2630" s="65" t="s">
        <v>3312</v>
      </c>
      <c r="C2630" s="65" t="s">
        <v>511</v>
      </c>
      <c r="D2630" s="65" t="s">
        <v>511</v>
      </c>
      <c r="E2630" s="65" t="s">
        <v>710</v>
      </c>
      <c r="F2630" s="65" t="s">
        <v>521</v>
      </c>
      <c r="G2630" s="65" t="s">
        <v>694</v>
      </c>
      <c r="H2630" s="296">
        <v>2629</v>
      </c>
      <c r="I2630" s="301">
        <v>7155184</v>
      </c>
      <c r="J2630" s="302">
        <v>3540.5</v>
      </c>
      <c r="K2630" s="301">
        <v>1873494</v>
      </c>
      <c r="L2630" s="302">
        <v>3453</v>
      </c>
      <c r="M2630" s="301">
        <v>12048450</v>
      </c>
      <c r="N2630" s="302">
        <v>3018</v>
      </c>
      <c r="O2630" s="301">
        <v>3531770</v>
      </c>
      <c r="P2630" s="302">
        <v>2224</v>
      </c>
      <c r="Q2630" s="301">
        <v>1168498</v>
      </c>
      <c r="R2630" s="302">
        <v>2610</v>
      </c>
      <c r="S2630" s="301">
        <v>555038</v>
      </c>
      <c r="T2630" s="301">
        <f t="shared" si="41"/>
        <v>17474.5</v>
      </c>
      <c r="U2630" s="303">
        <v>2426</v>
      </c>
    </row>
    <row r="2631" spans="1:21" x14ac:dyDescent="0.25">
      <c r="A2631" s="300">
        <v>890505326</v>
      </c>
      <c r="B2631" s="65" t="s">
        <v>3313</v>
      </c>
      <c r="C2631" s="65" t="s">
        <v>773</v>
      </c>
      <c r="D2631" s="65" t="s">
        <v>774</v>
      </c>
      <c r="E2631" s="65" t="s">
        <v>710</v>
      </c>
      <c r="F2631" s="65" t="s">
        <v>521</v>
      </c>
      <c r="G2631" s="65" t="s">
        <v>766</v>
      </c>
      <c r="H2631" s="84">
        <v>2630</v>
      </c>
      <c r="I2631" s="301">
        <v>7142814</v>
      </c>
      <c r="J2631" s="302">
        <v>1782</v>
      </c>
      <c r="K2631" s="301">
        <v>5143332</v>
      </c>
      <c r="L2631" s="302">
        <v>3960</v>
      </c>
      <c r="M2631" s="301">
        <v>10120421</v>
      </c>
      <c r="N2631" s="302">
        <v>2872</v>
      </c>
      <c r="O2631" s="301">
        <v>3758939</v>
      </c>
      <c r="P2631" s="302">
        <v>1650</v>
      </c>
      <c r="Q2631" s="301">
        <v>1672649</v>
      </c>
      <c r="R2631" s="302">
        <v>1169</v>
      </c>
      <c r="S2631" s="301">
        <v>1614731</v>
      </c>
      <c r="T2631" s="301">
        <f t="shared" si="41"/>
        <v>14063</v>
      </c>
      <c r="U2631" s="303">
        <v>1984</v>
      </c>
    </row>
    <row r="2632" spans="1:21" x14ac:dyDescent="0.25">
      <c r="A2632" s="300">
        <v>860042603</v>
      </c>
      <c r="B2632" s="65" t="s">
        <v>3314</v>
      </c>
      <c r="C2632" s="65" t="s">
        <v>511</v>
      </c>
      <c r="D2632" s="65" t="s">
        <v>511</v>
      </c>
      <c r="E2632" s="65" t="s">
        <v>520</v>
      </c>
      <c r="F2632" s="65" t="s">
        <v>521</v>
      </c>
      <c r="G2632" s="65" t="s">
        <v>668</v>
      </c>
      <c r="H2632" s="296">
        <v>2631</v>
      </c>
      <c r="I2632" s="301">
        <v>7138694</v>
      </c>
      <c r="J2632" s="302">
        <v>2094.5</v>
      </c>
      <c r="K2632" s="301">
        <v>4041988</v>
      </c>
      <c r="L2632" s="302">
        <v>2299</v>
      </c>
      <c r="M2632" s="301">
        <v>19148954</v>
      </c>
      <c r="N2632" s="302">
        <v>2425</v>
      </c>
      <c r="O2632" s="301">
        <v>4629589</v>
      </c>
      <c r="P2632" s="302">
        <v>1308</v>
      </c>
      <c r="Q2632" s="301">
        <v>2186421</v>
      </c>
      <c r="R2632" s="302">
        <v>1351</v>
      </c>
      <c r="S2632" s="301">
        <v>1357693</v>
      </c>
      <c r="T2632" s="301">
        <f t="shared" si="41"/>
        <v>12108.5</v>
      </c>
      <c r="U2632" s="303">
        <v>1711</v>
      </c>
    </row>
    <row r="2633" spans="1:21" x14ac:dyDescent="0.25">
      <c r="A2633" s="300">
        <v>811031651</v>
      </c>
      <c r="B2633" s="65" t="s">
        <v>3315</v>
      </c>
      <c r="C2633" s="65" t="s">
        <v>505</v>
      </c>
      <c r="D2633" s="65" t="s">
        <v>506</v>
      </c>
      <c r="E2633" s="65" t="s">
        <v>520</v>
      </c>
      <c r="F2633" s="65" t="s">
        <v>521</v>
      </c>
      <c r="G2633" s="65" t="s">
        <v>564</v>
      </c>
      <c r="H2633" s="84">
        <v>2632</v>
      </c>
      <c r="I2633" s="301">
        <v>7137690</v>
      </c>
      <c r="J2633" s="302">
        <v>2589.5</v>
      </c>
      <c r="K2633" s="301">
        <v>2959076</v>
      </c>
      <c r="L2633" s="302">
        <v>786</v>
      </c>
      <c r="M2633" s="301">
        <v>61327801</v>
      </c>
      <c r="N2633" s="302">
        <v>2243</v>
      </c>
      <c r="O2633" s="301">
        <v>5022836</v>
      </c>
      <c r="P2633" s="302">
        <v>1555</v>
      </c>
      <c r="Q2633" s="301">
        <v>1789979</v>
      </c>
      <c r="R2633" s="302">
        <v>2210</v>
      </c>
      <c r="S2633" s="301">
        <v>695981</v>
      </c>
      <c r="T2633" s="301">
        <f t="shared" si="41"/>
        <v>12015.5</v>
      </c>
      <c r="U2633" s="303">
        <v>1690</v>
      </c>
    </row>
    <row r="2634" spans="1:21" x14ac:dyDescent="0.25">
      <c r="A2634" s="300">
        <v>830044858</v>
      </c>
      <c r="B2634" s="65" t="s">
        <v>3316</v>
      </c>
      <c r="C2634" s="65" t="s">
        <v>511</v>
      </c>
      <c r="D2634" s="65" t="s">
        <v>511</v>
      </c>
      <c r="E2634" s="65" t="s">
        <v>710</v>
      </c>
      <c r="F2634" s="65" t="s">
        <v>521</v>
      </c>
      <c r="G2634" s="65" t="s">
        <v>627</v>
      </c>
      <c r="H2634" s="296">
        <v>2633</v>
      </c>
      <c r="I2634" s="301">
        <v>7124340</v>
      </c>
      <c r="J2634" s="302">
        <v>2086</v>
      </c>
      <c r="K2634" s="301">
        <v>4062970</v>
      </c>
      <c r="L2634" s="302">
        <v>3908</v>
      </c>
      <c r="M2634" s="301">
        <v>10298726</v>
      </c>
      <c r="N2634" s="302">
        <v>2839</v>
      </c>
      <c r="O2634" s="301">
        <v>3808005</v>
      </c>
      <c r="P2634" s="302">
        <v>1353</v>
      </c>
      <c r="Q2634" s="301">
        <v>2082977</v>
      </c>
      <c r="R2634" s="302">
        <v>1333</v>
      </c>
      <c r="S2634" s="301">
        <v>1384797</v>
      </c>
      <c r="T2634" s="301">
        <f t="shared" si="41"/>
        <v>14152</v>
      </c>
      <c r="U2634" s="303">
        <v>2000</v>
      </c>
    </row>
    <row r="2635" spans="1:21" x14ac:dyDescent="0.25">
      <c r="A2635" s="300">
        <v>890332891</v>
      </c>
      <c r="B2635" s="65" t="s">
        <v>3317</v>
      </c>
      <c r="C2635" s="65" t="s">
        <v>547</v>
      </c>
      <c r="D2635" s="65" t="s">
        <v>544</v>
      </c>
      <c r="E2635" s="65" t="s">
        <v>710</v>
      </c>
      <c r="F2635" s="65" t="s">
        <v>521</v>
      </c>
      <c r="G2635" s="65" t="s">
        <v>556</v>
      </c>
      <c r="H2635" s="84">
        <v>2634</v>
      </c>
      <c r="I2635" s="301">
        <v>7117418</v>
      </c>
      <c r="J2635" s="302">
        <v>3367.5</v>
      </c>
      <c r="K2635" s="301">
        <v>2034543</v>
      </c>
      <c r="L2635" s="302">
        <v>3888</v>
      </c>
      <c r="M2635" s="301">
        <v>10357676</v>
      </c>
      <c r="N2635" s="302">
        <v>3246</v>
      </c>
      <c r="O2635" s="301">
        <v>3230606</v>
      </c>
      <c r="P2635" s="302">
        <v>2192</v>
      </c>
      <c r="Q2635" s="301">
        <v>1199625</v>
      </c>
      <c r="R2635" s="302">
        <v>2898</v>
      </c>
      <c r="S2635" s="301">
        <v>478736</v>
      </c>
      <c r="T2635" s="301">
        <f t="shared" si="41"/>
        <v>18225.5</v>
      </c>
      <c r="U2635" s="303">
        <v>2524</v>
      </c>
    </row>
    <row r="2636" spans="1:21" x14ac:dyDescent="0.25">
      <c r="A2636" s="300">
        <v>860513276</v>
      </c>
      <c r="B2636" s="65" t="s">
        <v>3318</v>
      </c>
      <c r="C2636" s="65" t="s">
        <v>511</v>
      </c>
      <c r="D2636" s="65" t="s">
        <v>511</v>
      </c>
      <c r="E2636" s="65" t="s">
        <v>520</v>
      </c>
      <c r="F2636" s="65" t="s">
        <v>521</v>
      </c>
      <c r="G2636" s="65" t="s">
        <v>528</v>
      </c>
      <c r="H2636" s="296">
        <v>2635</v>
      </c>
      <c r="I2636" s="301">
        <v>7104917</v>
      </c>
      <c r="J2636" s="302">
        <v>2888.5</v>
      </c>
      <c r="K2636" s="301">
        <v>2565294</v>
      </c>
      <c r="L2636" s="302">
        <v>3012</v>
      </c>
      <c r="M2636" s="301">
        <v>14085569</v>
      </c>
      <c r="N2636" s="302">
        <v>3230</v>
      </c>
      <c r="O2636" s="301">
        <v>3259704</v>
      </c>
      <c r="P2636" s="302">
        <v>2117</v>
      </c>
      <c r="Q2636" s="301">
        <v>1251538</v>
      </c>
      <c r="R2636" s="302">
        <v>3564</v>
      </c>
      <c r="S2636" s="301">
        <v>353925</v>
      </c>
      <c r="T2636" s="301">
        <f t="shared" si="41"/>
        <v>17446.5</v>
      </c>
      <c r="U2636" s="303">
        <v>2427</v>
      </c>
    </row>
    <row r="2637" spans="1:21" x14ac:dyDescent="0.25">
      <c r="A2637" s="300">
        <v>860034427</v>
      </c>
      <c r="B2637" s="65" t="s">
        <v>3319</v>
      </c>
      <c r="C2637" s="65" t="s">
        <v>511</v>
      </c>
      <c r="D2637" s="65" t="s">
        <v>511</v>
      </c>
      <c r="E2637" s="65" t="s">
        <v>710</v>
      </c>
      <c r="F2637" s="65" t="s">
        <v>521</v>
      </c>
      <c r="G2637" s="65" t="s">
        <v>509</v>
      </c>
      <c r="H2637" s="84">
        <v>2636</v>
      </c>
      <c r="I2637" s="301">
        <v>7098427</v>
      </c>
      <c r="J2637" s="302">
        <v>1420.5</v>
      </c>
      <c r="K2637" s="301">
        <v>6989743</v>
      </c>
      <c r="L2637" s="302">
        <v>9959</v>
      </c>
      <c r="M2637" s="301">
        <v>2257593</v>
      </c>
      <c r="N2637" s="302">
        <v>4387</v>
      </c>
      <c r="O2637" s="301">
        <v>2257593</v>
      </c>
      <c r="P2637" s="302">
        <v>1563</v>
      </c>
      <c r="Q2637" s="301">
        <v>1783793</v>
      </c>
      <c r="R2637" s="302">
        <v>1201</v>
      </c>
      <c r="S2637" s="301">
        <v>1562648</v>
      </c>
      <c r="T2637" s="301">
        <f t="shared" si="41"/>
        <v>21166.5</v>
      </c>
      <c r="U2637" s="303">
        <v>2932</v>
      </c>
    </row>
    <row r="2638" spans="1:21" x14ac:dyDescent="0.25">
      <c r="A2638" s="300">
        <v>800197527</v>
      </c>
      <c r="B2638" s="65" t="s">
        <v>3320</v>
      </c>
      <c r="C2638" s="65" t="s">
        <v>620</v>
      </c>
      <c r="D2638" s="65" t="s">
        <v>621</v>
      </c>
      <c r="E2638" s="65" t="s">
        <v>710</v>
      </c>
      <c r="F2638" s="65" t="s">
        <v>521</v>
      </c>
      <c r="G2638" s="65" t="s">
        <v>648</v>
      </c>
      <c r="H2638" s="296">
        <v>2637</v>
      </c>
      <c r="I2638" s="301">
        <v>7098301</v>
      </c>
      <c r="J2638" s="302">
        <v>2564.5</v>
      </c>
      <c r="K2638" s="301">
        <v>2983916</v>
      </c>
      <c r="L2638" s="302">
        <v>3423</v>
      </c>
      <c r="M2638" s="301">
        <v>12162115</v>
      </c>
      <c r="N2638" s="302">
        <v>4291</v>
      </c>
      <c r="O2638" s="301">
        <v>2316060</v>
      </c>
      <c r="P2638" s="302">
        <v>2115</v>
      </c>
      <c r="Q2638" s="301">
        <v>1254992</v>
      </c>
      <c r="R2638" s="302">
        <v>2773</v>
      </c>
      <c r="S2638" s="301">
        <v>510525</v>
      </c>
      <c r="T2638" s="301">
        <f t="shared" si="41"/>
        <v>17803.5</v>
      </c>
      <c r="U2638" s="303">
        <v>2469</v>
      </c>
    </row>
    <row r="2639" spans="1:21" x14ac:dyDescent="0.25">
      <c r="A2639" s="300">
        <v>890922265</v>
      </c>
      <c r="B2639" s="65" t="s">
        <v>3321</v>
      </c>
      <c r="C2639" s="65" t="s">
        <v>505</v>
      </c>
      <c r="D2639" s="65" t="s">
        <v>506</v>
      </c>
      <c r="E2639" s="65" t="s">
        <v>520</v>
      </c>
      <c r="F2639" s="65" t="s">
        <v>521</v>
      </c>
      <c r="G2639" s="65" t="s">
        <v>675</v>
      </c>
      <c r="H2639" s="84">
        <v>2638</v>
      </c>
      <c r="I2639" s="301">
        <v>7096855</v>
      </c>
      <c r="J2639" s="302">
        <v>2757.5</v>
      </c>
      <c r="K2639" s="301">
        <v>2743904</v>
      </c>
      <c r="L2639" s="302">
        <v>3070</v>
      </c>
      <c r="M2639" s="301">
        <v>13755000</v>
      </c>
      <c r="N2639" s="302">
        <v>3460</v>
      </c>
      <c r="O2639" s="301">
        <v>2998000</v>
      </c>
      <c r="P2639" s="302">
        <v>1598</v>
      </c>
      <c r="Q2639" s="301">
        <v>1738990</v>
      </c>
      <c r="R2639" s="302">
        <v>1767</v>
      </c>
      <c r="S2639" s="301">
        <v>950195</v>
      </c>
      <c r="T2639" s="301">
        <f t="shared" si="41"/>
        <v>15290.5</v>
      </c>
      <c r="U2639" s="303">
        <v>2135</v>
      </c>
    </row>
    <row r="2640" spans="1:21" x14ac:dyDescent="0.25">
      <c r="A2640" s="300">
        <v>800199889</v>
      </c>
      <c r="B2640" s="65" t="s">
        <v>3322</v>
      </c>
      <c r="C2640" s="65" t="s">
        <v>511</v>
      </c>
      <c r="D2640" s="65" t="s">
        <v>511</v>
      </c>
      <c r="E2640" s="65" t="s">
        <v>520</v>
      </c>
      <c r="F2640" s="65" t="s">
        <v>521</v>
      </c>
      <c r="G2640" s="65" t="s">
        <v>556</v>
      </c>
      <c r="H2640" s="296">
        <v>2639</v>
      </c>
      <c r="I2640" s="301">
        <v>7086916</v>
      </c>
      <c r="J2640" s="302">
        <v>2740.5</v>
      </c>
      <c r="K2640" s="301">
        <v>2765794</v>
      </c>
      <c r="L2640" s="302">
        <v>3042</v>
      </c>
      <c r="M2640" s="301">
        <v>13917362</v>
      </c>
      <c r="N2640" s="302">
        <v>2652</v>
      </c>
      <c r="O2640" s="301">
        <v>4146142</v>
      </c>
      <c r="P2640" s="302">
        <v>2554</v>
      </c>
      <c r="Q2640" s="301">
        <v>970595</v>
      </c>
      <c r="R2640" s="302">
        <v>4418</v>
      </c>
      <c r="S2640" s="301">
        <v>255901</v>
      </c>
      <c r="T2640" s="301">
        <f t="shared" si="41"/>
        <v>18045.5</v>
      </c>
      <c r="U2640" s="303">
        <v>2502</v>
      </c>
    </row>
    <row r="2641" spans="1:21" x14ac:dyDescent="0.25">
      <c r="A2641" s="300">
        <v>802009563</v>
      </c>
      <c r="B2641" s="65" t="s">
        <v>3323</v>
      </c>
      <c r="C2641" s="65" t="s">
        <v>585</v>
      </c>
      <c r="D2641" s="65" t="s">
        <v>586</v>
      </c>
      <c r="E2641" s="65" t="s">
        <v>520</v>
      </c>
      <c r="F2641" s="65" t="s">
        <v>521</v>
      </c>
      <c r="G2641" s="65" t="s">
        <v>528</v>
      </c>
      <c r="H2641" s="84">
        <v>2640</v>
      </c>
      <c r="I2641" s="301">
        <v>7077329</v>
      </c>
      <c r="J2641" s="302">
        <v>2076.5</v>
      </c>
      <c r="K2641" s="301">
        <v>4084542</v>
      </c>
      <c r="L2641" s="302">
        <v>3067</v>
      </c>
      <c r="M2641" s="301">
        <v>13759740</v>
      </c>
      <c r="N2641" s="302">
        <v>4473</v>
      </c>
      <c r="O2641" s="301">
        <v>2202380</v>
      </c>
      <c r="P2641" s="302">
        <v>5238</v>
      </c>
      <c r="Q2641" s="301">
        <v>347244</v>
      </c>
      <c r="R2641" s="302">
        <v>2349</v>
      </c>
      <c r="S2641" s="301">
        <v>638456</v>
      </c>
      <c r="T2641" s="301">
        <f t="shared" si="41"/>
        <v>19843.5</v>
      </c>
      <c r="U2641" s="303">
        <v>2736</v>
      </c>
    </row>
    <row r="2642" spans="1:21" x14ac:dyDescent="0.25">
      <c r="A2642" s="300">
        <v>860008281</v>
      </c>
      <c r="B2642" s="65" t="s">
        <v>3324</v>
      </c>
      <c r="C2642" s="65" t="s">
        <v>511</v>
      </c>
      <c r="D2642" s="65" t="s">
        <v>511</v>
      </c>
      <c r="E2642" s="65" t="s">
        <v>710</v>
      </c>
      <c r="F2642" s="65" t="s">
        <v>736</v>
      </c>
      <c r="G2642" s="65" t="s">
        <v>525</v>
      </c>
      <c r="H2642" s="296">
        <v>2641</v>
      </c>
      <c r="I2642" s="301">
        <v>7074702</v>
      </c>
      <c r="J2642" s="302">
        <v>2339.5</v>
      </c>
      <c r="K2642" s="301">
        <v>3417397</v>
      </c>
      <c r="L2642" s="302">
        <v>5923</v>
      </c>
      <c r="M2642" s="301">
        <v>5819663</v>
      </c>
      <c r="N2642" s="302">
        <v>6022</v>
      </c>
      <c r="O2642" s="301">
        <v>1491053</v>
      </c>
      <c r="P2642" s="302">
        <v>3576</v>
      </c>
      <c r="Q2642" s="301">
        <v>607181</v>
      </c>
      <c r="R2642" s="302">
        <v>495</v>
      </c>
      <c r="S2642" s="301">
        <v>5110612</v>
      </c>
      <c r="T2642" s="301">
        <f t="shared" si="41"/>
        <v>20996.5</v>
      </c>
      <c r="U2642" s="303">
        <v>2900</v>
      </c>
    </row>
    <row r="2643" spans="1:21" x14ac:dyDescent="0.25">
      <c r="A2643" s="300">
        <v>836000548</v>
      </c>
      <c r="B2643" s="65" t="s">
        <v>3325</v>
      </c>
      <c r="C2643" s="65" t="s">
        <v>3326</v>
      </c>
      <c r="D2643" s="65" t="s">
        <v>544</v>
      </c>
      <c r="E2643" s="65" t="s">
        <v>520</v>
      </c>
      <c r="F2643" s="65" t="s">
        <v>521</v>
      </c>
      <c r="G2643" s="65" t="s">
        <v>564</v>
      </c>
      <c r="H2643" s="84">
        <v>2642</v>
      </c>
      <c r="I2643" s="301">
        <v>7073773</v>
      </c>
      <c r="J2643" s="302">
        <v>3829</v>
      </c>
      <c r="K2643" s="301">
        <v>1649515</v>
      </c>
      <c r="L2643" s="302">
        <v>1456</v>
      </c>
      <c r="M2643" s="301">
        <v>32468087</v>
      </c>
      <c r="N2643" s="302">
        <v>3093</v>
      </c>
      <c r="O2643" s="301">
        <v>3430748</v>
      </c>
      <c r="P2643" s="302">
        <v>2789</v>
      </c>
      <c r="Q2643" s="301">
        <v>866895</v>
      </c>
      <c r="R2643" s="302">
        <v>3511</v>
      </c>
      <c r="S2643" s="301">
        <v>361787</v>
      </c>
      <c r="T2643" s="301">
        <f t="shared" si="41"/>
        <v>17320</v>
      </c>
      <c r="U2643" s="303">
        <v>2409</v>
      </c>
    </row>
    <row r="2644" spans="1:21" x14ac:dyDescent="0.25">
      <c r="A2644" s="300">
        <v>830011327</v>
      </c>
      <c r="B2644" s="65" t="s">
        <v>3327</v>
      </c>
      <c r="C2644" s="65" t="s">
        <v>511</v>
      </c>
      <c r="D2644" s="65" t="s">
        <v>511</v>
      </c>
      <c r="E2644" s="65" t="s">
        <v>710</v>
      </c>
      <c r="F2644" s="65" t="s">
        <v>521</v>
      </c>
      <c r="G2644" s="65" t="s">
        <v>564</v>
      </c>
      <c r="H2644" s="296">
        <v>2643</v>
      </c>
      <c r="I2644" s="301">
        <v>7071301</v>
      </c>
      <c r="J2644" s="302">
        <v>3254.5</v>
      </c>
      <c r="K2644" s="301">
        <v>2148879</v>
      </c>
      <c r="L2644" s="302">
        <v>3669</v>
      </c>
      <c r="M2644" s="301">
        <v>11088046</v>
      </c>
      <c r="N2644" s="302">
        <v>3403</v>
      </c>
      <c r="O2644" s="301">
        <v>3057646</v>
      </c>
      <c r="P2644" s="302">
        <v>2945</v>
      </c>
      <c r="Q2644" s="301">
        <v>805669</v>
      </c>
      <c r="R2644" s="302">
        <v>5392</v>
      </c>
      <c r="S2644" s="301">
        <v>185739</v>
      </c>
      <c r="T2644" s="301">
        <f t="shared" si="41"/>
        <v>21306.5</v>
      </c>
      <c r="U2644" s="303">
        <v>2952</v>
      </c>
    </row>
    <row r="2645" spans="1:21" x14ac:dyDescent="0.25">
      <c r="A2645" s="300">
        <v>800177215</v>
      </c>
      <c r="B2645" s="65" t="s">
        <v>3328</v>
      </c>
      <c r="C2645" s="65" t="s">
        <v>511</v>
      </c>
      <c r="D2645" s="65" t="s">
        <v>511</v>
      </c>
      <c r="E2645" s="65" t="s">
        <v>710</v>
      </c>
      <c r="F2645" s="65" t="s">
        <v>521</v>
      </c>
      <c r="G2645" s="65" t="s">
        <v>707</v>
      </c>
      <c r="H2645" s="84">
        <v>2644</v>
      </c>
      <c r="I2645" s="301">
        <v>7068192</v>
      </c>
      <c r="J2645" s="302">
        <v>1559.5</v>
      </c>
      <c r="K2645" s="301">
        <v>6139972</v>
      </c>
      <c r="L2645" s="302">
        <v>3910</v>
      </c>
      <c r="M2645" s="301">
        <v>10293051</v>
      </c>
      <c r="N2645" s="302">
        <v>4416</v>
      </c>
      <c r="O2645" s="301">
        <v>2235023</v>
      </c>
      <c r="P2645" s="302">
        <v>1842</v>
      </c>
      <c r="Q2645" s="301">
        <v>1476064</v>
      </c>
      <c r="R2645" s="302">
        <v>1195</v>
      </c>
      <c r="S2645" s="301">
        <v>1576924</v>
      </c>
      <c r="T2645" s="301">
        <f t="shared" si="41"/>
        <v>15566.5</v>
      </c>
      <c r="U2645" s="303">
        <v>2173</v>
      </c>
    </row>
    <row r="2646" spans="1:21" x14ac:dyDescent="0.25">
      <c r="A2646" s="300">
        <v>812006492</v>
      </c>
      <c r="B2646" s="65" t="s">
        <v>3329</v>
      </c>
      <c r="C2646" s="65" t="s">
        <v>1190</v>
      </c>
      <c r="D2646" s="65" t="s">
        <v>1191</v>
      </c>
      <c r="E2646" s="65" t="s">
        <v>520</v>
      </c>
      <c r="F2646" s="65" t="s">
        <v>521</v>
      </c>
      <c r="G2646" s="65" t="s">
        <v>525</v>
      </c>
      <c r="H2646" s="296">
        <v>2645</v>
      </c>
      <c r="I2646" s="301">
        <v>7050002</v>
      </c>
      <c r="J2646" s="302">
        <v>2669.5</v>
      </c>
      <c r="K2646" s="301">
        <v>2863567</v>
      </c>
      <c r="L2646" s="302">
        <v>2613</v>
      </c>
      <c r="M2646" s="301">
        <v>16751847</v>
      </c>
      <c r="N2646" s="302">
        <v>3066</v>
      </c>
      <c r="O2646" s="301">
        <v>3477175</v>
      </c>
      <c r="P2646" s="302">
        <v>4844</v>
      </c>
      <c r="Q2646" s="301">
        <v>396189</v>
      </c>
      <c r="R2646" s="302">
        <v>4409</v>
      </c>
      <c r="S2646" s="301">
        <v>256492</v>
      </c>
      <c r="T2646" s="301">
        <f t="shared" si="41"/>
        <v>20246.5</v>
      </c>
      <c r="U2646" s="303">
        <v>2796</v>
      </c>
    </row>
    <row r="2647" spans="1:21" x14ac:dyDescent="0.25">
      <c r="A2647" s="300">
        <v>890331949</v>
      </c>
      <c r="B2647" s="65" t="s">
        <v>3330</v>
      </c>
      <c r="C2647" s="65" t="s">
        <v>547</v>
      </c>
      <c r="D2647" s="65" t="s">
        <v>544</v>
      </c>
      <c r="E2647" s="65" t="s">
        <v>520</v>
      </c>
      <c r="F2647" s="65" t="s">
        <v>521</v>
      </c>
      <c r="G2647" s="65" t="s">
        <v>564</v>
      </c>
      <c r="H2647" s="84">
        <v>2646</v>
      </c>
      <c r="I2647" s="301">
        <v>7049399</v>
      </c>
      <c r="J2647" s="302">
        <v>2649</v>
      </c>
      <c r="K2647" s="301">
        <v>2890665</v>
      </c>
      <c r="L2647" s="302">
        <v>2425</v>
      </c>
      <c r="M2647" s="301">
        <v>18126828</v>
      </c>
      <c r="N2647" s="302">
        <v>3470</v>
      </c>
      <c r="O2647" s="301">
        <v>2986993</v>
      </c>
      <c r="P2647" s="302">
        <v>1972</v>
      </c>
      <c r="Q2647" s="301">
        <v>1359766</v>
      </c>
      <c r="R2647" s="302">
        <v>1811</v>
      </c>
      <c r="S2647" s="301">
        <v>917220</v>
      </c>
      <c r="T2647" s="301">
        <f t="shared" si="41"/>
        <v>14973</v>
      </c>
      <c r="U2647" s="303">
        <v>2103</v>
      </c>
    </row>
    <row r="2648" spans="1:21" x14ac:dyDescent="0.25">
      <c r="A2648" s="300">
        <v>860524282</v>
      </c>
      <c r="B2648" s="65" t="s">
        <v>3331</v>
      </c>
      <c r="C2648" s="65" t="s">
        <v>511</v>
      </c>
      <c r="D2648" s="65" t="s">
        <v>511</v>
      </c>
      <c r="E2648" s="65" t="s">
        <v>710</v>
      </c>
      <c r="F2648" s="65" t="s">
        <v>521</v>
      </c>
      <c r="G2648" s="65" t="s">
        <v>514</v>
      </c>
      <c r="H2648" s="296">
        <v>2647</v>
      </c>
      <c r="I2648" s="301">
        <v>7027816</v>
      </c>
      <c r="J2648" s="302">
        <v>1898</v>
      </c>
      <c r="K2648" s="301">
        <v>4678225</v>
      </c>
      <c r="L2648" s="302">
        <v>3716</v>
      </c>
      <c r="M2648" s="301">
        <v>10901030</v>
      </c>
      <c r="N2648" s="302">
        <v>3301</v>
      </c>
      <c r="O2648" s="301">
        <v>3163140</v>
      </c>
      <c r="P2648" s="302">
        <v>1808</v>
      </c>
      <c r="Q2648" s="301">
        <v>1498815</v>
      </c>
      <c r="R2648" s="302">
        <v>2000</v>
      </c>
      <c r="S2648" s="301">
        <v>806203</v>
      </c>
      <c r="T2648" s="301">
        <f t="shared" si="41"/>
        <v>15370</v>
      </c>
      <c r="U2648" s="303">
        <v>2146</v>
      </c>
    </row>
    <row r="2649" spans="1:21" x14ac:dyDescent="0.25">
      <c r="A2649" s="300">
        <v>805003032</v>
      </c>
      <c r="B2649" s="65" t="s">
        <v>3332</v>
      </c>
      <c r="C2649" s="65" t="s">
        <v>547</v>
      </c>
      <c r="D2649" s="65" t="s">
        <v>544</v>
      </c>
      <c r="E2649" s="65" t="s">
        <v>520</v>
      </c>
      <c r="F2649" s="65" t="s">
        <v>521</v>
      </c>
      <c r="G2649" s="65" t="s">
        <v>564</v>
      </c>
      <c r="H2649" s="84">
        <v>2648</v>
      </c>
      <c r="I2649" s="301">
        <v>7025682</v>
      </c>
      <c r="J2649" s="302">
        <v>3369</v>
      </c>
      <c r="K2649" s="301">
        <v>2033502</v>
      </c>
      <c r="L2649" s="302">
        <v>1051</v>
      </c>
      <c r="M2649" s="301">
        <v>45067410</v>
      </c>
      <c r="N2649" s="302">
        <v>2193</v>
      </c>
      <c r="O2649" s="301">
        <v>5156051</v>
      </c>
      <c r="P2649" s="302">
        <v>1243</v>
      </c>
      <c r="Q2649" s="301">
        <v>2313169</v>
      </c>
      <c r="R2649" s="302">
        <v>3724</v>
      </c>
      <c r="S2649" s="301">
        <v>331646</v>
      </c>
      <c r="T2649" s="301">
        <f t="shared" si="41"/>
        <v>14228</v>
      </c>
      <c r="U2649" s="303">
        <v>2011</v>
      </c>
    </row>
    <row r="2650" spans="1:21" x14ac:dyDescent="0.25">
      <c r="A2650" s="300">
        <v>800035583</v>
      </c>
      <c r="B2650" s="65" t="s">
        <v>3333</v>
      </c>
      <c r="C2650" s="65" t="s">
        <v>511</v>
      </c>
      <c r="D2650" s="65" t="s">
        <v>511</v>
      </c>
      <c r="E2650" s="65" t="s">
        <v>520</v>
      </c>
      <c r="F2650" s="65" t="s">
        <v>521</v>
      </c>
      <c r="G2650" s="65" t="s">
        <v>656</v>
      </c>
      <c r="H2650" s="296">
        <v>2649</v>
      </c>
      <c r="I2650" s="301">
        <v>7022358</v>
      </c>
      <c r="J2650" s="302">
        <v>3370</v>
      </c>
      <c r="K2650" s="301">
        <v>2031204</v>
      </c>
      <c r="L2650" s="302">
        <v>3056</v>
      </c>
      <c r="M2650" s="301">
        <v>13847695</v>
      </c>
      <c r="N2650" s="302">
        <v>2856</v>
      </c>
      <c r="O2650" s="301">
        <v>3782586</v>
      </c>
      <c r="P2650" s="302">
        <v>2486</v>
      </c>
      <c r="Q2650" s="301">
        <v>1006226</v>
      </c>
      <c r="R2650" s="302">
        <v>4479</v>
      </c>
      <c r="S2650" s="301">
        <v>249489</v>
      </c>
      <c r="T2650" s="301">
        <f t="shared" si="41"/>
        <v>18896</v>
      </c>
      <c r="U2650" s="303">
        <v>2606</v>
      </c>
    </row>
    <row r="2651" spans="1:21" x14ac:dyDescent="0.25">
      <c r="A2651" s="300">
        <v>800193165</v>
      </c>
      <c r="B2651" s="65" t="s">
        <v>3334</v>
      </c>
      <c r="C2651" s="65" t="s">
        <v>511</v>
      </c>
      <c r="D2651" s="65" t="s">
        <v>511</v>
      </c>
      <c r="E2651" s="65" t="s">
        <v>710</v>
      </c>
      <c r="F2651" s="65" t="s">
        <v>521</v>
      </c>
      <c r="G2651" s="65" t="s">
        <v>605</v>
      </c>
      <c r="H2651" s="84">
        <v>2650</v>
      </c>
      <c r="I2651" s="301">
        <v>7016194</v>
      </c>
      <c r="J2651" s="302">
        <v>1908.5</v>
      </c>
      <c r="K2651" s="301">
        <v>4631891</v>
      </c>
      <c r="L2651" s="302">
        <v>3508</v>
      </c>
      <c r="M2651" s="301">
        <v>11799855</v>
      </c>
      <c r="N2651" s="302">
        <v>1474</v>
      </c>
      <c r="O2651" s="301">
        <v>7934677</v>
      </c>
      <c r="P2651" s="302">
        <v>1054</v>
      </c>
      <c r="Q2651" s="301">
        <v>2811709</v>
      </c>
      <c r="R2651" s="302">
        <v>2467</v>
      </c>
      <c r="S2651" s="301">
        <v>602785</v>
      </c>
      <c r="T2651" s="301">
        <f t="shared" si="41"/>
        <v>13061.5</v>
      </c>
      <c r="U2651" s="303">
        <v>1857</v>
      </c>
    </row>
    <row r="2652" spans="1:21" x14ac:dyDescent="0.25">
      <c r="A2652" s="300">
        <v>830057982</v>
      </c>
      <c r="B2652" s="65" t="s">
        <v>3335</v>
      </c>
      <c r="C2652" s="65" t="s">
        <v>511</v>
      </c>
      <c r="D2652" s="65" t="s">
        <v>511</v>
      </c>
      <c r="E2652" s="65" t="s">
        <v>710</v>
      </c>
      <c r="F2652" s="65" t="s">
        <v>521</v>
      </c>
      <c r="G2652" s="65" t="s">
        <v>605</v>
      </c>
      <c r="H2652" s="296">
        <v>2651</v>
      </c>
      <c r="I2652" s="301">
        <v>7012689</v>
      </c>
      <c r="J2652" s="302">
        <v>2402.5</v>
      </c>
      <c r="K2652" s="301">
        <v>3283163</v>
      </c>
      <c r="L2652" s="302">
        <v>4142</v>
      </c>
      <c r="M2652" s="301">
        <v>9583644</v>
      </c>
      <c r="N2652" s="302">
        <v>3332</v>
      </c>
      <c r="O2652" s="301">
        <v>3131188</v>
      </c>
      <c r="P2652" s="302">
        <v>1305</v>
      </c>
      <c r="Q2652" s="301">
        <v>2192439</v>
      </c>
      <c r="R2652" s="302">
        <v>1448</v>
      </c>
      <c r="S2652" s="301">
        <v>1242203</v>
      </c>
      <c r="T2652" s="301">
        <f t="shared" si="41"/>
        <v>15280.5</v>
      </c>
      <c r="U2652" s="303">
        <v>2137</v>
      </c>
    </row>
    <row r="2653" spans="1:21" x14ac:dyDescent="0.25">
      <c r="A2653" s="300">
        <v>891902435</v>
      </c>
      <c r="B2653" s="65" t="s">
        <v>3336</v>
      </c>
      <c r="C2653" s="65" t="s">
        <v>780</v>
      </c>
      <c r="D2653" s="65" t="s">
        <v>781</v>
      </c>
      <c r="E2653" s="65" t="s">
        <v>710</v>
      </c>
      <c r="F2653" s="65" t="s">
        <v>521</v>
      </c>
      <c r="G2653" s="65" t="s">
        <v>624</v>
      </c>
      <c r="H2653" s="84">
        <v>2652</v>
      </c>
      <c r="I2653" s="301">
        <v>6996464</v>
      </c>
      <c r="J2653" s="302">
        <v>2021</v>
      </c>
      <c r="K2653" s="301">
        <v>4274377</v>
      </c>
      <c r="L2653" s="302">
        <v>5608</v>
      </c>
      <c r="M2653" s="301">
        <v>6346465</v>
      </c>
      <c r="N2653" s="302">
        <v>2290</v>
      </c>
      <c r="O2653" s="301">
        <v>4916223</v>
      </c>
      <c r="P2653" s="302">
        <v>3730</v>
      </c>
      <c r="Q2653" s="301">
        <v>578129</v>
      </c>
      <c r="R2653" s="302">
        <v>3935</v>
      </c>
      <c r="S2653" s="301">
        <v>304662</v>
      </c>
      <c r="T2653" s="301">
        <f t="shared" si="41"/>
        <v>20236</v>
      </c>
      <c r="U2653" s="303">
        <v>2798</v>
      </c>
    </row>
    <row r="2654" spans="1:21" x14ac:dyDescent="0.25">
      <c r="A2654" s="300">
        <v>890000758</v>
      </c>
      <c r="B2654" s="65" t="s">
        <v>3337</v>
      </c>
      <c r="C2654" s="65" t="s">
        <v>511</v>
      </c>
      <c r="D2654" s="65" t="s">
        <v>511</v>
      </c>
      <c r="E2654" s="65" t="s">
        <v>710</v>
      </c>
      <c r="F2654" s="65" t="s">
        <v>521</v>
      </c>
      <c r="G2654" s="65" t="s">
        <v>993</v>
      </c>
      <c r="H2654" s="296">
        <v>2653</v>
      </c>
      <c r="I2654" s="301">
        <v>6996088</v>
      </c>
      <c r="J2654" s="302">
        <v>1687</v>
      </c>
      <c r="K2654" s="301">
        <v>5555273</v>
      </c>
      <c r="L2654" s="302">
        <v>5294</v>
      </c>
      <c r="M2654" s="301">
        <v>6902485</v>
      </c>
      <c r="N2654" s="302">
        <v>2976</v>
      </c>
      <c r="O2654" s="301">
        <v>3602558</v>
      </c>
      <c r="P2654" s="302">
        <v>2244</v>
      </c>
      <c r="Q2654" s="301">
        <v>1151827</v>
      </c>
      <c r="R2654" s="302">
        <v>2601</v>
      </c>
      <c r="S2654" s="301">
        <v>557959</v>
      </c>
      <c r="T2654" s="301">
        <f t="shared" si="41"/>
        <v>17455</v>
      </c>
      <c r="U2654" s="303">
        <v>2430</v>
      </c>
    </row>
    <row r="2655" spans="1:21" x14ac:dyDescent="0.25">
      <c r="A2655" s="300">
        <v>830066380</v>
      </c>
      <c r="B2655" s="65" t="s">
        <v>3338</v>
      </c>
      <c r="C2655" s="65" t="s">
        <v>511</v>
      </c>
      <c r="D2655" s="65" t="s">
        <v>511</v>
      </c>
      <c r="E2655" s="65" t="s">
        <v>520</v>
      </c>
      <c r="F2655" s="65" t="s">
        <v>521</v>
      </c>
      <c r="G2655" s="65" t="s">
        <v>648</v>
      </c>
      <c r="H2655" s="84">
        <v>2654</v>
      </c>
      <c r="I2655" s="301">
        <v>6990015</v>
      </c>
      <c r="J2655" s="302">
        <v>2009</v>
      </c>
      <c r="K2655" s="301">
        <v>4317767</v>
      </c>
      <c r="L2655" s="302">
        <v>2165</v>
      </c>
      <c r="M2655" s="301">
        <v>20525511</v>
      </c>
      <c r="N2655" s="302">
        <v>2268</v>
      </c>
      <c r="O2655" s="301">
        <v>4955865</v>
      </c>
      <c r="P2655" s="302">
        <v>1478</v>
      </c>
      <c r="Q2655" s="301">
        <v>1905372</v>
      </c>
      <c r="R2655" s="302">
        <v>1771</v>
      </c>
      <c r="S2655" s="301">
        <v>949097</v>
      </c>
      <c r="T2655" s="301">
        <f t="shared" si="41"/>
        <v>12345</v>
      </c>
      <c r="U2655" s="303">
        <v>1755</v>
      </c>
    </row>
    <row r="2656" spans="1:21" x14ac:dyDescent="0.25">
      <c r="A2656" s="300">
        <v>811016211</v>
      </c>
      <c r="B2656" s="65" t="s">
        <v>3339</v>
      </c>
      <c r="C2656" s="65" t="s">
        <v>770</v>
      </c>
      <c r="D2656" s="65" t="s">
        <v>506</v>
      </c>
      <c r="E2656" s="65" t="s">
        <v>520</v>
      </c>
      <c r="F2656" s="65" t="s">
        <v>521</v>
      </c>
      <c r="G2656" s="65" t="s">
        <v>525</v>
      </c>
      <c r="H2656" s="296">
        <v>2655</v>
      </c>
      <c r="I2656" s="301">
        <v>6980075</v>
      </c>
      <c r="J2656" s="302">
        <v>3183</v>
      </c>
      <c r="K2656" s="301">
        <v>2228880</v>
      </c>
      <c r="L2656" s="302">
        <v>2750</v>
      </c>
      <c r="M2656" s="301">
        <v>15682831</v>
      </c>
      <c r="N2656" s="302">
        <v>2668</v>
      </c>
      <c r="O2656" s="301">
        <v>4128499</v>
      </c>
      <c r="P2656" s="302">
        <v>1971</v>
      </c>
      <c r="Q2656" s="301">
        <v>1359876</v>
      </c>
      <c r="R2656" s="302">
        <v>2374</v>
      </c>
      <c r="S2656" s="301">
        <v>632814</v>
      </c>
      <c r="T2656" s="301">
        <f t="shared" si="41"/>
        <v>15601</v>
      </c>
      <c r="U2656" s="303">
        <v>2182</v>
      </c>
    </row>
    <row r="2657" spans="1:21" x14ac:dyDescent="0.25">
      <c r="A2657" s="300">
        <v>891412809</v>
      </c>
      <c r="B2657" s="65" t="s">
        <v>3340</v>
      </c>
      <c r="C2657" s="65" t="s">
        <v>780</v>
      </c>
      <c r="D2657" s="65" t="s">
        <v>781</v>
      </c>
      <c r="E2657" s="65" t="s">
        <v>710</v>
      </c>
      <c r="F2657" s="65" t="s">
        <v>521</v>
      </c>
      <c r="G2657" s="65" t="s">
        <v>564</v>
      </c>
      <c r="H2657" s="84">
        <v>2656</v>
      </c>
      <c r="I2657" s="301">
        <v>6976152</v>
      </c>
      <c r="J2657" s="302">
        <v>2634.5</v>
      </c>
      <c r="K2657" s="301">
        <v>2910312</v>
      </c>
      <c r="L2657" s="302">
        <v>3339</v>
      </c>
      <c r="M2657" s="301">
        <v>12521526</v>
      </c>
      <c r="N2657" s="302">
        <v>4218</v>
      </c>
      <c r="O2657" s="301">
        <v>2363119</v>
      </c>
      <c r="P2657" s="302">
        <v>2850</v>
      </c>
      <c r="Q2657" s="301">
        <v>840264</v>
      </c>
      <c r="R2657" s="302">
        <v>2619</v>
      </c>
      <c r="S2657" s="301">
        <v>553556</v>
      </c>
      <c r="T2657" s="301">
        <f t="shared" si="41"/>
        <v>18316.5</v>
      </c>
      <c r="U2657" s="303">
        <v>2539</v>
      </c>
    </row>
    <row r="2658" spans="1:21" x14ac:dyDescent="0.25">
      <c r="A2658" s="300">
        <v>830052376</v>
      </c>
      <c r="B2658" s="65" t="s">
        <v>3341</v>
      </c>
      <c r="C2658" s="65" t="s">
        <v>511</v>
      </c>
      <c r="D2658" s="65" t="s">
        <v>511</v>
      </c>
      <c r="E2658" s="65" t="s">
        <v>520</v>
      </c>
      <c r="F2658" s="65" t="s">
        <v>521</v>
      </c>
      <c r="G2658" s="65" t="s">
        <v>559</v>
      </c>
      <c r="H2658" s="296">
        <v>2657</v>
      </c>
      <c r="I2658" s="301">
        <v>6974737</v>
      </c>
      <c r="J2658" s="302">
        <v>1440</v>
      </c>
      <c r="K2658" s="301">
        <v>6854627</v>
      </c>
      <c r="L2658" s="302">
        <v>8903</v>
      </c>
      <c r="M2658" s="301">
        <v>2856775</v>
      </c>
      <c r="N2658" s="302">
        <v>3616</v>
      </c>
      <c r="O2658" s="301">
        <v>2856775</v>
      </c>
      <c r="P2658" s="302">
        <v>1079</v>
      </c>
      <c r="Q2658" s="301">
        <v>2753628</v>
      </c>
      <c r="R2658" s="302">
        <v>807</v>
      </c>
      <c r="S2658" s="301">
        <v>2637185</v>
      </c>
      <c r="T2658" s="301">
        <f t="shared" si="41"/>
        <v>18502</v>
      </c>
      <c r="U2658" s="303">
        <v>2560</v>
      </c>
    </row>
    <row r="2659" spans="1:21" x14ac:dyDescent="0.25">
      <c r="A2659" s="300">
        <v>800219290</v>
      </c>
      <c r="B2659" s="65" t="s">
        <v>3342</v>
      </c>
      <c r="C2659" s="65" t="s">
        <v>770</v>
      </c>
      <c r="D2659" s="65" t="s">
        <v>506</v>
      </c>
      <c r="E2659" s="65" t="s">
        <v>520</v>
      </c>
      <c r="F2659" s="65" t="s">
        <v>521</v>
      </c>
      <c r="G2659" s="65" t="s">
        <v>545</v>
      </c>
      <c r="H2659" s="84">
        <v>2658</v>
      </c>
      <c r="I2659" s="301">
        <v>6958107</v>
      </c>
      <c r="J2659" s="302">
        <v>3015.5</v>
      </c>
      <c r="K2659" s="301">
        <v>2414523</v>
      </c>
      <c r="L2659" s="302">
        <v>2951</v>
      </c>
      <c r="M2659" s="301">
        <v>14457084</v>
      </c>
      <c r="N2659" s="302">
        <v>2074</v>
      </c>
      <c r="O2659" s="301">
        <v>5537282</v>
      </c>
      <c r="P2659" s="302">
        <v>1620</v>
      </c>
      <c r="Q2659" s="301">
        <v>1709575</v>
      </c>
      <c r="R2659" s="302">
        <v>1748</v>
      </c>
      <c r="S2659" s="301">
        <v>968277</v>
      </c>
      <c r="T2659" s="301">
        <f t="shared" si="41"/>
        <v>14066.5</v>
      </c>
      <c r="U2659" s="303">
        <v>1995</v>
      </c>
    </row>
    <row r="2660" spans="1:21" x14ac:dyDescent="0.25">
      <c r="A2660" s="300">
        <v>830047078</v>
      </c>
      <c r="B2660" s="65" t="s">
        <v>3343</v>
      </c>
      <c r="C2660" s="65" t="s">
        <v>511</v>
      </c>
      <c r="D2660" s="65" t="s">
        <v>511</v>
      </c>
      <c r="E2660" s="65" t="s">
        <v>710</v>
      </c>
      <c r="F2660" s="65" t="s">
        <v>521</v>
      </c>
      <c r="G2660" s="65" t="s">
        <v>564</v>
      </c>
      <c r="H2660" s="296">
        <v>2659</v>
      </c>
      <c r="I2660" s="301">
        <v>6955181</v>
      </c>
      <c r="J2660" s="302">
        <v>1893.5</v>
      </c>
      <c r="K2660" s="301">
        <v>4692433</v>
      </c>
      <c r="L2660" s="302">
        <v>3643</v>
      </c>
      <c r="M2660" s="301">
        <v>11191855</v>
      </c>
      <c r="N2660" s="302">
        <v>2490</v>
      </c>
      <c r="O2660" s="301">
        <v>4500719</v>
      </c>
      <c r="P2660" s="302">
        <v>2018</v>
      </c>
      <c r="Q2660" s="301">
        <v>1330101</v>
      </c>
      <c r="R2660" s="302">
        <v>2376</v>
      </c>
      <c r="S2660" s="301">
        <v>631710</v>
      </c>
      <c r="T2660" s="301">
        <f t="shared" si="41"/>
        <v>15079.5</v>
      </c>
      <c r="U2660" s="303">
        <v>2120</v>
      </c>
    </row>
    <row r="2661" spans="1:21" x14ac:dyDescent="0.25">
      <c r="A2661" s="300">
        <v>890920025</v>
      </c>
      <c r="B2661" s="65" t="s">
        <v>3344</v>
      </c>
      <c r="C2661" s="65" t="s">
        <v>580</v>
      </c>
      <c r="D2661" s="65" t="s">
        <v>506</v>
      </c>
      <c r="E2661" s="65" t="s">
        <v>520</v>
      </c>
      <c r="F2661" s="65" t="s">
        <v>521</v>
      </c>
      <c r="G2661" s="65" t="s">
        <v>690</v>
      </c>
      <c r="H2661" s="84">
        <v>2660</v>
      </c>
      <c r="I2661" s="301">
        <v>6954364</v>
      </c>
      <c r="J2661" s="302">
        <v>2755.5</v>
      </c>
      <c r="K2661" s="301">
        <v>2745940</v>
      </c>
      <c r="L2661" s="302">
        <v>2835</v>
      </c>
      <c r="M2661" s="301">
        <v>15110960</v>
      </c>
      <c r="N2661" s="302">
        <v>3006</v>
      </c>
      <c r="O2661" s="301">
        <v>3557342</v>
      </c>
      <c r="P2661" s="302">
        <v>2212</v>
      </c>
      <c r="Q2661" s="301">
        <v>1179048</v>
      </c>
      <c r="R2661" s="302">
        <v>2945</v>
      </c>
      <c r="S2661" s="301">
        <v>469889</v>
      </c>
      <c r="T2661" s="301">
        <f t="shared" si="41"/>
        <v>16413.5</v>
      </c>
      <c r="U2661" s="303">
        <v>2291</v>
      </c>
    </row>
    <row r="2662" spans="1:21" x14ac:dyDescent="0.25">
      <c r="A2662" s="300">
        <v>811006706</v>
      </c>
      <c r="B2662" s="65" t="s">
        <v>3345</v>
      </c>
      <c r="C2662" s="65" t="s">
        <v>1504</v>
      </c>
      <c r="D2662" s="65" t="s">
        <v>506</v>
      </c>
      <c r="E2662" s="65" t="s">
        <v>710</v>
      </c>
      <c r="F2662" s="65" t="s">
        <v>521</v>
      </c>
      <c r="G2662" s="65" t="s">
        <v>571</v>
      </c>
      <c r="H2662" s="296">
        <v>2661</v>
      </c>
      <c r="I2662" s="301">
        <v>6944214</v>
      </c>
      <c r="J2662" s="302">
        <v>1868</v>
      </c>
      <c r="K2662" s="301">
        <v>4828473</v>
      </c>
      <c r="L2662" s="302">
        <v>4013</v>
      </c>
      <c r="M2662" s="301">
        <v>9925157</v>
      </c>
      <c r="N2662" s="302">
        <v>5717</v>
      </c>
      <c r="O2662" s="301">
        <v>1590548</v>
      </c>
      <c r="P2662" s="302">
        <v>2544</v>
      </c>
      <c r="Q2662" s="301">
        <v>977748</v>
      </c>
      <c r="R2662" s="302">
        <v>3785</v>
      </c>
      <c r="S2662" s="301">
        <v>323146</v>
      </c>
      <c r="T2662" s="301">
        <f t="shared" si="41"/>
        <v>20588</v>
      </c>
      <c r="U2662" s="303">
        <v>2848</v>
      </c>
    </row>
    <row r="2663" spans="1:21" x14ac:dyDescent="0.25">
      <c r="A2663" s="300">
        <v>890900240</v>
      </c>
      <c r="B2663" s="65" t="s">
        <v>3346</v>
      </c>
      <c r="C2663" s="65" t="s">
        <v>505</v>
      </c>
      <c r="D2663" s="65" t="s">
        <v>506</v>
      </c>
      <c r="E2663" s="65" t="s">
        <v>520</v>
      </c>
      <c r="F2663" s="65" t="s">
        <v>521</v>
      </c>
      <c r="G2663" s="65" t="s">
        <v>528</v>
      </c>
      <c r="H2663" s="84">
        <v>2662</v>
      </c>
      <c r="I2663" s="301">
        <v>6937473</v>
      </c>
      <c r="J2663" s="302">
        <v>2034</v>
      </c>
      <c r="K2663" s="301">
        <v>4203671</v>
      </c>
      <c r="L2663" s="302">
        <v>4169</v>
      </c>
      <c r="M2663" s="301">
        <v>9522647</v>
      </c>
      <c r="N2663" s="302">
        <v>3055</v>
      </c>
      <c r="O2663" s="301">
        <v>3491991</v>
      </c>
      <c r="P2663" s="302">
        <v>2781</v>
      </c>
      <c r="Q2663" s="301">
        <v>869789</v>
      </c>
      <c r="R2663" s="302">
        <v>2894</v>
      </c>
      <c r="S2663" s="301">
        <v>479632</v>
      </c>
      <c r="T2663" s="301">
        <f t="shared" si="41"/>
        <v>17595</v>
      </c>
      <c r="U2663" s="303">
        <v>2447</v>
      </c>
    </row>
    <row r="2664" spans="1:21" x14ac:dyDescent="0.25">
      <c r="A2664" s="300">
        <v>860524955</v>
      </c>
      <c r="B2664" s="65" t="s">
        <v>3347</v>
      </c>
      <c r="C2664" s="65" t="s">
        <v>511</v>
      </c>
      <c r="D2664" s="65" t="s">
        <v>511</v>
      </c>
      <c r="E2664" s="65" t="s">
        <v>520</v>
      </c>
      <c r="F2664" s="65" t="s">
        <v>521</v>
      </c>
      <c r="G2664" s="65" t="s">
        <v>618</v>
      </c>
      <c r="H2664" s="296">
        <v>2663</v>
      </c>
      <c r="I2664" s="301">
        <v>6929590</v>
      </c>
      <c r="J2664" s="302">
        <v>2212.5</v>
      </c>
      <c r="K2664" s="301">
        <v>3721109</v>
      </c>
      <c r="L2664" s="302">
        <v>2825</v>
      </c>
      <c r="M2664" s="301">
        <v>15174441</v>
      </c>
      <c r="N2664" s="302">
        <v>3086</v>
      </c>
      <c r="O2664" s="301">
        <v>3439094</v>
      </c>
      <c r="P2664" s="302">
        <v>2998</v>
      </c>
      <c r="Q2664" s="301">
        <v>784216</v>
      </c>
      <c r="R2664" s="302">
        <v>2413</v>
      </c>
      <c r="S2664" s="301">
        <v>622357</v>
      </c>
      <c r="T2664" s="301">
        <f t="shared" si="41"/>
        <v>16197.5</v>
      </c>
      <c r="U2664" s="303">
        <v>2268</v>
      </c>
    </row>
    <row r="2665" spans="1:21" x14ac:dyDescent="0.25">
      <c r="A2665" s="300">
        <v>800146372</v>
      </c>
      <c r="B2665" s="65" t="s">
        <v>3348</v>
      </c>
      <c r="C2665" s="65" t="s">
        <v>511</v>
      </c>
      <c r="D2665" s="65" t="s">
        <v>511</v>
      </c>
      <c r="E2665" s="65" t="s">
        <v>710</v>
      </c>
      <c r="F2665" s="65" t="s">
        <v>521</v>
      </c>
      <c r="G2665" s="65" t="s">
        <v>668</v>
      </c>
      <c r="H2665" s="84">
        <v>2664</v>
      </c>
      <c r="I2665" s="301">
        <v>6928614</v>
      </c>
      <c r="J2665" s="302">
        <v>2276.5</v>
      </c>
      <c r="K2665" s="301">
        <v>3568515</v>
      </c>
      <c r="L2665" s="302">
        <v>3531</v>
      </c>
      <c r="M2665" s="301">
        <v>11700856</v>
      </c>
      <c r="N2665" s="302">
        <v>4540</v>
      </c>
      <c r="O2665" s="301">
        <v>2154936</v>
      </c>
      <c r="P2665" s="302">
        <v>3249</v>
      </c>
      <c r="Q2665" s="301">
        <v>697868</v>
      </c>
      <c r="R2665" s="302">
        <v>4551</v>
      </c>
      <c r="S2665" s="301">
        <v>243678</v>
      </c>
      <c r="T2665" s="301">
        <f t="shared" si="41"/>
        <v>20811.5</v>
      </c>
      <c r="U2665" s="303">
        <v>2885</v>
      </c>
    </row>
    <row r="2666" spans="1:21" x14ac:dyDescent="0.25">
      <c r="A2666" s="300">
        <v>860046509</v>
      </c>
      <c r="B2666" s="65" t="s">
        <v>3349</v>
      </c>
      <c r="C2666" s="65" t="s">
        <v>2144</v>
      </c>
      <c r="D2666" s="65" t="s">
        <v>511</v>
      </c>
      <c r="E2666" s="65" t="s">
        <v>710</v>
      </c>
      <c r="F2666" s="65" t="s">
        <v>521</v>
      </c>
      <c r="G2666" s="65" t="s">
        <v>1422</v>
      </c>
      <c r="H2666" s="296">
        <v>2665</v>
      </c>
      <c r="I2666" s="301">
        <v>6925852</v>
      </c>
      <c r="J2666" s="302">
        <v>1648.5</v>
      </c>
      <c r="K2666" s="301">
        <v>5742699</v>
      </c>
      <c r="L2666" s="302">
        <v>5155</v>
      </c>
      <c r="M2666" s="301">
        <v>7164843</v>
      </c>
      <c r="N2666" s="302">
        <v>1653</v>
      </c>
      <c r="O2666" s="301">
        <v>7164843</v>
      </c>
      <c r="P2666" s="302">
        <v>2278</v>
      </c>
      <c r="Q2666" s="301">
        <v>1131715</v>
      </c>
      <c r="R2666" s="302">
        <v>2363</v>
      </c>
      <c r="S2666" s="301">
        <v>635329</v>
      </c>
      <c r="T2666" s="301">
        <f t="shared" si="41"/>
        <v>15762.5</v>
      </c>
      <c r="U2666" s="303">
        <v>2215</v>
      </c>
    </row>
    <row r="2667" spans="1:21" x14ac:dyDescent="0.25">
      <c r="A2667" s="300">
        <v>815004036</v>
      </c>
      <c r="B2667" s="65" t="s">
        <v>3350</v>
      </c>
      <c r="C2667" s="65" t="s">
        <v>543</v>
      </c>
      <c r="D2667" s="65" t="s">
        <v>544</v>
      </c>
      <c r="E2667" s="65" t="s">
        <v>520</v>
      </c>
      <c r="F2667" s="65" t="s">
        <v>521</v>
      </c>
      <c r="G2667" s="65" t="s">
        <v>564</v>
      </c>
      <c r="H2667" s="84">
        <v>2666</v>
      </c>
      <c r="I2667" s="301">
        <v>6915903</v>
      </c>
      <c r="J2667" s="302">
        <v>3392.5</v>
      </c>
      <c r="K2667" s="301">
        <v>2008624</v>
      </c>
      <c r="L2667" s="302">
        <v>2797</v>
      </c>
      <c r="M2667" s="301">
        <v>15348649</v>
      </c>
      <c r="N2667" s="302">
        <v>3412</v>
      </c>
      <c r="O2667" s="301">
        <v>3050014</v>
      </c>
      <c r="P2667" s="302">
        <v>1676</v>
      </c>
      <c r="Q2667" s="301">
        <v>1635213</v>
      </c>
      <c r="R2667" s="302">
        <v>2458</v>
      </c>
      <c r="S2667" s="301">
        <v>606341</v>
      </c>
      <c r="T2667" s="301">
        <f t="shared" si="41"/>
        <v>16401.5</v>
      </c>
      <c r="U2667" s="303">
        <v>2295</v>
      </c>
    </row>
    <row r="2668" spans="1:21" x14ac:dyDescent="0.25">
      <c r="A2668" s="300">
        <v>802013264</v>
      </c>
      <c r="B2668" s="65" t="s">
        <v>3351</v>
      </c>
      <c r="C2668" s="65" t="s">
        <v>585</v>
      </c>
      <c r="D2668" s="65" t="s">
        <v>586</v>
      </c>
      <c r="E2668" s="65" t="s">
        <v>520</v>
      </c>
      <c r="F2668" s="65" t="s">
        <v>521</v>
      </c>
      <c r="G2668" s="65" t="s">
        <v>724</v>
      </c>
      <c r="H2668" s="296">
        <v>2667</v>
      </c>
      <c r="I2668" s="301">
        <v>6913992</v>
      </c>
      <c r="J2668" s="302">
        <v>2118.5</v>
      </c>
      <c r="K2668" s="301">
        <v>3992207</v>
      </c>
      <c r="L2668" s="302">
        <v>1107</v>
      </c>
      <c r="M2668" s="301">
        <v>42800693</v>
      </c>
      <c r="N2668" s="302">
        <v>4044</v>
      </c>
      <c r="O2668" s="301">
        <v>2493066</v>
      </c>
      <c r="P2668" s="302">
        <v>4366</v>
      </c>
      <c r="Q2668" s="301">
        <v>460880</v>
      </c>
      <c r="R2668" s="302">
        <v>2545</v>
      </c>
      <c r="S2668" s="301">
        <v>575466</v>
      </c>
      <c r="T2668" s="301">
        <f t="shared" si="41"/>
        <v>16847.5</v>
      </c>
      <c r="U2668" s="303">
        <v>2353</v>
      </c>
    </row>
    <row r="2669" spans="1:21" x14ac:dyDescent="0.25">
      <c r="A2669" s="300">
        <v>806013773</v>
      </c>
      <c r="B2669" s="65" t="s">
        <v>3352</v>
      </c>
      <c r="C2669" s="65" t="s">
        <v>620</v>
      </c>
      <c r="D2669" s="65" t="s">
        <v>621</v>
      </c>
      <c r="E2669" s="65" t="s">
        <v>520</v>
      </c>
      <c r="F2669" s="65" t="s">
        <v>521</v>
      </c>
      <c r="G2669" s="65" t="s">
        <v>564</v>
      </c>
      <c r="H2669" s="84">
        <v>2668</v>
      </c>
      <c r="I2669" s="301">
        <v>6913963</v>
      </c>
      <c r="J2669" s="302">
        <v>3698</v>
      </c>
      <c r="K2669" s="301">
        <v>1743860</v>
      </c>
      <c r="L2669" s="302">
        <v>1939</v>
      </c>
      <c r="M2669" s="301">
        <v>23551603</v>
      </c>
      <c r="N2669" s="302">
        <v>2192</v>
      </c>
      <c r="O2669" s="301">
        <v>5156472</v>
      </c>
      <c r="P2669" s="302">
        <v>1125</v>
      </c>
      <c r="Q2669" s="301">
        <v>2639610</v>
      </c>
      <c r="R2669" s="302">
        <v>1394</v>
      </c>
      <c r="S2669" s="301">
        <v>1303346</v>
      </c>
      <c r="T2669" s="301">
        <f t="shared" si="41"/>
        <v>13016</v>
      </c>
      <c r="U2669" s="303">
        <v>1859</v>
      </c>
    </row>
    <row r="2670" spans="1:21" x14ac:dyDescent="0.25">
      <c r="A2670" s="300">
        <v>805006040</v>
      </c>
      <c r="B2670" s="65" t="s">
        <v>3353</v>
      </c>
      <c r="C2670" s="65" t="s">
        <v>547</v>
      </c>
      <c r="D2670" s="65" t="s">
        <v>544</v>
      </c>
      <c r="E2670" s="65" t="s">
        <v>710</v>
      </c>
      <c r="F2670" s="65" t="s">
        <v>521</v>
      </c>
      <c r="G2670" s="65" t="s">
        <v>690</v>
      </c>
      <c r="H2670" s="296">
        <v>2669</v>
      </c>
      <c r="I2670" s="301">
        <v>6910726</v>
      </c>
      <c r="J2670" s="302">
        <v>2595</v>
      </c>
      <c r="K2670" s="301">
        <v>2952375</v>
      </c>
      <c r="L2670" s="302">
        <v>3772</v>
      </c>
      <c r="M2670" s="301">
        <v>10714018</v>
      </c>
      <c r="N2670" s="302">
        <v>4441</v>
      </c>
      <c r="O2670" s="301">
        <v>2219686</v>
      </c>
      <c r="P2670" s="302">
        <v>1939</v>
      </c>
      <c r="Q2670" s="301">
        <v>1383956</v>
      </c>
      <c r="R2670" s="302">
        <v>1831</v>
      </c>
      <c r="S2670" s="301">
        <v>904604</v>
      </c>
      <c r="T2670" s="301">
        <f t="shared" si="41"/>
        <v>17247</v>
      </c>
      <c r="U2670" s="303">
        <v>2406</v>
      </c>
    </row>
    <row r="2671" spans="1:21" x14ac:dyDescent="0.25">
      <c r="A2671" s="300">
        <v>800066247</v>
      </c>
      <c r="B2671" s="65" t="s">
        <v>3354</v>
      </c>
      <c r="C2671" s="65" t="s">
        <v>580</v>
      </c>
      <c r="D2671" s="65" t="s">
        <v>506</v>
      </c>
      <c r="E2671" s="65" t="s">
        <v>710</v>
      </c>
      <c r="F2671" s="65" t="s">
        <v>521</v>
      </c>
      <c r="G2671" s="65" t="s">
        <v>813</v>
      </c>
      <c r="H2671" s="84">
        <v>2670</v>
      </c>
      <c r="I2671" s="301">
        <v>6901532</v>
      </c>
      <c r="J2671" s="302">
        <v>1809</v>
      </c>
      <c r="K2671" s="301">
        <v>5049855</v>
      </c>
      <c r="L2671" s="302">
        <v>4869</v>
      </c>
      <c r="M2671" s="301">
        <v>7769575</v>
      </c>
      <c r="N2671" s="302">
        <v>3956</v>
      </c>
      <c r="O2671" s="301">
        <v>2569700</v>
      </c>
      <c r="P2671" s="302">
        <v>2598</v>
      </c>
      <c r="Q2671" s="301">
        <v>948663</v>
      </c>
      <c r="R2671" s="302">
        <v>1667</v>
      </c>
      <c r="S2671" s="301">
        <v>1025758</v>
      </c>
      <c r="T2671" s="301">
        <f t="shared" si="41"/>
        <v>17569</v>
      </c>
      <c r="U2671" s="303">
        <v>2446</v>
      </c>
    </row>
    <row r="2672" spans="1:21" x14ac:dyDescent="0.25">
      <c r="A2672" s="300">
        <v>811001646</v>
      </c>
      <c r="B2672" s="65" t="s">
        <v>3355</v>
      </c>
      <c r="C2672" s="65" t="s">
        <v>527</v>
      </c>
      <c r="D2672" s="65" t="s">
        <v>506</v>
      </c>
      <c r="E2672" s="65" t="s">
        <v>710</v>
      </c>
      <c r="F2672" s="65" t="s">
        <v>521</v>
      </c>
      <c r="G2672" s="65" t="s">
        <v>564</v>
      </c>
      <c r="H2672" s="296">
        <v>2671</v>
      </c>
      <c r="I2672" s="301">
        <v>6897316</v>
      </c>
      <c r="J2672" s="302">
        <v>1878</v>
      </c>
      <c r="K2672" s="301">
        <v>4768062</v>
      </c>
      <c r="L2672" s="302">
        <v>5284</v>
      </c>
      <c r="M2672" s="301">
        <v>6915423</v>
      </c>
      <c r="N2672" s="302">
        <v>3365</v>
      </c>
      <c r="O2672" s="301">
        <v>3103492</v>
      </c>
      <c r="P2672" s="302">
        <v>2329</v>
      </c>
      <c r="Q2672" s="301">
        <v>1093147</v>
      </c>
      <c r="R2672" s="302">
        <v>2267</v>
      </c>
      <c r="S2672" s="301">
        <v>666865</v>
      </c>
      <c r="T2672" s="301">
        <f t="shared" si="41"/>
        <v>17794</v>
      </c>
      <c r="U2672" s="303">
        <v>2474</v>
      </c>
    </row>
    <row r="2673" spans="1:21" x14ac:dyDescent="0.25">
      <c r="A2673" s="300">
        <v>860006237</v>
      </c>
      <c r="B2673" s="65" t="s">
        <v>3356</v>
      </c>
      <c r="C2673" s="65" t="s">
        <v>511</v>
      </c>
      <c r="D2673" s="65" t="s">
        <v>511</v>
      </c>
      <c r="E2673" s="65" t="s">
        <v>710</v>
      </c>
      <c r="F2673" s="65" t="s">
        <v>521</v>
      </c>
      <c r="G2673" s="65" t="s">
        <v>564</v>
      </c>
      <c r="H2673" s="84">
        <v>2672</v>
      </c>
      <c r="I2673" s="301">
        <v>6888435</v>
      </c>
      <c r="J2673" s="302">
        <v>2175.5</v>
      </c>
      <c r="K2673" s="301">
        <v>3833712</v>
      </c>
      <c r="L2673" s="302">
        <v>4029</v>
      </c>
      <c r="M2673" s="301">
        <v>9890327</v>
      </c>
      <c r="N2673" s="302">
        <v>2614</v>
      </c>
      <c r="O2673" s="301">
        <v>4235038</v>
      </c>
      <c r="P2673" s="302">
        <v>2487</v>
      </c>
      <c r="Q2673" s="301">
        <v>1006036</v>
      </c>
      <c r="R2673" s="302">
        <v>1919</v>
      </c>
      <c r="S2673" s="301">
        <v>852257</v>
      </c>
      <c r="T2673" s="301">
        <f t="shared" si="41"/>
        <v>15896.5</v>
      </c>
      <c r="U2673" s="303">
        <v>2235</v>
      </c>
    </row>
    <row r="2674" spans="1:21" x14ac:dyDescent="0.25">
      <c r="A2674" s="300">
        <v>890329856</v>
      </c>
      <c r="B2674" s="65" t="s">
        <v>3357</v>
      </c>
      <c r="C2674" s="65" t="s">
        <v>547</v>
      </c>
      <c r="D2674" s="65" t="s">
        <v>544</v>
      </c>
      <c r="E2674" s="65" t="s">
        <v>710</v>
      </c>
      <c r="F2674" s="65" t="s">
        <v>521</v>
      </c>
      <c r="G2674" s="65" t="s">
        <v>564</v>
      </c>
      <c r="H2674" s="296">
        <v>2673</v>
      </c>
      <c r="I2674" s="301">
        <v>6886824</v>
      </c>
      <c r="J2674" s="302">
        <v>2372</v>
      </c>
      <c r="K2674" s="301">
        <v>3344697</v>
      </c>
      <c r="L2674" s="302">
        <v>4080</v>
      </c>
      <c r="M2674" s="301">
        <v>9753836</v>
      </c>
      <c r="N2674" s="302">
        <v>3510</v>
      </c>
      <c r="O2674" s="301">
        <v>2952818</v>
      </c>
      <c r="P2674" s="302">
        <v>4687</v>
      </c>
      <c r="Q2674" s="301">
        <v>413443</v>
      </c>
      <c r="R2674" s="302">
        <v>3729</v>
      </c>
      <c r="S2674" s="301">
        <v>331409</v>
      </c>
      <c r="T2674" s="301">
        <f t="shared" si="41"/>
        <v>21051</v>
      </c>
      <c r="U2674" s="303">
        <v>2926</v>
      </c>
    </row>
    <row r="2675" spans="1:21" x14ac:dyDescent="0.25">
      <c r="A2675" s="300">
        <v>800005529</v>
      </c>
      <c r="B2675" s="65" t="s">
        <v>3358</v>
      </c>
      <c r="C2675" s="65" t="s">
        <v>620</v>
      </c>
      <c r="D2675" s="65" t="s">
        <v>621</v>
      </c>
      <c r="E2675" s="65" t="s">
        <v>520</v>
      </c>
      <c r="F2675" s="65" t="s">
        <v>521</v>
      </c>
      <c r="G2675" s="65" t="s">
        <v>564</v>
      </c>
      <c r="H2675" s="84">
        <v>2674</v>
      </c>
      <c r="I2675" s="301">
        <v>6884425</v>
      </c>
      <c r="J2675" s="302">
        <v>4003</v>
      </c>
      <c r="K2675" s="301">
        <v>1519003</v>
      </c>
      <c r="L2675" s="302">
        <v>574</v>
      </c>
      <c r="M2675" s="301">
        <v>83193334</v>
      </c>
      <c r="N2675" s="302">
        <v>2804</v>
      </c>
      <c r="O2675" s="301">
        <v>3875818</v>
      </c>
      <c r="P2675" s="302">
        <v>2382</v>
      </c>
      <c r="Q2675" s="301">
        <v>1058986</v>
      </c>
      <c r="R2675" s="302">
        <v>3518</v>
      </c>
      <c r="S2675" s="301">
        <v>360473</v>
      </c>
      <c r="T2675" s="301">
        <f t="shared" si="41"/>
        <v>15955</v>
      </c>
      <c r="U2675" s="303">
        <v>2244</v>
      </c>
    </row>
    <row r="2676" spans="1:21" x14ac:dyDescent="0.25">
      <c r="A2676" s="300">
        <v>860052251</v>
      </c>
      <c r="B2676" s="65" t="s">
        <v>3359</v>
      </c>
      <c r="C2676" s="65" t="s">
        <v>511</v>
      </c>
      <c r="D2676" s="65" t="s">
        <v>511</v>
      </c>
      <c r="E2676" s="65" t="s">
        <v>710</v>
      </c>
      <c r="F2676" s="65" t="s">
        <v>736</v>
      </c>
      <c r="G2676" s="65" t="s">
        <v>690</v>
      </c>
      <c r="H2676" s="296">
        <v>2675</v>
      </c>
      <c r="I2676" s="301">
        <v>6881308</v>
      </c>
      <c r="J2676" s="302">
        <v>2770.5</v>
      </c>
      <c r="K2676" s="301">
        <v>2722061</v>
      </c>
      <c r="L2676" s="302">
        <v>4173</v>
      </c>
      <c r="M2676" s="301">
        <v>9509207</v>
      </c>
      <c r="N2676" s="302">
        <v>4600</v>
      </c>
      <c r="O2676" s="301">
        <v>2119171</v>
      </c>
      <c r="P2676" s="302">
        <v>2498</v>
      </c>
      <c r="Q2676" s="301">
        <v>1001555</v>
      </c>
      <c r="R2676" s="302">
        <v>3097</v>
      </c>
      <c r="S2676" s="301">
        <v>439005</v>
      </c>
      <c r="T2676" s="301">
        <f t="shared" si="41"/>
        <v>19813.5</v>
      </c>
      <c r="U2676" s="303">
        <v>2743</v>
      </c>
    </row>
    <row r="2677" spans="1:21" x14ac:dyDescent="0.25">
      <c r="A2677" s="300">
        <v>800011951</v>
      </c>
      <c r="B2677" s="65" t="s">
        <v>3360</v>
      </c>
      <c r="C2677" s="65" t="s">
        <v>511</v>
      </c>
      <c r="D2677" s="65" t="s">
        <v>511</v>
      </c>
      <c r="E2677" s="65" t="s">
        <v>710</v>
      </c>
      <c r="F2677" s="65" t="s">
        <v>521</v>
      </c>
      <c r="G2677" s="65" t="s">
        <v>624</v>
      </c>
      <c r="H2677" s="84">
        <v>2676</v>
      </c>
      <c r="I2677" s="301">
        <v>6874604</v>
      </c>
      <c r="J2677" s="302">
        <v>1770.5</v>
      </c>
      <c r="K2677" s="301">
        <v>5169331</v>
      </c>
      <c r="L2677" s="302">
        <v>4148</v>
      </c>
      <c r="M2677" s="301">
        <v>9565641</v>
      </c>
      <c r="N2677" s="302">
        <v>1218</v>
      </c>
      <c r="O2677" s="301">
        <v>9565641</v>
      </c>
      <c r="P2677" s="302">
        <v>1654</v>
      </c>
      <c r="Q2677" s="301">
        <v>1665756</v>
      </c>
      <c r="R2677" s="302">
        <v>1791</v>
      </c>
      <c r="S2677" s="301">
        <v>932130</v>
      </c>
      <c r="T2677" s="301">
        <f t="shared" si="41"/>
        <v>13257.5</v>
      </c>
      <c r="U2677" s="303">
        <v>1886</v>
      </c>
    </row>
    <row r="2678" spans="1:21" x14ac:dyDescent="0.25">
      <c r="A2678" s="300">
        <v>800215065</v>
      </c>
      <c r="B2678" s="65" t="s">
        <v>3361</v>
      </c>
      <c r="C2678" s="65" t="s">
        <v>511</v>
      </c>
      <c r="D2678" s="65" t="s">
        <v>511</v>
      </c>
      <c r="E2678" s="65" t="s">
        <v>520</v>
      </c>
      <c r="F2678" s="65" t="s">
        <v>521</v>
      </c>
      <c r="G2678" s="65" t="s">
        <v>594</v>
      </c>
      <c r="H2678" s="296">
        <v>2677</v>
      </c>
      <c r="I2678" s="301">
        <v>6871756</v>
      </c>
      <c r="J2678" s="302">
        <v>3751</v>
      </c>
      <c r="K2678" s="301">
        <v>1704985</v>
      </c>
      <c r="L2678" s="302">
        <v>2465</v>
      </c>
      <c r="M2678" s="301">
        <v>17821193</v>
      </c>
      <c r="N2678" s="302">
        <v>1307</v>
      </c>
      <c r="O2678" s="301">
        <v>8966734</v>
      </c>
      <c r="P2678" s="302">
        <v>2952</v>
      </c>
      <c r="Q2678" s="301">
        <v>804178</v>
      </c>
      <c r="R2678" s="302">
        <v>5409</v>
      </c>
      <c r="S2678" s="301">
        <v>185279</v>
      </c>
      <c r="T2678" s="301">
        <f t="shared" si="41"/>
        <v>18561</v>
      </c>
      <c r="U2678" s="303">
        <v>2575</v>
      </c>
    </row>
    <row r="2679" spans="1:21" x14ac:dyDescent="0.25">
      <c r="A2679" s="300">
        <v>800142820</v>
      </c>
      <c r="B2679" s="65" t="s">
        <v>3362</v>
      </c>
      <c r="C2679" s="65" t="s">
        <v>511</v>
      </c>
      <c r="D2679" s="65" t="s">
        <v>511</v>
      </c>
      <c r="E2679" s="65" t="s">
        <v>520</v>
      </c>
      <c r="F2679" s="65" t="s">
        <v>521</v>
      </c>
      <c r="G2679" s="65" t="s">
        <v>525</v>
      </c>
      <c r="H2679" s="84">
        <v>2678</v>
      </c>
      <c r="I2679" s="301">
        <v>6855725</v>
      </c>
      <c r="J2679" s="302">
        <v>2456.5</v>
      </c>
      <c r="K2679" s="301">
        <v>3176905</v>
      </c>
      <c r="L2679" s="302">
        <v>1663</v>
      </c>
      <c r="M2679" s="301">
        <v>27812888</v>
      </c>
      <c r="N2679" s="302">
        <v>1693</v>
      </c>
      <c r="O2679" s="301">
        <v>6975769</v>
      </c>
      <c r="P2679" s="302">
        <v>1988</v>
      </c>
      <c r="Q2679" s="301">
        <v>1351195</v>
      </c>
      <c r="R2679" s="302">
        <v>4168</v>
      </c>
      <c r="S2679" s="301">
        <v>278770</v>
      </c>
      <c r="T2679" s="301">
        <f t="shared" si="41"/>
        <v>14646.5</v>
      </c>
      <c r="U2679" s="303">
        <v>2076</v>
      </c>
    </row>
    <row r="2680" spans="1:21" x14ac:dyDescent="0.25">
      <c r="A2680" s="300">
        <v>802006259</v>
      </c>
      <c r="B2680" s="65" t="s">
        <v>3363</v>
      </c>
      <c r="C2680" s="65" t="s">
        <v>585</v>
      </c>
      <c r="D2680" s="65" t="s">
        <v>586</v>
      </c>
      <c r="E2680" s="65" t="s">
        <v>710</v>
      </c>
      <c r="F2680" s="65" t="s">
        <v>521</v>
      </c>
      <c r="G2680" s="65" t="s">
        <v>564</v>
      </c>
      <c r="H2680" s="296">
        <v>2679</v>
      </c>
      <c r="I2680" s="301">
        <v>6842538</v>
      </c>
      <c r="J2680" s="302">
        <v>3000.5</v>
      </c>
      <c r="K2680" s="301">
        <v>2429499</v>
      </c>
      <c r="L2680" s="302">
        <v>4251</v>
      </c>
      <c r="M2680" s="301">
        <v>9243031</v>
      </c>
      <c r="N2680" s="302">
        <v>3941</v>
      </c>
      <c r="O2680" s="301">
        <v>2589204</v>
      </c>
      <c r="P2680" s="302">
        <v>2650</v>
      </c>
      <c r="Q2680" s="301">
        <v>925418</v>
      </c>
      <c r="R2680" s="302">
        <v>2483</v>
      </c>
      <c r="S2680" s="301">
        <v>598835</v>
      </c>
      <c r="T2680" s="301">
        <f t="shared" si="41"/>
        <v>19004.5</v>
      </c>
      <c r="U2680" s="303">
        <v>2638</v>
      </c>
    </row>
    <row r="2681" spans="1:21" x14ac:dyDescent="0.25">
      <c r="A2681" s="300">
        <v>890105324</v>
      </c>
      <c r="B2681" s="65" t="s">
        <v>3364</v>
      </c>
      <c r="C2681" s="65" t="s">
        <v>585</v>
      </c>
      <c r="D2681" s="65" t="s">
        <v>586</v>
      </c>
      <c r="E2681" s="65" t="s">
        <v>520</v>
      </c>
      <c r="F2681" s="65" t="s">
        <v>521</v>
      </c>
      <c r="G2681" s="65" t="s">
        <v>605</v>
      </c>
      <c r="H2681" s="84">
        <v>2680</v>
      </c>
      <c r="I2681" s="301">
        <v>6838614</v>
      </c>
      <c r="J2681" s="302">
        <v>3797.5</v>
      </c>
      <c r="K2681" s="301">
        <v>1671422</v>
      </c>
      <c r="L2681" s="302">
        <v>3121</v>
      </c>
      <c r="M2681" s="301">
        <v>13479763</v>
      </c>
      <c r="N2681" s="302">
        <v>4421</v>
      </c>
      <c r="O2681" s="301">
        <v>2234349</v>
      </c>
      <c r="P2681" s="302">
        <v>2431</v>
      </c>
      <c r="Q2681" s="301">
        <v>1034262</v>
      </c>
      <c r="R2681" s="302">
        <v>2439</v>
      </c>
      <c r="S2681" s="301">
        <v>612589</v>
      </c>
      <c r="T2681" s="301">
        <f t="shared" si="41"/>
        <v>18889.5</v>
      </c>
      <c r="U2681" s="303">
        <v>2616</v>
      </c>
    </row>
    <row r="2682" spans="1:21" x14ac:dyDescent="0.25">
      <c r="A2682" s="300">
        <v>802004266</v>
      </c>
      <c r="B2682" s="65" t="s">
        <v>3365</v>
      </c>
      <c r="C2682" s="65" t="s">
        <v>585</v>
      </c>
      <c r="D2682" s="65" t="s">
        <v>586</v>
      </c>
      <c r="E2682" s="65" t="s">
        <v>520</v>
      </c>
      <c r="F2682" s="65" t="s">
        <v>521</v>
      </c>
      <c r="G2682" s="65" t="s">
        <v>564</v>
      </c>
      <c r="H2682" s="296">
        <v>2681</v>
      </c>
      <c r="I2682" s="301">
        <v>6830194</v>
      </c>
      <c r="J2682" s="302">
        <v>3541</v>
      </c>
      <c r="K2682" s="301">
        <v>1872484</v>
      </c>
      <c r="L2682" s="302">
        <v>2726</v>
      </c>
      <c r="M2682" s="301">
        <v>15841332</v>
      </c>
      <c r="N2682" s="302">
        <v>4163</v>
      </c>
      <c r="O2682" s="301">
        <v>2403912</v>
      </c>
      <c r="P2682" s="302">
        <v>2877</v>
      </c>
      <c r="Q2682" s="301">
        <v>828656</v>
      </c>
      <c r="R2682" s="302">
        <v>2991</v>
      </c>
      <c r="S2682" s="301">
        <v>460356</v>
      </c>
      <c r="T2682" s="301">
        <f t="shared" si="41"/>
        <v>18979</v>
      </c>
      <c r="U2682" s="303">
        <v>2635</v>
      </c>
    </row>
    <row r="2683" spans="1:21" x14ac:dyDescent="0.25">
      <c r="A2683" s="300">
        <v>830005419</v>
      </c>
      <c r="B2683" s="65" t="s">
        <v>3366</v>
      </c>
      <c r="C2683" s="65" t="s">
        <v>511</v>
      </c>
      <c r="D2683" s="65" t="s">
        <v>511</v>
      </c>
      <c r="E2683" s="65" t="s">
        <v>520</v>
      </c>
      <c r="F2683" s="65" t="s">
        <v>521</v>
      </c>
      <c r="G2683" s="65" t="s">
        <v>605</v>
      </c>
      <c r="H2683" s="84">
        <v>2682</v>
      </c>
      <c r="I2683" s="301">
        <v>6821622</v>
      </c>
      <c r="J2683" s="302">
        <v>2791.5</v>
      </c>
      <c r="K2683" s="301">
        <v>2697465</v>
      </c>
      <c r="L2683" s="302">
        <v>2516</v>
      </c>
      <c r="M2683" s="301">
        <v>17444363</v>
      </c>
      <c r="N2683" s="302">
        <v>1931</v>
      </c>
      <c r="O2683" s="301">
        <v>6028378</v>
      </c>
      <c r="P2683" s="302">
        <v>1511</v>
      </c>
      <c r="Q2683" s="301">
        <v>1853892</v>
      </c>
      <c r="R2683" s="302">
        <v>1858</v>
      </c>
      <c r="S2683" s="301">
        <v>886888</v>
      </c>
      <c r="T2683" s="301">
        <f t="shared" si="41"/>
        <v>13289.5</v>
      </c>
      <c r="U2683" s="303">
        <v>1894</v>
      </c>
    </row>
    <row r="2684" spans="1:21" x14ac:dyDescent="0.25">
      <c r="A2684" s="300">
        <v>800159527</v>
      </c>
      <c r="B2684" s="65" t="s">
        <v>3367</v>
      </c>
      <c r="C2684" s="65" t="s">
        <v>511</v>
      </c>
      <c r="D2684" s="65" t="s">
        <v>511</v>
      </c>
      <c r="E2684" s="65" t="s">
        <v>520</v>
      </c>
      <c r="F2684" s="65" t="s">
        <v>521</v>
      </c>
      <c r="G2684" s="65" t="s">
        <v>1235</v>
      </c>
      <c r="H2684" s="296">
        <v>2683</v>
      </c>
      <c r="I2684" s="301">
        <v>6813251</v>
      </c>
      <c r="J2684" s="302">
        <v>3186.5</v>
      </c>
      <c r="K2684" s="301">
        <v>2224871</v>
      </c>
      <c r="L2684" s="302">
        <v>2637</v>
      </c>
      <c r="M2684" s="301">
        <v>16519917</v>
      </c>
      <c r="N2684" s="302">
        <v>732</v>
      </c>
      <c r="O2684" s="301">
        <v>16519917</v>
      </c>
      <c r="P2684" s="302">
        <v>2721</v>
      </c>
      <c r="Q2684" s="301">
        <v>892153</v>
      </c>
      <c r="R2684" s="302">
        <v>4388</v>
      </c>
      <c r="S2684" s="301">
        <v>258347</v>
      </c>
      <c r="T2684" s="301">
        <f t="shared" si="41"/>
        <v>16347.5</v>
      </c>
      <c r="U2684" s="303">
        <v>2292</v>
      </c>
    </row>
    <row r="2685" spans="1:21" x14ac:dyDescent="0.25">
      <c r="A2685" s="300">
        <v>800240061</v>
      </c>
      <c r="B2685" s="65" t="s">
        <v>3368</v>
      </c>
      <c r="C2685" s="65" t="s">
        <v>585</v>
      </c>
      <c r="D2685" s="65" t="s">
        <v>586</v>
      </c>
      <c r="E2685" s="65" t="s">
        <v>520</v>
      </c>
      <c r="F2685" s="65" t="s">
        <v>521</v>
      </c>
      <c r="G2685" s="65" t="s">
        <v>564</v>
      </c>
      <c r="H2685" s="84">
        <v>2684</v>
      </c>
      <c r="I2685" s="301">
        <v>6807305</v>
      </c>
      <c r="J2685" s="302">
        <v>2660.5</v>
      </c>
      <c r="K2685" s="301">
        <v>2874941</v>
      </c>
      <c r="L2685" s="302">
        <v>2873</v>
      </c>
      <c r="M2685" s="301">
        <v>14909542</v>
      </c>
      <c r="N2685" s="302">
        <v>3070</v>
      </c>
      <c r="O2685" s="301">
        <v>3463581</v>
      </c>
      <c r="P2685" s="302">
        <v>3920</v>
      </c>
      <c r="Q2685" s="301">
        <v>538330</v>
      </c>
      <c r="R2685" s="302">
        <v>5851</v>
      </c>
      <c r="S2685" s="301">
        <v>160787</v>
      </c>
      <c r="T2685" s="301">
        <f t="shared" si="41"/>
        <v>21058.5</v>
      </c>
      <c r="U2685" s="303">
        <v>2934</v>
      </c>
    </row>
    <row r="2686" spans="1:21" x14ac:dyDescent="0.25">
      <c r="A2686" s="300">
        <v>800089439</v>
      </c>
      <c r="B2686" s="65" t="s">
        <v>3369</v>
      </c>
      <c r="C2686" s="65" t="s">
        <v>732</v>
      </c>
      <c r="D2686" s="65" t="s">
        <v>733</v>
      </c>
      <c r="E2686" s="65" t="s">
        <v>710</v>
      </c>
      <c r="F2686" s="65" t="s">
        <v>521</v>
      </c>
      <c r="G2686" s="65" t="s">
        <v>690</v>
      </c>
      <c r="H2686" s="296">
        <v>2685</v>
      </c>
      <c r="I2686" s="301">
        <v>6803175</v>
      </c>
      <c r="J2686" s="302">
        <v>2163</v>
      </c>
      <c r="K2686" s="301">
        <v>3875476</v>
      </c>
      <c r="L2686" s="302">
        <v>3303</v>
      </c>
      <c r="M2686" s="301">
        <v>12680295</v>
      </c>
      <c r="N2686" s="302">
        <v>3854</v>
      </c>
      <c r="O2686" s="301">
        <v>2658321</v>
      </c>
      <c r="P2686" s="302">
        <v>3389</v>
      </c>
      <c r="Q2686" s="301">
        <v>655864</v>
      </c>
      <c r="R2686" s="302">
        <v>5241</v>
      </c>
      <c r="S2686" s="301">
        <v>195211</v>
      </c>
      <c r="T2686" s="301">
        <f t="shared" si="41"/>
        <v>20635</v>
      </c>
      <c r="U2686" s="303">
        <v>2864</v>
      </c>
    </row>
    <row r="2687" spans="1:21" x14ac:dyDescent="0.25">
      <c r="A2687" s="300">
        <v>800210556</v>
      </c>
      <c r="B2687" s="65" t="s">
        <v>3370</v>
      </c>
      <c r="C2687" s="65" t="s">
        <v>2144</v>
      </c>
      <c r="D2687" s="65" t="s">
        <v>511</v>
      </c>
      <c r="E2687" s="65" t="s">
        <v>710</v>
      </c>
      <c r="F2687" s="65" t="s">
        <v>521</v>
      </c>
      <c r="G2687" s="65" t="s">
        <v>3371</v>
      </c>
      <c r="H2687" s="84">
        <v>2686</v>
      </c>
      <c r="I2687" s="301">
        <v>6777372</v>
      </c>
      <c r="J2687" s="302">
        <v>2433.5</v>
      </c>
      <c r="K2687" s="301">
        <v>3216563</v>
      </c>
      <c r="L2687" s="302">
        <v>4172</v>
      </c>
      <c r="M2687" s="301">
        <v>9514950</v>
      </c>
      <c r="N2687" s="302">
        <v>1227</v>
      </c>
      <c r="O2687" s="301">
        <v>9514950</v>
      </c>
      <c r="P2687" s="302">
        <v>2480</v>
      </c>
      <c r="Q2687" s="301">
        <v>1008347</v>
      </c>
      <c r="R2687" s="302">
        <v>4196</v>
      </c>
      <c r="S2687" s="301">
        <v>275672</v>
      </c>
      <c r="T2687" s="301">
        <f t="shared" si="41"/>
        <v>17194.5</v>
      </c>
      <c r="U2687" s="303">
        <v>2411</v>
      </c>
    </row>
    <row r="2688" spans="1:21" x14ac:dyDescent="0.25">
      <c r="A2688" s="300">
        <v>890913990</v>
      </c>
      <c r="B2688" s="65" t="s">
        <v>3372</v>
      </c>
      <c r="C2688" s="65" t="s">
        <v>585</v>
      </c>
      <c r="D2688" s="65" t="s">
        <v>586</v>
      </c>
      <c r="E2688" s="65" t="s">
        <v>520</v>
      </c>
      <c r="F2688" s="65" t="s">
        <v>521</v>
      </c>
      <c r="G2688" s="65" t="s">
        <v>624</v>
      </c>
      <c r="H2688" s="296">
        <v>2687</v>
      </c>
      <c r="I2688" s="301">
        <v>6774714</v>
      </c>
      <c r="J2688" s="302">
        <v>3667.5</v>
      </c>
      <c r="K2688" s="301">
        <v>1767143</v>
      </c>
      <c r="L2688" s="302">
        <v>1150</v>
      </c>
      <c r="M2688" s="301">
        <v>41475010</v>
      </c>
      <c r="N2688" s="302">
        <v>3581</v>
      </c>
      <c r="O2688" s="301">
        <v>2884072</v>
      </c>
      <c r="P2688" s="302">
        <v>1781</v>
      </c>
      <c r="Q2688" s="301">
        <v>1527040</v>
      </c>
      <c r="R2688" s="302">
        <v>1568</v>
      </c>
      <c r="S2688" s="301">
        <v>1115071</v>
      </c>
      <c r="T2688" s="301">
        <f t="shared" si="41"/>
        <v>14434.5</v>
      </c>
      <c r="U2688" s="303">
        <v>2049</v>
      </c>
    </row>
    <row r="2689" spans="1:21" x14ac:dyDescent="0.25">
      <c r="A2689" s="300">
        <v>890213074</v>
      </c>
      <c r="B2689" s="65" t="s">
        <v>3373</v>
      </c>
      <c r="C2689" s="65" t="s">
        <v>732</v>
      </c>
      <c r="D2689" s="65" t="s">
        <v>733</v>
      </c>
      <c r="E2689" s="65" t="s">
        <v>520</v>
      </c>
      <c r="F2689" s="65" t="s">
        <v>521</v>
      </c>
      <c r="G2689" s="65" t="s">
        <v>931</v>
      </c>
      <c r="H2689" s="84">
        <v>2688</v>
      </c>
      <c r="I2689" s="301">
        <v>6771728</v>
      </c>
      <c r="J2689" s="302">
        <v>2925</v>
      </c>
      <c r="K2689" s="301">
        <v>2522163</v>
      </c>
      <c r="L2689" s="302">
        <v>2662</v>
      </c>
      <c r="M2689" s="301">
        <v>16323267</v>
      </c>
      <c r="N2689" s="302">
        <v>4709</v>
      </c>
      <c r="O2689" s="301">
        <v>2052393</v>
      </c>
      <c r="P2689" s="302">
        <v>2804</v>
      </c>
      <c r="Q2689" s="301">
        <v>860201</v>
      </c>
      <c r="R2689" s="302">
        <v>3124</v>
      </c>
      <c r="S2689" s="301">
        <v>433312</v>
      </c>
      <c r="T2689" s="301">
        <f t="shared" si="41"/>
        <v>18912</v>
      </c>
      <c r="U2689" s="303">
        <v>2627</v>
      </c>
    </row>
    <row r="2690" spans="1:21" x14ac:dyDescent="0.25">
      <c r="A2690" s="300">
        <v>811022347</v>
      </c>
      <c r="B2690" s="65" t="s">
        <v>3374</v>
      </c>
      <c r="C2690" s="65" t="s">
        <v>580</v>
      </c>
      <c r="D2690" s="65" t="s">
        <v>506</v>
      </c>
      <c r="E2690" s="65" t="s">
        <v>520</v>
      </c>
      <c r="F2690" s="65" t="s">
        <v>521</v>
      </c>
      <c r="G2690" s="65" t="s">
        <v>618</v>
      </c>
      <c r="H2690" s="296">
        <v>2689</v>
      </c>
      <c r="I2690" s="301">
        <v>6766162</v>
      </c>
      <c r="J2690" s="302">
        <v>3748</v>
      </c>
      <c r="K2690" s="301">
        <v>1706199</v>
      </c>
      <c r="L2690" s="302">
        <v>2706</v>
      </c>
      <c r="M2690" s="301">
        <v>15974078</v>
      </c>
      <c r="N2690" s="302">
        <v>3131</v>
      </c>
      <c r="O2690" s="301">
        <v>3379163</v>
      </c>
      <c r="P2690" s="302">
        <v>2360</v>
      </c>
      <c r="Q2690" s="301">
        <v>1072876</v>
      </c>
      <c r="R2690" s="302">
        <v>4210</v>
      </c>
      <c r="S2690" s="301">
        <v>273985</v>
      </c>
      <c r="T2690" s="301">
        <f t="shared" ref="T2690:T2753" si="42">SUM(H2690+J2690+L2690+N2690+P2690+R2690)</f>
        <v>18844</v>
      </c>
      <c r="U2690" s="303">
        <v>2613</v>
      </c>
    </row>
    <row r="2691" spans="1:21" x14ac:dyDescent="0.25">
      <c r="A2691" s="300">
        <v>800254610</v>
      </c>
      <c r="B2691" s="65" t="s">
        <v>3375</v>
      </c>
      <c r="C2691" s="65" t="s">
        <v>547</v>
      </c>
      <c r="D2691" s="65" t="s">
        <v>544</v>
      </c>
      <c r="E2691" s="65" t="s">
        <v>710</v>
      </c>
      <c r="F2691" s="65" t="s">
        <v>521</v>
      </c>
      <c r="G2691" s="65" t="s">
        <v>517</v>
      </c>
      <c r="H2691" s="84">
        <v>2690</v>
      </c>
      <c r="I2691" s="301">
        <v>6737667</v>
      </c>
      <c r="J2691" s="302">
        <v>3690</v>
      </c>
      <c r="K2691" s="301">
        <v>1751128</v>
      </c>
      <c r="L2691" s="302">
        <v>4201</v>
      </c>
      <c r="M2691" s="301">
        <v>9418904</v>
      </c>
      <c r="N2691" s="302">
        <v>3061</v>
      </c>
      <c r="O2691" s="301">
        <v>3485731</v>
      </c>
      <c r="P2691" s="302">
        <v>1573</v>
      </c>
      <c r="Q2691" s="301">
        <v>1774366</v>
      </c>
      <c r="R2691" s="302">
        <v>1619</v>
      </c>
      <c r="S2691" s="301">
        <v>1064432</v>
      </c>
      <c r="T2691" s="301">
        <f t="shared" si="42"/>
        <v>16834</v>
      </c>
      <c r="U2691" s="303">
        <v>2360</v>
      </c>
    </row>
    <row r="2692" spans="1:21" x14ac:dyDescent="0.25">
      <c r="A2692" s="300">
        <v>800175757</v>
      </c>
      <c r="B2692" s="65" t="s">
        <v>3376</v>
      </c>
      <c r="C2692" s="65" t="s">
        <v>620</v>
      </c>
      <c r="D2692" s="65" t="s">
        <v>621</v>
      </c>
      <c r="E2692" s="65" t="s">
        <v>520</v>
      </c>
      <c r="F2692" s="65" t="s">
        <v>521</v>
      </c>
      <c r="G2692" s="65" t="s">
        <v>564</v>
      </c>
      <c r="H2692" s="296">
        <v>2691</v>
      </c>
      <c r="I2692" s="301">
        <v>6716750</v>
      </c>
      <c r="J2692" s="302">
        <v>1658.5</v>
      </c>
      <c r="K2692" s="301">
        <v>5680631</v>
      </c>
      <c r="L2692" s="302">
        <v>1423</v>
      </c>
      <c r="M2692" s="301">
        <v>33335526</v>
      </c>
      <c r="N2692" s="302">
        <v>2774</v>
      </c>
      <c r="O2692" s="301">
        <v>3935247</v>
      </c>
      <c r="P2692" s="302">
        <v>1131</v>
      </c>
      <c r="Q2692" s="301">
        <v>2619430</v>
      </c>
      <c r="R2692" s="302">
        <v>873</v>
      </c>
      <c r="S2692" s="301">
        <v>2393312</v>
      </c>
      <c r="T2692" s="301">
        <f t="shared" si="42"/>
        <v>10550.5</v>
      </c>
      <c r="U2692" s="303">
        <v>1544</v>
      </c>
    </row>
    <row r="2693" spans="1:21" x14ac:dyDescent="0.25">
      <c r="A2693" s="300">
        <v>860024446</v>
      </c>
      <c r="B2693" s="65" t="s">
        <v>3377</v>
      </c>
      <c r="C2693" s="65" t="s">
        <v>511</v>
      </c>
      <c r="D2693" s="65" t="s">
        <v>511</v>
      </c>
      <c r="E2693" s="65" t="s">
        <v>710</v>
      </c>
      <c r="F2693" s="65" t="s">
        <v>521</v>
      </c>
      <c r="G2693" s="65" t="s">
        <v>605</v>
      </c>
      <c r="H2693" s="84">
        <v>2692</v>
      </c>
      <c r="I2693" s="301">
        <v>6709673</v>
      </c>
      <c r="J2693" s="302">
        <v>3981</v>
      </c>
      <c r="K2693" s="301">
        <v>1534575</v>
      </c>
      <c r="L2693" s="302">
        <v>4344</v>
      </c>
      <c r="M2693" s="301">
        <v>9026364</v>
      </c>
      <c r="N2693" s="302">
        <v>4037</v>
      </c>
      <c r="O2693" s="301">
        <v>2497961</v>
      </c>
      <c r="P2693" s="302">
        <v>3116</v>
      </c>
      <c r="Q2693" s="301">
        <v>740817</v>
      </c>
      <c r="R2693" s="302">
        <v>3089</v>
      </c>
      <c r="S2693" s="301">
        <v>440141</v>
      </c>
      <c r="T2693" s="301">
        <f t="shared" si="42"/>
        <v>21259</v>
      </c>
      <c r="U2693" s="303">
        <v>2971</v>
      </c>
    </row>
    <row r="2694" spans="1:21" x14ac:dyDescent="0.25">
      <c r="A2694" s="300">
        <v>830066015</v>
      </c>
      <c r="B2694" s="65" t="s">
        <v>3378</v>
      </c>
      <c r="C2694" s="65" t="s">
        <v>511</v>
      </c>
      <c r="D2694" s="65" t="s">
        <v>511</v>
      </c>
      <c r="E2694" s="65" t="s">
        <v>520</v>
      </c>
      <c r="F2694" s="65" t="s">
        <v>521</v>
      </c>
      <c r="G2694" s="65" t="s">
        <v>564</v>
      </c>
      <c r="H2694" s="296">
        <v>2693</v>
      </c>
      <c r="I2694" s="301">
        <v>6707560</v>
      </c>
      <c r="J2694" s="302">
        <v>4532.5</v>
      </c>
      <c r="K2694" s="301">
        <v>1206544</v>
      </c>
      <c r="L2694" s="302">
        <v>2608</v>
      </c>
      <c r="M2694" s="301">
        <v>16783645</v>
      </c>
      <c r="N2694" s="302">
        <v>2353</v>
      </c>
      <c r="O2694" s="301">
        <v>4773758</v>
      </c>
      <c r="P2694" s="302">
        <v>1679</v>
      </c>
      <c r="Q2694" s="301">
        <v>1631448</v>
      </c>
      <c r="R2694" s="302">
        <v>6263</v>
      </c>
      <c r="S2694" s="301">
        <v>141581</v>
      </c>
      <c r="T2694" s="301">
        <f t="shared" si="42"/>
        <v>20128.5</v>
      </c>
      <c r="U2694" s="303">
        <v>2803</v>
      </c>
    </row>
    <row r="2695" spans="1:21" x14ac:dyDescent="0.25">
      <c r="A2695" s="300">
        <v>890907245</v>
      </c>
      <c r="B2695" s="65" t="s">
        <v>3379</v>
      </c>
      <c r="C2695" s="65" t="s">
        <v>3380</v>
      </c>
      <c r="D2695" s="65" t="s">
        <v>506</v>
      </c>
      <c r="E2695" s="65" t="s">
        <v>520</v>
      </c>
      <c r="F2695" s="65" t="s">
        <v>521</v>
      </c>
      <c r="G2695" s="65" t="s">
        <v>525</v>
      </c>
      <c r="H2695" s="84">
        <v>2694</v>
      </c>
      <c r="I2695" s="301">
        <v>6697402</v>
      </c>
      <c r="J2695" s="302">
        <v>2799</v>
      </c>
      <c r="K2695" s="301">
        <v>2690538</v>
      </c>
      <c r="L2695" s="302">
        <v>1981</v>
      </c>
      <c r="M2695" s="301">
        <v>22968419</v>
      </c>
      <c r="N2695" s="302">
        <v>4445</v>
      </c>
      <c r="O2695" s="301">
        <v>2217896</v>
      </c>
      <c r="P2695" s="302">
        <v>4006</v>
      </c>
      <c r="Q2695" s="301">
        <v>525515</v>
      </c>
      <c r="R2695" s="302">
        <v>4184</v>
      </c>
      <c r="S2695" s="301">
        <v>277016</v>
      </c>
      <c r="T2695" s="301">
        <f t="shared" si="42"/>
        <v>20109</v>
      </c>
      <c r="U2695" s="303">
        <v>2799</v>
      </c>
    </row>
    <row r="2696" spans="1:21" x14ac:dyDescent="0.25">
      <c r="A2696" s="300">
        <v>860001605</v>
      </c>
      <c r="B2696" s="65" t="s">
        <v>3381</v>
      </c>
      <c r="C2696" s="65" t="s">
        <v>511</v>
      </c>
      <c r="D2696" s="65" t="s">
        <v>511</v>
      </c>
      <c r="E2696" s="65" t="s">
        <v>520</v>
      </c>
      <c r="F2696" s="65" t="s">
        <v>521</v>
      </c>
      <c r="G2696" s="65" t="s">
        <v>564</v>
      </c>
      <c r="H2696" s="296">
        <v>2695</v>
      </c>
      <c r="I2696" s="301">
        <v>6694257</v>
      </c>
      <c r="J2696" s="302">
        <v>1709</v>
      </c>
      <c r="K2696" s="301">
        <v>5444656</v>
      </c>
      <c r="L2696" s="302">
        <v>3082</v>
      </c>
      <c r="M2696" s="301">
        <v>13710730</v>
      </c>
      <c r="N2696" s="302">
        <v>3631</v>
      </c>
      <c r="O2696" s="301">
        <v>2837159</v>
      </c>
      <c r="P2696" s="302">
        <v>3172</v>
      </c>
      <c r="Q2696" s="301">
        <v>717276</v>
      </c>
      <c r="R2696" s="302">
        <v>3325</v>
      </c>
      <c r="S2696" s="301">
        <v>392195</v>
      </c>
      <c r="T2696" s="301">
        <f t="shared" si="42"/>
        <v>17614</v>
      </c>
      <c r="U2696" s="303">
        <v>2465</v>
      </c>
    </row>
    <row r="2697" spans="1:21" x14ac:dyDescent="0.25">
      <c r="A2697" s="300">
        <v>800177551</v>
      </c>
      <c r="B2697" s="65" t="s">
        <v>3382</v>
      </c>
      <c r="C2697" s="65" t="s">
        <v>511</v>
      </c>
      <c r="D2697" s="65" t="s">
        <v>511</v>
      </c>
      <c r="E2697" s="65" t="s">
        <v>520</v>
      </c>
      <c r="F2697" s="65" t="s">
        <v>521</v>
      </c>
      <c r="G2697" s="65" t="s">
        <v>624</v>
      </c>
      <c r="H2697" s="84">
        <v>2696</v>
      </c>
      <c r="I2697" s="301">
        <v>6685412</v>
      </c>
      <c r="J2697" s="302">
        <v>2767.5</v>
      </c>
      <c r="K2697" s="301">
        <v>2726052</v>
      </c>
      <c r="L2697" s="302">
        <v>5304</v>
      </c>
      <c r="M2697" s="301">
        <v>6884753</v>
      </c>
      <c r="N2697" s="302">
        <v>1726</v>
      </c>
      <c r="O2697" s="301">
        <v>6884753</v>
      </c>
      <c r="P2697" s="302">
        <v>2813</v>
      </c>
      <c r="Q2697" s="301">
        <v>855818</v>
      </c>
      <c r="R2697" s="302">
        <v>2474</v>
      </c>
      <c r="S2697" s="301">
        <v>600766</v>
      </c>
      <c r="T2697" s="301">
        <f t="shared" si="42"/>
        <v>17780.5</v>
      </c>
      <c r="U2697" s="303">
        <v>2491</v>
      </c>
    </row>
    <row r="2698" spans="1:21" x14ac:dyDescent="0.25">
      <c r="A2698" s="300">
        <v>890800999</v>
      </c>
      <c r="B2698" s="65" t="s">
        <v>3383</v>
      </c>
      <c r="C2698" s="65" t="s">
        <v>702</v>
      </c>
      <c r="D2698" s="65" t="s">
        <v>703</v>
      </c>
      <c r="E2698" s="65" t="s">
        <v>710</v>
      </c>
      <c r="F2698" s="65" t="s">
        <v>521</v>
      </c>
      <c r="G2698" s="65" t="s">
        <v>675</v>
      </c>
      <c r="H2698" s="296">
        <v>2697</v>
      </c>
      <c r="I2698" s="301">
        <v>6684642</v>
      </c>
      <c r="J2698" s="302">
        <v>2187</v>
      </c>
      <c r="K2698" s="301">
        <v>3800024</v>
      </c>
      <c r="L2698" s="302">
        <v>4617</v>
      </c>
      <c r="M2698" s="301">
        <v>8378020</v>
      </c>
      <c r="N2698" s="302">
        <v>2630</v>
      </c>
      <c r="O2698" s="301">
        <v>4207059</v>
      </c>
      <c r="P2698" s="302">
        <v>3321</v>
      </c>
      <c r="Q2698" s="301">
        <v>677233</v>
      </c>
      <c r="R2698" s="302">
        <v>3025</v>
      </c>
      <c r="S2698" s="301">
        <v>453867</v>
      </c>
      <c r="T2698" s="301">
        <f t="shared" si="42"/>
        <v>18477</v>
      </c>
      <c r="U2698" s="303">
        <v>2573</v>
      </c>
    </row>
    <row r="2699" spans="1:21" x14ac:dyDescent="0.25">
      <c r="A2699" s="300">
        <v>860001860</v>
      </c>
      <c r="B2699" s="65" t="s">
        <v>3384</v>
      </c>
      <c r="C2699" s="65" t="s">
        <v>511</v>
      </c>
      <c r="D2699" s="65" t="s">
        <v>511</v>
      </c>
      <c r="E2699" s="65" t="s">
        <v>710</v>
      </c>
      <c r="F2699" s="65" t="s">
        <v>521</v>
      </c>
      <c r="G2699" s="65" t="s">
        <v>690</v>
      </c>
      <c r="H2699" s="84">
        <v>2698</v>
      </c>
      <c r="I2699" s="301">
        <v>6675656</v>
      </c>
      <c r="J2699" s="302">
        <v>3311</v>
      </c>
      <c r="K2699" s="301">
        <v>2092019</v>
      </c>
      <c r="L2699" s="302">
        <v>3835</v>
      </c>
      <c r="M2699" s="301">
        <v>10510082</v>
      </c>
      <c r="N2699" s="302">
        <v>3391</v>
      </c>
      <c r="O2699" s="301">
        <v>3075237</v>
      </c>
      <c r="P2699" s="302">
        <v>2415</v>
      </c>
      <c r="Q2699" s="301">
        <v>1038990</v>
      </c>
      <c r="R2699" s="302">
        <v>1758</v>
      </c>
      <c r="S2699" s="301">
        <v>957193</v>
      </c>
      <c r="T2699" s="301">
        <f t="shared" si="42"/>
        <v>17408</v>
      </c>
      <c r="U2699" s="303">
        <v>2441</v>
      </c>
    </row>
    <row r="2700" spans="1:21" x14ac:dyDescent="0.25">
      <c r="A2700" s="300">
        <v>830070192</v>
      </c>
      <c r="B2700" s="65" t="s">
        <v>3385</v>
      </c>
      <c r="C2700" s="65" t="s">
        <v>511</v>
      </c>
      <c r="D2700" s="65" t="s">
        <v>511</v>
      </c>
      <c r="E2700" s="65" t="s">
        <v>710</v>
      </c>
      <c r="F2700" s="65" t="s">
        <v>521</v>
      </c>
      <c r="G2700" s="65" t="s">
        <v>564</v>
      </c>
      <c r="H2700" s="296">
        <v>2699</v>
      </c>
      <c r="I2700" s="301">
        <v>6675265</v>
      </c>
      <c r="J2700" s="302">
        <v>2103</v>
      </c>
      <c r="K2700" s="301">
        <v>4026259</v>
      </c>
      <c r="L2700" s="302">
        <v>4332</v>
      </c>
      <c r="M2700" s="301">
        <v>9054871</v>
      </c>
      <c r="N2700" s="302">
        <v>2871</v>
      </c>
      <c r="O2700" s="301">
        <v>3759394</v>
      </c>
      <c r="P2700" s="302">
        <v>1863</v>
      </c>
      <c r="Q2700" s="301">
        <v>1448382</v>
      </c>
      <c r="R2700" s="302">
        <v>1725</v>
      </c>
      <c r="S2700" s="301">
        <v>981866</v>
      </c>
      <c r="T2700" s="301">
        <f t="shared" si="42"/>
        <v>15593</v>
      </c>
      <c r="U2700" s="303">
        <v>2203</v>
      </c>
    </row>
    <row r="2701" spans="1:21" x14ac:dyDescent="0.25">
      <c r="A2701" s="300">
        <v>890924398</v>
      </c>
      <c r="B2701" s="65" t="s">
        <v>3386</v>
      </c>
      <c r="C2701" s="65" t="s">
        <v>505</v>
      </c>
      <c r="D2701" s="65" t="s">
        <v>506</v>
      </c>
      <c r="E2701" s="65" t="s">
        <v>710</v>
      </c>
      <c r="F2701" s="65" t="s">
        <v>3387</v>
      </c>
      <c r="G2701" s="65" t="s">
        <v>1127</v>
      </c>
      <c r="H2701" s="84">
        <v>2700</v>
      </c>
      <c r="I2701" s="301">
        <v>6671113</v>
      </c>
      <c r="J2701" s="302">
        <v>2219.5</v>
      </c>
      <c r="K2701" s="301">
        <v>3702720</v>
      </c>
      <c r="L2701" s="302">
        <v>2206</v>
      </c>
      <c r="M2701" s="301">
        <v>20134702</v>
      </c>
      <c r="N2701" s="302">
        <v>4264</v>
      </c>
      <c r="O2701" s="301">
        <v>2333491</v>
      </c>
      <c r="P2701" s="302">
        <v>3188</v>
      </c>
      <c r="Q2701" s="301">
        <v>714158</v>
      </c>
      <c r="R2701" s="302">
        <v>4958</v>
      </c>
      <c r="S2701" s="301">
        <v>213408</v>
      </c>
      <c r="T2701" s="301">
        <f t="shared" si="42"/>
        <v>19535.5</v>
      </c>
      <c r="U2701" s="303">
        <v>2722</v>
      </c>
    </row>
    <row r="2702" spans="1:21" x14ac:dyDescent="0.25">
      <c r="A2702" s="300">
        <v>830081566</v>
      </c>
      <c r="B2702" s="65" t="s">
        <v>3388</v>
      </c>
      <c r="C2702" s="65" t="s">
        <v>511</v>
      </c>
      <c r="D2702" s="65" t="s">
        <v>511</v>
      </c>
      <c r="E2702" s="65" t="s">
        <v>520</v>
      </c>
      <c r="F2702" s="65" t="s">
        <v>521</v>
      </c>
      <c r="G2702" s="65" t="s">
        <v>564</v>
      </c>
      <c r="H2702" s="296">
        <v>2701</v>
      </c>
      <c r="I2702" s="301">
        <v>6658657</v>
      </c>
      <c r="J2702" s="302">
        <v>2752</v>
      </c>
      <c r="K2702" s="301">
        <v>2748382</v>
      </c>
      <c r="L2702" s="302">
        <v>2123</v>
      </c>
      <c r="M2702" s="301">
        <v>21063453</v>
      </c>
      <c r="N2702" s="302">
        <v>3739</v>
      </c>
      <c r="O2702" s="301">
        <v>2747566</v>
      </c>
      <c r="P2702" s="302">
        <v>2759</v>
      </c>
      <c r="Q2702" s="301">
        <v>877611</v>
      </c>
      <c r="R2702" s="302">
        <v>2147</v>
      </c>
      <c r="S2702" s="301">
        <v>733213</v>
      </c>
      <c r="T2702" s="301">
        <f t="shared" si="42"/>
        <v>16221</v>
      </c>
      <c r="U2702" s="303">
        <v>2282</v>
      </c>
    </row>
    <row r="2703" spans="1:21" x14ac:dyDescent="0.25">
      <c r="A2703" s="300">
        <v>800005311</v>
      </c>
      <c r="B2703" s="65" t="s">
        <v>3389</v>
      </c>
      <c r="C2703" s="65" t="s">
        <v>505</v>
      </c>
      <c r="D2703" s="65" t="s">
        <v>506</v>
      </c>
      <c r="E2703" s="65" t="s">
        <v>710</v>
      </c>
      <c r="F2703" s="65" t="s">
        <v>521</v>
      </c>
      <c r="G2703" s="65" t="s">
        <v>571</v>
      </c>
      <c r="H2703" s="84">
        <v>2702</v>
      </c>
      <c r="I2703" s="301">
        <v>6658531</v>
      </c>
      <c r="J2703" s="302">
        <v>2207</v>
      </c>
      <c r="K2703" s="301">
        <v>3738053</v>
      </c>
      <c r="L2703" s="302">
        <v>4336</v>
      </c>
      <c r="M2703" s="301">
        <v>9043349</v>
      </c>
      <c r="N2703" s="302">
        <v>3913</v>
      </c>
      <c r="O2703" s="301">
        <v>2611813</v>
      </c>
      <c r="P2703" s="302">
        <v>2736</v>
      </c>
      <c r="Q2703" s="301">
        <v>886927</v>
      </c>
      <c r="R2703" s="302">
        <v>2877</v>
      </c>
      <c r="S2703" s="301">
        <v>483714</v>
      </c>
      <c r="T2703" s="301">
        <f t="shared" si="42"/>
        <v>18771</v>
      </c>
      <c r="U2703" s="303">
        <v>2610</v>
      </c>
    </row>
    <row r="2704" spans="1:21" x14ac:dyDescent="0.25">
      <c r="A2704" s="300">
        <v>800238043</v>
      </c>
      <c r="B2704" s="65" t="s">
        <v>3390</v>
      </c>
      <c r="C2704" s="65" t="s">
        <v>511</v>
      </c>
      <c r="D2704" s="65" t="s">
        <v>511</v>
      </c>
      <c r="E2704" s="65" t="s">
        <v>710</v>
      </c>
      <c r="F2704" s="65" t="s">
        <v>521</v>
      </c>
      <c r="G2704" s="65" t="s">
        <v>564</v>
      </c>
      <c r="H2704" s="296">
        <v>2703</v>
      </c>
      <c r="I2704" s="301">
        <v>6657078</v>
      </c>
      <c r="J2704" s="302">
        <v>2326.5</v>
      </c>
      <c r="K2704" s="301">
        <v>3450237</v>
      </c>
      <c r="L2704" s="302">
        <v>4249</v>
      </c>
      <c r="M2704" s="301">
        <v>9249282</v>
      </c>
      <c r="N2704" s="302">
        <v>4737</v>
      </c>
      <c r="O2704" s="301">
        <v>2037438</v>
      </c>
      <c r="P2704" s="302">
        <v>2839</v>
      </c>
      <c r="Q2704" s="301">
        <v>846810</v>
      </c>
      <c r="R2704" s="302">
        <v>2651</v>
      </c>
      <c r="S2704" s="301">
        <v>542304</v>
      </c>
      <c r="T2704" s="301">
        <f t="shared" si="42"/>
        <v>19505.5</v>
      </c>
      <c r="U2704" s="303">
        <v>2717</v>
      </c>
    </row>
    <row r="2705" spans="1:21" x14ac:dyDescent="0.25">
      <c r="A2705" s="300">
        <v>890910468</v>
      </c>
      <c r="B2705" s="65" t="s">
        <v>3391</v>
      </c>
      <c r="C2705" s="65" t="s">
        <v>844</v>
      </c>
      <c r="D2705" s="65" t="s">
        <v>506</v>
      </c>
      <c r="E2705" s="65" t="s">
        <v>710</v>
      </c>
      <c r="F2705" s="65" t="s">
        <v>521</v>
      </c>
      <c r="G2705" s="65" t="s">
        <v>605</v>
      </c>
      <c r="H2705" s="84">
        <v>2704</v>
      </c>
      <c r="I2705" s="301">
        <v>6656934</v>
      </c>
      <c r="J2705" s="302">
        <v>2612.5</v>
      </c>
      <c r="K2705" s="301">
        <v>2932478</v>
      </c>
      <c r="L2705" s="302">
        <v>4382</v>
      </c>
      <c r="M2705" s="301">
        <v>8958432</v>
      </c>
      <c r="N2705" s="302">
        <v>3818</v>
      </c>
      <c r="O2705" s="301">
        <v>2689611</v>
      </c>
      <c r="P2705" s="302">
        <v>1881</v>
      </c>
      <c r="Q2705" s="301">
        <v>1428693</v>
      </c>
      <c r="R2705" s="302">
        <v>1763</v>
      </c>
      <c r="S2705" s="301">
        <v>951769</v>
      </c>
      <c r="T2705" s="301">
        <f t="shared" si="42"/>
        <v>17160.5</v>
      </c>
      <c r="U2705" s="303">
        <v>2413</v>
      </c>
    </row>
    <row r="2706" spans="1:21" x14ac:dyDescent="0.25">
      <c r="A2706" s="300">
        <v>800102065</v>
      </c>
      <c r="B2706" s="65" t="s">
        <v>3392</v>
      </c>
      <c r="C2706" s="65" t="s">
        <v>505</v>
      </c>
      <c r="D2706" s="65" t="s">
        <v>506</v>
      </c>
      <c r="E2706" s="65" t="s">
        <v>520</v>
      </c>
      <c r="F2706" s="65" t="s">
        <v>521</v>
      </c>
      <c r="G2706" s="65" t="s">
        <v>564</v>
      </c>
      <c r="H2706" s="296">
        <v>2705</v>
      </c>
      <c r="I2706" s="301">
        <v>6652971</v>
      </c>
      <c r="J2706" s="302">
        <v>3483.5</v>
      </c>
      <c r="K2706" s="301">
        <v>1920460</v>
      </c>
      <c r="L2706" s="302">
        <v>2099</v>
      </c>
      <c r="M2706" s="301">
        <v>21343964</v>
      </c>
      <c r="N2706" s="302">
        <v>4725</v>
      </c>
      <c r="O2706" s="301">
        <v>2043755</v>
      </c>
      <c r="P2706" s="302">
        <v>2113</v>
      </c>
      <c r="Q2706" s="301">
        <v>1255680</v>
      </c>
      <c r="R2706" s="302">
        <v>2256</v>
      </c>
      <c r="S2706" s="301">
        <v>672304</v>
      </c>
      <c r="T2706" s="301">
        <f t="shared" si="42"/>
        <v>17381.5</v>
      </c>
      <c r="U2706" s="303">
        <v>2439</v>
      </c>
    </row>
    <row r="2707" spans="1:21" x14ac:dyDescent="0.25">
      <c r="A2707" s="300">
        <v>811023371</v>
      </c>
      <c r="B2707" s="65" t="s">
        <v>3393</v>
      </c>
      <c r="C2707" s="65" t="s">
        <v>505</v>
      </c>
      <c r="D2707" s="65" t="s">
        <v>506</v>
      </c>
      <c r="E2707" s="65" t="s">
        <v>520</v>
      </c>
      <c r="F2707" s="65" t="s">
        <v>521</v>
      </c>
      <c r="G2707" s="65" t="s">
        <v>564</v>
      </c>
      <c r="H2707" s="84">
        <v>2706</v>
      </c>
      <c r="I2707" s="301">
        <v>6649518</v>
      </c>
      <c r="J2707" s="302">
        <v>1599.5</v>
      </c>
      <c r="K2707" s="301">
        <v>5952062</v>
      </c>
      <c r="L2707" s="302">
        <v>4359</v>
      </c>
      <c r="M2707" s="301">
        <v>9000976</v>
      </c>
      <c r="N2707" s="302">
        <v>2587</v>
      </c>
      <c r="O2707" s="301">
        <v>4285831</v>
      </c>
      <c r="P2707" s="302">
        <v>1351</v>
      </c>
      <c r="Q2707" s="301">
        <v>2088083</v>
      </c>
      <c r="R2707" s="302">
        <v>1053</v>
      </c>
      <c r="S2707" s="301">
        <v>1845803</v>
      </c>
      <c r="T2707" s="301">
        <f t="shared" si="42"/>
        <v>13655.5</v>
      </c>
      <c r="U2707" s="303">
        <v>1952</v>
      </c>
    </row>
    <row r="2708" spans="1:21" x14ac:dyDescent="0.25">
      <c r="A2708" s="300">
        <v>830073087</v>
      </c>
      <c r="B2708" s="65" t="s">
        <v>3394</v>
      </c>
      <c r="C2708" s="65" t="s">
        <v>511</v>
      </c>
      <c r="D2708" s="65" t="s">
        <v>511</v>
      </c>
      <c r="E2708" s="65" t="s">
        <v>520</v>
      </c>
      <c r="F2708" s="65" t="s">
        <v>521</v>
      </c>
      <c r="G2708" s="65" t="s">
        <v>1106</v>
      </c>
      <c r="H2708" s="296">
        <v>2707</v>
      </c>
      <c r="I2708" s="301">
        <v>6608422</v>
      </c>
      <c r="J2708" s="302">
        <v>5578.5</v>
      </c>
      <c r="K2708" s="301">
        <v>757189</v>
      </c>
      <c r="L2708" s="302">
        <v>1711</v>
      </c>
      <c r="M2708" s="301">
        <v>26926246</v>
      </c>
      <c r="N2708" s="302">
        <v>4383</v>
      </c>
      <c r="O2708" s="301">
        <v>2259314</v>
      </c>
      <c r="P2708" s="302">
        <v>3243</v>
      </c>
      <c r="Q2708" s="301">
        <v>699839</v>
      </c>
      <c r="R2708" s="302">
        <v>2684</v>
      </c>
      <c r="S2708" s="301">
        <v>534324</v>
      </c>
      <c r="T2708" s="301">
        <f t="shared" si="42"/>
        <v>20306.5</v>
      </c>
      <c r="U2708" s="303">
        <v>2834</v>
      </c>
    </row>
    <row r="2709" spans="1:21" x14ac:dyDescent="0.25">
      <c r="A2709" s="300">
        <v>800130985</v>
      </c>
      <c r="B2709" s="65" t="s">
        <v>3395</v>
      </c>
      <c r="C2709" s="65" t="s">
        <v>505</v>
      </c>
      <c r="D2709" s="65" t="s">
        <v>506</v>
      </c>
      <c r="E2709" s="65" t="s">
        <v>710</v>
      </c>
      <c r="F2709" s="65" t="s">
        <v>521</v>
      </c>
      <c r="G2709" s="65" t="s">
        <v>694</v>
      </c>
      <c r="H2709" s="84">
        <v>2708</v>
      </c>
      <c r="I2709" s="301">
        <v>6597407</v>
      </c>
      <c r="J2709" s="302">
        <v>1859.5</v>
      </c>
      <c r="K2709" s="301">
        <v>4865865</v>
      </c>
      <c r="L2709" s="302">
        <v>3300</v>
      </c>
      <c r="M2709" s="301">
        <v>12697060</v>
      </c>
      <c r="N2709" s="302">
        <v>1502</v>
      </c>
      <c r="O2709" s="301">
        <v>7855688</v>
      </c>
      <c r="P2709" s="302">
        <v>2445</v>
      </c>
      <c r="Q2709" s="301">
        <v>1026776</v>
      </c>
      <c r="R2709" s="302">
        <v>3890</v>
      </c>
      <c r="S2709" s="301">
        <v>311194</v>
      </c>
      <c r="T2709" s="301">
        <f t="shared" si="42"/>
        <v>15704.5</v>
      </c>
      <c r="U2709" s="303">
        <v>2225</v>
      </c>
    </row>
    <row r="2710" spans="1:21" x14ac:dyDescent="0.25">
      <c r="A2710" s="300">
        <v>800098258</v>
      </c>
      <c r="B2710" s="65" t="s">
        <v>3396</v>
      </c>
      <c r="C2710" s="65" t="s">
        <v>511</v>
      </c>
      <c r="D2710" s="65" t="s">
        <v>511</v>
      </c>
      <c r="E2710" s="65" t="s">
        <v>710</v>
      </c>
      <c r="F2710" s="65" t="s">
        <v>521</v>
      </c>
      <c r="G2710" s="65" t="s">
        <v>1160</v>
      </c>
      <c r="H2710" s="296">
        <v>2709</v>
      </c>
      <c r="I2710" s="301">
        <v>6596951</v>
      </c>
      <c r="J2710" s="302">
        <v>2739.5</v>
      </c>
      <c r="K2710" s="301">
        <v>2766267</v>
      </c>
      <c r="L2710" s="302">
        <v>4577</v>
      </c>
      <c r="M2710" s="301">
        <v>8469178</v>
      </c>
      <c r="N2710" s="302">
        <v>3458</v>
      </c>
      <c r="O2710" s="301">
        <v>2998089</v>
      </c>
      <c r="P2710" s="302">
        <v>1769</v>
      </c>
      <c r="Q2710" s="301">
        <v>1542531</v>
      </c>
      <c r="R2710" s="302">
        <v>2518</v>
      </c>
      <c r="S2710" s="301">
        <v>582276</v>
      </c>
      <c r="T2710" s="301">
        <f t="shared" si="42"/>
        <v>17770.5</v>
      </c>
      <c r="U2710" s="303">
        <v>2492</v>
      </c>
    </row>
    <row r="2711" spans="1:21" x14ac:dyDescent="0.25">
      <c r="A2711" s="300">
        <v>800251710</v>
      </c>
      <c r="B2711" s="65" t="s">
        <v>3397</v>
      </c>
      <c r="C2711" s="65" t="s">
        <v>893</v>
      </c>
      <c r="D2711" s="65" t="s">
        <v>894</v>
      </c>
      <c r="E2711" s="65" t="s">
        <v>710</v>
      </c>
      <c r="F2711" s="65" t="s">
        <v>521</v>
      </c>
      <c r="G2711" s="65" t="s">
        <v>1136</v>
      </c>
      <c r="H2711" s="84">
        <v>2710</v>
      </c>
      <c r="I2711" s="301">
        <v>6585945</v>
      </c>
      <c r="J2711" s="302">
        <v>3434.5</v>
      </c>
      <c r="K2711" s="301">
        <v>1967051</v>
      </c>
      <c r="L2711" s="302">
        <v>3700</v>
      </c>
      <c r="M2711" s="301">
        <v>10978612</v>
      </c>
      <c r="N2711" s="302">
        <v>3334</v>
      </c>
      <c r="O2711" s="301">
        <v>3128608</v>
      </c>
      <c r="P2711" s="302">
        <v>2020</v>
      </c>
      <c r="Q2711" s="301">
        <v>1328284</v>
      </c>
      <c r="R2711" s="302">
        <v>1845</v>
      </c>
      <c r="S2711" s="301">
        <v>899351</v>
      </c>
      <c r="T2711" s="301">
        <f t="shared" si="42"/>
        <v>17043.5</v>
      </c>
      <c r="U2711" s="303">
        <v>2399</v>
      </c>
    </row>
    <row r="2712" spans="1:21" x14ac:dyDescent="0.25">
      <c r="A2712" s="300">
        <v>806007838</v>
      </c>
      <c r="B2712" s="65" t="s">
        <v>3398</v>
      </c>
      <c r="C2712" s="65" t="s">
        <v>620</v>
      </c>
      <c r="D2712" s="65" t="s">
        <v>621</v>
      </c>
      <c r="E2712" s="65" t="s">
        <v>710</v>
      </c>
      <c r="F2712" s="65" t="s">
        <v>521</v>
      </c>
      <c r="G2712" s="65" t="s">
        <v>564</v>
      </c>
      <c r="H2712" s="296">
        <v>2711</v>
      </c>
      <c r="I2712" s="301">
        <v>6576563</v>
      </c>
      <c r="J2712" s="302">
        <v>3168.5</v>
      </c>
      <c r="K2712" s="301">
        <v>2242169</v>
      </c>
      <c r="L2712" s="302">
        <v>1718</v>
      </c>
      <c r="M2712" s="301">
        <v>26848422</v>
      </c>
      <c r="N2712" s="302">
        <v>3862</v>
      </c>
      <c r="O2712" s="301">
        <v>2651489</v>
      </c>
      <c r="P2712" s="302">
        <v>2279</v>
      </c>
      <c r="Q2712" s="301">
        <v>1131493</v>
      </c>
      <c r="R2712" s="302">
        <v>2071</v>
      </c>
      <c r="S2712" s="301">
        <v>769657</v>
      </c>
      <c r="T2712" s="301">
        <f t="shared" si="42"/>
        <v>15809.5</v>
      </c>
      <c r="U2712" s="303">
        <v>2242</v>
      </c>
    </row>
    <row r="2713" spans="1:21" x14ac:dyDescent="0.25">
      <c r="A2713" s="300">
        <v>860527350</v>
      </c>
      <c r="B2713" s="65" t="s">
        <v>3399</v>
      </c>
      <c r="C2713" s="65" t="s">
        <v>511</v>
      </c>
      <c r="D2713" s="65" t="s">
        <v>511</v>
      </c>
      <c r="E2713" s="65" t="s">
        <v>520</v>
      </c>
      <c r="F2713" s="65" t="s">
        <v>521</v>
      </c>
      <c r="G2713" s="65" t="s">
        <v>624</v>
      </c>
      <c r="H2713" s="84">
        <v>2712</v>
      </c>
      <c r="I2713" s="301">
        <v>6568361</v>
      </c>
      <c r="J2713" s="302">
        <v>3149.5</v>
      </c>
      <c r="K2713" s="301">
        <v>2268385</v>
      </c>
      <c r="L2713" s="302">
        <v>1117</v>
      </c>
      <c r="M2713" s="301">
        <v>42661510</v>
      </c>
      <c r="N2713" s="302">
        <v>3677</v>
      </c>
      <c r="O2713" s="301">
        <v>2795349</v>
      </c>
      <c r="P2713" s="302">
        <v>3171</v>
      </c>
      <c r="Q2713" s="301">
        <v>717449</v>
      </c>
      <c r="R2713" s="302">
        <v>4815</v>
      </c>
      <c r="S2713" s="301">
        <v>223216</v>
      </c>
      <c r="T2713" s="301">
        <f t="shared" si="42"/>
        <v>18641.5</v>
      </c>
      <c r="U2713" s="303">
        <v>2602</v>
      </c>
    </row>
    <row r="2714" spans="1:21" x14ac:dyDescent="0.25">
      <c r="A2714" s="300">
        <v>860526785</v>
      </c>
      <c r="B2714" s="65" t="s">
        <v>3400</v>
      </c>
      <c r="C2714" s="65" t="s">
        <v>511</v>
      </c>
      <c r="D2714" s="65" t="s">
        <v>511</v>
      </c>
      <c r="E2714" s="65" t="s">
        <v>710</v>
      </c>
      <c r="F2714" s="65" t="s">
        <v>521</v>
      </c>
      <c r="G2714" s="65" t="s">
        <v>675</v>
      </c>
      <c r="H2714" s="296">
        <v>2713</v>
      </c>
      <c r="I2714" s="301">
        <v>6565708</v>
      </c>
      <c r="J2714" s="302">
        <v>2023.5</v>
      </c>
      <c r="K2714" s="301">
        <v>4259178</v>
      </c>
      <c r="L2714" s="302">
        <v>4585</v>
      </c>
      <c r="M2714" s="301">
        <v>8448558</v>
      </c>
      <c r="N2714" s="302">
        <v>3001</v>
      </c>
      <c r="O2714" s="301">
        <v>3561369</v>
      </c>
      <c r="P2714" s="302">
        <v>2167</v>
      </c>
      <c r="Q2714" s="301">
        <v>1213690</v>
      </c>
      <c r="R2714" s="302">
        <v>1890</v>
      </c>
      <c r="S2714" s="301">
        <v>868446</v>
      </c>
      <c r="T2714" s="301">
        <f t="shared" si="42"/>
        <v>16379.5</v>
      </c>
      <c r="U2714" s="303">
        <v>2316</v>
      </c>
    </row>
    <row r="2715" spans="1:21" x14ac:dyDescent="0.25">
      <c r="A2715" s="300">
        <v>800204652</v>
      </c>
      <c r="B2715" s="65" t="s">
        <v>3401</v>
      </c>
      <c r="C2715" s="65" t="s">
        <v>511</v>
      </c>
      <c r="D2715" s="65" t="s">
        <v>511</v>
      </c>
      <c r="E2715" s="65" t="s">
        <v>710</v>
      </c>
      <c r="F2715" s="65" t="s">
        <v>521</v>
      </c>
      <c r="G2715" s="65" t="s">
        <v>564</v>
      </c>
      <c r="H2715" s="84">
        <v>2714</v>
      </c>
      <c r="I2715" s="301">
        <v>6562081</v>
      </c>
      <c r="J2715" s="302">
        <v>2678.5</v>
      </c>
      <c r="K2715" s="301">
        <v>2854871</v>
      </c>
      <c r="L2715" s="302">
        <v>3539</v>
      </c>
      <c r="M2715" s="301">
        <v>11652500</v>
      </c>
      <c r="N2715" s="302">
        <v>2975</v>
      </c>
      <c r="O2715" s="301">
        <v>3604242</v>
      </c>
      <c r="P2715" s="302">
        <v>1640</v>
      </c>
      <c r="Q2715" s="301">
        <v>1685296</v>
      </c>
      <c r="R2715" s="302">
        <v>2010</v>
      </c>
      <c r="S2715" s="301">
        <v>798672</v>
      </c>
      <c r="T2715" s="301">
        <f t="shared" si="42"/>
        <v>15556.5</v>
      </c>
      <c r="U2715" s="303">
        <v>2207</v>
      </c>
    </row>
    <row r="2716" spans="1:21" x14ac:dyDescent="0.25">
      <c r="A2716" s="300">
        <v>890329366</v>
      </c>
      <c r="B2716" s="65" t="s">
        <v>3402</v>
      </c>
      <c r="C2716" s="65" t="s">
        <v>547</v>
      </c>
      <c r="D2716" s="65" t="s">
        <v>544</v>
      </c>
      <c r="E2716" s="65" t="s">
        <v>710</v>
      </c>
      <c r="F2716" s="65" t="s">
        <v>521</v>
      </c>
      <c r="G2716" s="65" t="s">
        <v>556</v>
      </c>
      <c r="H2716" s="296">
        <v>2715</v>
      </c>
      <c r="I2716" s="301">
        <v>6560820</v>
      </c>
      <c r="J2716" s="302">
        <v>2687.5</v>
      </c>
      <c r="K2716" s="301">
        <v>2845267</v>
      </c>
      <c r="L2716" s="302">
        <v>5419</v>
      </c>
      <c r="M2716" s="301">
        <v>6694590</v>
      </c>
      <c r="N2716" s="302">
        <v>3314</v>
      </c>
      <c r="O2716" s="301">
        <v>3141085</v>
      </c>
      <c r="P2716" s="302">
        <v>3132</v>
      </c>
      <c r="Q2716" s="301">
        <v>732533</v>
      </c>
      <c r="R2716" s="302">
        <v>4054</v>
      </c>
      <c r="S2716" s="301">
        <v>292157</v>
      </c>
      <c r="T2716" s="301">
        <f t="shared" si="42"/>
        <v>21321.5</v>
      </c>
      <c r="U2716" s="303">
        <v>2991</v>
      </c>
    </row>
    <row r="2717" spans="1:21" x14ac:dyDescent="0.25">
      <c r="A2717" s="300">
        <v>890117277</v>
      </c>
      <c r="B2717" s="65" t="s">
        <v>3403</v>
      </c>
      <c r="C2717" s="65" t="s">
        <v>585</v>
      </c>
      <c r="D2717" s="65" t="s">
        <v>586</v>
      </c>
      <c r="E2717" s="65" t="s">
        <v>710</v>
      </c>
      <c r="F2717" s="65" t="s">
        <v>521</v>
      </c>
      <c r="G2717" s="65" t="s">
        <v>624</v>
      </c>
      <c r="H2717" s="84">
        <v>2716</v>
      </c>
      <c r="I2717" s="301">
        <v>6558042</v>
      </c>
      <c r="J2717" s="302">
        <v>2012</v>
      </c>
      <c r="K2717" s="301">
        <v>4300829</v>
      </c>
      <c r="L2717" s="302">
        <v>3335</v>
      </c>
      <c r="M2717" s="301">
        <v>12536866</v>
      </c>
      <c r="N2717" s="302">
        <v>3554</v>
      </c>
      <c r="O2717" s="301">
        <v>2913059</v>
      </c>
      <c r="P2717" s="302">
        <v>1826</v>
      </c>
      <c r="Q2717" s="301">
        <v>1484659</v>
      </c>
      <c r="R2717" s="302">
        <v>1876</v>
      </c>
      <c r="S2717" s="301">
        <v>876578</v>
      </c>
      <c r="T2717" s="301">
        <f t="shared" si="42"/>
        <v>15319</v>
      </c>
      <c r="U2717" s="303">
        <v>2170</v>
      </c>
    </row>
    <row r="2718" spans="1:21" x14ac:dyDescent="0.25">
      <c r="A2718" s="300">
        <v>830134075</v>
      </c>
      <c r="B2718" s="65" t="s">
        <v>3404</v>
      </c>
      <c r="C2718" s="65" t="s">
        <v>511</v>
      </c>
      <c r="D2718" s="65" t="s">
        <v>511</v>
      </c>
      <c r="E2718" s="65" t="s">
        <v>710</v>
      </c>
      <c r="F2718" s="65" t="s">
        <v>521</v>
      </c>
      <c r="G2718" s="65" t="s">
        <v>656</v>
      </c>
      <c r="H2718" s="296">
        <v>2717</v>
      </c>
      <c r="I2718" s="301">
        <v>6540531</v>
      </c>
      <c r="J2718" s="302">
        <v>1809.5</v>
      </c>
      <c r="K2718" s="301">
        <v>5049594</v>
      </c>
      <c r="L2718" s="302">
        <v>5303</v>
      </c>
      <c r="M2718" s="301">
        <v>6885123</v>
      </c>
      <c r="N2718" s="302">
        <v>6162</v>
      </c>
      <c r="O2718" s="301">
        <v>1445489</v>
      </c>
      <c r="P2718" s="302">
        <v>2886</v>
      </c>
      <c r="Q2718" s="301">
        <v>823667</v>
      </c>
      <c r="R2718" s="302">
        <v>2225</v>
      </c>
      <c r="S2718" s="301">
        <v>688090</v>
      </c>
      <c r="T2718" s="301">
        <f t="shared" si="42"/>
        <v>21102.5</v>
      </c>
      <c r="U2718" s="303">
        <v>2957</v>
      </c>
    </row>
    <row r="2719" spans="1:21" x14ac:dyDescent="0.25">
      <c r="A2719" s="300">
        <v>800005751</v>
      </c>
      <c r="B2719" s="65" t="s">
        <v>3405</v>
      </c>
      <c r="C2719" s="65" t="s">
        <v>543</v>
      </c>
      <c r="D2719" s="65" t="s">
        <v>544</v>
      </c>
      <c r="E2719" s="65" t="s">
        <v>520</v>
      </c>
      <c r="F2719" s="65" t="s">
        <v>521</v>
      </c>
      <c r="G2719" s="65" t="s">
        <v>528</v>
      </c>
      <c r="H2719" s="84">
        <v>2718</v>
      </c>
      <c r="I2719" s="301">
        <v>6538643</v>
      </c>
      <c r="J2719" s="302">
        <v>3161</v>
      </c>
      <c r="K2719" s="301">
        <v>2253277</v>
      </c>
      <c r="L2719" s="302">
        <v>1856</v>
      </c>
      <c r="M2719" s="301">
        <v>24643018</v>
      </c>
      <c r="N2719" s="302">
        <v>3709</v>
      </c>
      <c r="O2719" s="301">
        <v>2769758</v>
      </c>
      <c r="P2719" s="302">
        <v>5040</v>
      </c>
      <c r="Q2719" s="301">
        <v>371268</v>
      </c>
      <c r="R2719" s="302">
        <v>4656</v>
      </c>
      <c r="S2719" s="301">
        <v>233993</v>
      </c>
      <c r="T2719" s="301">
        <f t="shared" si="42"/>
        <v>21140</v>
      </c>
      <c r="U2719" s="303">
        <v>2962</v>
      </c>
    </row>
    <row r="2720" spans="1:21" x14ac:dyDescent="0.25">
      <c r="A2720" s="300">
        <v>860008817</v>
      </c>
      <c r="B2720" s="65" t="s">
        <v>3406</v>
      </c>
      <c r="C2720" s="65" t="s">
        <v>511</v>
      </c>
      <c r="D2720" s="65" t="s">
        <v>511</v>
      </c>
      <c r="E2720" s="65" t="s">
        <v>710</v>
      </c>
      <c r="F2720" s="65" t="s">
        <v>521</v>
      </c>
      <c r="G2720" s="65" t="s">
        <v>610</v>
      </c>
      <c r="H2720" s="296">
        <v>2719</v>
      </c>
      <c r="I2720" s="301">
        <v>6537968</v>
      </c>
      <c r="J2720" s="302">
        <v>1843</v>
      </c>
      <c r="K2720" s="301">
        <v>4943432</v>
      </c>
      <c r="L2720" s="302">
        <v>5281</v>
      </c>
      <c r="M2720" s="301">
        <v>6922584</v>
      </c>
      <c r="N2720" s="302">
        <v>2910</v>
      </c>
      <c r="O2720" s="301">
        <v>3698919</v>
      </c>
      <c r="P2720" s="302">
        <v>1647</v>
      </c>
      <c r="Q2720" s="301">
        <v>1680471</v>
      </c>
      <c r="R2720" s="302">
        <v>1764</v>
      </c>
      <c r="S2720" s="301">
        <v>951475</v>
      </c>
      <c r="T2720" s="301">
        <f t="shared" si="42"/>
        <v>16164</v>
      </c>
      <c r="U2720" s="303">
        <v>2281</v>
      </c>
    </row>
    <row r="2721" spans="1:21" x14ac:dyDescent="0.25">
      <c r="A2721" s="300">
        <v>805021435</v>
      </c>
      <c r="B2721" s="65" t="s">
        <v>3407</v>
      </c>
      <c r="C2721" s="65" t="s">
        <v>543</v>
      </c>
      <c r="D2721" s="65" t="s">
        <v>544</v>
      </c>
      <c r="E2721" s="65" t="s">
        <v>520</v>
      </c>
      <c r="F2721" s="65" t="s">
        <v>521</v>
      </c>
      <c r="G2721" s="65" t="s">
        <v>1106</v>
      </c>
      <c r="H2721" s="84">
        <v>2720</v>
      </c>
      <c r="I2721" s="301">
        <v>6535130</v>
      </c>
      <c r="J2721" s="302">
        <v>3645</v>
      </c>
      <c r="K2721" s="301">
        <v>1781594</v>
      </c>
      <c r="L2721" s="302">
        <v>2728</v>
      </c>
      <c r="M2721" s="301">
        <v>15792812</v>
      </c>
      <c r="N2721" s="302">
        <v>3814</v>
      </c>
      <c r="O2721" s="301">
        <v>2692634</v>
      </c>
      <c r="P2721" s="302">
        <v>2492</v>
      </c>
      <c r="Q2721" s="301">
        <v>1002372</v>
      </c>
      <c r="R2721" s="302">
        <v>3857</v>
      </c>
      <c r="S2721" s="301">
        <v>315030</v>
      </c>
      <c r="T2721" s="301">
        <f t="shared" si="42"/>
        <v>19256</v>
      </c>
      <c r="U2721" s="303">
        <v>2693</v>
      </c>
    </row>
    <row r="2722" spans="1:21" x14ac:dyDescent="0.25">
      <c r="A2722" s="300">
        <v>811001723</v>
      </c>
      <c r="B2722" s="65" t="s">
        <v>3408</v>
      </c>
      <c r="C2722" s="65" t="s">
        <v>505</v>
      </c>
      <c r="D2722" s="65" t="s">
        <v>506</v>
      </c>
      <c r="E2722" s="65" t="s">
        <v>710</v>
      </c>
      <c r="F2722" s="65" t="s">
        <v>521</v>
      </c>
      <c r="G2722" s="65" t="s">
        <v>564</v>
      </c>
      <c r="H2722" s="296">
        <v>2721</v>
      </c>
      <c r="I2722" s="301">
        <v>6526729</v>
      </c>
      <c r="J2722" s="302">
        <v>2708</v>
      </c>
      <c r="K2722" s="301">
        <v>2814051</v>
      </c>
      <c r="L2722" s="302">
        <v>4409</v>
      </c>
      <c r="M2722" s="301">
        <v>8890487</v>
      </c>
      <c r="N2722" s="302">
        <v>2670</v>
      </c>
      <c r="O2722" s="301">
        <v>4126063</v>
      </c>
      <c r="P2722" s="302">
        <v>1858</v>
      </c>
      <c r="Q2722" s="301">
        <v>1460029</v>
      </c>
      <c r="R2722" s="302">
        <v>2175</v>
      </c>
      <c r="S2722" s="301">
        <v>715003</v>
      </c>
      <c r="T2722" s="301">
        <f t="shared" si="42"/>
        <v>16541</v>
      </c>
      <c r="U2722" s="303">
        <v>2337</v>
      </c>
    </row>
    <row r="2723" spans="1:21" x14ac:dyDescent="0.25">
      <c r="A2723" s="300">
        <v>860023567</v>
      </c>
      <c r="B2723" s="65" t="s">
        <v>3409</v>
      </c>
      <c r="C2723" s="65" t="s">
        <v>2144</v>
      </c>
      <c r="D2723" s="65" t="s">
        <v>511</v>
      </c>
      <c r="E2723" s="65" t="s">
        <v>710</v>
      </c>
      <c r="F2723" s="65" t="s">
        <v>521</v>
      </c>
      <c r="G2723" s="65" t="s">
        <v>690</v>
      </c>
      <c r="H2723" s="84">
        <v>2722</v>
      </c>
      <c r="I2723" s="301">
        <v>6526555</v>
      </c>
      <c r="J2723" s="302">
        <v>2730</v>
      </c>
      <c r="K2723" s="301">
        <v>2779539</v>
      </c>
      <c r="L2723" s="302">
        <v>3966</v>
      </c>
      <c r="M2723" s="301">
        <v>10109652</v>
      </c>
      <c r="N2723" s="302">
        <v>5098</v>
      </c>
      <c r="O2723" s="301">
        <v>1854905</v>
      </c>
      <c r="P2723" s="302">
        <v>3406</v>
      </c>
      <c r="Q2723" s="301">
        <v>653662</v>
      </c>
      <c r="R2723" s="302">
        <v>2778</v>
      </c>
      <c r="S2723" s="301">
        <v>509794</v>
      </c>
      <c r="T2723" s="301">
        <f t="shared" si="42"/>
        <v>20700</v>
      </c>
      <c r="U2723" s="303">
        <v>2892</v>
      </c>
    </row>
    <row r="2724" spans="1:21" x14ac:dyDescent="0.25">
      <c r="A2724" s="300">
        <v>860507423</v>
      </c>
      <c r="B2724" s="65" t="s">
        <v>3410</v>
      </c>
      <c r="C2724" s="65" t="s">
        <v>511</v>
      </c>
      <c r="D2724" s="65" t="s">
        <v>511</v>
      </c>
      <c r="E2724" s="65" t="s">
        <v>710</v>
      </c>
      <c r="F2724" s="65" t="s">
        <v>521</v>
      </c>
      <c r="G2724" s="65" t="s">
        <v>564</v>
      </c>
      <c r="H2724" s="296">
        <v>2723</v>
      </c>
      <c r="I2724" s="301">
        <v>6508993</v>
      </c>
      <c r="J2724" s="302">
        <v>2750</v>
      </c>
      <c r="K2724" s="301">
        <v>2750508</v>
      </c>
      <c r="L2724" s="302">
        <v>3544</v>
      </c>
      <c r="M2724" s="301">
        <v>11638711</v>
      </c>
      <c r="N2724" s="302">
        <v>3426</v>
      </c>
      <c r="O2724" s="301">
        <v>3034309</v>
      </c>
      <c r="P2724" s="302">
        <v>2163</v>
      </c>
      <c r="Q2724" s="301">
        <v>1219092</v>
      </c>
      <c r="R2724" s="302">
        <v>2304</v>
      </c>
      <c r="S2724" s="301">
        <v>651400</v>
      </c>
      <c r="T2724" s="301">
        <f t="shared" si="42"/>
        <v>16910</v>
      </c>
      <c r="U2724" s="303">
        <v>2378</v>
      </c>
    </row>
    <row r="2725" spans="1:21" x14ac:dyDescent="0.25">
      <c r="A2725" s="300">
        <v>890200560</v>
      </c>
      <c r="B2725" s="65" t="s">
        <v>3411</v>
      </c>
      <c r="C2725" s="65" t="s">
        <v>732</v>
      </c>
      <c r="D2725" s="65" t="s">
        <v>733</v>
      </c>
      <c r="E2725" s="65" t="s">
        <v>710</v>
      </c>
      <c r="F2725" s="65" t="s">
        <v>521</v>
      </c>
      <c r="G2725" s="65" t="s">
        <v>766</v>
      </c>
      <c r="H2725" s="84">
        <v>2724</v>
      </c>
      <c r="I2725" s="301">
        <v>6501950</v>
      </c>
      <c r="J2725" s="302">
        <v>1863</v>
      </c>
      <c r="K2725" s="301">
        <v>4856146</v>
      </c>
      <c r="L2725" s="302">
        <v>5970</v>
      </c>
      <c r="M2725" s="301">
        <v>5744299</v>
      </c>
      <c r="N2725" s="302">
        <v>4465</v>
      </c>
      <c r="O2725" s="301">
        <v>2207073</v>
      </c>
      <c r="P2725" s="302">
        <v>3067</v>
      </c>
      <c r="Q2725" s="301">
        <v>758146</v>
      </c>
      <c r="R2725" s="302">
        <v>3239</v>
      </c>
      <c r="S2725" s="301">
        <v>409778</v>
      </c>
      <c r="T2725" s="301">
        <f t="shared" si="42"/>
        <v>21328</v>
      </c>
      <c r="U2725" s="303">
        <v>2994</v>
      </c>
    </row>
    <row r="2726" spans="1:21" x14ac:dyDescent="0.25">
      <c r="A2726" s="300">
        <v>800244270</v>
      </c>
      <c r="B2726" s="65" t="s">
        <v>3412</v>
      </c>
      <c r="C2726" s="65" t="s">
        <v>580</v>
      </c>
      <c r="D2726" s="65" t="s">
        <v>506</v>
      </c>
      <c r="E2726" s="65" t="s">
        <v>710</v>
      </c>
      <c r="F2726" s="65" t="s">
        <v>521</v>
      </c>
      <c r="G2726" s="65" t="s">
        <v>610</v>
      </c>
      <c r="H2726" s="296">
        <v>2725</v>
      </c>
      <c r="I2726" s="301">
        <v>6493549</v>
      </c>
      <c r="J2726" s="302">
        <v>2258</v>
      </c>
      <c r="K2726" s="301">
        <v>3606160</v>
      </c>
      <c r="L2726" s="302">
        <v>3466</v>
      </c>
      <c r="M2726" s="301">
        <v>11975042</v>
      </c>
      <c r="N2726" s="302">
        <v>2122</v>
      </c>
      <c r="O2726" s="301">
        <v>5374523</v>
      </c>
      <c r="P2726" s="302">
        <v>1267</v>
      </c>
      <c r="Q2726" s="301">
        <v>2271351</v>
      </c>
      <c r="R2726" s="302">
        <v>1343</v>
      </c>
      <c r="S2726" s="301">
        <v>1372236</v>
      </c>
      <c r="T2726" s="301">
        <f t="shared" si="42"/>
        <v>13181</v>
      </c>
      <c r="U2726" s="303">
        <v>1897</v>
      </c>
    </row>
    <row r="2727" spans="1:21" x14ac:dyDescent="0.25">
      <c r="A2727" s="300">
        <v>800171338</v>
      </c>
      <c r="B2727" s="65" t="s">
        <v>3413</v>
      </c>
      <c r="C2727" s="65" t="s">
        <v>511</v>
      </c>
      <c r="D2727" s="65" t="s">
        <v>511</v>
      </c>
      <c r="E2727" s="65" t="s">
        <v>710</v>
      </c>
      <c r="F2727" s="65" t="s">
        <v>521</v>
      </c>
      <c r="G2727" s="65" t="s">
        <v>690</v>
      </c>
      <c r="H2727" s="84">
        <v>2726</v>
      </c>
      <c r="I2727" s="301">
        <v>6479117</v>
      </c>
      <c r="J2727" s="302">
        <v>2827</v>
      </c>
      <c r="K2727" s="301">
        <v>2656056</v>
      </c>
      <c r="L2727" s="302">
        <v>4316</v>
      </c>
      <c r="M2727" s="301">
        <v>9084319</v>
      </c>
      <c r="N2727" s="302">
        <v>5119</v>
      </c>
      <c r="O2727" s="301">
        <v>1846690</v>
      </c>
      <c r="P2727" s="302">
        <v>2672</v>
      </c>
      <c r="Q2727" s="301">
        <v>910756</v>
      </c>
      <c r="R2727" s="302">
        <v>3522</v>
      </c>
      <c r="S2727" s="301">
        <v>360096</v>
      </c>
      <c r="T2727" s="301">
        <f t="shared" si="42"/>
        <v>21182</v>
      </c>
      <c r="U2727" s="303">
        <v>2977</v>
      </c>
    </row>
    <row r="2728" spans="1:21" x14ac:dyDescent="0.25">
      <c r="A2728" s="300">
        <v>830065332</v>
      </c>
      <c r="B2728" s="65" t="s">
        <v>3414</v>
      </c>
      <c r="C2728" s="65" t="s">
        <v>511</v>
      </c>
      <c r="D2728" s="65" t="s">
        <v>511</v>
      </c>
      <c r="E2728" s="65" t="s">
        <v>710</v>
      </c>
      <c r="F2728" s="65" t="s">
        <v>521</v>
      </c>
      <c r="G2728" s="65" t="s">
        <v>564</v>
      </c>
      <c r="H2728" s="296">
        <v>2727</v>
      </c>
      <c r="I2728" s="301">
        <v>6478712</v>
      </c>
      <c r="J2728" s="302">
        <v>2050.5</v>
      </c>
      <c r="K2728" s="301">
        <v>4159836</v>
      </c>
      <c r="L2728" s="302">
        <v>4285</v>
      </c>
      <c r="M2728" s="301">
        <v>9161796</v>
      </c>
      <c r="N2728" s="302">
        <v>2150</v>
      </c>
      <c r="O2728" s="301">
        <v>5278164</v>
      </c>
      <c r="P2728" s="302">
        <v>874</v>
      </c>
      <c r="Q2728" s="301">
        <v>3545197</v>
      </c>
      <c r="R2728" s="302">
        <v>1098</v>
      </c>
      <c r="S2728" s="301">
        <v>1747416</v>
      </c>
      <c r="T2728" s="301">
        <f t="shared" si="42"/>
        <v>13184.5</v>
      </c>
      <c r="U2728" s="303">
        <v>1901</v>
      </c>
    </row>
    <row r="2729" spans="1:21" x14ac:dyDescent="0.25">
      <c r="A2729" s="300">
        <v>860037111</v>
      </c>
      <c r="B2729" s="65" t="s">
        <v>3415</v>
      </c>
      <c r="C2729" s="65" t="s">
        <v>899</v>
      </c>
      <c r="D2729" s="65" t="s">
        <v>552</v>
      </c>
      <c r="E2729" s="65" t="s">
        <v>710</v>
      </c>
      <c r="F2729" s="65" t="s">
        <v>521</v>
      </c>
      <c r="G2729" s="65" t="s">
        <v>690</v>
      </c>
      <c r="H2729" s="84">
        <v>2728</v>
      </c>
      <c r="I2729" s="301">
        <v>6467730</v>
      </c>
      <c r="J2729" s="302">
        <v>1830</v>
      </c>
      <c r="K2729" s="301">
        <v>4988018</v>
      </c>
      <c r="L2729" s="302">
        <v>3403</v>
      </c>
      <c r="M2729" s="301">
        <v>12261657</v>
      </c>
      <c r="N2729" s="302">
        <v>2324</v>
      </c>
      <c r="O2729" s="301">
        <v>4845561</v>
      </c>
      <c r="P2729" s="302">
        <v>2452</v>
      </c>
      <c r="Q2729" s="301">
        <v>1024926</v>
      </c>
      <c r="R2729" s="302">
        <v>2411</v>
      </c>
      <c r="S2729" s="301">
        <v>622684</v>
      </c>
      <c r="T2729" s="301">
        <f t="shared" si="42"/>
        <v>15148</v>
      </c>
      <c r="U2729" s="303">
        <v>2151</v>
      </c>
    </row>
    <row r="2730" spans="1:21" x14ac:dyDescent="0.25">
      <c r="A2730" s="300">
        <v>890939745</v>
      </c>
      <c r="B2730" s="65" t="s">
        <v>3416</v>
      </c>
      <c r="C2730" s="65" t="s">
        <v>505</v>
      </c>
      <c r="D2730" s="65" t="s">
        <v>506</v>
      </c>
      <c r="E2730" s="65" t="s">
        <v>520</v>
      </c>
      <c r="F2730" s="65" t="s">
        <v>521</v>
      </c>
      <c r="G2730" s="65" t="s">
        <v>1106</v>
      </c>
      <c r="H2730" s="296">
        <v>2729</v>
      </c>
      <c r="I2730" s="301">
        <v>6456389</v>
      </c>
      <c r="J2730" s="302">
        <v>1815.5</v>
      </c>
      <c r="K2730" s="301">
        <v>5037262</v>
      </c>
      <c r="L2730" s="302">
        <v>2961</v>
      </c>
      <c r="M2730" s="301">
        <v>14378023</v>
      </c>
      <c r="N2730" s="302">
        <v>5387</v>
      </c>
      <c r="O2730" s="301">
        <v>1717645</v>
      </c>
      <c r="P2730" s="302">
        <v>4522</v>
      </c>
      <c r="Q2730" s="301">
        <v>434206</v>
      </c>
      <c r="R2730" s="302">
        <v>3384</v>
      </c>
      <c r="S2730" s="301">
        <v>381317</v>
      </c>
      <c r="T2730" s="301">
        <f t="shared" si="42"/>
        <v>20798.5</v>
      </c>
      <c r="U2730" s="303">
        <v>2910</v>
      </c>
    </row>
    <row r="2731" spans="1:21" x14ac:dyDescent="0.25">
      <c r="A2731" s="300">
        <v>800211407</v>
      </c>
      <c r="B2731" s="65" t="s">
        <v>3417</v>
      </c>
      <c r="C2731" s="65" t="s">
        <v>511</v>
      </c>
      <c r="D2731" s="65" t="s">
        <v>511</v>
      </c>
      <c r="E2731" s="65" t="s">
        <v>710</v>
      </c>
      <c r="F2731" s="65" t="s">
        <v>521</v>
      </c>
      <c r="G2731" s="65" t="s">
        <v>1235</v>
      </c>
      <c r="H2731" s="84">
        <v>2730</v>
      </c>
      <c r="I2731" s="301">
        <v>6447859</v>
      </c>
      <c r="J2731" s="302">
        <v>2557.5</v>
      </c>
      <c r="K2731" s="301">
        <v>2990178</v>
      </c>
      <c r="L2731" s="302">
        <v>3866</v>
      </c>
      <c r="M2731" s="301">
        <v>10412966</v>
      </c>
      <c r="N2731" s="302">
        <v>4673</v>
      </c>
      <c r="O2731" s="301">
        <v>2075068</v>
      </c>
      <c r="P2731" s="302">
        <v>2974</v>
      </c>
      <c r="Q2731" s="301">
        <v>793716</v>
      </c>
      <c r="R2731" s="302">
        <v>2975</v>
      </c>
      <c r="S2731" s="301">
        <v>463682</v>
      </c>
      <c r="T2731" s="301">
        <f t="shared" si="42"/>
        <v>19775.5</v>
      </c>
      <c r="U2731" s="303">
        <v>2764</v>
      </c>
    </row>
    <row r="2732" spans="1:21" x14ac:dyDescent="0.25">
      <c r="A2732" s="300">
        <v>800120661</v>
      </c>
      <c r="B2732" s="65" t="s">
        <v>3418</v>
      </c>
      <c r="C2732" s="65" t="s">
        <v>547</v>
      </c>
      <c r="D2732" s="65" t="s">
        <v>544</v>
      </c>
      <c r="E2732" s="65" t="s">
        <v>710</v>
      </c>
      <c r="F2732" s="65" t="s">
        <v>521</v>
      </c>
      <c r="G2732" s="65" t="s">
        <v>528</v>
      </c>
      <c r="H2732" s="296">
        <v>2731</v>
      </c>
      <c r="I2732" s="301">
        <v>6445882</v>
      </c>
      <c r="J2732" s="302">
        <v>4173</v>
      </c>
      <c r="K2732" s="301">
        <v>1409962</v>
      </c>
      <c r="L2732" s="302">
        <v>3899</v>
      </c>
      <c r="M2732" s="301">
        <v>10335995</v>
      </c>
      <c r="N2732" s="302">
        <v>2950</v>
      </c>
      <c r="O2732" s="301">
        <v>3633938</v>
      </c>
      <c r="P2732" s="302">
        <v>1732</v>
      </c>
      <c r="Q2732" s="301">
        <v>1582292</v>
      </c>
      <c r="R2732" s="302">
        <v>2595</v>
      </c>
      <c r="S2732" s="301">
        <v>559301</v>
      </c>
      <c r="T2732" s="301">
        <f t="shared" si="42"/>
        <v>18080</v>
      </c>
      <c r="U2732" s="303">
        <v>2540</v>
      </c>
    </row>
    <row r="2733" spans="1:21" x14ac:dyDescent="0.25">
      <c r="A2733" s="300">
        <v>830026612</v>
      </c>
      <c r="B2733" s="65" t="s">
        <v>3419</v>
      </c>
      <c r="C2733" s="65" t="s">
        <v>511</v>
      </c>
      <c r="D2733" s="65" t="s">
        <v>511</v>
      </c>
      <c r="E2733" s="65" t="s">
        <v>710</v>
      </c>
      <c r="F2733" s="65" t="s">
        <v>521</v>
      </c>
      <c r="G2733" s="65" t="s">
        <v>624</v>
      </c>
      <c r="H2733" s="84">
        <v>2732</v>
      </c>
      <c r="I2733" s="301">
        <v>6443645</v>
      </c>
      <c r="J2733" s="302">
        <v>1780</v>
      </c>
      <c r="K2733" s="301">
        <v>5149253</v>
      </c>
      <c r="L2733" s="302">
        <v>3712</v>
      </c>
      <c r="M2733" s="301">
        <v>10929492</v>
      </c>
      <c r="N2733" s="302">
        <v>3308</v>
      </c>
      <c r="O2733" s="301">
        <v>3150566</v>
      </c>
      <c r="P2733" s="302">
        <v>1853</v>
      </c>
      <c r="Q2733" s="301">
        <v>1466072</v>
      </c>
      <c r="R2733" s="302">
        <v>3255</v>
      </c>
      <c r="S2733" s="301">
        <v>406419</v>
      </c>
      <c r="T2733" s="301">
        <f t="shared" si="42"/>
        <v>16640</v>
      </c>
      <c r="U2733" s="303">
        <v>2354</v>
      </c>
    </row>
    <row r="2734" spans="1:21" x14ac:dyDescent="0.25">
      <c r="A2734" s="300">
        <v>800097884</v>
      </c>
      <c r="B2734" s="65" t="s">
        <v>3420</v>
      </c>
      <c r="C2734" s="65" t="s">
        <v>617</v>
      </c>
      <c r="D2734" s="65" t="s">
        <v>552</v>
      </c>
      <c r="E2734" s="65" t="s">
        <v>710</v>
      </c>
      <c r="F2734" s="65" t="s">
        <v>521</v>
      </c>
      <c r="G2734" s="65" t="s">
        <v>525</v>
      </c>
      <c r="H2734" s="296">
        <v>2733</v>
      </c>
      <c r="I2734" s="301">
        <v>6441791</v>
      </c>
      <c r="J2734" s="302">
        <v>2061.5</v>
      </c>
      <c r="K2734" s="301">
        <v>4129847</v>
      </c>
      <c r="L2734" s="302">
        <v>4127</v>
      </c>
      <c r="M2734" s="301">
        <v>9625795</v>
      </c>
      <c r="N2734" s="302">
        <v>2139</v>
      </c>
      <c r="O2734" s="301">
        <v>5305584</v>
      </c>
      <c r="P2734" s="302">
        <v>4081</v>
      </c>
      <c r="Q2734" s="301">
        <v>512025</v>
      </c>
      <c r="R2734" s="302">
        <v>4061</v>
      </c>
      <c r="S2734" s="301">
        <v>291541</v>
      </c>
      <c r="T2734" s="301">
        <f t="shared" si="42"/>
        <v>19202.5</v>
      </c>
      <c r="U2734" s="303">
        <v>2690</v>
      </c>
    </row>
    <row r="2735" spans="1:21" x14ac:dyDescent="0.25">
      <c r="A2735" s="300">
        <v>890316931</v>
      </c>
      <c r="B2735" s="65" t="s">
        <v>3421</v>
      </c>
      <c r="C2735" s="65" t="s">
        <v>547</v>
      </c>
      <c r="D2735" s="65" t="s">
        <v>544</v>
      </c>
      <c r="E2735" s="65" t="s">
        <v>520</v>
      </c>
      <c r="F2735" s="65" t="s">
        <v>521</v>
      </c>
      <c r="G2735" s="65" t="s">
        <v>624</v>
      </c>
      <c r="H2735" s="84">
        <v>2734</v>
      </c>
      <c r="I2735" s="301">
        <v>6439632</v>
      </c>
      <c r="J2735" s="302">
        <v>2818</v>
      </c>
      <c r="K2735" s="301">
        <v>2665288</v>
      </c>
      <c r="L2735" s="302">
        <v>3034</v>
      </c>
      <c r="M2735" s="301">
        <v>13980874</v>
      </c>
      <c r="N2735" s="302">
        <v>876</v>
      </c>
      <c r="O2735" s="301">
        <v>13570864</v>
      </c>
      <c r="P2735" s="302">
        <v>3304</v>
      </c>
      <c r="Q2735" s="301">
        <v>681877</v>
      </c>
      <c r="R2735" s="302">
        <v>4429</v>
      </c>
      <c r="S2735" s="301">
        <v>254942</v>
      </c>
      <c r="T2735" s="301">
        <f t="shared" si="42"/>
        <v>17195</v>
      </c>
      <c r="U2735" s="303">
        <v>2429</v>
      </c>
    </row>
    <row r="2736" spans="1:21" x14ac:dyDescent="0.25">
      <c r="A2736" s="300">
        <v>800174162</v>
      </c>
      <c r="B2736" s="65" t="s">
        <v>3422</v>
      </c>
      <c r="C2736" s="65" t="s">
        <v>511</v>
      </c>
      <c r="D2736" s="65" t="s">
        <v>511</v>
      </c>
      <c r="E2736" s="65" t="s">
        <v>710</v>
      </c>
      <c r="F2736" s="65" t="s">
        <v>521</v>
      </c>
      <c r="G2736" s="65" t="s">
        <v>1235</v>
      </c>
      <c r="H2736" s="296">
        <v>2735</v>
      </c>
      <c r="I2736" s="301">
        <v>6436744</v>
      </c>
      <c r="J2736" s="302">
        <v>1952</v>
      </c>
      <c r="K2736" s="301">
        <v>4492967</v>
      </c>
      <c r="L2736" s="302">
        <v>3468</v>
      </c>
      <c r="M2736" s="301">
        <v>11959930</v>
      </c>
      <c r="N2736" s="302">
        <v>987</v>
      </c>
      <c r="O2736" s="301">
        <v>11959930</v>
      </c>
      <c r="P2736" s="302">
        <v>762</v>
      </c>
      <c r="Q2736" s="301">
        <v>4200845</v>
      </c>
      <c r="R2736" s="302">
        <v>834</v>
      </c>
      <c r="S2736" s="301">
        <v>2537521</v>
      </c>
      <c r="T2736" s="301">
        <f t="shared" si="42"/>
        <v>10738</v>
      </c>
      <c r="U2736" s="303">
        <v>1584</v>
      </c>
    </row>
    <row r="2737" spans="1:21" x14ac:dyDescent="0.25">
      <c r="A2737" s="300">
        <v>806000058</v>
      </c>
      <c r="B2737" s="65" t="s">
        <v>3423</v>
      </c>
      <c r="C2737" s="65" t="s">
        <v>620</v>
      </c>
      <c r="D2737" s="65" t="s">
        <v>621</v>
      </c>
      <c r="E2737" s="65" t="s">
        <v>520</v>
      </c>
      <c r="F2737" s="65" t="s">
        <v>521</v>
      </c>
      <c r="G2737" s="65" t="s">
        <v>1136</v>
      </c>
      <c r="H2737" s="84">
        <v>2736</v>
      </c>
      <c r="I2737" s="301">
        <v>6436563</v>
      </c>
      <c r="J2737" s="302">
        <v>2672.5</v>
      </c>
      <c r="K2737" s="301">
        <v>2859026</v>
      </c>
      <c r="L2737" s="302">
        <v>2303</v>
      </c>
      <c r="M2737" s="301">
        <v>19104426</v>
      </c>
      <c r="N2737" s="302">
        <v>3295</v>
      </c>
      <c r="O2737" s="301">
        <v>3169960</v>
      </c>
      <c r="P2737" s="302">
        <v>2841</v>
      </c>
      <c r="Q2737" s="301">
        <v>845448</v>
      </c>
      <c r="R2737" s="302">
        <v>3823</v>
      </c>
      <c r="S2737" s="301">
        <v>319189</v>
      </c>
      <c r="T2737" s="301">
        <f t="shared" si="42"/>
        <v>17670.5</v>
      </c>
      <c r="U2737" s="303">
        <v>2490</v>
      </c>
    </row>
    <row r="2738" spans="1:21" x14ac:dyDescent="0.25">
      <c r="A2738" s="300">
        <v>830026818</v>
      </c>
      <c r="B2738" s="65" t="s">
        <v>3424</v>
      </c>
      <c r="C2738" s="65" t="s">
        <v>511</v>
      </c>
      <c r="D2738" s="65" t="s">
        <v>511</v>
      </c>
      <c r="E2738" s="65" t="s">
        <v>520</v>
      </c>
      <c r="F2738" s="65" t="s">
        <v>521</v>
      </c>
      <c r="G2738" s="65" t="s">
        <v>564</v>
      </c>
      <c r="H2738" s="296">
        <v>2737</v>
      </c>
      <c r="I2738" s="301">
        <v>6436446</v>
      </c>
      <c r="J2738" s="302">
        <v>3047.5</v>
      </c>
      <c r="K2738" s="301">
        <v>2379259</v>
      </c>
      <c r="L2738" s="302">
        <v>2882</v>
      </c>
      <c r="M2738" s="301">
        <v>14845608</v>
      </c>
      <c r="N2738" s="302">
        <v>3243</v>
      </c>
      <c r="O2738" s="301">
        <v>3236937</v>
      </c>
      <c r="P2738" s="302">
        <v>3826</v>
      </c>
      <c r="Q2738" s="301">
        <v>557969</v>
      </c>
      <c r="R2738" s="302">
        <v>3619</v>
      </c>
      <c r="S2738" s="301">
        <v>345334</v>
      </c>
      <c r="T2738" s="301">
        <f t="shared" si="42"/>
        <v>19354.5</v>
      </c>
      <c r="U2738" s="303">
        <v>2710</v>
      </c>
    </row>
    <row r="2739" spans="1:21" x14ac:dyDescent="0.25">
      <c r="A2739" s="300">
        <v>860053831</v>
      </c>
      <c r="B2739" s="65" t="s">
        <v>3425</v>
      </c>
      <c r="C2739" s="65" t="s">
        <v>511</v>
      </c>
      <c r="D2739" s="65" t="s">
        <v>511</v>
      </c>
      <c r="E2739" s="65" t="s">
        <v>520</v>
      </c>
      <c r="F2739" s="65" t="s">
        <v>521</v>
      </c>
      <c r="G2739" s="65" t="s">
        <v>525</v>
      </c>
      <c r="H2739" s="84">
        <v>2738</v>
      </c>
      <c r="I2739" s="301">
        <v>6432300</v>
      </c>
      <c r="J2739" s="302">
        <v>3857.5</v>
      </c>
      <c r="K2739" s="301">
        <v>1629433</v>
      </c>
      <c r="L2739" s="302">
        <v>3144</v>
      </c>
      <c r="M2739" s="301">
        <v>13334165</v>
      </c>
      <c r="N2739" s="302">
        <v>2005</v>
      </c>
      <c r="O2739" s="301">
        <v>5794483</v>
      </c>
      <c r="P2739" s="302">
        <v>1807</v>
      </c>
      <c r="Q2739" s="301">
        <v>1499515</v>
      </c>
      <c r="R2739" s="302">
        <v>2974</v>
      </c>
      <c r="S2739" s="301">
        <v>463926</v>
      </c>
      <c r="T2739" s="301">
        <f t="shared" si="42"/>
        <v>16525.5</v>
      </c>
      <c r="U2739" s="303">
        <v>2341</v>
      </c>
    </row>
    <row r="2740" spans="1:21" x14ac:dyDescent="0.25">
      <c r="A2740" s="300">
        <v>892003617</v>
      </c>
      <c r="B2740" s="65" t="s">
        <v>3426</v>
      </c>
      <c r="C2740" s="65" t="s">
        <v>1275</v>
      </c>
      <c r="D2740" s="65" t="s">
        <v>1048</v>
      </c>
      <c r="E2740" s="65" t="s">
        <v>520</v>
      </c>
      <c r="F2740" s="65" t="s">
        <v>521</v>
      </c>
      <c r="G2740" s="65" t="s">
        <v>564</v>
      </c>
      <c r="H2740" s="296">
        <v>2739</v>
      </c>
      <c r="I2740" s="301">
        <v>6402667</v>
      </c>
      <c r="J2740" s="302">
        <v>2157</v>
      </c>
      <c r="K2740" s="301">
        <v>3889306</v>
      </c>
      <c r="L2740" s="302">
        <v>1853</v>
      </c>
      <c r="M2740" s="301">
        <v>24709153</v>
      </c>
      <c r="N2740" s="302">
        <v>3102</v>
      </c>
      <c r="O2740" s="301">
        <v>3417432</v>
      </c>
      <c r="P2740" s="302">
        <v>2085</v>
      </c>
      <c r="Q2740" s="301">
        <v>1275995</v>
      </c>
      <c r="R2740" s="302">
        <v>2034</v>
      </c>
      <c r="S2740" s="301">
        <v>787149</v>
      </c>
      <c r="T2740" s="301">
        <f t="shared" si="42"/>
        <v>13970</v>
      </c>
      <c r="U2740" s="303">
        <v>2014</v>
      </c>
    </row>
    <row r="2741" spans="1:21" x14ac:dyDescent="0.25">
      <c r="A2741" s="300">
        <v>800175098</v>
      </c>
      <c r="B2741" s="65" t="s">
        <v>3427</v>
      </c>
      <c r="C2741" s="65" t="s">
        <v>511</v>
      </c>
      <c r="D2741" s="65" t="s">
        <v>511</v>
      </c>
      <c r="E2741" s="65" t="s">
        <v>710</v>
      </c>
      <c r="F2741" s="65" t="s">
        <v>521</v>
      </c>
      <c r="G2741" s="65" t="s">
        <v>564</v>
      </c>
      <c r="H2741" s="84">
        <v>2740</v>
      </c>
      <c r="I2741" s="301">
        <v>6379406</v>
      </c>
      <c r="J2741" s="302">
        <v>1921.5</v>
      </c>
      <c r="K2741" s="301">
        <v>4579073</v>
      </c>
      <c r="L2741" s="302">
        <v>3834</v>
      </c>
      <c r="M2741" s="301">
        <v>10511639</v>
      </c>
      <c r="N2741" s="302">
        <v>1325</v>
      </c>
      <c r="O2741" s="301">
        <v>8872330</v>
      </c>
      <c r="P2741" s="302">
        <v>2800</v>
      </c>
      <c r="Q2741" s="301">
        <v>861052</v>
      </c>
      <c r="R2741" s="302">
        <v>3313</v>
      </c>
      <c r="S2741" s="301">
        <v>394869</v>
      </c>
      <c r="T2741" s="301">
        <f t="shared" si="42"/>
        <v>15933.5</v>
      </c>
      <c r="U2741" s="303">
        <v>2265</v>
      </c>
    </row>
    <row r="2742" spans="1:21" x14ac:dyDescent="0.25">
      <c r="A2742" s="300">
        <v>860052578</v>
      </c>
      <c r="B2742" s="65" t="s">
        <v>3428</v>
      </c>
      <c r="C2742" s="65" t="s">
        <v>511</v>
      </c>
      <c r="D2742" s="65" t="s">
        <v>511</v>
      </c>
      <c r="E2742" s="65" t="s">
        <v>520</v>
      </c>
      <c r="F2742" s="65" t="s">
        <v>521</v>
      </c>
      <c r="G2742" s="65" t="s">
        <v>1235</v>
      </c>
      <c r="H2742" s="296">
        <v>2741</v>
      </c>
      <c r="I2742" s="301">
        <v>6343867</v>
      </c>
      <c r="J2742" s="302">
        <v>3076.5</v>
      </c>
      <c r="K2742" s="301">
        <v>2345964</v>
      </c>
      <c r="L2742" s="302">
        <v>3216</v>
      </c>
      <c r="M2742" s="301">
        <v>13037379</v>
      </c>
      <c r="N2742" s="302">
        <v>2352</v>
      </c>
      <c r="O2742" s="301">
        <v>4774782</v>
      </c>
      <c r="P2742" s="302">
        <v>3414</v>
      </c>
      <c r="Q2742" s="301">
        <v>651761</v>
      </c>
      <c r="R2742" s="302">
        <v>3623</v>
      </c>
      <c r="S2742" s="301">
        <v>344928</v>
      </c>
      <c r="T2742" s="301">
        <f t="shared" si="42"/>
        <v>18422.5</v>
      </c>
      <c r="U2742" s="303">
        <v>2586</v>
      </c>
    </row>
    <row r="2743" spans="1:21" x14ac:dyDescent="0.25">
      <c r="A2743" s="300">
        <v>900010320</v>
      </c>
      <c r="B2743" s="65" t="s">
        <v>3429</v>
      </c>
      <c r="C2743" s="65" t="s">
        <v>511</v>
      </c>
      <c r="D2743" s="65" t="s">
        <v>511</v>
      </c>
      <c r="E2743" s="65" t="s">
        <v>520</v>
      </c>
      <c r="F2743" s="65" t="s">
        <v>521</v>
      </c>
      <c r="G2743" s="65" t="s">
        <v>1106</v>
      </c>
      <c r="H2743" s="84">
        <v>2742</v>
      </c>
      <c r="I2743" s="301">
        <v>6321088</v>
      </c>
      <c r="J2743" s="302">
        <v>5953</v>
      </c>
      <c r="K2743" s="301">
        <v>649246</v>
      </c>
      <c r="L2743" s="302">
        <v>1527</v>
      </c>
      <c r="M2743" s="301">
        <v>30936854</v>
      </c>
      <c r="N2743" s="302">
        <v>2224</v>
      </c>
      <c r="O2743" s="301">
        <v>5068750</v>
      </c>
      <c r="P2743" s="302">
        <v>1144</v>
      </c>
      <c r="Q2743" s="301">
        <v>2570684</v>
      </c>
      <c r="R2743" s="302">
        <v>4365</v>
      </c>
      <c r="S2743" s="301">
        <v>259797</v>
      </c>
      <c r="T2743" s="301">
        <f t="shared" si="42"/>
        <v>17955</v>
      </c>
      <c r="U2743" s="303">
        <v>2535</v>
      </c>
    </row>
    <row r="2744" spans="1:21" x14ac:dyDescent="0.25">
      <c r="A2744" s="300">
        <v>800041787</v>
      </c>
      <c r="B2744" s="65" t="s">
        <v>3430</v>
      </c>
      <c r="C2744" s="65" t="s">
        <v>511</v>
      </c>
      <c r="D2744" s="65" t="s">
        <v>511</v>
      </c>
      <c r="E2744" s="65" t="s">
        <v>710</v>
      </c>
      <c r="F2744" s="65" t="s">
        <v>521</v>
      </c>
      <c r="G2744" s="65" t="s">
        <v>610</v>
      </c>
      <c r="H2744" s="296">
        <v>2743</v>
      </c>
      <c r="I2744" s="301">
        <v>6303336</v>
      </c>
      <c r="J2744" s="302">
        <v>2510</v>
      </c>
      <c r="K2744" s="301">
        <v>3074661</v>
      </c>
      <c r="L2744" s="302">
        <v>3978</v>
      </c>
      <c r="M2744" s="301">
        <v>10052629</v>
      </c>
      <c r="N2744" s="302">
        <v>2552</v>
      </c>
      <c r="O2744" s="301">
        <v>4355259</v>
      </c>
      <c r="P2744" s="302">
        <v>2027</v>
      </c>
      <c r="Q2744" s="301">
        <v>1320916</v>
      </c>
      <c r="R2744" s="302">
        <v>2855</v>
      </c>
      <c r="S2744" s="301">
        <v>490153</v>
      </c>
      <c r="T2744" s="301">
        <f t="shared" si="42"/>
        <v>16665</v>
      </c>
      <c r="U2744" s="303">
        <v>2365</v>
      </c>
    </row>
    <row r="2745" spans="1:21" x14ac:dyDescent="0.25">
      <c r="A2745" s="300">
        <v>811007302</v>
      </c>
      <c r="B2745" s="65" t="s">
        <v>3431</v>
      </c>
      <c r="C2745" s="65" t="s">
        <v>505</v>
      </c>
      <c r="D2745" s="65" t="s">
        <v>506</v>
      </c>
      <c r="E2745" s="65" t="s">
        <v>520</v>
      </c>
      <c r="F2745" s="65" t="s">
        <v>521</v>
      </c>
      <c r="G2745" s="65" t="s">
        <v>564</v>
      </c>
      <c r="H2745" s="84">
        <v>2744</v>
      </c>
      <c r="I2745" s="301">
        <v>6293727</v>
      </c>
      <c r="J2745" s="302">
        <v>2831.5</v>
      </c>
      <c r="K2745" s="301">
        <v>2647549</v>
      </c>
      <c r="L2745" s="302">
        <v>2843</v>
      </c>
      <c r="M2745" s="301">
        <v>15060744</v>
      </c>
      <c r="N2745" s="302">
        <v>2814</v>
      </c>
      <c r="O2745" s="301">
        <v>3853506</v>
      </c>
      <c r="P2745" s="302">
        <v>3903</v>
      </c>
      <c r="Q2745" s="301">
        <v>543014</v>
      </c>
      <c r="R2745" s="302">
        <v>5395</v>
      </c>
      <c r="S2745" s="301">
        <v>185679</v>
      </c>
      <c r="T2745" s="301">
        <f t="shared" si="42"/>
        <v>20530.5</v>
      </c>
      <c r="U2745" s="303">
        <v>2887</v>
      </c>
    </row>
    <row r="2746" spans="1:21" x14ac:dyDescent="0.25">
      <c r="A2746" s="300">
        <v>860508382</v>
      </c>
      <c r="B2746" s="65" t="s">
        <v>3432</v>
      </c>
      <c r="C2746" s="65" t="s">
        <v>511</v>
      </c>
      <c r="D2746" s="65" t="s">
        <v>511</v>
      </c>
      <c r="E2746" s="65" t="s">
        <v>520</v>
      </c>
      <c r="F2746" s="65" t="s">
        <v>521</v>
      </c>
      <c r="G2746" s="65" t="s">
        <v>528</v>
      </c>
      <c r="H2746" s="296">
        <v>2745</v>
      </c>
      <c r="I2746" s="301">
        <v>6284380</v>
      </c>
      <c r="J2746" s="302">
        <v>2806</v>
      </c>
      <c r="K2746" s="301">
        <v>2683074</v>
      </c>
      <c r="L2746" s="302">
        <v>2086</v>
      </c>
      <c r="M2746" s="301">
        <v>21512779</v>
      </c>
      <c r="N2746" s="302">
        <v>882</v>
      </c>
      <c r="O2746" s="301">
        <v>13447744</v>
      </c>
      <c r="P2746" s="302">
        <v>1240</v>
      </c>
      <c r="Q2746" s="301">
        <v>2315872</v>
      </c>
      <c r="R2746" s="302">
        <v>1934</v>
      </c>
      <c r="S2746" s="301">
        <v>844695</v>
      </c>
      <c r="T2746" s="301">
        <f t="shared" si="42"/>
        <v>11693</v>
      </c>
      <c r="U2746" s="303">
        <v>1706</v>
      </c>
    </row>
    <row r="2747" spans="1:21" x14ac:dyDescent="0.25">
      <c r="A2747" s="300">
        <v>860521164</v>
      </c>
      <c r="B2747" s="65" t="s">
        <v>3433</v>
      </c>
      <c r="C2747" s="65" t="s">
        <v>511</v>
      </c>
      <c r="D2747" s="65" t="s">
        <v>511</v>
      </c>
      <c r="E2747" s="65" t="s">
        <v>710</v>
      </c>
      <c r="F2747" s="65" t="s">
        <v>521</v>
      </c>
      <c r="G2747" s="65" t="s">
        <v>564</v>
      </c>
      <c r="H2747" s="84">
        <v>2746</v>
      </c>
      <c r="I2747" s="301">
        <v>6277948</v>
      </c>
      <c r="J2747" s="302">
        <v>2016</v>
      </c>
      <c r="K2747" s="301">
        <v>4289570</v>
      </c>
      <c r="L2747" s="302">
        <v>3301</v>
      </c>
      <c r="M2747" s="301">
        <v>12684363</v>
      </c>
      <c r="N2747" s="302">
        <v>3198</v>
      </c>
      <c r="O2747" s="301">
        <v>3306904</v>
      </c>
      <c r="P2747" s="302">
        <v>1780</v>
      </c>
      <c r="Q2747" s="301">
        <v>1529752</v>
      </c>
      <c r="R2747" s="302">
        <v>2398</v>
      </c>
      <c r="S2747" s="301">
        <v>626653</v>
      </c>
      <c r="T2747" s="301">
        <f t="shared" si="42"/>
        <v>15439</v>
      </c>
      <c r="U2747" s="303">
        <v>2211</v>
      </c>
    </row>
    <row r="2748" spans="1:21" x14ac:dyDescent="0.25">
      <c r="A2748" s="300">
        <v>811042877</v>
      </c>
      <c r="B2748" s="65" t="s">
        <v>3434</v>
      </c>
      <c r="C2748" s="65" t="s">
        <v>505</v>
      </c>
      <c r="D2748" s="65" t="s">
        <v>506</v>
      </c>
      <c r="E2748" s="65" t="s">
        <v>710</v>
      </c>
      <c r="F2748" s="65" t="s">
        <v>521</v>
      </c>
      <c r="G2748" s="65" t="s">
        <v>694</v>
      </c>
      <c r="H2748" s="296">
        <v>2747</v>
      </c>
      <c r="I2748" s="301">
        <v>6276582</v>
      </c>
      <c r="J2748" s="302">
        <v>2955.5</v>
      </c>
      <c r="K2748" s="301">
        <v>2490050</v>
      </c>
      <c r="L2748" s="302">
        <v>3709</v>
      </c>
      <c r="M2748" s="301">
        <v>10945921</v>
      </c>
      <c r="N2748" s="302">
        <v>3444</v>
      </c>
      <c r="O2748" s="301">
        <v>3009804</v>
      </c>
      <c r="P2748" s="302">
        <v>2291</v>
      </c>
      <c r="Q2748" s="301">
        <v>1124412</v>
      </c>
      <c r="R2748" s="302">
        <v>2668</v>
      </c>
      <c r="S2748" s="301">
        <v>538856</v>
      </c>
      <c r="T2748" s="301">
        <f t="shared" si="42"/>
        <v>17814.5</v>
      </c>
      <c r="U2748" s="303">
        <v>2519</v>
      </c>
    </row>
    <row r="2749" spans="1:21" x14ac:dyDescent="0.25">
      <c r="A2749" s="300">
        <v>830062674</v>
      </c>
      <c r="B2749" s="65" t="s">
        <v>3435</v>
      </c>
      <c r="C2749" s="65" t="s">
        <v>511</v>
      </c>
      <c r="D2749" s="65" t="s">
        <v>511</v>
      </c>
      <c r="E2749" s="65" t="s">
        <v>710</v>
      </c>
      <c r="F2749" s="65" t="s">
        <v>521</v>
      </c>
      <c r="G2749" s="65" t="s">
        <v>1235</v>
      </c>
      <c r="H2749" s="84">
        <v>2748</v>
      </c>
      <c r="I2749" s="301">
        <v>6273069</v>
      </c>
      <c r="J2749" s="302">
        <v>2047</v>
      </c>
      <c r="K2749" s="301">
        <v>4169252</v>
      </c>
      <c r="L2749" s="302">
        <v>6065</v>
      </c>
      <c r="M2749" s="301">
        <v>5599753</v>
      </c>
      <c r="N2749" s="302">
        <v>3054</v>
      </c>
      <c r="O2749" s="301">
        <v>3492028</v>
      </c>
      <c r="P2749" s="302">
        <v>2738</v>
      </c>
      <c r="Q2749" s="301">
        <v>885933</v>
      </c>
      <c r="R2749" s="302">
        <v>3234</v>
      </c>
      <c r="S2749" s="301">
        <v>411051</v>
      </c>
      <c r="T2749" s="301">
        <f t="shared" si="42"/>
        <v>19886</v>
      </c>
      <c r="U2749" s="303">
        <v>2797</v>
      </c>
    </row>
    <row r="2750" spans="1:21" x14ac:dyDescent="0.25">
      <c r="A2750" s="300">
        <v>892301290</v>
      </c>
      <c r="B2750" s="65" t="s">
        <v>3436</v>
      </c>
      <c r="C2750" s="65" t="s">
        <v>2157</v>
      </c>
      <c r="D2750" s="65" t="s">
        <v>2158</v>
      </c>
      <c r="E2750" s="65" t="s">
        <v>520</v>
      </c>
      <c r="F2750" s="65" t="s">
        <v>521</v>
      </c>
      <c r="G2750" s="65" t="s">
        <v>525</v>
      </c>
      <c r="H2750" s="296">
        <v>2749</v>
      </c>
      <c r="I2750" s="301">
        <v>6270124</v>
      </c>
      <c r="J2750" s="302">
        <v>2063.5</v>
      </c>
      <c r="K2750" s="301">
        <v>4122238</v>
      </c>
      <c r="L2750" s="302">
        <v>2077</v>
      </c>
      <c r="M2750" s="301">
        <v>21662838</v>
      </c>
      <c r="N2750" s="302">
        <v>1925</v>
      </c>
      <c r="O2750" s="301">
        <v>6043429</v>
      </c>
      <c r="P2750" s="302">
        <v>2778</v>
      </c>
      <c r="Q2750" s="301">
        <v>871973</v>
      </c>
      <c r="R2750" s="302">
        <v>5242</v>
      </c>
      <c r="S2750" s="301">
        <v>195183</v>
      </c>
      <c r="T2750" s="301">
        <f t="shared" si="42"/>
        <v>16834.5</v>
      </c>
      <c r="U2750" s="303">
        <v>2389</v>
      </c>
    </row>
    <row r="2751" spans="1:21" x14ac:dyDescent="0.25">
      <c r="A2751" s="300">
        <v>860027231</v>
      </c>
      <c r="B2751" s="65" t="s">
        <v>3437</v>
      </c>
      <c r="C2751" s="65" t="s">
        <v>511</v>
      </c>
      <c r="D2751" s="65" t="s">
        <v>511</v>
      </c>
      <c r="E2751" s="65" t="s">
        <v>710</v>
      </c>
      <c r="F2751" s="65" t="s">
        <v>521</v>
      </c>
      <c r="G2751" s="65" t="s">
        <v>648</v>
      </c>
      <c r="H2751" s="84">
        <v>2750</v>
      </c>
      <c r="I2751" s="301">
        <v>6269994</v>
      </c>
      <c r="J2751" s="302">
        <v>2596.5</v>
      </c>
      <c r="K2751" s="301">
        <v>2951870</v>
      </c>
      <c r="L2751" s="302">
        <v>3784</v>
      </c>
      <c r="M2751" s="301">
        <v>10670476</v>
      </c>
      <c r="N2751" s="302">
        <v>3852</v>
      </c>
      <c r="O2751" s="301">
        <v>2662989</v>
      </c>
      <c r="P2751" s="302">
        <v>3197</v>
      </c>
      <c r="Q2751" s="301">
        <v>710776</v>
      </c>
      <c r="R2751" s="302">
        <v>3641</v>
      </c>
      <c r="S2751" s="301">
        <v>342289</v>
      </c>
      <c r="T2751" s="301">
        <f t="shared" si="42"/>
        <v>19820.5</v>
      </c>
      <c r="U2751" s="303">
        <v>2784</v>
      </c>
    </row>
    <row r="2752" spans="1:21" x14ac:dyDescent="0.25">
      <c r="A2752" s="300">
        <v>830071121</v>
      </c>
      <c r="B2752" s="65" t="s">
        <v>3438</v>
      </c>
      <c r="C2752" s="65" t="s">
        <v>511</v>
      </c>
      <c r="D2752" s="65" t="s">
        <v>511</v>
      </c>
      <c r="E2752" s="65" t="s">
        <v>520</v>
      </c>
      <c r="F2752" s="65" t="s">
        <v>521</v>
      </c>
      <c r="G2752" s="65" t="s">
        <v>514</v>
      </c>
      <c r="H2752" s="296">
        <v>2751</v>
      </c>
      <c r="I2752" s="301">
        <v>6268346</v>
      </c>
      <c r="J2752" s="302">
        <v>2918</v>
      </c>
      <c r="K2752" s="301">
        <v>2533255</v>
      </c>
      <c r="L2752" s="302">
        <v>2102</v>
      </c>
      <c r="M2752" s="301">
        <v>21298945</v>
      </c>
      <c r="N2752" s="302">
        <v>5273</v>
      </c>
      <c r="O2752" s="301">
        <v>1769450</v>
      </c>
      <c r="P2752" s="302">
        <v>2229</v>
      </c>
      <c r="Q2752" s="301">
        <v>1163972</v>
      </c>
      <c r="R2752" s="302">
        <v>1531</v>
      </c>
      <c r="S2752" s="301">
        <v>1148214</v>
      </c>
      <c r="T2752" s="301">
        <f t="shared" si="42"/>
        <v>16804</v>
      </c>
      <c r="U2752" s="303">
        <v>2386</v>
      </c>
    </row>
    <row r="2753" spans="1:21" x14ac:dyDescent="0.25">
      <c r="A2753" s="300">
        <v>800240450</v>
      </c>
      <c r="B2753" s="65" t="s">
        <v>3439</v>
      </c>
      <c r="C2753" s="65" t="s">
        <v>511</v>
      </c>
      <c r="D2753" s="65" t="s">
        <v>511</v>
      </c>
      <c r="E2753" s="65" t="s">
        <v>520</v>
      </c>
      <c r="F2753" s="65" t="s">
        <v>521</v>
      </c>
      <c r="G2753" s="65" t="s">
        <v>624</v>
      </c>
      <c r="H2753" s="84">
        <v>2752</v>
      </c>
      <c r="I2753" s="301">
        <v>6260600</v>
      </c>
      <c r="J2753" s="302">
        <v>2355.5</v>
      </c>
      <c r="K2753" s="301">
        <v>3377797</v>
      </c>
      <c r="L2753" s="302">
        <v>2865</v>
      </c>
      <c r="M2753" s="301">
        <v>14956735</v>
      </c>
      <c r="N2753" s="302">
        <v>795</v>
      </c>
      <c r="O2753" s="301">
        <v>14956735</v>
      </c>
      <c r="P2753" s="302">
        <v>1082</v>
      </c>
      <c r="Q2753" s="301">
        <v>2748484</v>
      </c>
      <c r="R2753" s="302">
        <v>917</v>
      </c>
      <c r="S2753" s="301">
        <v>2208699</v>
      </c>
      <c r="T2753" s="301">
        <f t="shared" si="42"/>
        <v>10766.5</v>
      </c>
      <c r="U2753" s="303">
        <v>1598</v>
      </c>
    </row>
    <row r="2754" spans="1:21" x14ac:dyDescent="0.25">
      <c r="A2754" s="300">
        <v>811045607</v>
      </c>
      <c r="B2754" s="65" t="s">
        <v>3440</v>
      </c>
      <c r="C2754" s="65" t="s">
        <v>580</v>
      </c>
      <c r="D2754" s="65" t="s">
        <v>506</v>
      </c>
      <c r="E2754" s="65" t="s">
        <v>520</v>
      </c>
      <c r="F2754" s="65" t="s">
        <v>521</v>
      </c>
      <c r="G2754" s="65" t="s">
        <v>528</v>
      </c>
      <c r="H2754" s="296">
        <v>2753</v>
      </c>
      <c r="I2754" s="301">
        <v>6241720</v>
      </c>
      <c r="J2754" s="302">
        <v>3648</v>
      </c>
      <c r="K2754" s="301">
        <v>1779244</v>
      </c>
      <c r="L2754" s="302">
        <v>1248</v>
      </c>
      <c r="M2754" s="301">
        <v>37775940</v>
      </c>
      <c r="N2754" s="302">
        <v>2079</v>
      </c>
      <c r="O2754" s="301">
        <v>5519266</v>
      </c>
      <c r="P2754" s="302">
        <v>3547</v>
      </c>
      <c r="Q2754" s="301">
        <v>616703</v>
      </c>
      <c r="R2754" s="302">
        <v>3458</v>
      </c>
      <c r="S2754" s="301">
        <v>370399</v>
      </c>
      <c r="T2754" s="301">
        <f t="shared" ref="T2754:T2817" si="43">SUM(H2754+J2754+L2754+N2754+P2754+R2754)</f>
        <v>16733</v>
      </c>
      <c r="U2754" s="303">
        <v>2375</v>
      </c>
    </row>
    <row r="2755" spans="1:21" x14ac:dyDescent="0.25">
      <c r="A2755" s="300">
        <v>860038787</v>
      </c>
      <c r="B2755" s="65" t="s">
        <v>3441</v>
      </c>
      <c r="C2755" s="65" t="s">
        <v>511</v>
      </c>
      <c r="D2755" s="65" t="s">
        <v>511</v>
      </c>
      <c r="E2755" s="65" t="s">
        <v>520</v>
      </c>
      <c r="F2755" s="65" t="s">
        <v>521</v>
      </c>
      <c r="G2755" s="65" t="s">
        <v>556</v>
      </c>
      <c r="H2755" s="84">
        <v>2754</v>
      </c>
      <c r="I2755" s="301">
        <v>6232737</v>
      </c>
      <c r="J2755" s="302">
        <v>2132</v>
      </c>
      <c r="K2755" s="301">
        <v>3965446</v>
      </c>
      <c r="L2755" s="302">
        <v>1889</v>
      </c>
      <c r="M2755" s="301">
        <v>24138900</v>
      </c>
      <c r="N2755" s="302">
        <v>2959</v>
      </c>
      <c r="O2755" s="301">
        <v>3626230</v>
      </c>
      <c r="P2755" s="302">
        <v>2522</v>
      </c>
      <c r="Q2755" s="301">
        <v>988987</v>
      </c>
      <c r="R2755" s="302">
        <v>2961</v>
      </c>
      <c r="S2755" s="301">
        <v>466090</v>
      </c>
      <c r="T2755" s="301">
        <f t="shared" si="43"/>
        <v>15217</v>
      </c>
      <c r="U2755" s="303">
        <v>2175</v>
      </c>
    </row>
    <row r="2756" spans="1:21" x14ac:dyDescent="0.25">
      <c r="A2756" s="300">
        <v>860528396</v>
      </c>
      <c r="B2756" s="65" t="s">
        <v>3442</v>
      </c>
      <c r="C2756" s="65" t="s">
        <v>511</v>
      </c>
      <c r="D2756" s="65" t="s">
        <v>511</v>
      </c>
      <c r="E2756" s="65" t="s">
        <v>520</v>
      </c>
      <c r="F2756" s="65" t="s">
        <v>521</v>
      </c>
      <c r="G2756" s="65" t="s">
        <v>528</v>
      </c>
      <c r="H2756" s="296">
        <v>2755</v>
      </c>
      <c r="I2756" s="301">
        <v>6226317</v>
      </c>
      <c r="J2756" s="302">
        <v>2671</v>
      </c>
      <c r="K2756" s="301">
        <v>2861661</v>
      </c>
      <c r="L2756" s="302">
        <v>3193</v>
      </c>
      <c r="M2756" s="301">
        <v>13126890</v>
      </c>
      <c r="N2756" s="302">
        <v>2339</v>
      </c>
      <c r="O2756" s="301">
        <v>4804442</v>
      </c>
      <c r="P2756" s="302">
        <v>4903</v>
      </c>
      <c r="Q2756" s="301">
        <v>388593</v>
      </c>
      <c r="R2756" s="302">
        <v>3970</v>
      </c>
      <c r="S2756" s="301">
        <v>300997</v>
      </c>
      <c r="T2756" s="301">
        <f t="shared" si="43"/>
        <v>19831</v>
      </c>
      <c r="U2756" s="303">
        <v>2791</v>
      </c>
    </row>
    <row r="2757" spans="1:21" x14ac:dyDescent="0.25">
      <c r="A2757" s="300">
        <v>890901007</v>
      </c>
      <c r="B2757" s="65" t="s">
        <v>3443</v>
      </c>
      <c r="C2757" s="65" t="s">
        <v>505</v>
      </c>
      <c r="D2757" s="65" t="s">
        <v>506</v>
      </c>
      <c r="E2757" s="65" t="s">
        <v>710</v>
      </c>
      <c r="F2757" s="65" t="s">
        <v>521</v>
      </c>
      <c r="G2757" s="65" t="s">
        <v>536</v>
      </c>
      <c r="H2757" s="84">
        <v>2756</v>
      </c>
      <c r="I2757" s="301">
        <v>6220017</v>
      </c>
      <c r="J2757" s="302">
        <v>2177</v>
      </c>
      <c r="K2757" s="301">
        <v>3827246</v>
      </c>
      <c r="L2757" s="302">
        <v>3290</v>
      </c>
      <c r="M2757" s="301">
        <v>12717778</v>
      </c>
      <c r="N2757" s="302">
        <v>4067</v>
      </c>
      <c r="O2757" s="301">
        <v>2471576</v>
      </c>
      <c r="P2757" s="302">
        <v>1951</v>
      </c>
      <c r="Q2757" s="301">
        <v>1374020</v>
      </c>
      <c r="R2757" s="302">
        <v>2643</v>
      </c>
      <c r="S2757" s="301">
        <v>544835</v>
      </c>
      <c r="T2757" s="301">
        <f t="shared" si="43"/>
        <v>16884</v>
      </c>
      <c r="U2757" s="303">
        <v>2402</v>
      </c>
    </row>
    <row r="2758" spans="1:21" x14ac:dyDescent="0.25">
      <c r="A2758" s="300">
        <v>811003895</v>
      </c>
      <c r="B2758" s="65" t="s">
        <v>3444</v>
      </c>
      <c r="C2758" s="65" t="s">
        <v>505</v>
      </c>
      <c r="D2758" s="65" t="s">
        <v>506</v>
      </c>
      <c r="E2758" s="65" t="s">
        <v>710</v>
      </c>
      <c r="F2758" s="65" t="s">
        <v>521</v>
      </c>
      <c r="G2758" s="65" t="s">
        <v>813</v>
      </c>
      <c r="H2758" s="296">
        <v>2757</v>
      </c>
      <c r="I2758" s="301">
        <v>6211400</v>
      </c>
      <c r="J2758" s="302">
        <v>2441</v>
      </c>
      <c r="K2758" s="301">
        <v>3205553</v>
      </c>
      <c r="L2758" s="302">
        <v>3582</v>
      </c>
      <c r="M2758" s="301">
        <v>11440881</v>
      </c>
      <c r="N2758" s="302">
        <v>4553</v>
      </c>
      <c r="O2758" s="301">
        <v>2147665</v>
      </c>
      <c r="P2758" s="302">
        <v>4332</v>
      </c>
      <c r="Q2758" s="301">
        <v>466269</v>
      </c>
      <c r="R2758" s="302">
        <v>3393</v>
      </c>
      <c r="S2758" s="301">
        <v>380080</v>
      </c>
      <c r="T2758" s="301">
        <f t="shared" si="43"/>
        <v>21058</v>
      </c>
      <c r="U2758" s="303">
        <v>2978</v>
      </c>
    </row>
    <row r="2759" spans="1:21" x14ac:dyDescent="0.25">
      <c r="A2759" s="300">
        <v>830025740</v>
      </c>
      <c r="B2759" s="65" t="s">
        <v>3445</v>
      </c>
      <c r="C2759" s="65" t="s">
        <v>511</v>
      </c>
      <c r="D2759" s="65" t="s">
        <v>511</v>
      </c>
      <c r="E2759" s="65" t="s">
        <v>710</v>
      </c>
      <c r="F2759" s="65" t="s">
        <v>521</v>
      </c>
      <c r="G2759" s="65" t="s">
        <v>813</v>
      </c>
      <c r="H2759" s="84">
        <v>2758</v>
      </c>
      <c r="I2759" s="301">
        <v>6207791</v>
      </c>
      <c r="J2759" s="302">
        <v>2348.5</v>
      </c>
      <c r="K2759" s="301">
        <v>3393327</v>
      </c>
      <c r="L2759" s="302">
        <v>3896</v>
      </c>
      <c r="M2759" s="301">
        <v>10339863</v>
      </c>
      <c r="N2759" s="302">
        <v>1157</v>
      </c>
      <c r="O2759" s="301">
        <v>10082692</v>
      </c>
      <c r="P2759" s="302">
        <v>1306</v>
      </c>
      <c r="Q2759" s="301">
        <v>2191694</v>
      </c>
      <c r="R2759" s="302">
        <v>1684</v>
      </c>
      <c r="S2759" s="301">
        <v>1013290</v>
      </c>
      <c r="T2759" s="301">
        <f t="shared" si="43"/>
        <v>13149.5</v>
      </c>
      <c r="U2759" s="303">
        <v>1911</v>
      </c>
    </row>
    <row r="2760" spans="1:21" x14ac:dyDescent="0.25">
      <c r="A2760" s="300">
        <v>860090486</v>
      </c>
      <c r="B2760" s="65" t="s">
        <v>3446</v>
      </c>
      <c r="C2760" s="65" t="s">
        <v>511</v>
      </c>
      <c r="D2760" s="65" t="s">
        <v>511</v>
      </c>
      <c r="E2760" s="65" t="s">
        <v>710</v>
      </c>
      <c r="F2760" s="65" t="s">
        <v>521</v>
      </c>
      <c r="G2760" s="65" t="s">
        <v>707</v>
      </c>
      <c r="H2760" s="296">
        <v>2759</v>
      </c>
      <c r="I2760" s="301">
        <v>6201514</v>
      </c>
      <c r="J2760" s="302">
        <v>2108</v>
      </c>
      <c r="K2760" s="301">
        <v>4015995</v>
      </c>
      <c r="L2760" s="302">
        <v>4555</v>
      </c>
      <c r="M2760" s="301">
        <v>8530452</v>
      </c>
      <c r="N2760" s="302">
        <v>3793</v>
      </c>
      <c r="O2760" s="301">
        <v>2703647</v>
      </c>
      <c r="P2760" s="302">
        <v>1947</v>
      </c>
      <c r="Q2760" s="301">
        <v>1377957</v>
      </c>
      <c r="R2760" s="302">
        <v>2159</v>
      </c>
      <c r="S2760" s="301">
        <v>725658</v>
      </c>
      <c r="T2760" s="301">
        <f t="shared" si="43"/>
        <v>17321</v>
      </c>
      <c r="U2760" s="303">
        <v>2456</v>
      </c>
    </row>
    <row r="2761" spans="1:21" x14ac:dyDescent="0.25">
      <c r="A2761" s="300">
        <v>890323576</v>
      </c>
      <c r="B2761" s="65" t="s">
        <v>3447</v>
      </c>
      <c r="C2761" s="65" t="s">
        <v>511</v>
      </c>
      <c r="D2761" s="65" t="s">
        <v>511</v>
      </c>
      <c r="E2761" s="65" t="s">
        <v>710</v>
      </c>
      <c r="F2761" s="65" t="s">
        <v>521</v>
      </c>
      <c r="G2761" s="65" t="s">
        <v>627</v>
      </c>
      <c r="H2761" s="84">
        <v>2760</v>
      </c>
      <c r="I2761" s="301">
        <v>6200242</v>
      </c>
      <c r="J2761" s="302">
        <v>3384.5</v>
      </c>
      <c r="K2761" s="301">
        <v>2016817</v>
      </c>
      <c r="L2761" s="302">
        <v>4897</v>
      </c>
      <c r="M2761" s="301">
        <v>7712766</v>
      </c>
      <c r="N2761" s="302">
        <v>4094</v>
      </c>
      <c r="O2761" s="301">
        <v>2450055</v>
      </c>
      <c r="P2761" s="302">
        <v>2021</v>
      </c>
      <c r="Q2761" s="301">
        <v>1327724</v>
      </c>
      <c r="R2761" s="302">
        <v>3704</v>
      </c>
      <c r="S2761" s="301">
        <v>333906</v>
      </c>
      <c r="T2761" s="301">
        <f t="shared" si="43"/>
        <v>20860.5</v>
      </c>
      <c r="U2761" s="303">
        <v>2943</v>
      </c>
    </row>
    <row r="2762" spans="1:21" x14ac:dyDescent="0.25">
      <c r="A2762" s="300">
        <v>800162143</v>
      </c>
      <c r="B2762" s="65" t="s">
        <v>3448</v>
      </c>
      <c r="C2762" s="65" t="s">
        <v>511</v>
      </c>
      <c r="D2762" s="65" t="s">
        <v>511</v>
      </c>
      <c r="E2762" s="65" t="s">
        <v>710</v>
      </c>
      <c r="F2762" s="65" t="s">
        <v>521</v>
      </c>
      <c r="G2762" s="65" t="s">
        <v>564</v>
      </c>
      <c r="H2762" s="296">
        <v>2761</v>
      </c>
      <c r="I2762" s="301">
        <v>6199067</v>
      </c>
      <c r="J2762" s="302">
        <v>3043</v>
      </c>
      <c r="K2762" s="301">
        <v>2383742</v>
      </c>
      <c r="L2762" s="302">
        <v>3400</v>
      </c>
      <c r="M2762" s="301">
        <v>12271905</v>
      </c>
      <c r="N2762" s="302">
        <v>4524</v>
      </c>
      <c r="O2762" s="301">
        <v>2165001</v>
      </c>
      <c r="P2762" s="302">
        <v>2261</v>
      </c>
      <c r="Q2762" s="301">
        <v>1139565</v>
      </c>
      <c r="R2762" s="302">
        <v>3235</v>
      </c>
      <c r="S2762" s="301">
        <v>411011</v>
      </c>
      <c r="T2762" s="301">
        <f t="shared" si="43"/>
        <v>19224</v>
      </c>
      <c r="U2762" s="303">
        <v>2709</v>
      </c>
    </row>
    <row r="2763" spans="1:21" x14ac:dyDescent="0.25">
      <c r="A2763" s="300">
        <v>860529068</v>
      </c>
      <c r="B2763" s="65" t="s">
        <v>3449</v>
      </c>
      <c r="C2763" s="65" t="s">
        <v>511</v>
      </c>
      <c r="D2763" s="65" t="s">
        <v>511</v>
      </c>
      <c r="E2763" s="65" t="s">
        <v>710</v>
      </c>
      <c r="F2763" s="65" t="s">
        <v>521</v>
      </c>
      <c r="G2763" s="65" t="s">
        <v>610</v>
      </c>
      <c r="H2763" s="84">
        <v>2762</v>
      </c>
      <c r="I2763" s="301">
        <v>6196913</v>
      </c>
      <c r="J2763" s="302">
        <v>2615</v>
      </c>
      <c r="K2763" s="301">
        <v>2930686</v>
      </c>
      <c r="L2763" s="302">
        <v>3882</v>
      </c>
      <c r="M2763" s="301">
        <v>10382361</v>
      </c>
      <c r="N2763" s="302">
        <v>2347</v>
      </c>
      <c r="O2763" s="301">
        <v>4785721</v>
      </c>
      <c r="P2763" s="302">
        <v>2345</v>
      </c>
      <c r="Q2763" s="301">
        <v>1085143</v>
      </c>
      <c r="R2763" s="302">
        <v>3333</v>
      </c>
      <c r="S2763" s="301">
        <v>390800</v>
      </c>
      <c r="T2763" s="301">
        <f t="shared" si="43"/>
        <v>17284</v>
      </c>
      <c r="U2763" s="303">
        <v>2451</v>
      </c>
    </row>
    <row r="2764" spans="1:21" x14ac:dyDescent="0.25">
      <c r="A2764" s="300">
        <v>830039854</v>
      </c>
      <c r="B2764" s="65" t="s">
        <v>3450</v>
      </c>
      <c r="C2764" s="65" t="s">
        <v>511</v>
      </c>
      <c r="D2764" s="65" t="s">
        <v>511</v>
      </c>
      <c r="E2764" s="65" t="s">
        <v>710</v>
      </c>
      <c r="F2764" s="65" t="s">
        <v>521</v>
      </c>
      <c r="G2764" s="65" t="s">
        <v>605</v>
      </c>
      <c r="H2764" s="296">
        <v>2763</v>
      </c>
      <c r="I2764" s="301">
        <v>6195945</v>
      </c>
      <c r="J2764" s="302">
        <v>2256</v>
      </c>
      <c r="K2764" s="301">
        <v>3610147</v>
      </c>
      <c r="L2764" s="302">
        <v>4394</v>
      </c>
      <c r="M2764" s="301">
        <v>8935495</v>
      </c>
      <c r="N2764" s="302">
        <v>2036</v>
      </c>
      <c r="O2764" s="301">
        <v>5696359</v>
      </c>
      <c r="P2764" s="302">
        <v>1309</v>
      </c>
      <c r="Q2764" s="301">
        <v>2185523</v>
      </c>
      <c r="R2764" s="302">
        <v>1717</v>
      </c>
      <c r="S2764" s="301">
        <v>986447</v>
      </c>
      <c r="T2764" s="301">
        <f t="shared" si="43"/>
        <v>14475</v>
      </c>
      <c r="U2764" s="303">
        <v>2097</v>
      </c>
    </row>
    <row r="2765" spans="1:21" x14ac:dyDescent="0.25">
      <c r="A2765" s="300">
        <v>800147650</v>
      </c>
      <c r="B2765" s="65" t="s">
        <v>3451</v>
      </c>
      <c r="C2765" s="65" t="s">
        <v>505</v>
      </c>
      <c r="D2765" s="65" t="s">
        <v>506</v>
      </c>
      <c r="E2765" s="65" t="s">
        <v>520</v>
      </c>
      <c r="F2765" s="65" t="s">
        <v>521</v>
      </c>
      <c r="G2765" s="65" t="s">
        <v>564</v>
      </c>
      <c r="H2765" s="84">
        <v>2764</v>
      </c>
      <c r="I2765" s="301">
        <v>6194660</v>
      </c>
      <c r="J2765" s="302">
        <v>2864</v>
      </c>
      <c r="K2765" s="301">
        <v>2604840</v>
      </c>
      <c r="L2765" s="302">
        <v>2354</v>
      </c>
      <c r="M2765" s="301">
        <v>18718514</v>
      </c>
      <c r="N2765" s="302">
        <v>3875</v>
      </c>
      <c r="O2765" s="301">
        <v>2642430</v>
      </c>
      <c r="P2765" s="302">
        <v>4046</v>
      </c>
      <c r="Q2765" s="301">
        <v>518550</v>
      </c>
      <c r="R2765" s="302">
        <v>3830</v>
      </c>
      <c r="S2765" s="301">
        <v>317937</v>
      </c>
      <c r="T2765" s="301">
        <f t="shared" si="43"/>
        <v>19733</v>
      </c>
      <c r="U2765" s="303">
        <v>2779</v>
      </c>
    </row>
    <row r="2766" spans="1:21" x14ac:dyDescent="0.25">
      <c r="A2766" s="300">
        <v>860003437</v>
      </c>
      <c r="B2766" s="65" t="s">
        <v>3452</v>
      </c>
      <c r="C2766" s="65" t="s">
        <v>511</v>
      </c>
      <c r="D2766" s="65" t="s">
        <v>511</v>
      </c>
      <c r="E2766" s="65" t="s">
        <v>710</v>
      </c>
      <c r="F2766" s="65" t="s">
        <v>521</v>
      </c>
      <c r="G2766" s="65" t="s">
        <v>556</v>
      </c>
      <c r="H2766" s="296">
        <v>2765</v>
      </c>
      <c r="I2766" s="301">
        <v>6191358</v>
      </c>
      <c r="J2766" s="302">
        <v>2060</v>
      </c>
      <c r="K2766" s="301">
        <v>4132915</v>
      </c>
      <c r="L2766" s="302">
        <v>4454</v>
      </c>
      <c r="M2766" s="301">
        <v>8786296</v>
      </c>
      <c r="N2766" s="302">
        <v>3978</v>
      </c>
      <c r="O2766" s="301">
        <v>2553910</v>
      </c>
      <c r="P2766" s="302">
        <v>2560</v>
      </c>
      <c r="Q2766" s="301">
        <v>966233</v>
      </c>
      <c r="R2766" s="302">
        <v>2593</v>
      </c>
      <c r="S2766" s="301">
        <v>559335</v>
      </c>
      <c r="T2766" s="301">
        <f t="shared" si="43"/>
        <v>18410</v>
      </c>
      <c r="U2766" s="303">
        <v>2597</v>
      </c>
    </row>
    <row r="2767" spans="1:21" x14ac:dyDescent="0.25">
      <c r="A2767" s="300">
        <v>860350277</v>
      </c>
      <c r="B2767" s="65" t="s">
        <v>3453</v>
      </c>
      <c r="C2767" s="65" t="s">
        <v>511</v>
      </c>
      <c r="D2767" s="65" t="s">
        <v>511</v>
      </c>
      <c r="E2767" s="65" t="s">
        <v>520</v>
      </c>
      <c r="F2767" s="65" t="s">
        <v>521</v>
      </c>
      <c r="G2767" s="65" t="s">
        <v>668</v>
      </c>
      <c r="H2767" s="84">
        <v>2766</v>
      </c>
      <c r="I2767" s="301">
        <v>6187650</v>
      </c>
      <c r="J2767" s="302">
        <v>2406</v>
      </c>
      <c r="K2767" s="301">
        <v>3272688</v>
      </c>
      <c r="L2767" s="302">
        <v>2538</v>
      </c>
      <c r="M2767" s="301">
        <v>17290086</v>
      </c>
      <c r="N2767" s="302">
        <v>4422</v>
      </c>
      <c r="O2767" s="301">
        <v>2233234</v>
      </c>
      <c r="P2767" s="302">
        <v>1768</v>
      </c>
      <c r="Q2767" s="301">
        <v>1543036</v>
      </c>
      <c r="R2767" s="302">
        <v>1601</v>
      </c>
      <c r="S2767" s="301">
        <v>1081895</v>
      </c>
      <c r="T2767" s="301">
        <f t="shared" si="43"/>
        <v>15501</v>
      </c>
      <c r="U2767" s="303">
        <v>2224</v>
      </c>
    </row>
    <row r="2768" spans="1:21" x14ac:dyDescent="0.25">
      <c r="A2768" s="300">
        <v>830102034</v>
      </c>
      <c r="B2768" s="65" t="s">
        <v>3454</v>
      </c>
      <c r="C2768" s="65" t="s">
        <v>511</v>
      </c>
      <c r="D2768" s="65" t="s">
        <v>511</v>
      </c>
      <c r="E2768" s="65" t="s">
        <v>520</v>
      </c>
      <c r="F2768" s="65" t="s">
        <v>521</v>
      </c>
      <c r="G2768" s="65" t="s">
        <v>528</v>
      </c>
      <c r="H2768" s="296">
        <v>2767</v>
      </c>
      <c r="I2768" s="301">
        <v>6184502</v>
      </c>
      <c r="J2768" s="302">
        <v>2307</v>
      </c>
      <c r="K2768" s="301">
        <v>3501704</v>
      </c>
      <c r="L2768" s="302">
        <v>1532</v>
      </c>
      <c r="M2768" s="301">
        <v>30772456</v>
      </c>
      <c r="N2768" s="302">
        <v>1743</v>
      </c>
      <c r="O2768" s="301">
        <v>6792898</v>
      </c>
      <c r="P2768" s="302">
        <v>6923</v>
      </c>
      <c r="Q2768" s="301">
        <v>212533</v>
      </c>
      <c r="R2768" s="302">
        <v>4699</v>
      </c>
      <c r="S2768" s="301">
        <v>231091</v>
      </c>
      <c r="T2768" s="301">
        <f t="shared" si="43"/>
        <v>19971</v>
      </c>
      <c r="U2768" s="303">
        <v>2813</v>
      </c>
    </row>
    <row r="2769" spans="1:21" x14ac:dyDescent="0.25">
      <c r="A2769" s="300">
        <v>835000235</v>
      </c>
      <c r="B2769" s="65" t="s">
        <v>3455</v>
      </c>
      <c r="C2769" s="65" t="s">
        <v>1889</v>
      </c>
      <c r="D2769" s="65" t="s">
        <v>544</v>
      </c>
      <c r="E2769" s="65" t="s">
        <v>520</v>
      </c>
      <c r="F2769" s="65" t="s">
        <v>521</v>
      </c>
      <c r="G2769" s="65" t="s">
        <v>594</v>
      </c>
      <c r="H2769" s="84">
        <v>2768</v>
      </c>
      <c r="I2769" s="301">
        <v>6157715</v>
      </c>
      <c r="J2769" s="302">
        <v>1980</v>
      </c>
      <c r="K2769" s="301">
        <v>4412776</v>
      </c>
      <c r="L2769" s="302">
        <v>1989</v>
      </c>
      <c r="M2769" s="301">
        <v>22790439</v>
      </c>
      <c r="N2769" s="302">
        <v>1477</v>
      </c>
      <c r="O2769" s="301">
        <v>7918614</v>
      </c>
      <c r="P2769" s="302">
        <v>1870</v>
      </c>
      <c r="Q2769" s="301">
        <v>1440707</v>
      </c>
      <c r="R2769" s="302">
        <v>1964</v>
      </c>
      <c r="S2769" s="301">
        <v>825855</v>
      </c>
      <c r="T2769" s="301">
        <f t="shared" si="43"/>
        <v>12048</v>
      </c>
      <c r="U2769" s="303">
        <v>1772</v>
      </c>
    </row>
    <row r="2770" spans="1:21" x14ac:dyDescent="0.25">
      <c r="A2770" s="300">
        <v>816006449</v>
      </c>
      <c r="B2770" s="65" t="s">
        <v>3456</v>
      </c>
      <c r="C2770" s="65" t="s">
        <v>780</v>
      </c>
      <c r="D2770" s="65" t="s">
        <v>781</v>
      </c>
      <c r="E2770" s="65" t="s">
        <v>520</v>
      </c>
      <c r="F2770" s="65" t="s">
        <v>521</v>
      </c>
      <c r="G2770" s="65" t="s">
        <v>564</v>
      </c>
      <c r="H2770" s="296">
        <v>2769</v>
      </c>
      <c r="I2770" s="301">
        <v>6136586</v>
      </c>
      <c r="J2770" s="302">
        <v>4233.5</v>
      </c>
      <c r="K2770" s="301">
        <v>1372354</v>
      </c>
      <c r="L2770" s="302">
        <v>1057</v>
      </c>
      <c r="M2770" s="301">
        <v>44897349</v>
      </c>
      <c r="N2770" s="302">
        <v>2428</v>
      </c>
      <c r="O2770" s="301">
        <v>4627521</v>
      </c>
      <c r="P2770" s="302">
        <v>4787</v>
      </c>
      <c r="Q2770" s="301">
        <v>402426</v>
      </c>
      <c r="R2770" s="302">
        <v>4072</v>
      </c>
      <c r="S2770" s="301">
        <v>290099</v>
      </c>
      <c r="T2770" s="301">
        <f t="shared" si="43"/>
        <v>19346.5</v>
      </c>
      <c r="U2770" s="303">
        <v>2730</v>
      </c>
    </row>
    <row r="2771" spans="1:21" x14ac:dyDescent="0.25">
      <c r="A2771" s="300">
        <v>900079247</v>
      </c>
      <c r="B2771" s="65" t="s">
        <v>3457</v>
      </c>
      <c r="C2771" s="65" t="s">
        <v>511</v>
      </c>
      <c r="D2771" s="65" t="s">
        <v>511</v>
      </c>
      <c r="E2771" s="65" t="s">
        <v>710</v>
      </c>
      <c r="F2771" s="65" t="s">
        <v>521</v>
      </c>
      <c r="G2771" s="65" t="s">
        <v>813</v>
      </c>
      <c r="H2771" s="84">
        <v>2770</v>
      </c>
      <c r="I2771" s="301">
        <v>6125073</v>
      </c>
      <c r="J2771" s="302">
        <v>2645</v>
      </c>
      <c r="K2771" s="301">
        <v>2895199</v>
      </c>
      <c r="L2771" s="302">
        <v>6354</v>
      </c>
      <c r="M2771" s="301">
        <v>5185248</v>
      </c>
      <c r="N2771" s="302">
        <v>3138</v>
      </c>
      <c r="O2771" s="301">
        <v>3372072</v>
      </c>
      <c r="P2771" s="302">
        <v>1044</v>
      </c>
      <c r="Q2771" s="301">
        <v>2837713</v>
      </c>
      <c r="R2771" s="302">
        <v>797</v>
      </c>
      <c r="S2771" s="301">
        <v>2669097</v>
      </c>
      <c r="T2771" s="301">
        <f t="shared" si="43"/>
        <v>16748</v>
      </c>
      <c r="U2771" s="303">
        <v>2388</v>
      </c>
    </row>
    <row r="2772" spans="1:21" x14ac:dyDescent="0.25">
      <c r="A2772" s="300">
        <v>811004112</v>
      </c>
      <c r="B2772" s="65" t="s">
        <v>3458</v>
      </c>
      <c r="C2772" s="65" t="s">
        <v>580</v>
      </c>
      <c r="D2772" s="65" t="s">
        <v>506</v>
      </c>
      <c r="E2772" s="65" t="s">
        <v>710</v>
      </c>
      <c r="F2772" s="65" t="s">
        <v>521</v>
      </c>
      <c r="G2772" s="65" t="s">
        <v>556</v>
      </c>
      <c r="H2772" s="296">
        <v>2771</v>
      </c>
      <c r="I2772" s="301">
        <v>6115269</v>
      </c>
      <c r="J2772" s="302">
        <v>3467.5</v>
      </c>
      <c r="K2772" s="301">
        <v>1937075</v>
      </c>
      <c r="L2772" s="302">
        <v>4410</v>
      </c>
      <c r="M2772" s="301">
        <v>8889946</v>
      </c>
      <c r="N2772" s="302">
        <v>3663</v>
      </c>
      <c r="O2772" s="301">
        <v>2810404</v>
      </c>
      <c r="P2772" s="302">
        <v>2906</v>
      </c>
      <c r="Q2772" s="301">
        <v>817921</v>
      </c>
      <c r="R2772" s="302">
        <v>3579</v>
      </c>
      <c r="S2772" s="301">
        <v>351395</v>
      </c>
      <c r="T2772" s="301">
        <f t="shared" si="43"/>
        <v>20796.5</v>
      </c>
      <c r="U2772" s="303">
        <v>2939</v>
      </c>
    </row>
    <row r="2773" spans="1:21" x14ac:dyDescent="0.25">
      <c r="A2773" s="300">
        <v>830062005</v>
      </c>
      <c r="B2773" s="65" t="s">
        <v>3459</v>
      </c>
      <c r="C2773" s="65" t="s">
        <v>511</v>
      </c>
      <c r="D2773" s="65" t="s">
        <v>511</v>
      </c>
      <c r="E2773" s="65" t="s">
        <v>710</v>
      </c>
      <c r="F2773" s="65" t="s">
        <v>521</v>
      </c>
      <c r="G2773" s="65" t="s">
        <v>813</v>
      </c>
      <c r="H2773" s="84">
        <v>2772</v>
      </c>
      <c r="I2773" s="301">
        <v>6099491</v>
      </c>
      <c r="J2773" s="302">
        <v>2461.5</v>
      </c>
      <c r="K2773" s="301">
        <v>3165088</v>
      </c>
      <c r="L2773" s="302">
        <v>4736</v>
      </c>
      <c r="M2773" s="301">
        <v>8115967</v>
      </c>
      <c r="N2773" s="302">
        <v>4114</v>
      </c>
      <c r="O2773" s="301">
        <v>2436825</v>
      </c>
      <c r="P2773" s="302">
        <v>1746</v>
      </c>
      <c r="Q2773" s="301">
        <v>1568698</v>
      </c>
      <c r="R2773" s="302">
        <v>1844</v>
      </c>
      <c r="S2773" s="301">
        <v>899773</v>
      </c>
      <c r="T2773" s="301">
        <f t="shared" si="43"/>
        <v>17673.5</v>
      </c>
      <c r="U2773" s="303">
        <v>2510</v>
      </c>
    </row>
    <row r="2774" spans="1:21" x14ac:dyDescent="0.25">
      <c r="A2774" s="300">
        <v>800118635</v>
      </c>
      <c r="B2774" s="65" t="s">
        <v>3460</v>
      </c>
      <c r="C2774" s="65" t="s">
        <v>511</v>
      </c>
      <c r="D2774" s="65" t="s">
        <v>511</v>
      </c>
      <c r="E2774" s="65" t="s">
        <v>710</v>
      </c>
      <c r="F2774" s="65" t="s">
        <v>521</v>
      </c>
      <c r="G2774" s="65" t="s">
        <v>564</v>
      </c>
      <c r="H2774" s="296">
        <v>2773</v>
      </c>
      <c r="I2774" s="301">
        <v>6090728</v>
      </c>
      <c r="J2774" s="302">
        <v>2712</v>
      </c>
      <c r="K2774" s="301">
        <v>2809106</v>
      </c>
      <c r="L2774" s="302">
        <v>5543</v>
      </c>
      <c r="M2774" s="301">
        <v>6460433</v>
      </c>
      <c r="N2774" s="302">
        <v>3434</v>
      </c>
      <c r="O2774" s="301">
        <v>3024217</v>
      </c>
      <c r="P2774" s="302">
        <v>2722</v>
      </c>
      <c r="Q2774" s="301">
        <v>891919</v>
      </c>
      <c r="R2774" s="302">
        <v>3353</v>
      </c>
      <c r="S2774" s="301">
        <v>386394</v>
      </c>
      <c r="T2774" s="301">
        <f t="shared" si="43"/>
        <v>20537</v>
      </c>
      <c r="U2774" s="303">
        <v>2899</v>
      </c>
    </row>
    <row r="2775" spans="1:21" x14ac:dyDescent="0.25">
      <c r="A2775" s="300">
        <v>800022005</v>
      </c>
      <c r="B2775" s="65" t="s">
        <v>3461</v>
      </c>
      <c r="C2775" s="65" t="s">
        <v>2344</v>
      </c>
      <c r="D2775" s="65" t="s">
        <v>1386</v>
      </c>
      <c r="E2775" s="65" t="s">
        <v>520</v>
      </c>
      <c r="F2775" s="65" t="s">
        <v>521</v>
      </c>
      <c r="G2775" s="65" t="s">
        <v>618</v>
      </c>
      <c r="H2775" s="84">
        <v>2774</v>
      </c>
      <c r="I2775" s="301">
        <v>6072629</v>
      </c>
      <c r="J2775" s="302">
        <v>2230.5</v>
      </c>
      <c r="K2775" s="301">
        <v>3671108</v>
      </c>
      <c r="L2775" s="302">
        <v>2434</v>
      </c>
      <c r="M2775" s="301">
        <v>18066979</v>
      </c>
      <c r="N2775" s="302">
        <v>3270</v>
      </c>
      <c r="O2775" s="301">
        <v>3202766</v>
      </c>
      <c r="P2775" s="302">
        <v>1379</v>
      </c>
      <c r="Q2775" s="301">
        <v>2056573</v>
      </c>
      <c r="R2775" s="302">
        <v>1459</v>
      </c>
      <c r="S2775" s="301">
        <v>1225065</v>
      </c>
      <c r="T2775" s="301">
        <f t="shared" si="43"/>
        <v>13546.5</v>
      </c>
      <c r="U2775" s="303">
        <v>1978</v>
      </c>
    </row>
    <row r="2776" spans="1:21" x14ac:dyDescent="0.25">
      <c r="A2776" s="300">
        <v>800130314</v>
      </c>
      <c r="B2776" s="65" t="s">
        <v>3462</v>
      </c>
      <c r="C2776" s="65" t="s">
        <v>511</v>
      </c>
      <c r="D2776" s="65" t="s">
        <v>511</v>
      </c>
      <c r="E2776" s="65" t="s">
        <v>710</v>
      </c>
      <c r="F2776" s="65" t="s">
        <v>521</v>
      </c>
      <c r="G2776" s="65" t="s">
        <v>591</v>
      </c>
      <c r="H2776" s="296">
        <v>2775</v>
      </c>
      <c r="I2776" s="301">
        <v>6072025</v>
      </c>
      <c r="J2776" s="302">
        <v>3516.5</v>
      </c>
      <c r="K2776" s="301">
        <v>1898445</v>
      </c>
      <c r="L2776" s="302">
        <v>5378</v>
      </c>
      <c r="M2776" s="301">
        <v>6752730</v>
      </c>
      <c r="N2776" s="302">
        <v>3247</v>
      </c>
      <c r="O2776" s="301">
        <v>3230047</v>
      </c>
      <c r="P2776" s="302">
        <v>1472</v>
      </c>
      <c r="Q2776" s="301">
        <v>1916708</v>
      </c>
      <c r="R2776" s="302">
        <v>1690</v>
      </c>
      <c r="S2776" s="301">
        <v>1009727</v>
      </c>
      <c r="T2776" s="301">
        <f t="shared" si="43"/>
        <v>18078.5</v>
      </c>
      <c r="U2776" s="303">
        <v>2562</v>
      </c>
    </row>
    <row r="2777" spans="1:21" x14ac:dyDescent="0.25">
      <c r="A2777" s="300">
        <v>830011100</v>
      </c>
      <c r="B2777" s="65" t="s">
        <v>3463</v>
      </c>
      <c r="C2777" s="65" t="s">
        <v>511</v>
      </c>
      <c r="D2777" s="65" t="s">
        <v>511</v>
      </c>
      <c r="E2777" s="65" t="s">
        <v>710</v>
      </c>
      <c r="F2777" s="65" t="s">
        <v>521</v>
      </c>
      <c r="G2777" s="65" t="s">
        <v>1422</v>
      </c>
      <c r="H2777" s="84">
        <v>2776</v>
      </c>
      <c r="I2777" s="301">
        <v>6069925</v>
      </c>
      <c r="J2777" s="302">
        <v>4151.5</v>
      </c>
      <c r="K2777" s="301">
        <v>1425181</v>
      </c>
      <c r="L2777" s="302">
        <v>5713</v>
      </c>
      <c r="M2777" s="301">
        <v>6177043</v>
      </c>
      <c r="N2777" s="302">
        <v>2151</v>
      </c>
      <c r="O2777" s="301">
        <v>5272556</v>
      </c>
      <c r="P2777" s="302">
        <v>4031</v>
      </c>
      <c r="Q2777" s="301">
        <v>520597</v>
      </c>
      <c r="R2777" s="302">
        <v>2125</v>
      </c>
      <c r="S2777" s="301">
        <v>746890</v>
      </c>
      <c r="T2777" s="301">
        <f t="shared" si="43"/>
        <v>20947.5</v>
      </c>
      <c r="U2777" s="303">
        <v>2973</v>
      </c>
    </row>
    <row r="2778" spans="1:21" x14ac:dyDescent="0.25">
      <c r="A2778" s="300">
        <v>830509877</v>
      </c>
      <c r="B2778" s="65" t="s">
        <v>3464</v>
      </c>
      <c r="C2778" s="65" t="s">
        <v>612</v>
      </c>
      <c r="D2778" s="65" t="s">
        <v>544</v>
      </c>
      <c r="E2778" s="65" t="s">
        <v>520</v>
      </c>
      <c r="F2778" s="65" t="s">
        <v>521</v>
      </c>
      <c r="G2778" s="65" t="s">
        <v>556</v>
      </c>
      <c r="H2778" s="296">
        <v>2777</v>
      </c>
      <c r="I2778" s="301">
        <v>6051807</v>
      </c>
      <c r="J2778" s="302">
        <v>5708.5</v>
      </c>
      <c r="K2778" s="301">
        <v>716093</v>
      </c>
      <c r="L2778" s="302">
        <v>1887</v>
      </c>
      <c r="M2778" s="301">
        <v>24164026</v>
      </c>
      <c r="N2778" s="302">
        <v>2818</v>
      </c>
      <c r="O2778" s="301">
        <v>3845377</v>
      </c>
      <c r="P2778" s="302">
        <v>1961</v>
      </c>
      <c r="Q2778" s="301">
        <v>1367065</v>
      </c>
      <c r="R2778" s="302">
        <v>2460</v>
      </c>
      <c r="S2778" s="301">
        <v>604388</v>
      </c>
      <c r="T2778" s="301">
        <f t="shared" si="43"/>
        <v>17611.5</v>
      </c>
      <c r="U2778" s="303">
        <v>2506</v>
      </c>
    </row>
    <row r="2779" spans="1:21" x14ac:dyDescent="0.25">
      <c r="A2779" s="300">
        <v>830047215</v>
      </c>
      <c r="B2779" s="65" t="s">
        <v>3465</v>
      </c>
      <c r="C2779" s="65" t="s">
        <v>511</v>
      </c>
      <c r="D2779" s="65" t="s">
        <v>511</v>
      </c>
      <c r="E2779" s="65" t="s">
        <v>710</v>
      </c>
      <c r="F2779" s="65" t="s">
        <v>521</v>
      </c>
      <c r="G2779" s="65" t="s">
        <v>517</v>
      </c>
      <c r="H2779" s="84">
        <v>2778</v>
      </c>
      <c r="I2779" s="301">
        <v>6047704</v>
      </c>
      <c r="J2779" s="302">
        <v>2809.5</v>
      </c>
      <c r="K2779" s="301">
        <v>2679419</v>
      </c>
      <c r="L2779" s="302">
        <v>4791</v>
      </c>
      <c r="M2779" s="301">
        <v>7977277</v>
      </c>
      <c r="N2779" s="302">
        <v>4739</v>
      </c>
      <c r="O2779" s="301">
        <v>2037215</v>
      </c>
      <c r="P2779" s="302">
        <v>4009</v>
      </c>
      <c r="Q2779" s="301">
        <v>525299</v>
      </c>
      <c r="R2779" s="302">
        <v>1640</v>
      </c>
      <c r="S2779" s="301">
        <v>1046478</v>
      </c>
      <c r="T2779" s="301">
        <f t="shared" si="43"/>
        <v>20766.5</v>
      </c>
      <c r="U2779" s="303">
        <v>2940</v>
      </c>
    </row>
    <row r="2780" spans="1:21" x14ac:dyDescent="0.25">
      <c r="A2780" s="300">
        <v>830112215</v>
      </c>
      <c r="B2780" s="65" t="s">
        <v>3466</v>
      </c>
      <c r="C2780" s="65" t="s">
        <v>511</v>
      </c>
      <c r="D2780" s="65" t="s">
        <v>511</v>
      </c>
      <c r="E2780" s="65" t="s">
        <v>520</v>
      </c>
      <c r="F2780" s="65" t="s">
        <v>521</v>
      </c>
      <c r="G2780" s="65" t="s">
        <v>1106</v>
      </c>
      <c r="H2780" s="296">
        <v>2779</v>
      </c>
      <c r="I2780" s="301">
        <v>6044682</v>
      </c>
      <c r="J2780" s="302">
        <v>1891</v>
      </c>
      <c r="K2780" s="301">
        <v>4697407</v>
      </c>
      <c r="L2780" s="302">
        <v>1653</v>
      </c>
      <c r="M2780" s="301">
        <v>27940600</v>
      </c>
      <c r="N2780" s="302">
        <v>6345</v>
      </c>
      <c r="O2780" s="301">
        <v>1389694</v>
      </c>
      <c r="P2780" s="302">
        <v>3908</v>
      </c>
      <c r="Q2780" s="301">
        <v>541406</v>
      </c>
      <c r="R2780" s="302">
        <v>4017</v>
      </c>
      <c r="S2780" s="301">
        <v>296192</v>
      </c>
      <c r="T2780" s="301">
        <f t="shared" si="43"/>
        <v>20593</v>
      </c>
      <c r="U2780" s="303">
        <v>2912</v>
      </c>
    </row>
    <row r="2781" spans="1:21" x14ac:dyDescent="0.25">
      <c r="A2781" s="300">
        <v>830095970</v>
      </c>
      <c r="B2781" s="65" t="s">
        <v>3467</v>
      </c>
      <c r="C2781" s="65" t="s">
        <v>511</v>
      </c>
      <c r="D2781" s="65" t="s">
        <v>511</v>
      </c>
      <c r="E2781" s="65" t="s">
        <v>710</v>
      </c>
      <c r="F2781" s="65" t="s">
        <v>521</v>
      </c>
      <c r="G2781" s="65" t="s">
        <v>813</v>
      </c>
      <c r="H2781" s="84">
        <v>2780</v>
      </c>
      <c r="I2781" s="301">
        <v>6043490</v>
      </c>
      <c r="J2781" s="302">
        <v>4230</v>
      </c>
      <c r="K2781" s="301">
        <v>1374899</v>
      </c>
      <c r="L2781" s="302">
        <v>5600</v>
      </c>
      <c r="M2781" s="301">
        <v>6364173</v>
      </c>
      <c r="N2781" s="302">
        <v>2194</v>
      </c>
      <c r="O2781" s="301">
        <v>5151486</v>
      </c>
      <c r="P2781" s="302">
        <v>2180</v>
      </c>
      <c r="Q2781" s="301">
        <v>1208615</v>
      </c>
      <c r="R2781" s="302">
        <v>2173</v>
      </c>
      <c r="S2781" s="301">
        <v>716806</v>
      </c>
      <c r="T2781" s="301">
        <f t="shared" si="43"/>
        <v>19157</v>
      </c>
      <c r="U2781" s="303">
        <v>2711</v>
      </c>
    </row>
    <row r="2782" spans="1:21" x14ac:dyDescent="0.25">
      <c r="A2782" s="300">
        <v>800144813</v>
      </c>
      <c r="B2782" s="65" t="s">
        <v>3468</v>
      </c>
      <c r="C2782" s="65" t="s">
        <v>906</v>
      </c>
      <c r="D2782" s="65" t="s">
        <v>733</v>
      </c>
      <c r="E2782" s="65" t="s">
        <v>710</v>
      </c>
      <c r="F2782" s="65" t="s">
        <v>521</v>
      </c>
      <c r="G2782" s="65" t="s">
        <v>627</v>
      </c>
      <c r="H2782" s="296">
        <v>2781</v>
      </c>
      <c r="I2782" s="301">
        <v>6042412</v>
      </c>
      <c r="J2782" s="302">
        <v>3102</v>
      </c>
      <c r="K2782" s="301">
        <v>2318198</v>
      </c>
      <c r="L2782" s="302">
        <v>7423</v>
      </c>
      <c r="M2782" s="301">
        <v>3983393</v>
      </c>
      <c r="N2782" s="302">
        <v>2744</v>
      </c>
      <c r="O2782" s="301">
        <v>3983393</v>
      </c>
      <c r="P2782" s="302">
        <v>2015</v>
      </c>
      <c r="Q2782" s="301">
        <v>1331456</v>
      </c>
      <c r="R2782" s="302">
        <v>1966</v>
      </c>
      <c r="S2782" s="301">
        <v>825517</v>
      </c>
      <c r="T2782" s="301">
        <f t="shared" si="43"/>
        <v>20031</v>
      </c>
      <c r="U2782" s="303">
        <v>2833</v>
      </c>
    </row>
    <row r="2783" spans="1:21" x14ac:dyDescent="0.25">
      <c r="A2783" s="300">
        <v>830131478</v>
      </c>
      <c r="B2783" s="65" t="s">
        <v>3469</v>
      </c>
      <c r="C2783" s="65" t="s">
        <v>511</v>
      </c>
      <c r="D2783" s="65" t="s">
        <v>511</v>
      </c>
      <c r="E2783" s="65" t="s">
        <v>520</v>
      </c>
      <c r="F2783" s="65" t="s">
        <v>521</v>
      </c>
      <c r="G2783" s="65" t="s">
        <v>624</v>
      </c>
      <c r="H2783" s="84">
        <v>2782</v>
      </c>
      <c r="I2783" s="301">
        <v>6015823</v>
      </c>
      <c r="J2783" s="302">
        <v>5425</v>
      </c>
      <c r="K2783" s="301">
        <v>810003</v>
      </c>
      <c r="L2783" s="302">
        <v>4317</v>
      </c>
      <c r="M2783" s="301">
        <v>9081552</v>
      </c>
      <c r="N2783" s="302">
        <v>1293</v>
      </c>
      <c r="O2783" s="301">
        <v>9081552</v>
      </c>
      <c r="P2783" s="302">
        <v>3043</v>
      </c>
      <c r="Q2783" s="301">
        <v>767085</v>
      </c>
      <c r="R2783" s="302">
        <v>3536</v>
      </c>
      <c r="S2783" s="301">
        <v>357535</v>
      </c>
      <c r="T2783" s="301">
        <f t="shared" si="43"/>
        <v>20396</v>
      </c>
      <c r="U2783" s="303">
        <v>2888</v>
      </c>
    </row>
    <row r="2784" spans="1:21" x14ac:dyDescent="0.25">
      <c r="A2784" s="300">
        <v>800203250</v>
      </c>
      <c r="B2784" s="65" t="s">
        <v>3470</v>
      </c>
      <c r="C2784" s="65" t="s">
        <v>511</v>
      </c>
      <c r="D2784" s="65" t="s">
        <v>511</v>
      </c>
      <c r="E2784" s="65" t="s">
        <v>710</v>
      </c>
      <c r="F2784" s="65" t="s">
        <v>521</v>
      </c>
      <c r="G2784" s="65" t="s">
        <v>525</v>
      </c>
      <c r="H2784" s="296">
        <v>2783</v>
      </c>
      <c r="I2784" s="301">
        <v>6013529</v>
      </c>
      <c r="J2784" s="302">
        <v>2541.5</v>
      </c>
      <c r="K2784" s="301">
        <v>3011618</v>
      </c>
      <c r="L2784" s="302">
        <v>3359</v>
      </c>
      <c r="M2784" s="301">
        <v>12438187</v>
      </c>
      <c r="N2784" s="302">
        <v>2862</v>
      </c>
      <c r="O2784" s="301">
        <v>3769088</v>
      </c>
      <c r="P2784" s="302">
        <v>2268</v>
      </c>
      <c r="Q2784" s="301">
        <v>1134913</v>
      </c>
      <c r="R2784" s="302">
        <v>6156</v>
      </c>
      <c r="S2784" s="301">
        <v>146492</v>
      </c>
      <c r="T2784" s="301">
        <f t="shared" si="43"/>
        <v>19969.5</v>
      </c>
      <c r="U2784" s="303">
        <v>2825</v>
      </c>
    </row>
    <row r="2785" spans="1:21" x14ac:dyDescent="0.25">
      <c r="A2785" s="300">
        <v>800116473</v>
      </c>
      <c r="B2785" s="65" t="s">
        <v>3471</v>
      </c>
      <c r="C2785" s="65" t="s">
        <v>547</v>
      </c>
      <c r="D2785" s="65" t="s">
        <v>544</v>
      </c>
      <c r="E2785" s="65" t="s">
        <v>710</v>
      </c>
      <c r="F2785" s="65" t="s">
        <v>521</v>
      </c>
      <c r="G2785" s="65" t="s">
        <v>564</v>
      </c>
      <c r="H2785" s="84">
        <v>2784</v>
      </c>
      <c r="I2785" s="301">
        <v>6008673</v>
      </c>
      <c r="J2785" s="302">
        <v>2398.5</v>
      </c>
      <c r="K2785" s="301">
        <v>3291166</v>
      </c>
      <c r="L2785" s="302">
        <v>3688</v>
      </c>
      <c r="M2785" s="301">
        <v>11008019</v>
      </c>
      <c r="N2785" s="302">
        <v>2027</v>
      </c>
      <c r="O2785" s="301">
        <v>5727406</v>
      </c>
      <c r="P2785" s="302">
        <v>1295</v>
      </c>
      <c r="Q2785" s="301">
        <v>2208808</v>
      </c>
      <c r="R2785" s="302">
        <v>1762</v>
      </c>
      <c r="S2785" s="301">
        <v>955151</v>
      </c>
      <c r="T2785" s="301">
        <f t="shared" si="43"/>
        <v>13954.5</v>
      </c>
      <c r="U2785" s="303">
        <v>2040</v>
      </c>
    </row>
    <row r="2786" spans="1:21" x14ac:dyDescent="0.25">
      <c r="A2786" s="300">
        <v>830071113</v>
      </c>
      <c r="B2786" s="65" t="s">
        <v>3472</v>
      </c>
      <c r="C2786" s="65" t="s">
        <v>511</v>
      </c>
      <c r="D2786" s="65" t="s">
        <v>511</v>
      </c>
      <c r="E2786" s="65" t="s">
        <v>710</v>
      </c>
      <c r="F2786" s="65" t="s">
        <v>521</v>
      </c>
      <c r="G2786" s="65" t="s">
        <v>605</v>
      </c>
      <c r="H2786" s="296">
        <v>2785</v>
      </c>
      <c r="I2786" s="301">
        <v>6007184</v>
      </c>
      <c r="J2786" s="302">
        <v>3284.5</v>
      </c>
      <c r="K2786" s="301">
        <v>2122296</v>
      </c>
      <c r="L2786" s="302">
        <v>3924</v>
      </c>
      <c r="M2786" s="301">
        <v>10230479</v>
      </c>
      <c r="N2786" s="302">
        <v>2261</v>
      </c>
      <c r="O2786" s="301">
        <v>4981692</v>
      </c>
      <c r="P2786" s="302">
        <v>1646</v>
      </c>
      <c r="Q2786" s="301">
        <v>1681283</v>
      </c>
      <c r="R2786" s="302">
        <v>2758</v>
      </c>
      <c r="S2786" s="301">
        <v>513463</v>
      </c>
      <c r="T2786" s="301">
        <f t="shared" si="43"/>
        <v>16658.5</v>
      </c>
      <c r="U2786" s="303">
        <v>2381</v>
      </c>
    </row>
    <row r="2787" spans="1:21" x14ac:dyDescent="0.25">
      <c r="A2787" s="300">
        <v>860502994</v>
      </c>
      <c r="B2787" s="65" t="s">
        <v>3473</v>
      </c>
      <c r="C2787" s="65" t="s">
        <v>511</v>
      </c>
      <c r="D2787" s="65" t="s">
        <v>511</v>
      </c>
      <c r="E2787" s="65" t="s">
        <v>710</v>
      </c>
      <c r="F2787" s="65" t="s">
        <v>521</v>
      </c>
      <c r="G2787" s="65" t="s">
        <v>528</v>
      </c>
      <c r="H2787" s="84">
        <v>2786</v>
      </c>
      <c r="I2787" s="301">
        <v>6002380</v>
      </c>
      <c r="J2787" s="302">
        <v>3201.5</v>
      </c>
      <c r="K2787" s="301">
        <v>2209015</v>
      </c>
      <c r="L2787" s="302">
        <v>4669</v>
      </c>
      <c r="M2787" s="301">
        <v>8261059</v>
      </c>
      <c r="N2787" s="302">
        <v>2808</v>
      </c>
      <c r="O2787" s="301">
        <v>3867979</v>
      </c>
      <c r="P2787" s="302">
        <v>3611</v>
      </c>
      <c r="Q2787" s="301">
        <v>600505</v>
      </c>
      <c r="R2787" s="302">
        <v>3652</v>
      </c>
      <c r="S2787" s="301">
        <v>340953</v>
      </c>
      <c r="T2787" s="301">
        <f t="shared" si="43"/>
        <v>20727.5</v>
      </c>
      <c r="U2787" s="303">
        <v>2937</v>
      </c>
    </row>
    <row r="2788" spans="1:21" x14ac:dyDescent="0.25">
      <c r="A2788" s="300">
        <v>800006911</v>
      </c>
      <c r="B2788" s="65" t="s">
        <v>3474</v>
      </c>
      <c r="C2788" s="65" t="s">
        <v>505</v>
      </c>
      <c r="D2788" s="65" t="s">
        <v>506</v>
      </c>
      <c r="E2788" s="65" t="s">
        <v>710</v>
      </c>
      <c r="F2788" s="65" t="s">
        <v>521</v>
      </c>
      <c r="G2788" s="65" t="s">
        <v>528</v>
      </c>
      <c r="H2788" s="296">
        <v>2787</v>
      </c>
      <c r="I2788" s="301">
        <v>5996244</v>
      </c>
      <c r="J2788" s="302">
        <v>2996</v>
      </c>
      <c r="K2788" s="301">
        <v>2433191</v>
      </c>
      <c r="L2788" s="302">
        <v>3595</v>
      </c>
      <c r="M2788" s="301">
        <v>11382535</v>
      </c>
      <c r="N2788" s="302">
        <v>3425</v>
      </c>
      <c r="O2788" s="301">
        <v>3035342</v>
      </c>
      <c r="P2788" s="302">
        <v>2434</v>
      </c>
      <c r="Q2788" s="301">
        <v>1033195</v>
      </c>
      <c r="R2788" s="302">
        <v>2497</v>
      </c>
      <c r="S2788" s="301">
        <v>589873</v>
      </c>
      <c r="T2788" s="301">
        <f t="shared" si="43"/>
        <v>17734</v>
      </c>
      <c r="U2788" s="303">
        <v>2527</v>
      </c>
    </row>
    <row r="2789" spans="1:21" x14ac:dyDescent="0.25">
      <c r="A2789" s="300">
        <v>800120200</v>
      </c>
      <c r="B2789" s="65" t="s">
        <v>3475</v>
      </c>
      <c r="C2789" s="65" t="s">
        <v>543</v>
      </c>
      <c r="D2789" s="65" t="s">
        <v>544</v>
      </c>
      <c r="E2789" s="65" t="s">
        <v>710</v>
      </c>
      <c r="F2789" s="65" t="s">
        <v>521</v>
      </c>
      <c r="G2789" s="65" t="s">
        <v>594</v>
      </c>
      <c r="H2789" s="84">
        <v>2788</v>
      </c>
      <c r="I2789" s="301">
        <v>5995953</v>
      </c>
      <c r="J2789" s="302">
        <v>2736</v>
      </c>
      <c r="K2789" s="301">
        <v>2771659</v>
      </c>
      <c r="L2789" s="302">
        <v>4435</v>
      </c>
      <c r="M2789" s="301">
        <v>8822768</v>
      </c>
      <c r="N2789" s="302">
        <v>2960</v>
      </c>
      <c r="O2789" s="301">
        <v>3625093</v>
      </c>
      <c r="P2789" s="302">
        <v>2455</v>
      </c>
      <c r="Q2789" s="301">
        <v>1023160</v>
      </c>
      <c r="R2789" s="302">
        <v>3809</v>
      </c>
      <c r="S2789" s="301">
        <v>320599</v>
      </c>
      <c r="T2789" s="301">
        <f t="shared" si="43"/>
        <v>19183</v>
      </c>
      <c r="U2789" s="303">
        <v>2715</v>
      </c>
    </row>
    <row r="2790" spans="1:21" x14ac:dyDescent="0.25">
      <c r="A2790" s="300">
        <v>830016321</v>
      </c>
      <c r="B2790" s="65" t="s">
        <v>3476</v>
      </c>
      <c r="C2790" s="65" t="s">
        <v>511</v>
      </c>
      <c r="D2790" s="65" t="s">
        <v>511</v>
      </c>
      <c r="E2790" s="65" t="s">
        <v>710</v>
      </c>
      <c r="F2790" s="65" t="s">
        <v>521</v>
      </c>
      <c r="G2790" s="65" t="s">
        <v>605</v>
      </c>
      <c r="H2790" s="296">
        <v>2789</v>
      </c>
      <c r="I2790" s="301">
        <v>5994487</v>
      </c>
      <c r="J2790" s="302">
        <v>3530</v>
      </c>
      <c r="K2790" s="301">
        <v>1885243</v>
      </c>
      <c r="L2790" s="302">
        <v>4369</v>
      </c>
      <c r="M2790" s="301">
        <v>8977645</v>
      </c>
      <c r="N2790" s="302">
        <v>1856</v>
      </c>
      <c r="O2790" s="301">
        <v>6317476</v>
      </c>
      <c r="P2790" s="302">
        <v>2016</v>
      </c>
      <c r="Q2790" s="301">
        <v>1330900</v>
      </c>
      <c r="R2790" s="302">
        <v>4333</v>
      </c>
      <c r="S2790" s="301">
        <v>262021</v>
      </c>
      <c r="T2790" s="301">
        <f t="shared" si="43"/>
        <v>18893</v>
      </c>
      <c r="U2790" s="303">
        <v>2673</v>
      </c>
    </row>
    <row r="2791" spans="1:21" x14ac:dyDescent="0.25">
      <c r="A2791" s="300">
        <v>817004766</v>
      </c>
      <c r="B2791" s="65" t="s">
        <v>3477</v>
      </c>
      <c r="C2791" s="65" t="s">
        <v>1973</v>
      </c>
      <c r="D2791" s="65" t="s">
        <v>714</v>
      </c>
      <c r="E2791" s="65" t="s">
        <v>710</v>
      </c>
      <c r="F2791" s="65" t="s">
        <v>521</v>
      </c>
      <c r="G2791" s="65" t="s">
        <v>813</v>
      </c>
      <c r="H2791" s="84">
        <v>2790</v>
      </c>
      <c r="I2791" s="301">
        <v>5989513</v>
      </c>
      <c r="J2791" s="302">
        <v>2733</v>
      </c>
      <c r="K2791" s="301">
        <v>2776500</v>
      </c>
      <c r="L2791" s="302">
        <v>5818</v>
      </c>
      <c r="M2791" s="301">
        <v>5995959</v>
      </c>
      <c r="N2791" s="302">
        <v>4167</v>
      </c>
      <c r="O2791" s="301">
        <v>2400778</v>
      </c>
      <c r="P2791" s="302">
        <v>1617</v>
      </c>
      <c r="Q2791" s="301">
        <v>1712399</v>
      </c>
      <c r="R2791" s="302">
        <v>1721</v>
      </c>
      <c r="S2791" s="301">
        <v>983438</v>
      </c>
      <c r="T2791" s="301">
        <f t="shared" si="43"/>
        <v>18846</v>
      </c>
      <c r="U2791" s="303">
        <v>2666</v>
      </c>
    </row>
    <row r="2792" spans="1:21" x14ac:dyDescent="0.25">
      <c r="A2792" s="300">
        <v>860041899</v>
      </c>
      <c r="B2792" s="65" t="s">
        <v>3478</v>
      </c>
      <c r="C2792" s="65" t="s">
        <v>511</v>
      </c>
      <c r="D2792" s="65" t="s">
        <v>511</v>
      </c>
      <c r="E2792" s="65" t="s">
        <v>710</v>
      </c>
      <c r="F2792" s="65" t="s">
        <v>521</v>
      </c>
      <c r="G2792" s="65" t="s">
        <v>813</v>
      </c>
      <c r="H2792" s="296">
        <v>2791</v>
      </c>
      <c r="I2792" s="301">
        <v>5988045</v>
      </c>
      <c r="J2792" s="302">
        <v>2315.5</v>
      </c>
      <c r="K2792" s="301">
        <v>3476813</v>
      </c>
      <c r="L2792" s="302">
        <v>5333</v>
      </c>
      <c r="M2792" s="301">
        <v>6829276</v>
      </c>
      <c r="N2792" s="302">
        <v>4148</v>
      </c>
      <c r="O2792" s="301">
        <v>2414979</v>
      </c>
      <c r="P2792" s="302">
        <v>2835</v>
      </c>
      <c r="Q2792" s="301">
        <v>847695</v>
      </c>
      <c r="R2792" s="302">
        <v>2100</v>
      </c>
      <c r="S2792" s="301">
        <v>756819</v>
      </c>
      <c r="T2792" s="301">
        <f t="shared" si="43"/>
        <v>19522.5</v>
      </c>
      <c r="U2792" s="303">
        <v>2759</v>
      </c>
    </row>
    <row r="2793" spans="1:21" x14ac:dyDescent="0.25">
      <c r="A2793" s="300">
        <v>800002030</v>
      </c>
      <c r="B2793" s="65" t="s">
        <v>3479</v>
      </c>
      <c r="C2793" s="65" t="s">
        <v>511</v>
      </c>
      <c r="D2793" s="65" t="s">
        <v>511</v>
      </c>
      <c r="E2793" s="65" t="s">
        <v>710</v>
      </c>
      <c r="F2793" s="65" t="s">
        <v>521</v>
      </c>
      <c r="G2793" s="65" t="s">
        <v>564</v>
      </c>
      <c r="H2793" s="84">
        <v>2792</v>
      </c>
      <c r="I2793" s="301">
        <v>5986209</v>
      </c>
      <c r="J2793" s="302">
        <v>2241.5</v>
      </c>
      <c r="K2793" s="301">
        <v>3640729</v>
      </c>
      <c r="L2793" s="302">
        <v>3698</v>
      </c>
      <c r="M2793" s="301">
        <v>10981635</v>
      </c>
      <c r="N2793" s="302">
        <v>2316</v>
      </c>
      <c r="O2793" s="301">
        <v>4869636</v>
      </c>
      <c r="P2793" s="302">
        <v>2668</v>
      </c>
      <c r="Q2793" s="301">
        <v>913842</v>
      </c>
      <c r="R2793" s="302">
        <v>2922</v>
      </c>
      <c r="S2793" s="301">
        <v>473631</v>
      </c>
      <c r="T2793" s="301">
        <f t="shared" si="43"/>
        <v>16637.5</v>
      </c>
      <c r="U2793" s="303">
        <v>2377</v>
      </c>
    </row>
    <row r="2794" spans="1:21" x14ac:dyDescent="0.25">
      <c r="A2794" s="300">
        <v>860065772</v>
      </c>
      <c r="B2794" s="65" t="s">
        <v>3480</v>
      </c>
      <c r="C2794" s="65" t="s">
        <v>511</v>
      </c>
      <c r="D2794" s="65" t="s">
        <v>511</v>
      </c>
      <c r="E2794" s="65" t="s">
        <v>710</v>
      </c>
      <c r="F2794" s="65" t="s">
        <v>521</v>
      </c>
      <c r="G2794" s="65" t="s">
        <v>564</v>
      </c>
      <c r="H2794" s="296">
        <v>2793</v>
      </c>
      <c r="I2794" s="301">
        <v>5950680</v>
      </c>
      <c r="J2794" s="302">
        <v>1803</v>
      </c>
      <c r="K2794" s="301">
        <v>5076029</v>
      </c>
      <c r="L2794" s="302">
        <v>5287</v>
      </c>
      <c r="M2794" s="301">
        <v>6910440</v>
      </c>
      <c r="N2794" s="302">
        <v>4399</v>
      </c>
      <c r="O2794" s="301">
        <v>2251487</v>
      </c>
      <c r="P2794" s="302">
        <v>1891</v>
      </c>
      <c r="Q2794" s="301">
        <v>1423648</v>
      </c>
      <c r="R2794" s="302">
        <v>2076</v>
      </c>
      <c r="S2794" s="301">
        <v>767722</v>
      </c>
      <c r="T2794" s="301">
        <f t="shared" si="43"/>
        <v>18249</v>
      </c>
      <c r="U2794" s="303">
        <v>2592</v>
      </c>
    </row>
    <row r="2795" spans="1:21" x14ac:dyDescent="0.25">
      <c r="A2795" s="300">
        <v>860536345</v>
      </c>
      <c r="B2795" s="65" t="s">
        <v>3481</v>
      </c>
      <c r="C2795" s="65" t="s">
        <v>511</v>
      </c>
      <c r="D2795" s="65" t="s">
        <v>511</v>
      </c>
      <c r="E2795" s="65" t="s">
        <v>710</v>
      </c>
      <c r="F2795" s="65" t="s">
        <v>521</v>
      </c>
      <c r="G2795" s="65" t="s">
        <v>564</v>
      </c>
      <c r="H2795" s="84">
        <v>2794</v>
      </c>
      <c r="I2795" s="301">
        <v>5948755</v>
      </c>
      <c r="J2795" s="302">
        <v>1971.5</v>
      </c>
      <c r="K2795" s="301">
        <v>4433606</v>
      </c>
      <c r="L2795" s="302">
        <v>4682</v>
      </c>
      <c r="M2795" s="301">
        <v>8233089</v>
      </c>
      <c r="N2795" s="302">
        <v>3662</v>
      </c>
      <c r="O2795" s="301">
        <v>2810735</v>
      </c>
      <c r="P2795" s="302">
        <v>2359</v>
      </c>
      <c r="Q2795" s="301">
        <v>1074380</v>
      </c>
      <c r="R2795" s="302">
        <v>2110</v>
      </c>
      <c r="S2795" s="301">
        <v>751349</v>
      </c>
      <c r="T2795" s="301">
        <f t="shared" si="43"/>
        <v>17578.5</v>
      </c>
      <c r="U2795" s="303">
        <v>2509</v>
      </c>
    </row>
    <row r="2796" spans="1:21" x14ac:dyDescent="0.25">
      <c r="A2796" s="300">
        <v>830079015</v>
      </c>
      <c r="B2796" s="65" t="s">
        <v>3482</v>
      </c>
      <c r="C2796" s="65" t="s">
        <v>511</v>
      </c>
      <c r="D2796" s="65" t="s">
        <v>511</v>
      </c>
      <c r="E2796" s="65" t="s">
        <v>710</v>
      </c>
      <c r="F2796" s="65" t="s">
        <v>521</v>
      </c>
      <c r="G2796" s="65" t="s">
        <v>564</v>
      </c>
      <c r="H2796" s="296">
        <v>2795</v>
      </c>
      <c r="I2796" s="301">
        <v>5934880</v>
      </c>
      <c r="J2796" s="302">
        <v>2904</v>
      </c>
      <c r="K2796" s="301">
        <v>2548055</v>
      </c>
      <c r="L2796" s="302">
        <v>3308</v>
      </c>
      <c r="M2796" s="301">
        <v>12647173</v>
      </c>
      <c r="N2796" s="302">
        <v>3000</v>
      </c>
      <c r="O2796" s="301">
        <v>3562700</v>
      </c>
      <c r="P2796" s="302">
        <v>3357</v>
      </c>
      <c r="Q2796" s="301">
        <v>667970</v>
      </c>
      <c r="R2796" s="302">
        <v>2737</v>
      </c>
      <c r="S2796" s="301">
        <v>517558</v>
      </c>
      <c r="T2796" s="301">
        <f t="shared" si="43"/>
        <v>18101</v>
      </c>
      <c r="U2796" s="303">
        <v>2571</v>
      </c>
    </row>
    <row r="2797" spans="1:21" x14ac:dyDescent="0.25">
      <c r="A2797" s="300">
        <v>800104621</v>
      </c>
      <c r="B2797" s="65" t="s">
        <v>3483</v>
      </c>
      <c r="C2797" s="65" t="s">
        <v>511</v>
      </c>
      <c r="D2797" s="65" t="s">
        <v>511</v>
      </c>
      <c r="E2797" s="65" t="s">
        <v>710</v>
      </c>
      <c r="F2797" s="65" t="s">
        <v>521</v>
      </c>
      <c r="G2797" s="65" t="s">
        <v>605</v>
      </c>
      <c r="H2797" s="84">
        <v>2796</v>
      </c>
      <c r="I2797" s="301">
        <v>5934189</v>
      </c>
      <c r="J2797" s="302">
        <v>2711.5</v>
      </c>
      <c r="K2797" s="301">
        <v>2809881</v>
      </c>
      <c r="L2797" s="302">
        <v>3789</v>
      </c>
      <c r="M2797" s="301">
        <v>10649243</v>
      </c>
      <c r="N2797" s="302">
        <v>3353</v>
      </c>
      <c r="O2797" s="301">
        <v>3110033</v>
      </c>
      <c r="P2797" s="302">
        <v>2352</v>
      </c>
      <c r="Q2797" s="301">
        <v>1079591</v>
      </c>
      <c r="R2797" s="302">
        <v>2586</v>
      </c>
      <c r="S2797" s="301">
        <v>560859</v>
      </c>
      <c r="T2797" s="301">
        <f t="shared" si="43"/>
        <v>17587.5</v>
      </c>
      <c r="U2797" s="303">
        <v>2511</v>
      </c>
    </row>
    <row r="2798" spans="1:21" x14ac:dyDescent="0.25">
      <c r="A2798" s="300">
        <v>800198076</v>
      </c>
      <c r="B2798" s="65" t="s">
        <v>3484</v>
      </c>
      <c r="C2798" s="65" t="s">
        <v>511</v>
      </c>
      <c r="D2798" s="65" t="s">
        <v>511</v>
      </c>
      <c r="E2798" s="65" t="s">
        <v>710</v>
      </c>
      <c r="F2798" s="65" t="s">
        <v>521</v>
      </c>
      <c r="G2798" s="65" t="s">
        <v>564</v>
      </c>
      <c r="H2798" s="296">
        <v>2797</v>
      </c>
      <c r="I2798" s="301">
        <v>5904247</v>
      </c>
      <c r="J2798" s="302">
        <v>2283.5</v>
      </c>
      <c r="K2798" s="301">
        <v>3548128</v>
      </c>
      <c r="L2798" s="302">
        <v>4505</v>
      </c>
      <c r="M2798" s="301">
        <v>8661895</v>
      </c>
      <c r="N2798" s="302">
        <v>3433</v>
      </c>
      <c r="O2798" s="301">
        <v>3025026</v>
      </c>
      <c r="P2798" s="302">
        <v>2310</v>
      </c>
      <c r="Q2798" s="301">
        <v>1105376</v>
      </c>
      <c r="R2798" s="302">
        <v>2360</v>
      </c>
      <c r="S2798" s="301">
        <v>635744</v>
      </c>
      <c r="T2798" s="301">
        <f t="shared" si="43"/>
        <v>17688.5</v>
      </c>
      <c r="U2798" s="303">
        <v>2529</v>
      </c>
    </row>
    <row r="2799" spans="1:21" x14ac:dyDescent="0.25">
      <c r="A2799" s="300">
        <v>830072419</v>
      </c>
      <c r="B2799" s="65" t="s">
        <v>3485</v>
      </c>
      <c r="C2799" s="65" t="s">
        <v>511</v>
      </c>
      <c r="D2799" s="65" t="s">
        <v>511</v>
      </c>
      <c r="E2799" s="65" t="s">
        <v>520</v>
      </c>
      <c r="F2799" s="65" t="s">
        <v>521</v>
      </c>
      <c r="G2799" s="65" t="s">
        <v>564</v>
      </c>
      <c r="H2799" s="84">
        <v>2798</v>
      </c>
      <c r="I2799" s="301">
        <v>5897018</v>
      </c>
      <c r="J2799" s="302">
        <v>4589</v>
      </c>
      <c r="K2799" s="301">
        <v>1174576</v>
      </c>
      <c r="L2799" s="302">
        <v>1876</v>
      </c>
      <c r="M2799" s="301">
        <v>24294477</v>
      </c>
      <c r="N2799" s="302">
        <v>3062</v>
      </c>
      <c r="O2799" s="301">
        <v>3482530</v>
      </c>
      <c r="P2799" s="302">
        <v>3005</v>
      </c>
      <c r="Q2799" s="301">
        <v>781260</v>
      </c>
      <c r="R2799" s="302">
        <v>4173</v>
      </c>
      <c r="S2799" s="301">
        <v>277873</v>
      </c>
      <c r="T2799" s="301">
        <f t="shared" si="43"/>
        <v>19503</v>
      </c>
      <c r="U2799" s="303">
        <v>2766</v>
      </c>
    </row>
    <row r="2800" spans="1:21" x14ac:dyDescent="0.25">
      <c r="A2800" s="300">
        <v>800247851</v>
      </c>
      <c r="B2800" s="65" t="s">
        <v>3486</v>
      </c>
      <c r="C2800" s="65" t="s">
        <v>505</v>
      </c>
      <c r="D2800" s="65" t="s">
        <v>506</v>
      </c>
      <c r="E2800" s="65" t="s">
        <v>520</v>
      </c>
      <c r="F2800" s="65" t="s">
        <v>521</v>
      </c>
      <c r="G2800" s="65" t="s">
        <v>556</v>
      </c>
      <c r="H2800" s="296">
        <v>2799</v>
      </c>
      <c r="I2800" s="301">
        <v>5883225</v>
      </c>
      <c r="J2800" s="302">
        <v>4046</v>
      </c>
      <c r="K2800" s="301">
        <v>1491389</v>
      </c>
      <c r="L2800" s="302">
        <v>1310</v>
      </c>
      <c r="M2800" s="301">
        <v>36152670</v>
      </c>
      <c r="N2800" s="302">
        <v>3197</v>
      </c>
      <c r="O2800" s="301">
        <v>3307680</v>
      </c>
      <c r="P2800" s="302">
        <v>3907</v>
      </c>
      <c r="Q2800" s="301">
        <v>541552</v>
      </c>
      <c r="R2800" s="302">
        <v>4253</v>
      </c>
      <c r="S2800" s="301">
        <v>270827</v>
      </c>
      <c r="T2800" s="301">
        <f t="shared" si="43"/>
        <v>19512</v>
      </c>
      <c r="U2800" s="303">
        <v>2768</v>
      </c>
    </row>
    <row r="2801" spans="1:21" x14ac:dyDescent="0.25">
      <c r="A2801" s="300">
        <v>800078108</v>
      </c>
      <c r="B2801" s="65" t="s">
        <v>3487</v>
      </c>
      <c r="C2801" s="65" t="s">
        <v>511</v>
      </c>
      <c r="D2801" s="65" t="s">
        <v>511</v>
      </c>
      <c r="E2801" s="65" t="s">
        <v>710</v>
      </c>
      <c r="F2801" s="65" t="s">
        <v>521</v>
      </c>
      <c r="G2801" s="65" t="s">
        <v>564</v>
      </c>
      <c r="H2801" s="84">
        <v>2800</v>
      </c>
      <c r="I2801" s="301">
        <v>5880677</v>
      </c>
      <c r="J2801" s="302">
        <v>5237</v>
      </c>
      <c r="K2801" s="301">
        <v>875889</v>
      </c>
      <c r="L2801" s="302">
        <v>4520</v>
      </c>
      <c r="M2801" s="301">
        <v>8630930</v>
      </c>
      <c r="N2801" s="302">
        <v>2673</v>
      </c>
      <c r="O2801" s="301">
        <v>4119809</v>
      </c>
      <c r="P2801" s="302">
        <v>1702</v>
      </c>
      <c r="Q2801" s="301">
        <v>1609114</v>
      </c>
      <c r="R2801" s="302">
        <v>3929</v>
      </c>
      <c r="S2801" s="301">
        <v>305187</v>
      </c>
      <c r="T2801" s="301">
        <f t="shared" si="43"/>
        <v>20861</v>
      </c>
      <c r="U2801" s="303">
        <v>2972</v>
      </c>
    </row>
    <row r="2802" spans="1:21" x14ac:dyDescent="0.25">
      <c r="A2802" s="300">
        <v>816007754</v>
      </c>
      <c r="B2802" s="65" t="s">
        <v>3488</v>
      </c>
      <c r="C2802" s="65" t="s">
        <v>780</v>
      </c>
      <c r="D2802" s="65" t="s">
        <v>781</v>
      </c>
      <c r="E2802" s="65" t="s">
        <v>520</v>
      </c>
      <c r="F2802" s="65" t="s">
        <v>521</v>
      </c>
      <c r="G2802" s="65" t="s">
        <v>528</v>
      </c>
      <c r="H2802" s="296">
        <v>2801</v>
      </c>
      <c r="I2802" s="301">
        <v>5865127</v>
      </c>
      <c r="J2802" s="302">
        <v>3882</v>
      </c>
      <c r="K2802" s="301">
        <v>1610355</v>
      </c>
      <c r="L2802" s="302">
        <v>1204</v>
      </c>
      <c r="M2802" s="301">
        <v>39440877</v>
      </c>
      <c r="N2802" s="302">
        <v>2530</v>
      </c>
      <c r="O2802" s="301">
        <v>4425272</v>
      </c>
      <c r="P2802" s="302">
        <v>3553</v>
      </c>
      <c r="Q2802" s="301">
        <v>614777</v>
      </c>
      <c r="R2802" s="302">
        <v>3351</v>
      </c>
      <c r="S2802" s="301">
        <v>387024</v>
      </c>
      <c r="T2802" s="301">
        <f t="shared" si="43"/>
        <v>17321</v>
      </c>
      <c r="U2802" s="303">
        <v>2480</v>
      </c>
    </row>
    <row r="2803" spans="1:21" x14ac:dyDescent="0.25">
      <c r="A2803" s="300">
        <v>801003836</v>
      </c>
      <c r="B2803" s="65" t="s">
        <v>3489</v>
      </c>
      <c r="C2803" s="65" t="s">
        <v>547</v>
      </c>
      <c r="D2803" s="65" t="s">
        <v>544</v>
      </c>
      <c r="E2803" s="65" t="s">
        <v>520</v>
      </c>
      <c r="F2803" s="65" t="s">
        <v>521</v>
      </c>
      <c r="G2803" s="65" t="s">
        <v>509</v>
      </c>
      <c r="H2803" s="84">
        <v>2802</v>
      </c>
      <c r="I2803" s="301">
        <v>5860805</v>
      </c>
      <c r="J2803" s="302">
        <v>2779.5</v>
      </c>
      <c r="K2803" s="301">
        <v>2714197</v>
      </c>
      <c r="L2803" s="302">
        <v>3198</v>
      </c>
      <c r="M2803" s="301">
        <v>13113029</v>
      </c>
      <c r="N2803" s="302">
        <v>2823</v>
      </c>
      <c r="O2803" s="301">
        <v>3838717</v>
      </c>
      <c r="P2803" s="302">
        <v>2275</v>
      </c>
      <c r="Q2803" s="301">
        <v>1132345</v>
      </c>
      <c r="R2803" s="302">
        <v>2725</v>
      </c>
      <c r="S2803" s="301">
        <v>521058</v>
      </c>
      <c r="T2803" s="301">
        <f t="shared" si="43"/>
        <v>16602.5</v>
      </c>
      <c r="U2803" s="303">
        <v>2384</v>
      </c>
    </row>
    <row r="2804" spans="1:21" x14ac:dyDescent="0.25">
      <c r="A2804" s="300">
        <v>860511571</v>
      </c>
      <c r="B2804" s="65" t="s">
        <v>3490</v>
      </c>
      <c r="C2804" s="65" t="s">
        <v>511</v>
      </c>
      <c r="D2804" s="65" t="s">
        <v>511</v>
      </c>
      <c r="E2804" s="65" t="s">
        <v>710</v>
      </c>
      <c r="F2804" s="65" t="s">
        <v>521</v>
      </c>
      <c r="G2804" s="65" t="s">
        <v>564</v>
      </c>
      <c r="H2804" s="296">
        <v>2803</v>
      </c>
      <c r="I2804" s="301">
        <v>5853181</v>
      </c>
      <c r="J2804" s="302">
        <v>2706</v>
      </c>
      <c r="K2804" s="301">
        <v>2817911</v>
      </c>
      <c r="L2804" s="302">
        <v>5114</v>
      </c>
      <c r="M2804" s="301">
        <v>7247952</v>
      </c>
      <c r="N2804" s="302">
        <v>2843</v>
      </c>
      <c r="O2804" s="301">
        <v>3803179</v>
      </c>
      <c r="P2804" s="302">
        <v>2301</v>
      </c>
      <c r="Q2804" s="301">
        <v>1114160</v>
      </c>
      <c r="R2804" s="302">
        <v>2670</v>
      </c>
      <c r="S2804" s="301">
        <v>537827</v>
      </c>
      <c r="T2804" s="301">
        <f t="shared" si="43"/>
        <v>18437</v>
      </c>
      <c r="U2804" s="303">
        <v>2619</v>
      </c>
    </row>
    <row r="2805" spans="1:21" x14ac:dyDescent="0.25">
      <c r="A2805" s="300">
        <v>890807529</v>
      </c>
      <c r="B2805" s="65" t="s">
        <v>3491</v>
      </c>
      <c r="C2805" s="65" t="s">
        <v>702</v>
      </c>
      <c r="D2805" s="65" t="s">
        <v>703</v>
      </c>
      <c r="E2805" s="65" t="s">
        <v>710</v>
      </c>
      <c r="F2805" s="65" t="s">
        <v>521</v>
      </c>
      <c r="G2805" s="65" t="s">
        <v>525</v>
      </c>
      <c r="H2805" s="84">
        <v>2804</v>
      </c>
      <c r="I2805" s="301">
        <v>5852042</v>
      </c>
      <c r="J2805" s="302">
        <v>2145</v>
      </c>
      <c r="K2805" s="301">
        <v>3917778</v>
      </c>
      <c r="L2805" s="302">
        <v>3514</v>
      </c>
      <c r="M2805" s="301">
        <v>11787368</v>
      </c>
      <c r="N2805" s="302">
        <v>2762</v>
      </c>
      <c r="O2805" s="301">
        <v>3947927</v>
      </c>
      <c r="P2805" s="302">
        <v>4439</v>
      </c>
      <c r="Q2805" s="301">
        <v>448100</v>
      </c>
      <c r="R2805" s="302">
        <v>2140</v>
      </c>
      <c r="S2805" s="301">
        <v>736367</v>
      </c>
      <c r="T2805" s="301">
        <f t="shared" si="43"/>
        <v>17804</v>
      </c>
      <c r="U2805" s="303">
        <v>2541</v>
      </c>
    </row>
    <row r="2806" spans="1:21" x14ac:dyDescent="0.25">
      <c r="A2806" s="300">
        <v>830028149</v>
      </c>
      <c r="B2806" s="65" t="s">
        <v>3492</v>
      </c>
      <c r="C2806" s="65" t="s">
        <v>511</v>
      </c>
      <c r="D2806" s="65" t="s">
        <v>511</v>
      </c>
      <c r="E2806" s="65" t="s">
        <v>520</v>
      </c>
      <c r="F2806" s="65" t="s">
        <v>521</v>
      </c>
      <c r="G2806" s="65" t="s">
        <v>564</v>
      </c>
      <c r="H2806" s="296">
        <v>2805</v>
      </c>
      <c r="I2806" s="301">
        <v>5849110</v>
      </c>
      <c r="J2806" s="302">
        <v>4777</v>
      </c>
      <c r="K2806" s="301">
        <v>1081980</v>
      </c>
      <c r="L2806" s="302">
        <v>1095</v>
      </c>
      <c r="M2806" s="301">
        <v>43227473</v>
      </c>
      <c r="N2806" s="302">
        <v>4987</v>
      </c>
      <c r="O2806" s="301">
        <v>1915611</v>
      </c>
      <c r="P2806" s="302">
        <v>1856</v>
      </c>
      <c r="Q2806" s="301">
        <v>1462240</v>
      </c>
      <c r="R2806" s="302">
        <v>2045</v>
      </c>
      <c r="S2806" s="301">
        <v>781079</v>
      </c>
      <c r="T2806" s="301">
        <f t="shared" si="43"/>
        <v>17565</v>
      </c>
      <c r="U2806" s="303">
        <v>2512</v>
      </c>
    </row>
    <row r="2807" spans="1:21" x14ac:dyDescent="0.25">
      <c r="A2807" s="300">
        <v>800235997</v>
      </c>
      <c r="B2807" s="65" t="s">
        <v>3493</v>
      </c>
      <c r="C2807" s="65" t="s">
        <v>1835</v>
      </c>
      <c r="D2807" s="65" t="s">
        <v>552</v>
      </c>
      <c r="E2807" s="65" t="s">
        <v>710</v>
      </c>
      <c r="F2807" s="65" t="s">
        <v>521</v>
      </c>
      <c r="G2807" s="65" t="s">
        <v>564</v>
      </c>
      <c r="H2807" s="84">
        <v>2806</v>
      </c>
      <c r="I2807" s="301">
        <v>5845173</v>
      </c>
      <c r="J2807" s="302">
        <v>3247.5</v>
      </c>
      <c r="K2807" s="301">
        <v>2155573</v>
      </c>
      <c r="L2807" s="302">
        <v>3748</v>
      </c>
      <c r="M2807" s="301">
        <v>10807588</v>
      </c>
      <c r="N2807" s="302">
        <v>4065</v>
      </c>
      <c r="O2807" s="301">
        <v>2471693</v>
      </c>
      <c r="P2807" s="302">
        <v>3143</v>
      </c>
      <c r="Q2807" s="301">
        <v>730053</v>
      </c>
      <c r="R2807" s="302">
        <v>2736</v>
      </c>
      <c r="S2807" s="301">
        <v>517802</v>
      </c>
      <c r="T2807" s="301">
        <f t="shared" si="43"/>
        <v>19745.5</v>
      </c>
      <c r="U2807" s="303">
        <v>2809</v>
      </c>
    </row>
    <row r="2808" spans="1:21" x14ac:dyDescent="0.25">
      <c r="A2808" s="300">
        <v>830028243</v>
      </c>
      <c r="B2808" s="65" t="s">
        <v>3494</v>
      </c>
      <c r="C2808" s="65" t="s">
        <v>511</v>
      </c>
      <c r="D2808" s="65" t="s">
        <v>511</v>
      </c>
      <c r="E2808" s="65" t="s">
        <v>710</v>
      </c>
      <c r="F2808" s="65" t="s">
        <v>521</v>
      </c>
      <c r="G2808" s="65" t="s">
        <v>1235</v>
      </c>
      <c r="H2808" s="296">
        <v>2807</v>
      </c>
      <c r="I2808" s="301">
        <v>5840950</v>
      </c>
      <c r="J2808" s="302">
        <v>2459.5</v>
      </c>
      <c r="K2808" s="301">
        <v>3167936</v>
      </c>
      <c r="L2808" s="302">
        <v>5181</v>
      </c>
      <c r="M2808" s="301">
        <v>7121514</v>
      </c>
      <c r="N2808" s="302">
        <v>1664</v>
      </c>
      <c r="O2808" s="301">
        <v>7121514</v>
      </c>
      <c r="P2808" s="302">
        <v>1303</v>
      </c>
      <c r="Q2808" s="301">
        <v>2194506</v>
      </c>
      <c r="R2808" s="302">
        <v>1014</v>
      </c>
      <c r="S2808" s="301">
        <v>1925705</v>
      </c>
      <c r="T2808" s="301">
        <f t="shared" si="43"/>
        <v>14428.5</v>
      </c>
      <c r="U2808" s="303">
        <v>2105</v>
      </c>
    </row>
    <row r="2809" spans="1:21" x14ac:dyDescent="0.25">
      <c r="A2809" s="300">
        <v>860023024</v>
      </c>
      <c r="B2809" s="65" t="s">
        <v>3495</v>
      </c>
      <c r="C2809" s="65" t="s">
        <v>547</v>
      </c>
      <c r="D2809" s="65" t="s">
        <v>544</v>
      </c>
      <c r="E2809" s="65" t="s">
        <v>520</v>
      </c>
      <c r="F2809" s="65" t="s">
        <v>521</v>
      </c>
      <c r="G2809" s="65" t="s">
        <v>556</v>
      </c>
      <c r="H2809" s="84">
        <v>2808</v>
      </c>
      <c r="I2809" s="301">
        <v>5838457</v>
      </c>
      <c r="J2809" s="302">
        <v>2057.5</v>
      </c>
      <c r="K2809" s="301">
        <v>4139238</v>
      </c>
      <c r="L2809" s="302">
        <v>1549</v>
      </c>
      <c r="M2809" s="301">
        <v>30445075</v>
      </c>
      <c r="N2809" s="302">
        <v>2898</v>
      </c>
      <c r="O2809" s="301">
        <v>3720983</v>
      </c>
      <c r="P2809" s="302">
        <v>3973</v>
      </c>
      <c r="Q2809" s="301">
        <v>529970</v>
      </c>
      <c r="R2809" s="302">
        <v>3681</v>
      </c>
      <c r="S2809" s="301">
        <v>336913</v>
      </c>
      <c r="T2809" s="301">
        <f t="shared" si="43"/>
        <v>16966.5</v>
      </c>
      <c r="U2809" s="303">
        <v>2438</v>
      </c>
    </row>
    <row r="2810" spans="1:21" x14ac:dyDescent="0.25">
      <c r="A2810" s="300">
        <v>890931708</v>
      </c>
      <c r="B2810" s="65" t="s">
        <v>3496</v>
      </c>
      <c r="C2810" s="65" t="s">
        <v>580</v>
      </c>
      <c r="D2810" s="65" t="s">
        <v>506</v>
      </c>
      <c r="E2810" s="65" t="s">
        <v>710</v>
      </c>
      <c r="F2810" s="65" t="s">
        <v>521</v>
      </c>
      <c r="G2810" s="65" t="s">
        <v>687</v>
      </c>
      <c r="H2810" s="296">
        <v>2809</v>
      </c>
      <c r="I2810" s="301">
        <v>5831690</v>
      </c>
      <c r="J2810" s="302">
        <v>2093</v>
      </c>
      <c r="K2810" s="301">
        <v>4043717</v>
      </c>
      <c r="L2810" s="302">
        <v>3613</v>
      </c>
      <c r="M2810" s="301">
        <v>11325324</v>
      </c>
      <c r="N2810" s="302">
        <v>2997</v>
      </c>
      <c r="O2810" s="301">
        <v>3571444</v>
      </c>
      <c r="P2810" s="302">
        <v>1610</v>
      </c>
      <c r="Q2810" s="301">
        <v>1728064</v>
      </c>
      <c r="R2810" s="302">
        <v>2026</v>
      </c>
      <c r="S2810" s="301">
        <v>789138</v>
      </c>
      <c r="T2810" s="301">
        <f t="shared" si="43"/>
        <v>15148</v>
      </c>
      <c r="U2810" s="303">
        <v>2196</v>
      </c>
    </row>
    <row r="2811" spans="1:21" x14ac:dyDescent="0.25">
      <c r="A2811" s="300">
        <v>800255016</v>
      </c>
      <c r="B2811" s="65" t="s">
        <v>3497</v>
      </c>
      <c r="C2811" s="65" t="s">
        <v>3498</v>
      </c>
      <c r="D2811" s="65" t="s">
        <v>1191</v>
      </c>
      <c r="E2811" s="65" t="s">
        <v>520</v>
      </c>
      <c r="F2811" s="65" t="s">
        <v>521</v>
      </c>
      <c r="G2811" s="65" t="s">
        <v>624</v>
      </c>
      <c r="H2811" s="84">
        <v>2810</v>
      </c>
      <c r="I2811" s="301">
        <v>5826116</v>
      </c>
      <c r="J2811" s="302">
        <v>3151.5</v>
      </c>
      <c r="K2811" s="301">
        <v>2266953</v>
      </c>
      <c r="L2811" s="302">
        <v>1315</v>
      </c>
      <c r="M2811" s="301">
        <v>35934944</v>
      </c>
      <c r="N2811" s="302">
        <v>2974</v>
      </c>
      <c r="O2811" s="301">
        <v>3604416</v>
      </c>
      <c r="P2811" s="302">
        <v>2465</v>
      </c>
      <c r="Q2811" s="301">
        <v>1016734</v>
      </c>
      <c r="R2811" s="302">
        <v>3523</v>
      </c>
      <c r="S2811" s="301">
        <v>359832</v>
      </c>
      <c r="T2811" s="301">
        <f t="shared" si="43"/>
        <v>16238.5</v>
      </c>
      <c r="U2811" s="303">
        <v>2343</v>
      </c>
    </row>
    <row r="2812" spans="1:21" x14ac:dyDescent="0.25">
      <c r="A2812" s="300">
        <v>800002609</v>
      </c>
      <c r="B2812" s="65" t="s">
        <v>3499</v>
      </c>
      <c r="C2812" s="65" t="s">
        <v>511</v>
      </c>
      <c r="D2812" s="65" t="s">
        <v>511</v>
      </c>
      <c r="E2812" s="65" t="s">
        <v>710</v>
      </c>
      <c r="F2812" s="65" t="s">
        <v>521</v>
      </c>
      <c r="G2812" s="65" t="s">
        <v>528</v>
      </c>
      <c r="H2812" s="296">
        <v>2811</v>
      </c>
      <c r="I2812" s="301">
        <v>5816477</v>
      </c>
      <c r="J2812" s="302">
        <v>2697</v>
      </c>
      <c r="K2812" s="301">
        <v>2835877</v>
      </c>
      <c r="L2812" s="302">
        <v>4208</v>
      </c>
      <c r="M2812" s="301">
        <v>9397413</v>
      </c>
      <c r="N2812" s="302">
        <v>2497</v>
      </c>
      <c r="O2812" s="301">
        <v>4484225</v>
      </c>
      <c r="P2812" s="302">
        <v>2479</v>
      </c>
      <c r="Q2812" s="301">
        <v>1008834</v>
      </c>
      <c r="R2812" s="302">
        <v>1796</v>
      </c>
      <c r="S2812" s="301">
        <v>928592</v>
      </c>
      <c r="T2812" s="301">
        <f t="shared" si="43"/>
        <v>16488</v>
      </c>
      <c r="U2812" s="303">
        <v>2372</v>
      </c>
    </row>
    <row r="2813" spans="1:21" x14ac:dyDescent="0.25">
      <c r="A2813" s="300">
        <v>900007650</v>
      </c>
      <c r="B2813" s="65" t="s">
        <v>3500</v>
      </c>
      <c r="C2813" s="65" t="s">
        <v>511</v>
      </c>
      <c r="D2813" s="65" t="s">
        <v>511</v>
      </c>
      <c r="E2813" s="65" t="s">
        <v>710</v>
      </c>
      <c r="F2813" s="65" t="s">
        <v>521</v>
      </c>
      <c r="G2813" s="65" t="s">
        <v>564</v>
      </c>
      <c r="H2813" s="84">
        <v>2812</v>
      </c>
      <c r="I2813" s="301">
        <v>5811100</v>
      </c>
      <c r="J2813" s="302">
        <v>3824</v>
      </c>
      <c r="K2813" s="301">
        <v>1653377</v>
      </c>
      <c r="L2813" s="302">
        <v>3836</v>
      </c>
      <c r="M2813" s="301">
        <v>10505104</v>
      </c>
      <c r="N2813" s="302">
        <v>2873</v>
      </c>
      <c r="O2813" s="301">
        <v>3754551</v>
      </c>
      <c r="P2813" s="302">
        <v>1425</v>
      </c>
      <c r="Q2813" s="301">
        <v>1986716</v>
      </c>
      <c r="R2813" s="302">
        <v>1622</v>
      </c>
      <c r="S2813" s="301">
        <v>1061426</v>
      </c>
      <c r="T2813" s="301">
        <f t="shared" si="43"/>
        <v>16392</v>
      </c>
      <c r="U2813" s="303">
        <v>2361</v>
      </c>
    </row>
    <row r="2814" spans="1:21" x14ac:dyDescent="0.25">
      <c r="A2814" s="300">
        <v>800247834</v>
      </c>
      <c r="B2814" s="65" t="s">
        <v>3501</v>
      </c>
      <c r="C2814" s="65" t="s">
        <v>1017</v>
      </c>
      <c r="D2814" s="65" t="s">
        <v>1018</v>
      </c>
      <c r="E2814" s="65" t="s">
        <v>520</v>
      </c>
      <c r="F2814" s="65" t="s">
        <v>521</v>
      </c>
      <c r="G2814" s="65" t="s">
        <v>517</v>
      </c>
      <c r="H2814" s="296">
        <v>2813</v>
      </c>
      <c r="I2814" s="301">
        <v>5806607</v>
      </c>
      <c r="J2814" s="302">
        <v>3681</v>
      </c>
      <c r="K2814" s="301">
        <v>1759620</v>
      </c>
      <c r="L2814" s="302">
        <v>1169</v>
      </c>
      <c r="M2814" s="301">
        <v>40899854</v>
      </c>
      <c r="N2814" s="302">
        <v>623</v>
      </c>
      <c r="O2814" s="301">
        <v>19942960</v>
      </c>
      <c r="P2814" s="302">
        <v>1750</v>
      </c>
      <c r="Q2814" s="301">
        <v>1566517</v>
      </c>
      <c r="R2814" s="302">
        <v>2261</v>
      </c>
      <c r="S2814" s="301">
        <v>668448</v>
      </c>
      <c r="T2814" s="301">
        <f t="shared" si="43"/>
        <v>12297</v>
      </c>
      <c r="U2814" s="303">
        <v>1836</v>
      </c>
    </row>
    <row r="2815" spans="1:21" x14ac:dyDescent="0.25">
      <c r="A2815" s="300">
        <v>830071626</v>
      </c>
      <c r="B2815" s="65" t="s">
        <v>3502</v>
      </c>
      <c r="C2815" s="65" t="s">
        <v>511</v>
      </c>
      <c r="D2815" s="65" t="s">
        <v>511</v>
      </c>
      <c r="E2815" s="65" t="s">
        <v>710</v>
      </c>
      <c r="F2815" s="65" t="s">
        <v>521</v>
      </c>
      <c r="G2815" s="65" t="s">
        <v>594</v>
      </c>
      <c r="H2815" s="84">
        <v>2814</v>
      </c>
      <c r="I2815" s="301">
        <v>5798896</v>
      </c>
      <c r="J2815" s="302">
        <v>4041.5</v>
      </c>
      <c r="K2815" s="301">
        <v>1494578</v>
      </c>
      <c r="L2815" s="302">
        <v>4714</v>
      </c>
      <c r="M2815" s="301">
        <v>8161309</v>
      </c>
      <c r="N2815" s="302">
        <v>1432</v>
      </c>
      <c r="O2815" s="301">
        <v>8161309</v>
      </c>
      <c r="P2815" s="302">
        <v>2402</v>
      </c>
      <c r="Q2815" s="301">
        <v>1044753</v>
      </c>
      <c r="R2815" s="302">
        <v>4851</v>
      </c>
      <c r="S2815" s="301">
        <v>221274</v>
      </c>
      <c r="T2815" s="301">
        <f t="shared" si="43"/>
        <v>20254.5</v>
      </c>
      <c r="U2815" s="303">
        <v>2880</v>
      </c>
    </row>
    <row r="2816" spans="1:21" x14ac:dyDescent="0.25">
      <c r="A2816" s="300">
        <v>800217379</v>
      </c>
      <c r="B2816" s="65" t="s">
        <v>3503</v>
      </c>
      <c r="C2816" s="65" t="s">
        <v>511</v>
      </c>
      <c r="D2816" s="65" t="s">
        <v>511</v>
      </c>
      <c r="E2816" s="65" t="s">
        <v>710</v>
      </c>
      <c r="F2816" s="65" t="s">
        <v>521</v>
      </c>
      <c r="G2816" s="65" t="s">
        <v>525</v>
      </c>
      <c r="H2816" s="296">
        <v>2815</v>
      </c>
      <c r="I2816" s="301">
        <v>5789152</v>
      </c>
      <c r="J2816" s="302">
        <v>2071.5</v>
      </c>
      <c r="K2816" s="301">
        <v>4098748</v>
      </c>
      <c r="L2816" s="302">
        <v>4448</v>
      </c>
      <c r="M2816" s="301">
        <v>8793013</v>
      </c>
      <c r="N2816" s="302">
        <v>2835</v>
      </c>
      <c r="O2816" s="301">
        <v>3816254</v>
      </c>
      <c r="P2816" s="302">
        <v>1904</v>
      </c>
      <c r="Q2816" s="301">
        <v>1411658</v>
      </c>
      <c r="R2816" s="302">
        <v>1566</v>
      </c>
      <c r="S2816" s="301">
        <v>1116121</v>
      </c>
      <c r="T2816" s="301">
        <f t="shared" si="43"/>
        <v>15639.5</v>
      </c>
      <c r="U2816" s="303">
        <v>2266</v>
      </c>
    </row>
    <row r="2817" spans="1:21" x14ac:dyDescent="0.25">
      <c r="A2817" s="300">
        <v>800073584</v>
      </c>
      <c r="B2817" s="65" t="s">
        <v>3504</v>
      </c>
      <c r="C2817" s="65" t="s">
        <v>511</v>
      </c>
      <c r="D2817" s="65" t="s">
        <v>511</v>
      </c>
      <c r="E2817" s="65" t="s">
        <v>710</v>
      </c>
      <c r="F2817" s="65" t="s">
        <v>521</v>
      </c>
      <c r="G2817" s="65" t="s">
        <v>624</v>
      </c>
      <c r="H2817" s="84">
        <v>2816</v>
      </c>
      <c r="I2817" s="301">
        <v>5775071</v>
      </c>
      <c r="J2817" s="302">
        <v>3524</v>
      </c>
      <c r="K2817" s="301">
        <v>1889227</v>
      </c>
      <c r="L2817" s="302">
        <v>3459</v>
      </c>
      <c r="M2817" s="301">
        <v>12013529</v>
      </c>
      <c r="N2817" s="302">
        <v>3368</v>
      </c>
      <c r="O2817" s="301">
        <v>3098515</v>
      </c>
      <c r="P2817" s="302">
        <v>1748</v>
      </c>
      <c r="Q2817" s="301">
        <v>1567132</v>
      </c>
      <c r="R2817" s="302">
        <v>1702</v>
      </c>
      <c r="S2817" s="301">
        <v>1003389</v>
      </c>
      <c r="T2817" s="301">
        <f t="shared" si="43"/>
        <v>16617</v>
      </c>
      <c r="U2817" s="303">
        <v>2395</v>
      </c>
    </row>
    <row r="2818" spans="1:21" x14ac:dyDescent="0.25">
      <c r="A2818" s="300">
        <v>830108866</v>
      </c>
      <c r="B2818" s="65" t="s">
        <v>3505</v>
      </c>
      <c r="C2818" s="65" t="s">
        <v>511</v>
      </c>
      <c r="D2818" s="65" t="s">
        <v>511</v>
      </c>
      <c r="E2818" s="65" t="s">
        <v>520</v>
      </c>
      <c r="F2818" s="65" t="s">
        <v>521</v>
      </c>
      <c r="G2818" s="65" t="s">
        <v>624</v>
      </c>
      <c r="H2818" s="296">
        <v>2817</v>
      </c>
      <c r="I2818" s="301">
        <v>5774962</v>
      </c>
      <c r="J2818" s="302">
        <v>2403.5</v>
      </c>
      <c r="K2818" s="301">
        <v>3279670</v>
      </c>
      <c r="L2818" s="302">
        <v>2895</v>
      </c>
      <c r="M2818" s="301">
        <v>14780186</v>
      </c>
      <c r="N2818" s="302">
        <v>1387</v>
      </c>
      <c r="O2818" s="301">
        <v>8445072</v>
      </c>
      <c r="P2818" s="302">
        <v>1325</v>
      </c>
      <c r="Q2818" s="301">
        <v>2159407</v>
      </c>
      <c r="R2818" s="302">
        <v>1545</v>
      </c>
      <c r="S2818" s="301">
        <v>1135836</v>
      </c>
      <c r="T2818" s="301">
        <f t="shared" ref="T2818:T2881" si="44">SUM(H2818+J2818+L2818+N2818+P2818+R2818)</f>
        <v>12372.5</v>
      </c>
      <c r="U2818" s="303">
        <v>1846</v>
      </c>
    </row>
    <row r="2819" spans="1:21" x14ac:dyDescent="0.25">
      <c r="A2819" s="300">
        <v>860043092</v>
      </c>
      <c r="B2819" s="65" t="s">
        <v>3506</v>
      </c>
      <c r="C2819" s="65" t="s">
        <v>511</v>
      </c>
      <c r="D2819" s="65" t="s">
        <v>511</v>
      </c>
      <c r="E2819" s="65" t="s">
        <v>710</v>
      </c>
      <c r="F2819" s="65" t="s">
        <v>521</v>
      </c>
      <c r="G2819" s="65" t="s">
        <v>618</v>
      </c>
      <c r="H2819" s="84">
        <v>2818</v>
      </c>
      <c r="I2819" s="301">
        <v>5768030</v>
      </c>
      <c r="J2819" s="302">
        <v>1762</v>
      </c>
      <c r="K2819" s="301">
        <v>5201920</v>
      </c>
      <c r="L2819" s="302">
        <v>5160</v>
      </c>
      <c r="M2819" s="301">
        <v>7158692</v>
      </c>
      <c r="N2819" s="302">
        <v>3853</v>
      </c>
      <c r="O2819" s="301">
        <v>2660197</v>
      </c>
      <c r="P2819" s="302">
        <v>2578</v>
      </c>
      <c r="Q2819" s="301">
        <v>958608</v>
      </c>
      <c r="R2819" s="302">
        <v>2589</v>
      </c>
      <c r="S2819" s="301">
        <v>560263</v>
      </c>
      <c r="T2819" s="301">
        <f t="shared" si="44"/>
        <v>18760</v>
      </c>
      <c r="U2819" s="303">
        <v>2669</v>
      </c>
    </row>
    <row r="2820" spans="1:21" x14ac:dyDescent="0.25">
      <c r="A2820" s="300">
        <v>809002625</v>
      </c>
      <c r="B2820" s="65" t="s">
        <v>3507</v>
      </c>
      <c r="C2820" s="65" t="s">
        <v>1017</v>
      </c>
      <c r="D2820" s="65" t="s">
        <v>1018</v>
      </c>
      <c r="E2820" s="65" t="s">
        <v>520</v>
      </c>
      <c r="F2820" s="65" t="s">
        <v>521</v>
      </c>
      <c r="G2820" s="65" t="s">
        <v>528</v>
      </c>
      <c r="H2820" s="296">
        <v>2819</v>
      </c>
      <c r="I2820" s="301">
        <v>5759450</v>
      </c>
      <c r="J2820" s="302">
        <v>2368</v>
      </c>
      <c r="K2820" s="301">
        <v>3350485</v>
      </c>
      <c r="L2820" s="302">
        <v>2302</v>
      </c>
      <c r="M2820" s="301">
        <v>19107944</v>
      </c>
      <c r="N2820" s="302">
        <v>3704</v>
      </c>
      <c r="O2820" s="301">
        <v>2778535</v>
      </c>
      <c r="P2820" s="302">
        <v>3246</v>
      </c>
      <c r="Q2820" s="301">
        <v>699173</v>
      </c>
      <c r="R2820" s="302">
        <v>1665</v>
      </c>
      <c r="S2820" s="301">
        <v>1028188</v>
      </c>
      <c r="T2820" s="301">
        <f t="shared" si="44"/>
        <v>16104</v>
      </c>
      <c r="U2820" s="303">
        <v>2328</v>
      </c>
    </row>
    <row r="2821" spans="1:21" x14ac:dyDescent="0.25">
      <c r="A2821" s="300">
        <v>811028654</v>
      </c>
      <c r="B2821" s="65" t="s">
        <v>3508</v>
      </c>
      <c r="C2821" s="65" t="s">
        <v>580</v>
      </c>
      <c r="D2821" s="65" t="s">
        <v>506</v>
      </c>
      <c r="E2821" s="65" t="s">
        <v>520</v>
      </c>
      <c r="F2821" s="65" t="s">
        <v>521</v>
      </c>
      <c r="G2821" s="65" t="s">
        <v>564</v>
      </c>
      <c r="H2821" s="84">
        <v>2820</v>
      </c>
      <c r="I2821" s="301">
        <v>5749096</v>
      </c>
      <c r="J2821" s="302">
        <v>3220.5</v>
      </c>
      <c r="K2821" s="301">
        <v>2182785</v>
      </c>
      <c r="L2821" s="302">
        <v>2431</v>
      </c>
      <c r="M2821" s="301">
        <v>18091243</v>
      </c>
      <c r="N2821" s="302">
        <v>4908</v>
      </c>
      <c r="O2821" s="301">
        <v>1958901</v>
      </c>
      <c r="P2821" s="302">
        <v>3151</v>
      </c>
      <c r="Q2821" s="301">
        <v>725472</v>
      </c>
      <c r="R2821" s="302">
        <v>2857</v>
      </c>
      <c r="S2821" s="301">
        <v>489437</v>
      </c>
      <c r="T2821" s="301">
        <f t="shared" si="44"/>
        <v>19387.5</v>
      </c>
      <c r="U2821" s="303">
        <v>2755</v>
      </c>
    </row>
    <row r="2822" spans="1:21" x14ac:dyDescent="0.25">
      <c r="A2822" s="300">
        <v>800152208</v>
      </c>
      <c r="B2822" s="65" t="s">
        <v>3509</v>
      </c>
      <c r="C2822" s="65" t="s">
        <v>505</v>
      </c>
      <c r="D2822" s="65" t="s">
        <v>506</v>
      </c>
      <c r="E2822" s="65" t="s">
        <v>520</v>
      </c>
      <c r="F2822" s="65" t="s">
        <v>521</v>
      </c>
      <c r="G2822" s="65" t="s">
        <v>931</v>
      </c>
      <c r="H2822" s="296">
        <v>2821</v>
      </c>
      <c r="I2822" s="301">
        <v>5746376</v>
      </c>
      <c r="J2822" s="302">
        <v>2663.5</v>
      </c>
      <c r="K2822" s="301">
        <v>2871194</v>
      </c>
      <c r="L2822" s="302">
        <v>1347</v>
      </c>
      <c r="M2822" s="301">
        <v>34951514</v>
      </c>
      <c r="N2822" s="302">
        <v>3878</v>
      </c>
      <c r="O2822" s="301">
        <v>2640314</v>
      </c>
      <c r="P2822" s="302">
        <v>2571</v>
      </c>
      <c r="Q2822" s="301">
        <v>961533</v>
      </c>
      <c r="R2822" s="302">
        <v>2842</v>
      </c>
      <c r="S2822" s="301">
        <v>493538</v>
      </c>
      <c r="T2822" s="301">
        <f t="shared" si="44"/>
        <v>16122.5</v>
      </c>
      <c r="U2822" s="303">
        <v>2333</v>
      </c>
    </row>
    <row r="2823" spans="1:21" x14ac:dyDescent="0.25">
      <c r="A2823" s="300">
        <v>800251569</v>
      </c>
      <c r="B2823" s="65" t="s">
        <v>3510</v>
      </c>
      <c r="C2823" s="65" t="s">
        <v>511</v>
      </c>
      <c r="D2823" s="65" t="s">
        <v>511</v>
      </c>
      <c r="E2823" s="65" t="s">
        <v>520</v>
      </c>
      <c r="F2823" s="65" t="s">
        <v>521</v>
      </c>
      <c r="G2823" s="65" t="s">
        <v>3371</v>
      </c>
      <c r="H2823" s="84">
        <v>2822</v>
      </c>
      <c r="I2823" s="301">
        <v>5736628</v>
      </c>
      <c r="J2823" s="302">
        <v>3338</v>
      </c>
      <c r="K2823" s="301">
        <v>2062551</v>
      </c>
      <c r="L2823" s="302">
        <v>2412</v>
      </c>
      <c r="M2823" s="301">
        <v>18263904</v>
      </c>
      <c r="N2823" s="302">
        <v>666</v>
      </c>
      <c r="O2823" s="301">
        <v>18263904</v>
      </c>
      <c r="P2823" s="302">
        <v>3939</v>
      </c>
      <c r="Q2823" s="301">
        <v>535497</v>
      </c>
      <c r="R2823" s="302">
        <v>2942</v>
      </c>
      <c r="S2823" s="301">
        <v>470180</v>
      </c>
      <c r="T2823" s="301">
        <f t="shared" si="44"/>
        <v>16119</v>
      </c>
      <c r="U2823" s="303">
        <v>2334</v>
      </c>
    </row>
    <row r="2824" spans="1:21" x14ac:dyDescent="0.25">
      <c r="A2824" s="300">
        <v>860033182</v>
      </c>
      <c r="B2824" s="65" t="s">
        <v>3511</v>
      </c>
      <c r="C2824" s="65" t="s">
        <v>511</v>
      </c>
      <c r="D2824" s="65" t="s">
        <v>511</v>
      </c>
      <c r="E2824" s="65" t="s">
        <v>710</v>
      </c>
      <c r="F2824" s="65" t="s">
        <v>736</v>
      </c>
      <c r="G2824" s="65" t="s">
        <v>1160</v>
      </c>
      <c r="H2824" s="296">
        <v>2823</v>
      </c>
      <c r="I2824" s="301">
        <v>5724283</v>
      </c>
      <c r="J2824" s="302">
        <v>2400</v>
      </c>
      <c r="K2824" s="301">
        <v>3287708</v>
      </c>
      <c r="L2824" s="302">
        <v>3948</v>
      </c>
      <c r="M2824" s="301">
        <v>10163088</v>
      </c>
      <c r="N2824" s="302">
        <v>2625</v>
      </c>
      <c r="O2824" s="301">
        <v>4217538</v>
      </c>
      <c r="P2824" s="302">
        <v>2529</v>
      </c>
      <c r="Q2824" s="301">
        <v>986050</v>
      </c>
      <c r="R2824" s="302">
        <v>3981</v>
      </c>
      <c r="S2824" s="301">
        <v>299983</v>
      </c>
      <c r="T2824" s="301">
        <f t="shared" si="44"/>
        <v>18306</v>
      </c>
      <c r="U2824" s="303">
        <v>2609</v>
      </c>
    </row>
    <row r="2825" spans="1:21" x14ac:dyDescent="0.25">
      <c r="A2825" s="300">
        <v>804009440</v>
      </c>
      <c r="B2825" s="65" t="s">
        <v>3512</v>
      </c>
      <c r="C2825" s="65" t="s">
        <v>732</v>
      </c>
      <c r="D2825" s="65" t="s">
        <v>733</v>
      </c>
      <c r="E2825" s="65" t="s">
        <v>710</v>
      </c>
      <c r="F2825" s="65" t="s">
        <v>521</v>
      </c>
      <c r="G2825" s="65" t="s">
        <v>528</v>
      </c>
      <c r="H2825" s="84">
        <v>2824</v>
      </c>
      <c r="I2825" s="301">
        <v>5722216</v>
      </c>
      <c r="J2825" s="302">
        <v>2613</v>
      </c>
      <c r="K2825" s="301">
        <v>2931940</v>
      </c>
      <c r="L2825" s="302">
        <v>4278</v>
      </c>
      <c r="M2825" s="301">
        <v>9183713</v>
      </c>
      <c r="N2825" s="302">
        <v>3276</v>
      </c>
      <c r="O2825" s="301">
        <v>3192788</v>
      </c>
      <c r="P2825" s="302">
        <v>3412</v>
      </c>
      <c r="Q2825" s="301">
        <v>652037</v>
      </c>
      <c r="R2825" s="302">
        <v>3010</v>
      </c>
      <c r="S2825" s="301">
        <v>456517</v>
      </c>
      <c r="T2825" s="301">
        <f t="shared" si="44"/>
        <v>19413</v>
      </c>
      <c r="U2825" s="303">
        <v>2765</v>
      </c>
    </row>
    <row r="2826" spans="1:21" x14ac:dyDescent="0.25">
      <c r="A2826" s="300">
        <v>860404791</v>
      </c>
      <c r="B2826" s="65" t="s">
        <v>3513</v>
      </c>
      <c r="C2826" s="65" t="s">
        <v>511</v>
      </c>
      <c r="D2826" s="65" t="s">
        <v>511</v>
      </c>
      <c r="E2826" s="65" t="s">
        <v>710</v>
      </c>
      <c r="F2826" s="65" t="s">
        <v>521</v>
      </c>
      <c r="G2826" s="65" t="s">
        <v>610</v>
      </c>
      <c r="H2826" s="296">
        <v>2825</v>
      </c>
      <c r="I2826" s="301">
        <v>5720555</v>
      </c>
      <c r="J2826" s="302">
        <v>2818.5</v>
      </c>
      <c r="K2826" s="301">
        <v>2664484</v>
      </c>
      <c r="L2826" s="302">
        <v>3814</v>
      </c>
      <c r="M2826" s="301">
        <v>10585237</v>
      </c>
      <c r="N2826" s="302">
        <v>2853</v>
      </c>
      <c r="O2826" s="301">
        <v>3786285</v>
      </c>
      <c r="P2826" s="302">
        <v>2067</v>
      </c>
      <c r="Q2826" s="301">
        <v>1290266</v>
      </c>
      <c r="R2826" s="302">
        <v>2431</v>
      </c>
      <c r="S2826" s="301">
        <v>616113</v>
      </c>
      <c r="T2826" s="301">
        <f t="shared" si="44"/>
        <v>16808.5</v>
      </c>
      <c r="U2826" s="303">
        <v>2428</v>
      </c>
    </row>
    <row r="2827" spans="1:21" x14ac:dyDescent="0.25">
      <c r="A2827" s="300">
        <v>860067479</v>
      </c>
      <c r="B2827" s="65" t="s">
        <v>3514</v>
      </c>
      <c r="C2827" s="65" t="s">
        <v>511</v>
      </c>
      <c r="D2827" s="65" t="s">
        <v>511</v>
      </c>
      <c r="E2827" s="65" t="s">
        <v>520</v>
      </c>
      <c r="F2827" s="65" t="s">
        <v>521</v>
      </c>
      <c r="G2827" s="65" t="s">
        <v>624</v>
      </c>
      <c r="H2827" s="84">
        <v>2826</v>
      </c>
      <c r="I2827" s="301">
        <v>5687064</v>
      </c>
      <c r="J2827" s="302">
        <v>2390</v>
      </c>
      <c r="K2827" s="301">
        <v>3308917</v>
      </c>
      <c r="L2827" s="302">
        <v>2523</v>
      </c>
      <c r="M2827" s="301">
        <v>17382283</v>
      </c>
      <c r="N2827" s="302">
        <v>4104</v>
      </c>
      <c r="O2827" s="301">
        <v>2444440</v>
      </c>
      <c r="P2827" s="302">
        <v>3083</v>
      </c>
      <c r="Q2827" s="301">
        <v>751782</v>
      </c>
      <c r="R2827" s="302">
        <v>3397</v>
      </c>
      <c r="S2827" s="301">
        <v>379419</v>
      </c>
      <c r="T2827" s="301">
        <f t="shared" si="44"/>
        <v>18323</v>
      </c>
      <c r="U2827" s="303">
        <v>2614</v>
      </c>
    </row>
    <row r="2828" spans="1:21" x14ac:dyDescent="0.25">
      <c r="A2828" s="300">
        <v>800041167</v>
      </c>
      <c r="B2828" s="65" t="s">
        <v>3515</v>
      </c>
      <c r="C2828" s="65" t="s">
        <v>511</v>
      </c>
      <c r="D2828" s="65" t="s">
        <v>511</v>
      </c>
      <c r="E2828" s="65" t="s">
        <v>710</v>
      </c>
      <c r="F2828" s="65" t="s">
        <v>521</v>
      </c>
      <c r="G2828" s="65" t="s">
        <v>605</v>
      </c>
      <c r="H2828" s="296">
        <v>2827</v>
      </c>
      <c r="I2828" s="301">
        <v>5677479</v>
      </c>
      <c r="J2828" s="302">
        <v>2299.5</v>
      </c>
      <c r="K2828" s="301">
        <v>3514792</v>
      </c>
      <c r="L2828" s="302">
        <v>4366</v>
      </c>
      <c r="M2828" s="301">
        <v>8986821</v>
      </c>
      <c r="N2828" s="302">
        <v>4903</v>
      </c>
      <c r="O2828" s="301">
        <v>1961087</v>
      </c>
      <c r="P2828" s="302">
        <v>2901</v>
      </c>
      <c r="Q2828" s="301">
        <v>818861</v>
      </c>
      <c r="R2828" s="302">
        <v>3018</v>
      </c>
      <c r="S2828" s="301">
        <v>455361</v>
      </c>
      <c r="T2828" s="301">
        <f t="shared" si="44"/>
        <v>20314.5</v>
      </c>
      <c r="U2828" s="303">
        <v>2897</v>
      </c>
    </row>
    <row r="2829" spans="1:21" x14ac:dyDescent="0.25">
      <c r="A2829" s="300">
        <v>800213678</v>
      </c>
      <c r="B2829" s="65" t="s">
        <v>3516</v>
      </c>
      <c r="C2829" s="65" t="s">
        <v>620</v>
      </c>
      <c r="D2829" s="65" t="s">
        <v>621</v>
      </c>
      <c r="E2829" s="65" t="s">
        <v>710</v>
      </c>
      <c r="F2829" s="65" t="s">
        <v>521</v>
      </c>
      <c r="G2829" s="65" t="s">
        <v>627</v>
      </c>
      <c r="H2829" s="84">
        <v>2828</v>
      </c>
      <c r="I2829" s="301">
        <v>5672541</v>
      </c>
      <c r="J2829" s="302">
        <v>1865</v>
      </c>
      <c r="K2829" s="301">
        <v>4835429</v>
      </c>
      <c r="L2829" s="302">
        <v>7360</v>
      </c>
      <c r="M2829" s="301">
        <v>4038621</v>
      </c>
      <c r="N2829" s="302">
        <v>2716</v>
      </c>
      <c r="O2829" s="301">
        <v>4038621</v>
      </c>
      <c r="P2829" s="302">
        <v>3499</v>
      </c>
      <c r="Q2829" s="301">
        <v>627418</v>
      </c>
      <c r="R2829" s="302">
        <v>2558</v>
      </c>
      <c r="S2829" s="301">
        <v>570885</v>
      </c>
      <c r="T2829" s="301">
        <f t="shared" si="44"/>
        <v>20826</v>
      </c>
      <c r="U2829" s="303">
        <v>2983</v>
      </c>
    </row>
    <row r="2830" spans="1:21" x14ac:dyDescent="0.25">
      <c r="A2830" s="300">
        <v>830091382</v>
      </c>
      <c r="B2830" s="65" t="s">
        <v>3517</v>
      </c>
      <c r="C2830" s="65" t="s">
        <v>511</v>
      </c>
      <c r="D2830" s="65" t="s">
        <v>511</v>
      </c>
      <c r="E2830" s="65" t="s">
        <v>520</v>
      </c>
      <c r="F2830" s="65" t="s">
        <v>521</v>
      </c>
      <c r="G2830" s="65" t="s">
        <v>1479</v>
      </c>
      <c r="H2830" s="296">
        <v>2829</v>
      </c>
      <c r="I2830" s="301">
        <v>5667851</v>
      </c>
      <c r="J2830" s="302">
        <v>3837.5</v>
      </c>
      <c r="K2830" s="301">
        <v>1643282</v>
      </c>
      <c r="L2830" s="302">
        <v>2200</v>
      </c>
      <c r="M2830" s="301">
        <v>20202451</v>
      </c>
      <c r="N2830" s="302">
        <v>2455</v>
      </c>
      <c r="O2830" s="301">
        <v>4577761</v>
      </c>
      <c r="P2830" s="302">
        <v>2608</v>
      </c>
      <c r="Q2830" s="301">
        <v>944872</v>
      </c>
      <c r="R2830" s="302">
        <v>6986</v>
      </c>
      <c r="S2830" s="301">
        <v>114546</v>
      </c>
      <c r="T2830" s="301">
        <f t="shared" si="44"/>
        <v>20915.5</v>
      </c>
      <c r="U2830" s="303">
        <v>2999</v>
      </c>
    </row>
    <row r="2831" spans="1:21" x14ac:dyDescent="0.25">
      <c r="A2831" s="300">
        <v>860506831</v>
      </c>
      <c r="B2831" s="65" t="s">
        <v>3518</v>
      </c>
      <c r="C2831" s="65" t="s">
        <v>511</v>
      </c>
      <c r="D2831" s="65" t="s">
        <v>511</v>
      </c>
      <c r="E2831" s="65" t="s">
        <v>710</v>
      </c>
      <c r="F2831" s="65" t="s">
        <v>521</v>
      </c>
      <c r="G2831" s="65" t="s">
        <v>528</v>
      </c>
      <c r="H2831" s="84">
        <v>2830</v>
      </c>
      <c r="I2831" s="301">
        <v>5645942</v>
      </c>
      <c r="J2831" s="302">
        <v>2471.5</v>
      </c>
      <c r="K2831" s="301">
        <v>3147252</v>
      </c>
      <c r="L2831" s="302">
        <v>4034</v>
      </c>
      <c r="M2831" s="301">
        <v>9857817</v>
      </c>
      <c r="N2831" s="302">
        <v>2851</v>
      </c>
      <c r="O2831" s="301">
        <v>3790351</v>
      </c>
      <c r="P2831" s="302">
        <v>2760</v>
      </c>
      <c r="Q2831" s="301">
        <v>876875</v>
      </c>
      <c r="R2831" s="302">
        <v>4991</v>
      </c>
      <c r="S2831" s="301">
        <v>211464</v>
      </c>
      <c r="T2831" s="301">
        <f t="shared" si="44"/>
        <v>19937.5</v>
      </c>
      <c r="U2831" s="303">
        <v>2846</v>
      </c>
    </row>
    <row r="2832" spans="1:21" x14ac:dyDescent="0.25">
      <c r="A2832" s="300">
        <v>800163872</v>
      </c>
      <c r="B2832" s="65" t="s">
        <v>3519</v>
      </c>
      <c r="C2832" s="65" t="s">
        <v>2144</v>
      </c>
      <c r="D2832" s="65" t="s">
        <v>511</v>
      </c>
      <c r="E2832" s="65" t="s">
        <v>710</v>
      </c>
      <c r="F2832" s="65" t="s">
        <v>521</v>
      </c>
      <c r="G2832" s="65" t="s">
        <v>564</v>
      </c>
      <c r="H2832" s="296">
        <v>2831</v>
      </c>
      <c r="I2832" s="301">
        <v>5640921</v>
      </c>
      <c r="J2832" s="302">
        <v>2446</v>
      </c>
      <c r="K2832" s="301">
        <v>3196337</v>
      </c>
      <c r="L2832" s="302">
        <v>4799</v>
      </c>
      <c r="M2832" s="301">
        <v>7962521</v>
      </c>
      <c r="N2832" s="302">
        <v>2113</v>
      </c>
      <c r="O2832" s="301">
        <v>5412052</v>
      </c>
      <c r="P2832" s="302">
        <v>2045</v>
      </c>
      <c r="Q2832" s="301">
        <v>1305107</v>
      </c>
      <c r="R2832" s="302">
        <v>3275</v>
      </c>
      <c r="S2832" s="301">
        <v>402658</v>
      </c>
      <c r="T2832" s="301">
        <f t="shared" si="44"/>
        <v>17509</v>
      </c>
      <c r="U2832" s="303">
        <v>2522</v>
      </c>
    </row>
    <row r="2833" spans="1:21" x14ac:dyDescent="0.25">
      <c r="A2833" s="300">
        <v>890921463</v>
      </c>
      <c r="B2833" s="65" t="s">
        <v>3520</v>
      </c>
      <c r="C2833" s="65" t="s">
        <v>580</v>
      </c>
      <c r="D2833" s="65" t="s">
        <v>506</v>
      </c>
      <c r="E2833" s="65" t="s">
        <v>520</v>
      </c>
      <c r="F2833" s="65" t="s">
        <v>521</v>
      </c>
      <c r="G2833" s="65" t="s">
        <v>564</v>
      </c>
      <c r="H2833" s="84">
        <v>2832</v>
      </c>
      <c r="I2833" s="301">
        <v>5637543</v>
      </c>
      <c r="J2833" s="302">
        <v>3188</v>
      </c>
      <c r="K2833" s="301">
        <v>2223328</v>
      </c>
      <c r="L2833" s="302">
        <v>3131</v>
      </c>
      <c r="M2833" s="301">
        <v>13389643</v>
      </c>
      <c r="N2833" s="302">
        <v>3795</v>
      </c>
      <c r="O2833" s="301">
        <v>2702769</v>
      </c>
      <c r="P2833" s="302">
        <v>2177</v>
      </c>
      <c r="Q2833" s="301">
        <v>1209186</v>
      </c>
      <c r="R2833" s="302">
        <v>2344</v>
      </c>
      <c r="S2833" s="301">
        <v>639825</v>
      </c>
      <c r="T2833" s="301">
        <f t="shared" si="44"/>
        <v>17467</v>
      </c>
      <c r="U2833" s="303">
        <v>2514</v>
      </c>
    </row>
    <row r="2834" spans="1:21" x14ac:dyDescent="0.25">
      <c r="A2834" s="300">
        <v>800014574</v>
      </c>
      <c r="B2834" s="65" t="s">
        <v>3521</v>
      </c>
      <c r="C2834" s="65" t="s">
        <v>770</v>
      </c>
      <c r="D2834" s="65" t="s">
        <v>506</v>
      </c>
      <c r="E2834" s="65" t="s">
        <v>520</v>
      </c>
      <c r="F2834" s="65" t="s">
        <v>521</v>
      </c>
      <c r="G2834" s="65" t="s">
        <v>610</v>
      </c>
      <c r="H2834" s="296">
        <v>2833</v>
      </c>
      <c r="I2834" s="301">
        <v>5626951</v>
      </c>
      <c r="J2834" s="302">
        <v>2531</v>
      </c>
      <c r="K2834" s="301">
        <v>3025275</v>
      </c>
      <c r="L2834" s="302">
        <v>2856</v>
      </c>
      <c r="M2834" s="301">
        <v>14974863</v>
      </c>
      <c r="N2834" s="302">
        <v>2217</v>
      </c>
      <c r="O2834" s="301">
        <v>5089171</v>
      </c>
      <c r="P2834" s="302">
        <v>2594</v>
      </c>
      <c r="Q2834" s="301">
        <v>949871</v>
      </c>
      <c r="R2834" s="302">
        <v>2279</v>
      </c>
      <c r="S2834" s="301">
        <v>661788</v>
      </c>
      <c r="T2834" s="301">
        <f t="shared" si="44"/>
        <v>15310</v>
      </c>
      <c r="U2834" s="303">
        <v>2239</v>
      </c>
    </row>
    <row r="2835" spans="1:21" x14ac:dyDescent="0.25">
      <c r="A2835" s="300">
        <v>860351882</v>
      </c>
      <c r="B2835" s="65" t="s">
        <v>3522</v>
      </c>
      <c r="C2835" s="65" t="s">
        <v>551</v>
      </c>
      <c r="D2835" s="65" t="s">
        <v>552</v>
      </c>
      <c r="E2835" s="65" t="s">
        <v>710</v>
      </c>
      <c r="F2835" s="65" t="s">
        <v>521</v>
      </c>
      <c r="G2835" s="65" t="s">
        <v>624</v>
      </c>
      <c r="H2835" s="84">
        <v>2834</v>
      </c>
      <c r="I2835" s="301">
        <v>5601474</v>
      </c>
      <c r="J2835" s="302">
        <v>2098</v>
      </c>
      <c r="K2835" s="301">
        <v>4030621</v>
      </c>
      <c r="L2835" s="302">
        <v>3813</v>
      </c>
      <c r="M2835" s="301">
        <v>10587251</v>
      </c>
      <c r="N2835" s="302">
        <v>1109</v>
      </c>
      <c r="O2835" s="301">
        <v>10587251</v>
      </c>
      <c r="P2835" s="302">
        <v>3415</v>
      </c>
      <c r="Q2835" s="301">
        <v>651714</v>
      </c>
      <c r="R2835" s="302">
        <v>4657</v>
      </c>
      <c r="S2835" s="301">
        <v>233957</v>
      </c>
      <c r="T2835" s="301">
        <f t="shared" si="44"/>
        <v>17926</v>
      </c>
      <c r="U2835" s="303">
        <v>2572</v>
      </c>
    </row>
    <row r="2836" spans="1:21" x14ac:dyDescent="0.25">
      <c r="A2836" s="300">
        <v>830104122</v>
      </c>
      <c r="B2836" s="65" t="s">
        <v>3523</v>
      </c>
      <c r="C2836" s="65" t="s">
        <v>511</v>
      </c>
      <c r="D2836" s="65" t="s">
        <v>511</v>
      </c>
      <c r="E2836" s="65" t="s">
        <v>710</v>
      </c>
      <c r="F2836" s="65" t="s">
        <v>521</v>
      </c>
      <c r="G2836" s="65" t="s">
        <v>624</v>
      </c>
      <c r="H2836" s="296">
        <v>2835</v>
      </c>
      <c r="I2836" s="301">
        <v>5597976</v>
      </c>
      <c r="J2836" s="302">
        <v>1924</v>
      </c>
      <c r="K2836" s="301">
        <v>4572708</v>
      </c>
      <c r="L2836" s="302">
        <v>7222</v>
      </c>
      <c r="M2836" s="301">
        <v>4173554</v>
      </c>
      <c r="N2836" s="302">
        <v>2640</v>
      </c>
      <c r="O2836" s="301">
        <v>4173554</v>
      </c>
      <c r="P2836" s="302">
        <v>1307</v>
      </c>
      <c r="Q2836" s="301">
        <v>2191171</v>
      </c>
      <c r="R2836" s="302">
        <v>1535</v>
      </c>
      <c r="S2836" s="301">
        <v>1143873</v>
      </c>
      <c r="T2836" s="301">
        <f t="shared" si="44"/>
        <v>17463</v>
      </c>
      <c r="U2836" s="303">
        <v>2520</v>
      </c>
    </row>
    <row r="2837" spans="1:21" x14ac:dyDescent="0.25">
      <c r="A2837" s="300">
        <v>890312779</v>
      </c>
      <c r="B2837" s="65" t="s">
        <v>3524</v>
      </c>
      <c r="C2837" s="65" t="s">
        <v>547</v>
      </c>
      <c r="D2837" s="65" t="s">
        <v>544</v>
      </c>
      <c r="E2837" s="65" t="s">
        <v>520</v>
      </c>
      <c r="F2837" s="65" t="s">
        <v>521</v>
      </c>
      <c r="G2837" s="65" t="s">
        <v>624</v>
      </c>
      <c r="H2837" s="84">
        <v>2836</v>
      </c>
      <c r="I2837" s="301">
        <v>5575311</v>
      </c>
      <c r="J2837" s="302">
        <v>2449.5</v>
      </c>
      <c r="K2837" s="301">
        <v>3186778</v>
      </c>
      <c r="L2837" s="302">
        <v>2096</v>
      </c>
      <c r="M2837" s="301">
        <v>21367346</v>
      </c>
      <c r="N2837" s="302">
        <v>4493</v>
      </c>
      <c r="O2837" s="301">
        <v>2189170</v>
      </c>
      <c r="P2837" s="302">
        <v>2600</v>
      </c>
      <c r="Q2837" s="301">
        <v>947409</v>
      </c>
      <c r="R2837" s="302">
        <v>4446</v>
      </c>
      <c r="S2837" s="301">
        <v>253179</v>
      </c>
      <c r="T2837" s="301">
        <f t="shared" si="44"/>
        <v>18920.5</v>
      </c>
      <c r="U2837" s="303">
        <v>2712</v>
      </c>
    </row>
    <row r="2838" spans="1:21" x14ac:dyDescent="0.25">
      <c r="A2838" s="300">
        <v>800199349</v>
      </c>
      <c r="B2838" s="65" t="s">
        <v>3525</v>
      </c>
      <c r="C2838" s="65" t="s">
        <v>511</v>
      </c>
      <c r="D2838" s="65" t="s">
        <v>511</v>
      </c>
      <c r="E2838" s="65" t="s">
        <v>520</v>
      </c>
      <c r="F2838" s="65" t="s">
        <v>521</v>
      </c>
      <c r="G2838" s="65" t="s">
        <v>564</v>
      </c>
      <c r="H2838" s="296">
        <v>2837</v>
      </c>
      <c r="I2838" s="301">
        <v>5574013</v>
      </c>
      <c r="J2838" s="302">
        <v>2274</v>
      </c>
      <c r="K2838" s="301">
        <v>3574496</v>
      </c>
      <c r="L2838" s="302">
        <v>4246</v>
      </c>
      <c r="M2838" s="301">
        <v>9261622</v>
      </c>
      <c r="N2838" s="302">
        <v>3487</v>
      </c>
      <c r="O2838" s="301">
        <v>2975220</v>
      </c>
      <c r="P2838" s="302">
        <v>2380</v>
      </c>
      <c r="Q2838" s="301">
        <v>1060803</v>
      </c>
      <c r="R2838" s="302">
        <v>2556</v>
      </c>
      <c r="S2838" s="301">
        <v>571118</v>
      </c>
      <c r="T2838" s="301">
        <f t="shared" si="44"/>
        <v>17780</v>
      </c>
      <c r="U2838" s="303">
        <v>2556</v>
      </c>
    </row>
    <row r="2839" spans="1:21" x14ac:dyDescent="0.25">
      <c r="A2839" s="300">
        <v>890319494</v>
      </c>
      <c r="B2839" s="65" t="s">
        <v>3526</v>
      </c>
      <c r="C2839" s="65" t="s">
        <v>511</v>
      </c>
      <c r="D2839" s="65" t="s">
        <v>511</v>
      </c>
      <c r="E2839" s="65" t="s">
        <v>710</v>
      </c>
      <c r="F2839" s="65" t="s">
        <v>521</v>
      </c>
      <c r="G2839" s="65" t="s">
        <v>624</v>
      </c>
      <c r="H2839" s="84">
        <v>2838</v>
      </c>
      <c r="I2839" s="301">
        <v>5556420</v>
      </c>
      <c r="J2839" s="302">
        <v>2580</v>
      </c>
      <c r="K2839" s="301">
        <v>2969078</v>
      </c>
      <c r="L2839" s="302">
        <v>4374</v>
      </c>
      <c r="M2839" s="301">
        <v>8968258</v>
      </c>
      <c r="N2839" s="302">
        <v>3100</v>
      </c>
      <c r="O2839" s="301">
        <v>3422020</v>
      </c>
      <c r="P2839" s="302">
        <v>2476</v>
      </c>
      <c r="Q2839" s="301">
        <v>1009522</v>
      </c>
      <c r="R2839" s="302">
        <v>3316</v>
      </c>
      <c r="S2839" s="301">
        <v>394538</v>
      </c>
      <c r="T2839" s="301">
        <f t="shared" si="44"/>
        <v>18684</v>
      </c>
      <c r="U2839" s="303">
        <v>2682</v>
      </c>
    </row>
    <row r="2840" spans="1:21" x14ac:dyDescent="0.25">
      <c r="A2840" s="300">
        <v>800028532</v>
      </c>
      <c r="B2840" s="65" t="s">
        <v>3527</v>
      </c>
      <c r="C2840" s="65" t="s">
        <v>511</v>
      </c>
      <c r="D2840" s="65" t="s">
        <v>511</v>
      </c>
      <c r="E2840" s="65" t="s">
        <v>710</v>
      </c>
      <c r="F2840" s="65" t="s">
        <v>521</v>
      </c>
      <c r="G2840" s="65" t="s">
        <v>610</v>
      </c>
      <c r="H2840" s="296">
        <v>2839</v>
      </c>
      <c r="I2840" s="301">
        <v>5551355</v>
      </c>
      <c r="J2840" s="302">
        <v>2298.5</v>
      </c>
      <c r="K2840" s="301">
        <v>3516744</v>
      </c>
      <c r="L2840" s="302">
        <v>4260</v>
      </c>
      <c r="M2840" s="301">
        <v>9226022</v>
      </c>
      <c r="N2840" s="302">
        <v>2891</v>
      </c>
      <c r="O2840" s="301">
        <v>3730332</v>
      </c>
      <c r="P2840" s="302">
        <v>2414</v>
      </c>
      <c r="Q2840" s="301">
        <v>1039858</v>
      </c>
      <c r="R2840" s="302">
        <v>2332</v>
      </c>
      <c r="S2840" s="301">
        <v>642465</v>
      </c>
      <c r="T2840" s="301">
        <f t="shared" si="44"/>
        <v>17034.5</v>
      </c>
      <c r="U2840" s="303">
        <v>2468</v>
      </c>
    </row>
    <row r="2841" spans="1:21" x14ac:dyDescent="0.25">
      <c r="A2841" s="300">
        <v>830085844</v>
      </c>
      <c r="B2841" s="65" t="s">
        <v>3528</v>
      </c>
      <c r="C2841" s="65" t="s">
        <v>511</v>
      </c>
      <c r="D2841" s="65" t="s">
        <v>511</v>
      </c>
      <c r="E2841" s="65" t="s">
        <v>520</v>
      </c>
      <c r="F2841" s="65" t="s">
        <v>521</v>
      </c>
      <c r="G2841" s="65" t="s">
        <v>724</v>
      </c>
      <c r="H2841" s="84">
        <v>2840</v>
      </c>
      <c r="I2841" s="301">
        <v>5544376</v>
      </c>
      <c r="J2841" s="302">
        <v>3419.5</v>
      </c>
      <c r="K2841" s="301">
        <v>1982787</v>
      </c>
      <c r="L2841" s="302">
        <v>2791</v>
      </c>
      <c r="M2841" s="301">
        <v>15384598</v>
      </c>
      <c r="N2841" s="302">
        <v>2337</v>
      </c>
      <c r="O2841" s="301">
        <v>4811314</v>
      </c>
      <c r="P2841" s="302">
        <v>1602</v>
      </c>
      <c r="Q2841" s="301">
        <v>1736364</v>
      </c>
      <c r="R2841" s="302">
        <v>1958</v>
      </c>
      <c r="S2841" s="301">
        <v>828766</v>
      </c>
      <c r="T2841" s="301">
        <f t="shared" si="44"/>
        <v>14947.5</v>
      </c>
      <c r="U2841" s="303">
        <v>2194</v>
      </c>
    </row>
    <row r="2842" spans="1:21" x14ac:dyDescent="0.25">
      <c r="A2842" s="300">
        <v>900026684</v>
      </c>
      <c r="B2842" s="65" t="s">
        <v>3529</v>
      </c>
      <c r="C2842" s="65" t="s">
        <v>511</v>
      </c>
      <c r="D2842" s="65" t="s">
        <v>511</v>
      </c>
      <c r="E2842" s="65" t="s">
        <v>520</v>
      </c>
      <c r="F2842" s="65" t="s">
        <v>521</v>
      </c>
      <c r="G2842" s="65" t="s">
        <v>690</v>
      </c>
      <c r="H2842" s="296">
        <v>2841</v>
      </c>
      <c r="I2842" s="301">
        <v>5533909</v>
      </c>
      <c r="J2842" s="302">
        <v>3398</v>
      </c>
      <c r="K2842" s="301">
        <v>2001293</v>
      </c>
      <c r="L2842" s="302">
        <v>3417</v>
      </c>
      <c r="M2842" s="301">
        <v>12187975</v>
      </c>
      <c r="N2842" s="302">
        <v>4748</v>
      </c>
      <c r="O2842" s="301">
        <v>2031843</v>
      </c>
      <c r="P2842" s="302">
        <v>1578</v>
      </c>
      <c r="Q2842" s="301">
        <v>1770943</v>
      </c>
      <c r="R2842" s="302">
        <v>1677</v>
      </c>
      <c r="S2842" s="301">
        <v>1019158</v>
      </c>
      <c r="T2842" s="301">
        <f t="shared" si="44"/>
        <v>17659</v>
      </c>
      <c r="U2842" s="303">
        <v>2547</v>
      </c>
    </row>
    <row r="2843" spans="1:21" x14ac:dyDescent="0.25">
      <c r="A2843" s="300">
        <v>800230708</v>
      </c>
      <c r="B2843" s="65" t="s">
        <v>3530</v>
      </c>
      <c r="C2843" s="65" t="s">
        <v>732</v>
      </c>
      <c r="D2843" s="65" t="s">
        <v>733</v>
      </c>
      <c r="E2843" s="65" t="s">
        <v>520</v>
      </c>
      <c r="F2843" s="65" t="s">
        <v>521</v>
      </c>
      <c r="G2843" s="65" t="s">
        <v>591</v>
      </c>
      <c r="H2843" s="84">
        <v>2842</v>
      </c>
      <c r="I2843" s="301">
        <v>5520954</v>
      </c>
      <c r="J2843" s="302">
        <v>3621.5</v>
      </c>
      <c r="K2843" s="301">
        <v>1803406</v>
      </c>
      <c r="L2843" s="302">
        <v>2475</v>
      </c>
      <c r="M2843" s="301">
        <v>17789703</v>
      </c>
      <c r="N2843" s="302">
        <v>1425</v>
      </c>
      <c r="O2843" s="301">
        <v>8198820</v>
      </c>
      <c r="P2843" s="302">
        <v>2011</v>
      </c>
      <c r="Q2843" s="301">
        <v>1335866</v>
      </c>
      <c r="R2843" s="302">
        <v>2621</v>
      </c>
      <c r="S2843" s="301">
        <v>553297</v>
      </c>
      <c r="T2843" s="301">
        <f t="shared" si="44"/>
        <v>14995.5</v>
      </c>
      <c r="U2843" s="303">
        <v>2208</v>
      </c>
    </row>
    <row r="2844" spans="1:21" x14ac:dyDescent="0.25">
      <c r="A2844" s="300">
        <v>830036557</v>
      </c>
      <c r="B2844" s="65" t="s">
        <v>3531</v>
      </c>
      <c r="C2844" s="65" t="s">
        <v>511</v>
      </c>
      <c r="D2844" s="65" t="s">
        <v>511</v>
      </c>
      <c r="E2844" s="65" t="s">
        <v>710</v>
      </c>
      <c r="F2844" s="65" t="s">
        <v>521</v>
      </c>
      <c r="G2844" s="65" t="s">
        <v>556</v>
      </c>
      <c r="H2844" s="296">
        <v>2843</v>
      </c>
      <c r="I2844" s="301">
        <v>5514898</v>
      </c>
      <c r="J2844" s="302">
        <v>2979.5</v>
      </c>
      <c r="K2844" s="301">
        <v>2452256</v>
      </c>
      <c r="L2844" s="302">
        <v>3769</v>
      </c>
      <c r="M2844" s="301">
        <v>10724339</v>
      </c>
      <c r="N2844" s="302">
        <v>3782</v>
      </c>
      <c r="O2844" s="301">
        <v>2714289</v>
      </c>
      <c r="P2844" s="302">
        <v>2246</v>
      </c>
      <c r="Q2844" s="301">
        <v>1151356</v>
      </c>
      <c r="R2844" s="302">
        <v>2123</v>
      </c>
      <c r="S2844" s="301">
        <v>747428</v>
      </c>
      <c r="T2844" s="301">
        <f t="shared" si="44"/>
        <v>17742.5</v>
      </c>
      <c r="U2844" s="303">
        <v>2559</v>
      </c>
    </row>
    <row r="2845" spans="1:21" x14ac:dyDescent="0.25">
      <c r="A2845" s="300">
        <v>890204396</v>
      </c>
      <c r="B2845" s="65" t="s">
        <v>3532</v>
      </c>
      <c r="C2845" s="65" t="s">
        <v>732</v>
      </c>
      <c r="D2845" s="65" t="s">
        <v>733</v>
      </c>
      <c r="E2845" s="65" t="s">
        <v>520</v>
      </c>
      <c r="F2845" s="65" t="s">
        <v>521</v>
      </c>
      <c r="G2845" s="65" t="s">
        <v>525</v>
      </c>
      <c r="H2845" s="84">
        <v>2844</v>
      </c>
      <c r="I2845" s="301">
        <v>5485993</v>
      </c>
      <c r="J2845" s="302">
        <v>1870</v>
      </c>
      <c r="K2845" s="301">
        <v>4801631</v>
      </c>
      <c r="L2845" s="302">
        <v>2774</v>
      </c>
      <c r="M2845" s="301">
        <v>15521317</v>
      </c>
      <c r="N2845" s="302">
        <v>5019</v>
      </c>
      <c r="O2845" s="301">
        <v>1904682</v>
      </c>
      <c r="P2845" s="302">
        <v>3356</v>
      </c>
      <c r="Q2845" s="301">
        <v>668346</v>
      </c>
      <c r="R2845" s="302">
        <v>4003</v>
      </c>
      <c r="S2845" s="301">
        <v>297245</v>
      </c>
      <c r="T2845" s="301">
        <f t="shared" si="44"/>
        <v>19866</v>
      </c>
      <c r="U2845" s="303">
        <v>2853</v>
      </c>
    </row>
    <row r="2846" spans="1:21" x14ac:dyDescent="0.25">
      <c r="A2846" s="300">
        <v>890200686</v>
      </c>
      <c r="B2846" s="65" t="s">
        <v>3533</v>
      </c>
      <c r="C2846" s="65" t="s">
        <v>732</v>
      </c>
      <c r="D2846" s="65" t="s">
        <v>733</v>
      </c>
      <c r="E2846" s="65" t="s">
        <v>710</v>
      </c>
      <c r="F2846" s="65" t="s">
        <v>521</v>
      </c>
      <c r="G2846" s="65" t="s">
        <v>675</v>
      </c>
      <c r="H2846" s="296">
        <v>2845</v>
      </c>
      <c r="I2846" s="301">
        <v>5482997</v>
      </c>
      <c r="J2846" s="302">
        <v>3259</v>
      </c>
      <c r="K2846" s="301">
        <v>2142961</v>
      </c>
      <c r="L2846" s="302">
        <v>4784</v>
      </c>
      <c r="M2846" s="301">
        <v>8001494</v>
      </c>
      <c r="N2846" s="302">
        <v>2947</v>
      </c>
      <c r="O2846" s="301">
        <v>3636409</v>
      </c>
      <c r="P2846" s="302">
        <v>2242</v>
      </c>
      <c r="Q2846" s="301">
        <v>1152685</v>
      </c>
      <c r="R2846" s="302">
        <v>3335</v>
      </c>
      <c r="S2846" s="301">
        <v>390698</v>
      </c>
      <c r="T2846" s="301">
        <f t="shared" si="44"/>
        <v>19412</v>
      </c>
      <c r="U2846" s="303">
        <v>2792</v>
      </c>
    </row>
    <row r="2847" spans="1:21" x14ac:dyDescent="0.25">
      <c r="A2847" s="300">
        <v>811005390</v>
      </c>
      <c r="B2847" s="65" t="s">
        <v>3534</v>
      </c>
      <c r="C2847" s="65" t="s">
        <v>505</v>
      </c>
      <c r="D2847" s="65" t="s">
        <v>506</v>
      </c>
      <c r="E2847" s="65" t="s">
        <v>710</v>
      </c>
      <c r="F2847" s="65" t="s">
        <v>521</v>
      </c>
      <c r="G2847" s="65" t="s">
        <v>528</v>
      </c>
      <c r="H2847" s="84">
        <v>2846</v>
      </c>
      <c r="I2847" s="301">
        <v>5480608</v>
      </c>
      <c r="J2847" s="302">
        <v>2188.5</v>
      </c>
      <c r="K2847" s="301">
        <v>3791473</v>
      </c>
      <c r="L2847" s="302">
        <v>3287</v>
      </c>
      <c r="M2847" s="301">
        <v>12741829</v>
      </c>
      <c r="N2847" s="302">
        <v>4828</v>
      </c>
      <c r="O2847" s="301">
        <v>1994570</v>
      </c>
      <c r="P2847" s="302">
        <v>2403</v>
      </c>
      <c r="Q2847" s="301">
        <v>1043095</v>
      </c>
      <c r="R2847" s="302">
        <v>2505</v>
      </c>
      <c r="S2847" s="301">
        <v>587576</v>
      </c>
      <c r="T2847" s="301">
        <f t="shared" si="44"/>
        <v>18057.5</v>
      </c>
      <c r="U2847" s="303">
        <v>2604</v>
      </c>
    </row>
    <row r="2848" spans="1:21" x14ac:dyDescent="0.25">
      <c r="A2848" s="300">
        <v>800014338</v>
      </c>
      <c r="B2848" s="65" t="s">
        <v>3535</v>
      </c>
      <c r="C2848" s="65" t="s">
        <v>511</v>
      </c>
      <c r="D2848" s="65" t="s">
        <v>511</v>
      </c>
      <c r="E2848" s="65" t="s">
        <v>710</v>
      </c>
      <c r="F2848" s="65" t="s">
        <v>521</v>
      </c>
      <c r="G2848" s="65" t="s">
        <v>605</v>
      </c>
      <c r="H2848" s="296">
        <v>2847</v>
      </c>
      <c r="I2848" s="301">
        <v>5480155</v>
      </c>
      <c r="J2848" s="302">
        <v>4181</v>
      </c>
      <c r="K2848" s="301">
        <v>1405548</v>
      </c>
      <c r="L2848" s="302">
        <v>3510</v>
      </c>
      <c r="M2848" s="301">
        <v>11797589</v>
      </c>
      <c r="N2848" s="302">
        <v>2412</v>
      </c>
      <c r="O2848" s="301">
        <v>4647343</v>
      </c>
      <c r="P2848" s="302">
        <v>2158</v>
      </c>
      <c r="Q2848" s="301">
        <v>1223134</v>
      </c>
      <c r="R2848" s="302">
        <v>4715</v>
      </c>
      <c r="S2848" s="301">
        <v>230029</v>
      </c>
      <c r="T2848" s="301">
        <f t="shared" si="44"/>
        <v>19823</v>
      </c>
      <c r="U2848" s="303">
        <v>2849</v>
      </c>
    </row>
    <row r="2849" spans="1:21" x14ac:dyDescent="0.25">
      <c r="A2849" s="300">
        <v>805002803</v>
      </c>
      <c r="B2849" s="65" t="s">
        <v>3536</v>
      </c>
      <c r="C2849" s="65" t="s">
        <v>547</v>
      </c>
      <c r="D2849" s="65" t="s">
        <v>544</v>
      </c>
      <c r="E2849" s="65" t="s">
        <v>710</v>
      </c>
      <c r="F2849" s="65" t="s">
        <v>521</v>
      </c>
      <c r="G2849" s="65" t="s">
        <v>610</v>
      </c>
      <c r="H2849" s="84">
        <v>2848</v>
      </c>
      <c r="I2849" s="301">
        <v>5479949</v>
      </c>
      <c r="J2849" s="302">
        <v>2278</v>
      </c>
      <c r="K2849" s="301">
        <v>3565963</v>
      </c>
      <c r="L2849" s="302">
        <v>5053</v>
      </c>
      <c r="M2849" s="301">
        <v>7362909</v>
      </c>
      <c r="N2849" s="302">
        <v>4955</v>
      </c>
      <c r="O2849" s="301">
        <v>1931041</v>
      </c>
      <c r="P2849" s="302">
        <v>3009</v>
      </c>
      <c r="Q2849" s="301">
        <v>777660</v>
      </c>
      <c r="R2849" s="302">
        <v>2451</v>
      </c>
      <c r="S2849" s="301">
        <v>609554</v>
      </c>
      <c r="T2849" s="301">
        <f t="shared" si="44"/>
        <v>20594</v>
      </c>
      <c r="U2849" s="303">
        <v>2968</v>
      </c>
    </row>
    <row r="2850" spans="1:21" x14ac:dyDescent="0.25">
      <c r="A2850" s="300">
        <v>890922569</v>
      </c>
      <c r="B2850" s="65" t="s">
        <v>3537</v>
      </c>
      <c r="C2850" s="65" t="s">
        <v>505</v>
      </c>
      <c r="D2850" s="65" t="s">
        <v>506</v>
      </c>
      <c r="E2850" s="65" t="s">
        <v>710</v>
      </c>
      <c r="F2850" s="65" t="s">
        <v>521</v>
      </c>
      <c r="G2850" s="65" t="s">
        <v>694</v>
      </c>
      <c r="H2850" s="296">
        <v>2849</v>
      </c>
      <c r="I2850" s="301">
        <v>5468260</v>
      </c>
      <c r="J2850" s="302">
        <v>2365.5</v>
      </c>
      <c r="K2850" s="301">
        <v>3357915</v>
      </c>
      <c r="L2850" s="302">
        <v>4407</v>
      </c>
      <c r="M2850" s="301">
        <v>8893316</v>
      </c>
      <c r="N2850" s="302">
        <v>4096</v>
      </c>
      <c r="O2850" s="301">
        <v>2449126</v>
      </c>
      <c r="P2850" s="302">
        <v>2050</v>
      </c>
      <c r="Q2850" s="301">
        <v>1303307</v>
      </c>
      <c r="R2850" s="302">
        <v>2885</v>
      </c>
      <c r="S2850" s="301">
        <v>482472</v>
      </c>
      <c r="T2850" s="301">
        <f t="shared" si="44"/>
        <v>18652.5</v>
      </c>
      <c r="U2850" s="303">
        <v>2689</v>
      </c>
    </row>
    <row r="2851" spans="1:21" x14ac:dyDescent="0.25">
      <c r="A2851" s="300">
        <v>830023671</v>
      </c>
      <c r="B2851" s="65" t="s">
        <v>3538</v>
      </c>
      <c r="C2851" s="65" t="s">
        <v>511</v>
      </c>
      <c r="D2851" s="65" t="s">
        <v>511</v>
      </c>
      <c r="E2851" s="65" t="s">
        <v>520</v>
      </c>
      <c r="F2851" s="65" t="s">
        <v>521</v>
      </c>
      <c r="G2851" s="65" t="s">
        <v>564</v>
      </c>
      <c r="H2851" s="84">
        <v>2850</v>
      </c>
      <c r="I2851" s="301">
        <v>5459535</v>
      </c>
      <c r="J2851" s="302">
        <v>4923.5</v>
      </c>
      <c r="K2851" s="301">
        <v>1008659</v>
      </c>
      <c r="L2851" s="302">
        <v>2921</v>
      </c>
      <c r="M2851" s="301">
        <v>14620052</v>
      </c>
      <c r="N2851" s="302">
        <v>1250</v>
      </c>
      <c r="O2851" s="301">
        <v>9379669</v>
      </c>
      <c r="P2851" s="302">
        <v>3017</v>
      </c>
      <c r="Q2851" s="301">
        <v>775729</v>
      </c>
      <c r="R2851" s="302">
        <v>2690</v>
      </c>
      <c r="S2851" s="301">
        <v>532479</v>
      </c>
      <c r="T2851" s="301">
        <f t="shared" si="44"/>
        <v>17651.5</v>
      </c>
      <c r="U2851" s="303">
        <v>2552</v>
      </c>
    </row>
    <row r="2852" spans="1:21" x14ac:dyDescent="0.25">
      <c r="A2852" s="300">
        <v>800170865</v>
      </c>
      <c r="B2852" s="65" t="s">
        <v>3539</v>
      </c>
      <c r="C2852" s="65" t="s">
        <v>511</v>
      </c>
      <c r="D2852" s="65" t="s">
        <v>511</v>
      </c>
      <c r="E2852" s="65" t="s">
        <v>710</v>
      </c>
      <c r="F2852" s="65" t="s">
        <v>521</v>
      </c>
      <c r="G2852" s="65" t="s">
        <v>594</v>
      </c>
      <c r="H2852" s="296">
        <v>2851</v>
      </c>
      <c r="I2852" s="301">
        <v>5453571</v>
      </c>
      <c r="J2852" s="302">
        <v>2482.5</v>
      </c>
      <c r="K2852" s="301">
        <v>3122086</v>
      </c>
      <c r="L2852" s="302">
        <v>5934</v>
      </c>
      <c r="M2852" s="301">
        <v>5799195</v>
      </c>
      <c r="N2852" s="302">
        <v>4594</v>
      </c>
      <c r="O2852" s="301">
        <v>2122016</v>
      </c>
      <c r="P2852" s="302">
        <v>2584</v>
      </c>
      <c r="Q2852" s="301">
        <v>955303</v>
      </c>
      <c r="R2852" s="302">
        <v>2240</v>
      </c>
      <c r="S2852" s="301">
        <v>679624</v>
      </c>
      <c r="T2852" s="301">
        <f t="shared" si="44"/>
        <v>20685.5</v>
      </c>
      <c r="U2852" s="303">
        <v>2989</v>
      </c>
    </row>
    <row r="2853" spans="1:21" x14ac:dyDescent="0.25">
      <c r="A2853" s="300">
        <v>800072618</v>
      </c>
      <c r="B2853" s="65" t="s">
        <v>3540</v>
      </c>
      <c r="C2853" s="65" t="s">
        <v>505</v>
      </c>
      <c r="D2853" s="65" t="s">
        <v>506</v>
      </c>
      <c r="E2853" s="65" t="s">
        <v>710</v>
      </c>
      <c r="F2853" s="65" t="s">
        <v>521</v>
      </c>
      <c r="G2853" s="65" t="s">
        <v>694</v>
      </c>
      <c r="H2853" s="84">
        <v>2852</v>
      </c>
      <c r="I2853" s="301">
        <v>5451431</v>
      </c>
      <c r="J2853" s="302">
        <v>2193.5</v>
      </c>
      <c r="K2853" s="301">
        <v>3779900</v>
      </c>
      <c r="L2853" s="302">
        <v>4329</v>
      </c>
      <c r="M2853" s="301">
        <v>9061063</v>
      </c>
      <c r="N2853" s="302">
        <v>3119</v>
      </c>
      <c r="O2853" s="301">
        <v>3399300</v>
      </c>
      <c r="P2853" s="302">
        <v>2973</v>
      </c>
      <c r="Q2853" s="301">
        <v>793837</v>
      </c>
      <c r="R2853" s="302">
        <v>3396</v>
      </c>
      <c r="S2853" s="301">
        <v>379499</v>
      </c>
      <c r="T2853" s="301">
        <f t="shared" si="44"/>
        <v>18862.5</v>
      </c>
      <c r="U2853" s="303">
        <v>2719</v>
      </c>
    </row>
    <row r="2854" spans="1:21" x14ac:dyDescent="0.25">
      <c r="A2854" s="300">
        <v>830019156</v>
      </c>
      <c r="B2854" s="65" t="s">
        <v>3541</v>
      </c>
      <c r="C2854" s="65" t="s">
        <v>511</v>
      </c>
      <c r="D2854" s="65" t="s">
        <v>511</v>
      </c>
      <c r="E2854" s="65" t="s">
        <v>710</v>
      </c>
      <c r="F2854" s="65" t="s">
        <v>521</v>
      </c>
      <c r="G2854" s="65" t="s">
        <v>1235</v>
      </c>
      <c r="H2854" s="296">
        <v>2853</v>
      </c>
      <c r="I2854" s="301">
        <v>5434873</v>
      </c>
      <c r="J2854" s="302">
        <v>3769</v>
      </c>
      <c r="K2854" s="301">
        <v>1689698</v>
      </c>
      <c r="L2854" s="302">
        <v>4652</v>
      </c>
      <c r="M2854" s="301">
        <v>8299686</v>
      </c>
      <c r="N2854" s="302">
        <v>2841</v>
      </c>
      <c r="O2854" s="301">
        <v>3805670</v>
      </c>
      <c r="P2854" s="302">
        <v>2014</v>
      </c>
      <c r="Q2854" s="301">
        <v>1332599</v>
      </c>
      <c r="R2854" s="302">
        <v>2238</v>
      </c>
      <c r="S2854" s="301">
        <v>679961</v>
      </c>
      <c r="T2854" s="301">
        <f t="shared" si="44"/>
        <v>18367</v>
      </c>
      <c r="U2854" s="303">
        <v>2653</v>
      </c>
    </row>
    <row r="2855" spans="1:21" x14ac:dyDescent="0.25">
      <c r="A2855" s="300">
        <v>800188108</v>
      </c>
      <c r="B2855" s="65" t="s">
        <v>3542</v>
      </c>
      <c r="C2855" s="65" t="s">
        <v>511</v>
      </c>
      <c r="D2855" s="65" t="s">
        <v>511</v>
      </c>
      <c r="E2855" s="65" t="s">
        <v>710</v>
      </c>
      <c r="F2855" s="65" t="s">
        <v>521</v>
      </c>
      <c r="G2855" s="65" t="s">
        <v>564</v>
      </c>
      <c r="H2855" s="84">
        <v>2854</v>
      </c>
      <c r="I2855" s="301">
        <v>5429897</v>
      </c>
      <c r="J2855" s="302">
        <v>3356</v>
      </c>
      <c r="K2855" s="301">
        <v>2044283</v>
      </c>
      <c r="L2855" s="302">
        <v>3326</v>
      </c>
      <c r="M2855" s="301">
        <v>12569900</v>
      </c>
      <c r="N2855" s="302">
        <v>3137</v>
      </c>
      <c r="O2855" s="301">
        <v>3372128</v>
      </c>
      <c r="P2855" s="302">
        <v>1862</v>
      </c>
      <c r="Q2855" s="301">
        <v>1448972</v>
      </c>
      <c r="R2855" s="302">
        <v>3017</v>
      </c>
      <c r="S2855" s="301">
        <v>455550</v>
      </c>
      <c r="T2855" s="301">
        <f t="shared" si="44"/>
        <v>17552</v>
      </c>
      <c r="U2855" s="303">
        <v>2545</v>
      </c>
    </row>
    <row r="2856" spans="1:21" x14ac:dyDescent="0.25">
      <c r="A2856" s="300">
        <v>811001501</v>
      </c>
      <c r="B2856" s="65" t="s">
        <v>3543</v>
      </c>
      <c r="C2856" s="65" t="s">
        <v>527</v>
      </c>
      <c r="D2856" s="65" t="s">
        <v>506</v>
      </c>
      <c r="E2856" s="65" t="s">
        <v>710</v>
      </c>
      <c r="F2856" s="65" t="s">
        <v>521</v>
      </c>
      <c r="G2856" s="65" t="s">
        <v>556</v>
      </c>
      <c r="H2856" s="296">
        <v>2855</v>
      </c>
      <c r="I2856" s="301">
        <v>5419995</v>
      </c>
      <c r="J2856" s="302">
        <v>2517.5</v>
      </c>
      <c r="K2856" s="301">
        <v>3059913</v>
      </c>
      <c r="L2856" s="302">
        <v>4286</v>
      </c>
      <c r="M2856" s="301">
        <v>9160810</v>
      </c>
      <c r="N2856" s="302">
        <v>3758</v>
      </c>
      <c r="O2856" s="301">
        <v>2736782</v>
      </c>
      <c r="P2856" s="302">
        <v>4027</v>
      </c>
      <c r="Q2856" s="301">
        <v>521752</v>
      </c>
      <c r="R2856" s="302">
        <v>2783</v>
      </c>
      <c r="S2856" s="301">
        <v>508040</v>
      </c>
      <c r="T2856" s="301">
        <f t="shared" si="44"/>
        <v>20226.5</v>
      </c>
      <c r="U2856" s="303">
        <v>2917</v>
      </c>
    </row>
    <row r="2857" spans="1:21" x14ac:dyDescent="0.25">
      <c r="A2857" s="300">
        <v>811033183</v>
      </c>
      <c r="B2857" s="65" t="s">
        <v>3544</v>
      </c>
      <c r="C2857" s="65" t="s">
        <v>505</v>
      </c>
      <c r="D2857" s="65" t="s">
        <v>506</v>
      </c>
      <c r="E2857" s="65" t="s">
        <v>710</v>
      </c>
      <c r="F2857" s="65" t="s">
        <v>521</v>
      </c>
      <c r="G2857" s="65" t="s">
        <v>564</v>
      </c>
      <c r="H2857" s="84">
        <v>2856</v>
      </c>
      <c r="I2857" s="301">
        <v>5405772</v>
      </c>
      <c r="J2857" s="302">
        <v>2765</v>
      </c>
      <c r="K2857" s="301">
        <v>2728667</v>
      </c>
      <c r="L2857" s="302">
        <v>4119</v>
      </c>
      <c r="M2857" s="301">
        <v>9647692</v>
      </c>
      <c r="N2857" s="302">
        <v>3542</v>
      </c>
      <c r="O2857" s="301">
        <v>2925920</v>
      </c>
      <c r="P2857" s="302">
        <v>1545</v>
      </c>
      <c r="Q2857" s="301">
        <v>1802471</v>
      </c>
      <c r="R2857" s="302">
        <v>1579</v>
      </c>
      <c r="S2857" s="301">
        <v>1103632</v>
      </c>
      <c r="T2857" s="301">
        <f t="shared" si="44"/>
        <v>16406</v>
      </c>
      <c r="U2857" s="303">
        <v>2403</v>
      </c>
    </row>
    <row r="2858" spans="1:21" x14ac:dyDescent="0.25">
      <c r="A2858" s="300">
        <v>800159687</v>
      </c>
      <c r="B2858" s="65" t="s">
        <v>3545</v>
      </c>
      <c r="C2858" s="65" t="s">
        <v>1275</v>
      </c>
      <c r="D2858" s="65" t="s">
        <v>1048</v>
      </c>
      <c r="E2858" s="65" t="s">
        <v>520</v>
      </c>
      <c r="F2858" s="65" t="s">
        <v>521</v>
      </c>
      <c r="G2858" s="65" t="s">
        <v>594</v>
      </c>
      <c r="H2858" s="296">
        <v>2857</v>
      </c>
      <c r="I2858" s="301">
        <v>5402194</v>
      </c>
      <c r="J2858" s="302">
        <v>2660</v>
      </c>
      <c r="K2858" s="301">
        <v>2874976</v>
      </c>
      <c r="L2858" s="302">
        <v>1600</v>
      </c>
      <c r="M2858" s="301">
        <v>29049779</v>
      </c>
      <c r="N2858" s="302">
        <v>1356</v>
      </c>
      <c r="O2858" s="301">
        <v>8694033</v>
      </c>
      <c r="P2858" s="302">
        <v>3519</v>
      </c>
      <c r="Q2858" s="301">
        <v>622549</v>
      </c>
      <c r="R2858" s="302">
        <v>2647</v>
      </c>
      <c r="S2858" s="301">
        <v>543414</v>
      </c>
      <c r="T2858" s="301">
        <f t="shared" si="44"/>
        <v>14639</v>
      </c>
      <c r="U2858" s="303">
        <v>2169</v>
      </c>
    </row>
    <row r="2859" spans="1:21" x14ac:dyDescent="0.25">
      <c r="A2859" s="300">
        <v>800027927</v>
      </c>
      <c r="B2859" s="65" t="s">
        <v>3546</v>
      </c>
      <c r="C2859" s="65" t="s">
        <v>511</v>
      </c>
      <c r="D2859" s="65" t="s">
        <v>511</v>
      </c>
      <c r="E2859" s="65" t="s">
        <v>520</v>
      </c>
      <c r="F2859" s="65" t="s">
        <v>521</v>
      </c>
      <c r="G2859" s="65" t="s">
        <v>528</v>
      </c>
      <c r="H2859" s="84">
        <v>2858</v>
      </c>
      <c r="I2859" s="301">
        <v>5390482</v>
      </c>
      <c r="J2859" s="302">
        <v>5362.5</v>
      </c>
      <c r="K2859" s="301">
        <v>833195</v>
      </c>
      <c r="L2859" s="302">
        <v>2759</v>
      </c>
      <c r="M2859" s="301">
        <v>15608844</v>
      </c>
      <c r="N2859" s="302">
        <v>3175</v>
      </c>
      <c r="O2859" s="301">
        <v>3336808</v>
      </c>
      <c r="P2859" s="302">
        <v>2460</v>
      </c>
      <c r="Q2859" s="301">
        <v>1021380</v>
      </c>
      <c r="R2859" s="302">
        <v>2574</v>
      </c>
      <c r="S2859" s="301">
        <v>564381</v>
      </c>
      <c r="T2859" s="301">
        <f t="shared" si="44"/>
        <v>19188.5</v>
      </c>
      <c r="U2859" s="303">
        <v>2770</v>
      </c>
    </row>
    <row r="2860" spans="1:21" x14ac:dyDescent="0.25">
      <c r="A2860" s="300">
        <v>800229663</v>
      </c>
      <c r="B2860" s="65" t="s">
        <v>3547</v>
      </c>
      <c r="C2860" s="65" t="s">
        <v>511</v>
      </c>
      <c r="D2860" s="65" t="s">
        <v>511</v>
      </c>
      <c r="E2860" s="65" t="s">
        <v>710</v>
      </c>
      <c r="F2860" s="65" t="s">
        <v>521</v>
      </c>
      <c r="G2860" s="65" t="s">
        <v>980</v>
      </c>
      <c r="H2860" s="296">
        <v>2859</v>
      </c>
      <c r="I2860" s="301">
        <v>5389738</v>
      </c>
      <c r="J2860" s="302">
        <v>1886.5</v>
      </c>
      <c r="K2860" s="301">
        <v>4724776</v>
      </c>
      <c r="L2860" s="302">
        <v>3865</v>
      </c>
      <c r="M2860" s="301">
        <v>10414731</v>
      </c>
      <c r="N2860" s="302">
        <v>1510</v>
      </c>
      <c r="O2860" s="301">
        <v>7824940</v>
      </c>
      <c r="P2860" s="302">
        <v>980</v>
      </c>
      <c r="Q2860" s="301">
        <v>3082277</v>
      </c>
      <c r="R2860" s="302">
        <v>754</v>
      </c>
      <c r="S2860" s="301">
        <v>2949919</v>
      </c>
      <c r="T2860" s="301">
        <f t="shared" si="44"/>
        <v>11854.5</v>
      </c>
      <c r="U2860" s="303">
        <v>1813</v>
      </c>
    </row>
    <row r="2861" spans="1:21" x14ac:dyDescent="0.25">
      <c r="A2861" s="300">
        <v>830091739</v>
      </c>
      <c r="B2861" s="65" t="s">
        <v>3548</v>
      </c>
      <c r="C2861" s="65" t="s">
        <v>511</v>
      </c>
      <c r="D2861" s="65" t="s">
        <v>511</v>
      </c>
      <c r="E2861" s="65" t="s">
        <v>710</v>
      </c>
      <c r="F2861" s="65" t="s">
        <v>521</v>
      </c>
      <c r="G2861" s="65" t="s">
        <v>564</v>
      </c>
      <c r="H2861" s="84">
        <v>2860</v>
      </c>
      <c r="I2861" s="301">
        <v>5367169</v>
      </c>
      <c r="J2861" s="302">
        <v>4216.5</v>
      </c>
      <c r="K2861" s="301">
        <v>1383834</v>
      </c>
      <c r="L2861" s="302">
        <v>4385</v>
      </c>
      <c r="M2861" s="301">
        <v>8952694</v>
      </c>
      <c r="N2861" s="302">
        <v>2946</v>
      </c>
      <c r="O2861" s="301">
        <v>3637038</v>
      </c>
      <c r="P2861" s="302">
        <v>2805</v>
      </c>
      <c r="Q2861" s="301">
        <v>859709</v>
      </c>
      <c r="R2861" s="302">
        <v>3365</v>
      </c>
      <c r="S2861" s="301">
        <v>384377</v>
      </c>
      <c r="T2861" s="301">
        <f t="shared" si="44"/>
        <v>20577.5</v>
      </c>
      <c r="U2861" s="303">
        <v>2981</v>
      </c>
    </row>
    <row r="2862" spans="1:21" x14ac:dyDescent="0.25">
      <c r="A2862" s="300">
        <v>830106465</v>
      </c>
      <c r="B2862" s="65" t="s">
        <v>3549</v>
      </c>
      <c r="C2862" s="65" t="s">
        <v>511</v>
      </c>
      <c r="D2862" s="65" t="s">
        <v>511</v>
      </c>
      <c r="E2862" s="65" t="s">
        <v>710</v>
      </c>
      <c r="F2862" s="65" t="s">
        <v>521</v>
      </c>
      <c r="G2862" s="65" t="s">
        <v>528</v>
      </c>
      <c r="H2862" s="296">
        <v>2861</v>
      </c>
      <c r="I2862" s="301">
        <v>5365686</v>
      </c>
      <c r="J2862" s="302">
        <v>4435.5</v>
      </c>
      <c r="K2862" s="301">
        <v>1254875</v>
      </c>
      <c r="L2862" s="302">
        <v>3707</v>
      </c>
      <c r="M2862" s="301">
        <v>10949611</v>
      </c>
      <c r="N2862" s="302">
        <v>4884</v>
      </c>
      <c r="O2862" s="301">
        <v>1967950</v>
      </c>
      <c r="P2862" s="302">
        <v>1787</v>
      </c>
      <c r="Q2862" s="301">
        <v>1519569</v>
      </c>
      <c r="R2862" s="302">
        <v>1927</v>
      </c>
      <c r="S2862" s="301">
        <v>849119</v>
      </c>
      <c r="T2862" s="301">
        <f t="shared" si="44"/>
        <v>19601.5</v>
      </c>
      <c r="U2862" s="303">
        <v>2832</v>
      </c>
    </row>
    <row r="2863" spans="1:21" x14ac:dyDescent="0.25">
      <c r="A2863" s="300">
        <v>830014876</v>
      </c>
      <c r="B2863" s="65" t="s">
        <v>3550</v>
      </c>
      <c r="C2863" s="65" t="s">
        <v>511</v>
      </c>
      <c r="D2863" s="65" t="s">
        <v>511</v>
      </c>
      <c r="E2863" s="65" t="s">
        <v>710</v>
      </c>
      <c r="F2863" s="65" t="s">
        <v>521</v>
      </c>
      <c r="G2863" s="65" t="s">
        <v>564</v>
      </c>
      <c r="H2863" s="84">
        <v>2862</v>
      </c>
      <c r="I2863" s="301">
        <v>5356785</v>
      </c>
      <c r="J2863" s="302">
        <v>2504.5</v>
      </c>
      <c r="K2863" s="301">
        <v>3081825</v>
      </c>
      <c r="L2863" s="302">
        <v>5210</v>
      </c>
      <c r="M2863" s="301">
        <v>7069007</v>
      </c>
      <c r="N2863" s="302">
        <v>3337</v>
      </c>
      <c r="O2863" s="301">
        <v>3125817</v>
      </c>
      <c r="P2863" s="302">
        <v>2920</v>
      </c>
      <c r="Q2863" s="301">
        <v>815192</v>
      </c>
      <c r="R2863" s="302">
        <v>3847</v>
      </c>
      <c r="S2863" s="301">
        <v>316577</v>
      </c>
      <c r="T2863" s="301">
        <f t="shared" si="44"/>
        <v>20680.5</v>
      </c>
      <c r="U2863" s="303">
        <v>3000</v>
      </c>
    </row>
    <row r="2864" spans="1:21" x14ac:dyDescent="0.25">
      <c r="A2864" s="300">
        <v>830024249</v>
      </c>
      <c r="B2864" s="65" t="s">
        <v>3551</v>
      </c>
      <c r="C2864" s="65" t="s">
        <v>511</v>
      </c>
      <c r="D2864" s="65" t="s">
        <v>511</v>
      </c>
      <c r="E2864" s="65" t="s">
        <v>710</v>
      </c>
      <c r="F2864" s="65" t="s">
        <v>521</v>
      </c>
      <c r="G2864" s="65" t="s">
        <v>525</v>
      </c>
      <c r="H2864" s="296">
        <v>2863</v>
      </c>
      <c r="I2864" s="301">
        <v>5347966</v>
      </c>
      <c r="J2864" s="302">
        <v>3762.5</v>
      </c>
      <c r="K2864" s="301">
        <v>1693205</v>
      </c>
      <c r="L2864" s="302">
        <v>4686</v>
      </c>
      <c r="M2864" s="301">
        <v>8225535</v>
      </c>
      <c r="N2864" s="302">
        <v>3155</v>
      </c>
      <c r="O2864" s="301">
        <v>3356317</v>
      </c>
      <c r="P2864" s="302">
        <v>3061</v>
      </c>
      <c r="Q2864" s="301">
        <v>760087</v>
      </c>
      <c r="R2864" s="302">
        <v>2839</v>
      </c>
      <c r="S2864" s="301">
        <v>494740</v>
      </c>
      <c r="T2864" s="301">
        <f t="shared" si="44"/>
        <v>20366.5</v>
      </c>
      <c r="U2864" s="303">
        <v>2946</v>
      </c>
    </row>
    <row r="2865" spans="1:21" x14ac:dyDescent="0.25">
      <c r="A2865" s="300">
        <v>830014614</v>
      </c>
      <c r="B2865" s="65" t="s">
        <v>3552</v>
      </c>
      <c r="C2865" s="65" t="s">
        <v>511</v>
      </c>
      <c r="D2865" s="65" t="s">
        <v>511</v>
      </c>
      <c r="E2865" s="65" t="s">
        <v>710</v>
      </c>
      <c r="F2865" s="65" t="s">
        <v>521</v>
      </c>
      <c r="G2865" s="65" t="s">
        <v>564</v>
      </c>
      <c r="H2865" s="84">
        <v>2864</v>
      </c>
      <c r="I2865" s="301">
        <v>5342174</v>
      </c>
      <c r="J2865" s="302">
        <v>3792.5</v>
      </c>
      <c r="K2865" s="301">
        <v>1675906</v>
      </c>
      <c r="L2865" s="302">
        <v>3694</v>
      </c>
      <c r="M2865" s="301">
        <v>10997833</v>
      </c>
      <c r="N2865" s="302">
        <v>3666</v>
      </c>
      <c r="O2865" s="301">
        <v>2805267</v>
      </c>
      <c r="P2865" s="302">
        <v>2384</v>
      </c>
      <c r="Q2865" s="301">
        <v>1058055</v>
      </c>
      <c r="R2865" s="302">
        <v>2707</v>
      </c>
      <c r="S2865" s="301">
        <v>528798</v>
      </c>
      <c r="T2865" s="301">
        <f t="shared" si="44"/>
        <v>19107.5</v>
      </c>
      <c r="U2865" s="303">
        <v>2758</v>
      </c>
    </row>
    <row r="2866" spans="1:21" x14ac:dyDescent="0.25">
      <c r="A2866" s="300">
        <v>890917032</v>
      </c>
      <c r="B2866" s="65" t="s">
        <v>3553</v>
      </c>
      <c r="C2866" s="65" t="s">
        <v>505</v>
      </c>
      <c r="D2866" s="65" t="s">
        <v>506</v>
      </c>
      <c r="E2866" s="65" t="s">
        <v>520</v>
      </c>
      <c r="F2866" s="65" t="s">
        <v>521</v>
      </c>
      <c r="G2866" s="65" t="s">
        <v>571</v>
      </c>
      <c r="H2866" s="296">
        <v>2865</v>
      </c>
      <c r="I2866" s="301">
        <v>5316102</v>
      </c>
      <c r="J2866" s="302">
        <v>2411</v>
      </c>
      <c r="K2866" s="301">
        <v>3259601</v>
      </c>
      <c r="L2866" s="302">
        <v>3142</v>
      </c>
      <c r="M2866" s="301">
        <v>13350625</v>
      </c>
      <c r="N2866" s="302">
        <v>4121</v>
      </c>
      <c r="O2866" s="301">
        <v>2432670</v>
      </c>
      <c r="P2866" s="302">
        <v>3460</v>
      </c>
      <c r="Q2866" s="301">
        <v>636944</v>
      </c>
      <c r="R2866" s="302">
        <v>4318</v>
      </c>
      <c r="S2866" s="301">
        <v>263993</v>
      </c>
      <c r="T2866" s="301">
        <f t="shared" si="44"/>
        <v>20317</v>
      </c>
      <c r="U2866" s="303">
        <v>2942</v>
      </c>
    </row>
    <row r="2867" spans="1:21" x14ac:dyDescent="0.25">
      <c r="A2867" s="300">
        <v>805014974</v>
      </c>
      <c r="B2867" s="65" t="s">
        <v>3554</v>
      </c>
      <c r="C2867" s="65" t="s">
        <v>547</v>
      </c>
      <c r="D2867" s="65" t="s">
        <v>544</v>
      </c>
      <c r="E2867" s="65" t="s">
        <v>710</v>
      </c>
      <c r="F2867" s="65" t="s">
        <v>521</v>
      </c>
      <c r="G2867" s="65" t="s">
        <v>528</v>
      </c>
      <c r="H2867" s="84">
        <v>2866</v>
      </c>
      <c r="I2867" s="301">
        <v>5305428</v>
      </c>
      <c r="J2867" s="302">
        <v>2949</v>
      </c>
      <c r="K2867" s="301">
        <v>2497115</v>
      </c>
      <c r="L2867" s="302">
        <v>5127</v>
      </c>
      <c r="M2867" s="301">
        <v>7228012</v>
      </c>
      <c r="N2867" s="302">
        <v>3442</v>
      </c>
      <c r="O2867" s="301">
        <v>3011139</v>
      </c>
      <c r="P2867" s="302">
        <v>1634</v>
      </c>
      <c r="Q2867" s="301">
        <v>1696524</v>
      </c>
      <c r="R2867" s="302">
        <v>1842</v>
      </c>
      <c r="S2867" s="301">
        <v>900051</v>
      </c>
      <c r="T2867" s="301">
        <f t="shared" si="44"/>
        <v>17860</v>
      </c>
      <c r="U2867" s="303">
        <v>2596</v>
      </c>
    </row>
    <row r="2868" spans="1:21" x14ac:dyDescent="0.25">
      <c r="A2868" s="300">
        <v>811028339</v>
      </c>
      <c r="B2868" s="65" t="s">
        <v>3555</v>
      </c>
      <c r="C2868" s="65" t="s">
        <v>505</v>
      </c>
      <c r="D2868" s="65" t="s">
        <v>506</v>
      </c>
      <c r="E2868" s="65" t="s">
        <v>710</v>
      </c>
      <c r="F2868" s="65" t="s">
        <v>521</v>
      </c>
      <c r="G2868" s="65" t="s">
        <v>624</v>
      </c>
      <c r="H2868" s="296">
        <v>2867</v>
      </c>
      <c r="I2868" s="301">
        <v>5291474</v>
      </c>
      <c r="J2868" s="302">
        <v>1837.5</v>
      </c>
      <c r="K2868" s="301">
        <v>4964231</v>
      </c>
      <c r="L2868" s="302">
        <v>7284</v>
      </c>
      <c r="M2868" s="301">
        <v>4100523</v>
      </c>
      <c r="N2868" s="302">
        <v>2686</v>
      </c>
      <c r="O2868" s="301">
        <v>4100523</v>
      </c>
      <c r="P2868" s="302">
        <v>1725</v>
      </c>
      <c r="Q2868" s="301">
        <v>1589075</v>
      </c>
      <c r="R2868" s="302">
        <v>1299</v>
      </c>
      <c r="S2868" s="301">
        <v>1423698</v>
      </c>
      <c r="T2868" s="301">
        <f t="shared" si="44"/>
        <v>17698.5</v>
      </c>
      <c r="U2868" s="303">
        <v>2576</v>
      </c>
    </row>
    <row r="2869" spans="1:21" x14ac:dyDescent="0.25">
      <c r="A2869" s="300">
        <v>900029520</v>
      </c>
      <c r="B2869" s="65" t="s">
        <v>3556</v>
      </c>
      <c r="C2869" s="65" t="s">
        <v>1839</v>
      </c>
      <c r="D2869" s="65" t="s">
        <v>1840</v>
      </c>
      <c r="E2869" s="65" t="s">
        <v>710</v>
      </c>
      <c r="F2869" s="65" t="s">
        <v>521</v>
      </c>
      <c r="G2869" s="65" t="s">
        <v>564</v>
      </c>
      <c r="H2869" s="84">
        <v>2868</v>
      </c>
      <c r="I2869" s="301">
        <v>5283814</v>
      </c>
      <c r="J2869" s="302">
        <v>3325.5</v>
      </c>
      <c r="K2869" s="301">
        <v>2078669</v>
      </c>
      <c r="L2869" s="302">
        <v>4015</v>
      </c>
      <c r="M2869" s="301">
        <v>9924317</v>
      </c>
      <c r="N2869" s="302">
        <v>2221</v>
      </c>
      <c r="O2869" s="301">
        <v>5077792</v>
      </c>
      <c r="P2869" s="302">
        <v>3155</v>
      </c>
      <c r="Q2869" s="301">
        <v>724173</v>
      </c>
      <c r="R2869" s="302">
        <v>3349</v>
      </c>
      <c r="S2869" s="301">
        <v>387796</v>
      </c>
      <c r="T2869" s="301">
        <f t="shared" si="44"/>
        <v>18933.5</v>
      </c>
      <c r="U2869" s="303">
        <v>2742</v>
      </c>
    </row>
    <row r="2870" spans="1:21" x14ac:dyDescent="0.25">
      <c r="A2870" s="300">
        <v>890920879</v>
      </c>
      <c r="B2870" s="65" t="s">
        <v>3557</v>
      </c>
      <c r="C2870" s="65" t="s">
        <v>580</v>
      </c>
      <c r="D2870" s="65" t="s">
        <v>506</v>
      </c>
      <c r="E2870" s="65" t="s">
        <v>520</v>
      </c>
      <c r="F2870" s="65" t="s">
        <v>521</v>
      </c>
      <c r="G2870" s="65" t="s">
        <v>564</v>
      </c>
      <c r="H2870" s="296">
        <v>2869</v>
      </c>
      <c r="I2870" s="301">
        <v>5276222</v>
      </c>
      <c r="J2870" s="302">
        <v>2396</v>
      </c>
      <c r="K2870" s="301">
        <v>3297728</v>
      </c>
      <c r="L2870" s="302">
        <v>3099</v>
      </c>
      <c r="M2870" s="301">
        <v>13640172</v>
      </c>
      <c r="N2870" s="302">
        <v>2471</v>
      </c>
      <c r="O2870" s="301">
        <v>4533248</v>
      </c>
      <c r="P2870" s="302">
        <v>1823</v>
      </c>
      <c r="Q2870" s="301">
        <v>1485800</v>
      </c>
      <c r="R2870" s="302">
        <v>4273</v>
      </c>
      <c r="S2870" s="301">
        <v>268611</v>
      </c>
      <c r="T2870" s="301">
        <f t="shared" si="44"/>
        <v>16931</v>
      </c>
      <c r="U2870" s="303">
        <v>2481</v>
      </c>
    </row>
    <row r="2871" spans="1:21" x14ac:dyDescent="0.25">
      <c r="A2871" s="300">
        <v>800087202</v>
      </c>
      <c r="B2871" s="65" t="s">
        <v>3558</v>
      </c>
      <c r="C2871" s="65" t="s">
        <v>511</v>
      </c>
      <c r="D2871" s="65" t="s">
        <v>511</v>
      </c>
      <c r="E2871" s="65" t="s">
        <v>710</v>
      </c>
      <c r="F2871" s="65" t="s">
        <v>521</v>
      </c>
      <c r="G2871" s="65" t="s">
        <v>841</v>
      </c>
      <c r="H2871" s="84">
        <v>2870</v>
      </c>
      <c r="I2871" s="301">
        <v>5275017</v>
      </c>
      <c r="J2871" s="302">
        <v>2052.5</v>
      </c>
      <c r="K2871" s="301">
        <v>4157751</v>
      </c>
      <c r="L2871" s="302">
        <v>5189</v>
      </c>
      <c r="M2871" s="301">
        <v>7102289</v>
      </c>
      <c r="N2871" s="302">
        <v>2223</v>
      </c>
      <c r="O2871" s="301">
        <v>5069173</v>
      </c>
      <c r="P2871" s="302">
        <v>2910</v>
      </c>
      <c r="Q2871" s="301">
        <v>816690</v>
      </c>
      <c r="R2871" s="302">
        <v>3629</v>
      </c>
      <c r="S2871" s="301">
        <v>344141</v>
      </c>
      <c r="T2871" s="301">
        <f t="shared" si="44"/>
        <v>18873.5</v>
      </c>
      <c r="U2871" s="303">
        <v>2735</v>
      </c>
    </row>
    <row r="2872" spans="1:21" x14ac:dyDescent="0.25">
      <c r="A2872" s="300">
        <v>800147578</v>
      </c>
      <c r="B2872" s="65" t="s">
        <v>3559</v>
      </c>
      <c r="C2872" s="65" t="s">
        <v>1227</v>
      </c>
      <c r="D2872" s="65" t="s">
        <v>552</v>
      </c>
      <c r="E2872" s="65" t="s">
        <v>520</v>
      </c>
      <c r="F2872" s="65" t="s">
        <v>521</v>
      </c>
      <c r="G2872" s="65" t="s">
        <v>528</v>
      </c>
      <c r="H2872" s="296">
        <v>2871</v>
      </c>
      <c r="I2872" s="301">
        <v>5270197</v>
      </c>
      <c r="J2872" s="302">
        <v>4148.5</v>
      </c>
      <c r="K2872" s="301">
        <v>1425931</v>
      </c>
      <c r="L2872" s="302">
        <v>2644</v>
      </c>
      <c r="M2872" s="301">
        <v>16461111</v>
      </c>
      <c r="N2872" s="302">
        <v>2730</v>
      </c>
      <c r="O2872" s="301">
        <v>4002124</v>
      </c>
      <c r="P2872" s="302">
        <v>2833</v>
      </c>
      <c r="Q2872" s="301">
        <v>848379</v>
      </c>
      <c r="R2872" s="302">
        <v>2735</v>
      </c>
      <c r="S2872" s="301">
        <v>517970</v>
      </c>
      <c r="T2872" s="301">
        <f t="shared" si="44"/>
        <v>17961.5</v>
      </c>
      <c r="U2872" s="303">
        <v>2608</v>
      </c>
    </row>
    <row r="2873" spans="1:21" x14ac:dyDescent="0.25">
      <c r="A2873" s="300">
        <v>830012622</v>
      </c>
      <c r="B2873" s="65" t="s">
        <v>3560</v>
      </c>
      <c r="C2873" s="65" t="s">
        <v>511</v>
      </c>
      <c r="D2873" s="65" t="s">
        <v>511</v>
      </c>
      <c r="E2873" s="65" t="s">
        <v>520</v>
      </c>
      <c r="F2873" s="65" t="s">
        <v>521</v>
      </c>
      <c r="G2873" s="65" t="s">
        <v>556</v>
      </c>
      <c r="H2873" s="84">
        <v>2872</v>
      </c>
      <c r="I2873" s="301">
        <v>5265665</v>
      </c>
      <c r="J2873" s="302">
        <v>4028</v>
      </c>
      <c r="K2873" s="301">
        <v>1503690</v>
      </c>
      <c r="L2873" s="302">
        <v>2383</v>
      </c>
      <c r="M2873" s="301">
        <v>18449953</v>
      </c>
      <c r="N2873" s="302">
        <v>4637</v>
      </c>
      <c r="O2873" s="301">
        <v>2098951</v>
      </c>
      <c r="P2873" s="302">
        <v>1726</v>
      </c>
      <c r="Q2873" s="301">
        <v>1587983</v>
      </c>
      <c r="R2873" s="302">
        <v>2055</v>
      </c>
      <c r="S2873" s="301">
        <v>777364</v>
      </c>
      <c r="T2873" s="301">
        <f t="shared" si="44"/>
        <v>17701</v>
      </c>
      <c r="U2873" s="303">
        <v>2578</v>
      </c>
    </row>
    <row r="2874" spans="1:21" x14ac:dyDescent="0.25">
      <c r="A2874" s="300">
        <v>800088519</v>
      </c>
      <c r="B2874" s="65" t="s">
        <v>3561</v>
      </c>
      <c r="C2874" s="65" t="s">
        <v>511</v>
      </c>
      <c r="D2874" s="65" t="s">
        <v>511</v>
      </c>
      <c r="E2874" s="65" t="s">
        <v>710</v>
      </c>
      <c r="F2874" s="65" t="s">
        <v>521</v>
      </c>
      <c r="G2874" s="65" t="s">
        <v>564</v>
      </c>
      <c r="H2874" s="296">
        <v>2873</v>
      </c>
      <c r="I2874" s="301">
        <v>5263416</v>
      </c>
      <c r="J2874" s="302">
        <v>2658.5</v>
      </c>
      <c r="K2874" s="301">
        <v>2876786</v>
      </c>
      <c r="L2874" s="302">
        <v>5345</v>
      </c>
      <c r="M2874" s="301">
        <v>6804569</v>
      </c>
      <c r="N2874" s="302">
        <v>3734</v>
      </c>
      <c r="O2874" s="301">
        <v>2750929</v>
      </c>
      <c r="P2874" s="302">
        <v>1838</v>
      </c>
      <c r="Q2874" s="301">
        <v>1479446</v>
      </c>
      <c r="R2874" s="302">
        <v>1742</v>
      </c>
      <c r="S2874" s="301">
        <v>969873</v>
      </c>
      <c r="T2874" s="301">
        <f t="shared" si="44"/>
        <v>18190.5</v>
      </c>
      <c r="U2874" s="303">
        <v>2645</v>
      </c>
    </row>
    <row r="2875" spans="1:21" x14ac:dyDescent="0.25">
      <c r="A2875" s="300">
        <v>860502032</v>
      </c>
      <c r="B2875" s="65" t="s">
        <v>3562</v>
      </c>
      <c r="C2875" s="65" t="s">
        <v>511</v>
      </c>
      <c r="D2875" s="65" t="s">
        <v>511</v>
      </c>
      <c r="E2875" s="65" t="s">
        <v>710</v>
      </c>
      <c r="F2875" s="65" t="s">
        <v>521</v>
      </c>
      <c r="G2875" s="65" t="s">
        <v>624</v>
      </c>
      <c r="H2875" s="84">
        <v>2874</v>
      </c>
      <c r="I2875" s="301">
        <v>5260186</v>
      </c>
      <c r="J2875" s="302">
        <v>2484.5</v>
      </c>
      <c r="K2875" s="301">
        <v>3116923</v>
      </c>
      <c r="L2875" s="302">
        <v>5734</v>
      </c>
      <c r="M2875" s="301">
        <v>6139646</v>
      </c>
      <c r="N2875" s="302">
        <v>1903</v>
      </c>
      <c r="O2875" s="301">
        <v>6139646</v>
      </c>
      <c r="P2875" s="302">
        <v>1248</v>
      </c>
      <c r="Q2875" s="301">
        <v>2304684</v>
      </c>
      <c r="R2875" s="302">
        <v>1372</v>
      </c>
      <c r="S2875" s="301">
        <v>1330924</v>
      </c>
      <c r="T2875" s="301">
        <f t="shared" si="44"/>
        <v>15615.5</v>
      </c>
      <c r="U2875" s="303">
        <v>2314</v>
      </c>
    </row>
    <row r="2876" spans="1:21" x14ac:dyDescent="0.25">
      <c r="A2876" s="300">
        <v>860526537</v>
      </c>
      <c r="B2876" s="65" t="s">
        <v>3563</v>
      </c>
      <c r="C2876" s="65" t="s">
        <v>511</v>
      </c>
      <c r="D2876" s="65" t="s">
        <v>511</v>
      </c>
      <c r="E2876" s="65" t="s">
        <v>710</v>
      </c>
      <c r="F2876" s="65" t="s">
        <v>521</v>
      </c>
      <c r="G2876" s="65" t="s">
        <v>605</v>
      </c>
      <c r="H2876" s="296">
        <v>2875</v>
      </c>
      <c r="I2876" s="301">
        <v>5244053</v>
      </c>
      <c r="J2876" s="302">
        <v>2756.5</v>
      </c>
      <c r="K2876" s="301">
        <v>2744614</v>
      </c>
      <c r="L2876" s="302">
        <v>6619</v>
      </c>
      <c r="M2876" s="301">
        <v>4855589</v>
      </c>
      <c r="N2876" s="302">
        <v>3104</v>
      </c>
      <c r="O2876" s="301">
        <v>3415833</v>
      </c>
      <c r="P2876" s="302">
        <v>1992</v>
      </c>
      <c r="Q2876" s="301">
        <v>1349221</v>
      </c>
      <c r="R2876" s="302">
        <v>2731</v>
      </c>
      <c r="S2876" s="301">
        <v>519068</v>
      </c>
      <c r="T2876" s="301">
        <f t="shared" si="44"/>
        <v>20077.5</v>
      </c>
      <c r="U2876" s="303">
        <v>2909</v>
      </c>
    </row>
    <row r="2877" spans="1:21" x14ac:dyDescent="0.25">
      <c r="A2877" s="300">
        <v>800012778</v>
      </c>
      <c r="B2877" s="65" t="s">
        <v>3564</v>
      </c>
      <c r="C2877" s="65" t="s">
        <v>580</v>
      </c>
      <c r="D2877" s="65" t="s">
        <v>506</v>
      </c>
      <c r="E2877" s="65" t="s">
        <v>710</v>
      </c>
      <c r="F2877" s="65" t="s">
        <v>521</v>
      </c>
      <c r="G2877" s="65" t="s">
        <v>605</v>
      </c>
      <c r="H2877" s="84">
        <v>2876</v>
      </c>
      <c r="I2877" s="301">
        <v>5232954</v>
      </c>
      <c r="J2877" s="302">
        <v>2859.5</v>
      </c>
      <c r="K2877" s="301">
        <v>2609959</v>
      </c>
      <c r="L2877" s="302">
        <v>4041</v>
      </c>
      <c r="M2877" s="301">
        <v>9841204</v>
      </c>
      <c r="N2877" s="302">
        <v>2629</v>
      </c>
      <c r="O2877" s="301">
        <v>4207477</v>
      </c>
      <c r="P2877" s="302">
        <v>1852</v>
      </c>
      <c r="Q2877" s="301">
        <v>1466163</v>
      </c>
      <c r="R2877" s="302">
        <v>3740</v>
      </c>
      <c r="S2877" s="301">
        <v>329879</v>
      </c>
      <c r="T2877" s="301">
        <f t="shared" si="44"/>
        <v>17997.5</v>
      </c>
      <c r="U2877" s="303">
        <v>2618</v>
      </c>
    </row>
    <row r="2878" spans="1:21" x14ac:dyDescent="0.25">
      <c r="A2878" s="300">
        <v>811007707</v>
      </c>
      <c r="B2878" s="65" t="s">
        <v>3565</v>
      </c>
      <c r="C2878" s="65" t="s">
        <v>505</v>
      </c>
      <c r="D2878" s="65" t="s">
        <v>506</v>
      </c>
      <c r="E2878" s="65" t="s">
        <v>710</v>
      </c>
      <c r="F2878" s="65" t="s">
        <v>521</v>
      </c>
      <c r="G2878" s="65" t="s">
        <v>694</v>
      </c>
      <c r="H2878" s="296">
        <v>2877</v>
      </c>
      <c r="I2878" s="301">
        <v>5224927</v>
      </c>
      <c r="J2878" s="302">
        <v>2816.5</v>
      </c>
      <c r="K2878" s="301">
        <v>2669262</v>
      </c>
      <c r="L2878" s="302">
        <v>4616</v>
      </c>
      <c r="M2878" s="301">
        <v>8379960</v>
      </c>
      <c r="N2878" s="302">
        <v>3201</v>
      </c>
      <c r="O2878" s="301">
        <v>3298501</v>
      </c>
      <c r="P2878" s="302">
        <v>2836</v>
      </c>
      <c r="Q2878" s="301">
        <v>847666</v>
      </c>
      <c r="R2878" s="302">
        <v>3433</v>
      </c>
      <c r="S2878" s="301">
        <v>373781</v>
      </c>
      <c r="T2878" s="301">
        <f t="shared" si="44"/>
        <v>19779.5</v>
      </c>
      <c r="U2878" s="303">
        <v>2870</v>
      </c>
    </row>
    <row r="2879" spans="1:21" x14ac:dyDescent="0.25">
      <c r="A2879" s="300">
        <v>800089872</v>
      </c>
      <c r="B2879" s="65" t="s">
        <v>3566</v>
      </c>
      <c r="C2879" s="65" t="s">
        <v>620</v>
      </c>
      <c r="D2879" s="65" t="s">
        <v>621</v>
      </c>
      <c r="E2879" s="65" t="s">
        <v>710</v>
      </c>
      <c r="F2879" s="65" t="s">
        <v>521</v>
      </c>
      <c r="G2879" s="65" t="s">
        <v>564</v>
      </c>
      <c r="H2879" s="84">
        <v>2878</v>
      </c>
      <c r="I2879" s="301">
        <v>5208621</v>
      </c>
      <c r="J2879" s="302">
        <v>3189</v>
      </c>
      <c r="K2879" s="301">
        <v>2222255</v>
      </c>
      <c r="L2879" s="302">
        <v>3263</v>
      </c>
      <c r="M2879" s="301">
        <v>12833224</v>
      </c>
      <c r="N2879" s="302">
        <v>4211</v>
      </c>
      <c r="O2879" s="301">
        <v>2372301</v>
      </c>
      <c r="P2879" s="302">
        <v>2717</v>
      </c>
      <c r="Q2879" s="301">
        <v>893223</v>
      </c>
      <c r="R2879" s="302">
        <v>3126</v>
      </c>
      <c r="S2879" s="301">
        <v>432473</v>
      </c>
      <c r="T2879" s="301">
        <f t="shared" si="44"/>
        <v>19384</v>
      </c>
      <c r="U2879" s="303">
        <v>2815</v>
      </c>
    </row>
    <row r="2880" spans="1:21" x14ac:dyDescent="0.25">
      <c r="A2880" s="300">
        <v>860600095</v>
      </c>
      <c r="B2880" s="65" t="s">
        <v>3567</v>
      </c>
      <c r="C2880" s="65" t="s">
        <v>511</v>
      </c>
      <c r="D2880" s="65" t="s">
        <v>511</v>
      </c>
      <c r="E2880" s="65" t="s">
        <v>710</v>
      </c>
      <c r="F2880" s="65" t="s">
        <v>521</v>
      </c>
      <c r="G2880" s="65" t="s">
        <v>564</v>
      </c>
      <c r="H2880" s="296">
        <v>2879</v>
      </c>
      <c r="I2880" s="301">
        <v>5178824</v>
      </c>
      <c r="J2880" s="302">
        <v>2285.5</v>
      </c>
      <c r="K2880" s="301">
        <v>3544858</v>
      </c>
      <c r="L2880" s="302">
        <v>4727</v>
      </c>
      <c r="M2880" s="301">
        <v>8134730</v>
      </c>
      <c r="N2880" s="302">
        <v>4404</v>
      </c>
      <c r="O2880" s="301">
        <v>2246872</v>
      </c>
      <c r="P2880" s="302">
        <v>2511</v>
      </c>
      <c r="Q2880" s="301">
        <v>995622</v>
      </c>
      <c r="R2880" s="302">
        <v>2829</v>
      </c>
      <c r="S2880" s="301">
        <v>498691</v>
      </c>
      <c r="T2880" s="301">
        <f t="shared" si="44"/>
        <v>19635.5</v>
      </c>
      <c r="U2880" s="303">
        <v>2854</v>
      </c>
    </row>
    <row r="2881" spans="1:21" x14ac:dyDescent="0.25">
      <c r="A2881" s="300">
        <v>860078622</v>
      </c>
      <c r="B2881" s="65" t="s">
        <v>3568</v>
      </c>
      <c r="C2881" s="65" t="s">
        <v>511</v>
      </c>
      <c r="D2881" s="65" t="s">
        <v>511</v>
      </c>
      <c r="E2881" s="65" t="s">
        <v>710</v>
      </c>
      <c r="F2881" s="65" t="s">
        <v>521</v>
      </c>
      <c r="G2881" s="65" t="s">
        <v>1422</v>
      </c>
      <c r="H2881" s="84">
        <v>2880</v>
      </c>
      <c r="I2881" s="301">
        <v>5178728</v>
      </c>
      <c r="J2881" s="302">
        <v>1905</v>
      </c>
      <c r="K2881" s="301">
        <v>4645009</v>
      </c>
      <c r="L2881" s="302">
        <v>5565</v>
      </c>
      <c r="M2881" s="301">
        <v>6420856</v>
      </c>
      <c r="N2881" s="302">
        <v>4743</v>
      </c>
      <c r="O2881" s="301">
        <v>2036369</v>
      </c>
      <c r="P2881" s="302">
        <v>2543</v>
      </c>
      <c r="Q2881" s="301">
        <v>977810</v>
      </c>
      <c r="R2881" s="302">
        <v>2094</v>
      </c>
      <c r="S2881" s="301">
        <v>758792</v>
      </c>
      <c r="T2881" s="301">
        <f t="shared" si="44"/>
        <v>19730</v>
      </c>
      <c r="U2881" s="303">
        <v>2869</v>
      </c>
    </row>
    <row r="2882" spans="1:21" x14ac:dyDescent="0.25">
      <c r="A2882" s="300">
        <v>860070770</v>
      </c>
      <c r="B2882" s="65" t="s">
        <v>3569</v>
      </c>
      <c r="C2882" s="65" t="s">
        <v>511</v>
      </c>
      <c r="D2882" s="65" t="s">
        <v>511</v>
      </c>
      <c r="E2882" s="65" t="s">
        <v>710</v>
      </c>
      <c r="F2882" s="65" t="s">
        <v>521</v>
      </c>
      <c r="G2882" s="65" t="s">
        <v>564</v>
      </c>
      <c r="H2882" s="296">
        <v>2881</v>
      </c>
      <c r="I2882" s="301">
        <v>5162227</v>
      </c>
      <c r="J2882" s="302">
        <v>2969.5</v>
      </c>
      <c r="K2882" s="301">
        <v>2467517</v>
      </c>
      <c r="L2882" s="302">
        <v>3480</v>
      </c>
      <c r="M2882" s="301">
        <v>11910024</v>
      </c>
      <c r="N2882" s="302">
        <v>2344</v>
      </c>
      <c r="O2882" s="301">
        <v>4791006</v>
      </c>
      <c r="P2882" s="302">
        <v>2773</v>
      </c>
      <c r="Q2882" s="301">
        <v>872804</v>
      </c>
      <c r="R2882" s="302">
        <v>2522</v>
      </c>
      <c r="S2882" s="301">
        <v>581198</v>
      </c>
      <c r="T2882" s="301">
        <f t="shared" ref="T2882:T2945" si="45">SUM(H2882+J2882+L2882+N2882+P2882+R2882)</f>
        <v>16969.5</v>
      </c>
      <c r="U2882" s="303">
        <v>2500</v>
      </c>
    </row>
    <row r="2883" spans="1:21" x14ac:dyDescent="0.25">
      <c r="A2883" s="300">
        <v>890311407</v>
      </c>
      <c r="B2883" s="65" t="s">
        <v>3570</v>
      </c>
      <c r="C2883" s="65" t="s">
        <v>547</v>
      </c>
      <c r="D2883" s="65" t="s">
        <v>544</v>
      </c>
      <c r="E2883" s="65" t="s">
        <v>710</v>
      </c>
      <c r="F2883" s="65" t="s">
        <v>521</v>
      </c>
      <c r="G2883" s="65" t="s">
        <v>648</v>
      </c>
      <c r="H2883" s="84">
        <v>2882</v>
      </c>
      <c r="I2883" s="301">
        <v>5155046</v>
      </c>
      <c r="J2883" s="302">
        <v>2425</v>
      </c>
      <c r="K2883" s="301">
        <v>3228166</v>
      </c>
      <c r="L2883" s="302">
        <v>3973</v>
      </c>
      <c r="M2883" s="301">
        <v>10072004</v>
      </c>
      <c r="N2883" s="302">
        <v>3279</v>
      </c>
      <c r="O2883" s="301">
        <v>3190222</v>
      </c>
      <c r="P2883" s="302">
        <v>2443</v>
      </c>
      <c r="Q2883" s="301">
        <v>1027788</v>
      </c>
      <c r="R2883" s="302">
        <v>3051</v>
      </c>
      <c r="S2883" s="301">
        <v>448578</v>
      </c>
      <c r="T2883" s="301">
        <f t="shared" si="45"/>
        <v>18053</v>
      </c>
      <c r="U2883" s="303">
        <v>2639</v>
      </c>
    </row>
    <row r="2884" spans="1:21" x14ac:dyDescent="0.25">
      <c r="A2884" s="300">
        <v>800188578</v>
      </c>
      <c r="B2884" s="65" t="s">
        <v>3571</v>
      </c>
      <c r="C2884" s="65" t="s">
        <v>511</v>
      </c>
      <c r="D2884" s="65" t="s">
        <v>511</v>
      </c>
      <c r="E2884" s="65" t="s">
        <v>710</v>
      </c>
      <c r="F2884" s="65" t="s">
        <v>521</v>
      </c>
      <c r="G2884" s="65" t="s">
        <v>528</v>
      </c>
      <c r="H2884" s="296">
        <v>2883</v>
      </c>
      <c r="I2884" s="301">
        <v>5153221</v>
      </c>
      <c r="J2884" s="302">
        <v>2342.5</v>
      </c>
      <c r="K2884" s="301">
        <v>3411592</v>
      </c>
      <c r="L2884" s="302">
        <v>3230</v>
      </c>
      <c r="M2884" s="301">
        <v>12966640</v>
      </c>
      <c r="N2884" s="302">
        <v>3180</v>
      </c>
      <c r="O2884" s="301">
        <v>3331515</v>
      </c>
      <c r="P2884" s="302">
        <v>2847</v>
      </c>
      <c r="Q2884" s="301">
        <v>842294</v>
      </c>
      <c r="R2884" s="302">
        <v>3063</v>
      </c>
      <c r="S2884" s="301">
        <v>445336</v>
      </c>
      <c r="T2884" s="301">
        <f t="shared" si="45"/>
        <v>17545.5</v>
      </c>
      <c r="U2884" s="303">
        <v>2568</v>
      </c>
    </row>
    <row r="2885" spans="1:21" x14ac:dyDescent="0.25">
      <c r="A2885" s="300">
        <v>860515204</v>
      </c>
      <c r="B2885" s="65" t="s">
        <v>3572</v>
      </c>
      <c r="C2885" s="65" t="s">
        <v>511</v>
      </c>
      <c r="D2885" s="65" t="s">
        <v>511</v>
      </c>
      <c r="E2885" s="65" t="s">
        <v>710</v>
      </c>
      <c r="F2885" s="65" t="s">
        <v>521</v>
      </c>
      <c r="G2885" s="65" t="s">
        <v>1479</v>
      </c>
      <c r="H2885" s="84">
        <v>2884</v>
      </c>
      <c r="I2885" s="301">
        <v>5126434</v>
      </c>
      <c r="J2885" s="302">
        <v>2600</v>
      </c>
      <c r="K2885" s="301">
        <v>2948310</v>
      </c>
      <c r="L2885" s="302">
        <v>3302</v>
      </c>
      <c r="M2885" s="301">
        <v>12680464</v>
      </c>
      <c r="N2885" s="302">
        <v>1701</v>
      </c>
      <c r="O2885" s="301">
        <v>6956578</v>
      </c>
      <c r="P2885" s="302">
        <v>2656</v>
      </c>
      <c r="Q2885" s="301">
        <v>922559</v>
      </c>
      <c r="R2885" s="302">
        <v>2482</v>
      </c>
      <c r="S2885" s="301">
        <v>598889</v>
      </c>
      <c r="T2885" s="301">
        <f t="shared" si="45"/>
        <v>15625</v>
      </c>
      <c r="U2885" s="303">
        <v>2326</v>
      </c>
    </row>
    <row r="2886" spans="1:21" x14ac:dyDescent="0.25">
      <c r="A2886" s="300">
        <v>860065019</v>
      </c>
      <c r="B2886" s="65" t="s">
        <v>3573</v>
      </c>
      <c r="C2886" s="65" t="s">
        <v>511</v>
      </c>
      <c r="D2886" s="65" t="s">
        <v>511</v>
      </c>
      <c r="E2886" s="65" t="s">
        <v>710</v>
      </c>
      <c r="F2886" s="65" t="s">
        <v>521</v>
      </c>
      <c r="G2886" s="65" t="s">
        <v>564</v>
      </c>
      <c r="H2886" s="296">
        <v>2885</v>
      </c>
      <c r="I2886" s="301">
        <v>5072588</v>
      </c>
      <c r="J2886" s="302">
        <v>2371.5</v>
      </c>
      <c r="K2886" s="301">
        <v>3345303</v>
      </c>
      <c r="L2886" s="302">
        <v>4901</v>
      </c>
      <c r="M2886" s="301">
        <v>7701453</v>
      </c>
      <c r="N2886" s="302">
        <v>3976</v>
      </c>
      <c r="O2886" s="301">
        <v>2555775</v>
      </c>
      <c r="P2886" s="302">
        <v>2816</v>
      </c>
      <c r="Q2886" s="301">
        <v>855524</v>
      </c>
      <c r="R2886" s="302">
        <v>3026</v>
      </c>
      <c r="S2886" s="301">
        <v>453802</v>
      </c>
      <c r="T2886" s="301">
        <f t="shared" si="45"/>
        <v>19975.5</v>
      </c>
      <c r="U2886" s="303">
        <v>2920</v>
      </c>
    </row>
    <row r="2887" spans="1:21" x14ac:dyDescent="0.25">
      <c r="A2887" s="300">
        <v>860503565</v>
      </c>
      <c r="B2887" s="65" t="s">
        <v>3574</v>
      </c>
      <c r="C2887" s="65" t="s">
        <v>511</v>
      </c>
      <c r="D2887" s="65" t="s">
        <v>511</v>
      </c>
      <c r="E2887" s="65" t="s">
        <v>710</v>
      </c>
      <c r="F2887" s="65" t="s">
        <v>521</v>
      </c>
      <c r="G2887" s="65" t="s">
        <v>528</v>
      </c>
      <c r="H2887" s="84">
        <v>2886</v>
      </c>
      <c r="I2887" s="301">
        <v>5067508</v>
      </c>
      <c r="J2887" s="302">
        <v>3077.5</v>
      </c>
      <c r="K2887" s="301">
        <v>2343874</v>
      </c>
      <c r="L2887" s="302">
        <v>3818</v>
      </c>
      <c r="M2887" s="301">
        <v>10567594</v>
      </c>
      <c r="N2887" s="302">
        <v>1946</v>
      </c>
      <c r="O2887" s="301">
        <v>5991976</v>
      </c>
      <c r="P2887" s="302">
        <v>1091</v>
      </c>
      <c r="Q2887" s="301">
        <v>2729521</v>
      </c>
      <c r="R2887" s="302">
        <v>1555</v>
      </c>
      <c r="S2887" s="301">
        <v>1127380</v>
      </c>
      <c r="T2887" s="301">
        <f t="shared" si="45"/>
        <v>14373.5</v>
      </c>
      <c r="U2887" s="303">
        <v>2167</v>
      </c>
    </row>
    <row r="2888" spans="1:21" x14ac:dyDescent="0.25">
      <c r="A2888" s="300">
        <v>830083705</v>
      </c>
      <c r="B2888" s="65" t="s">
        <v>3575</v>
      </c>
      <c r="C2888" s="65" t="s">
        <v>511</v>
      </c>
      <c r="D2888" s="65" t="s">
        <v>511</v>
      </c>
      <c r="E2888" s="65" t="s">
        <v>710</v>
      </c>
      <c r="F2888" s="65" t="s">
        <v>521</v>
      </c>
      <c r="G2888" s="65" t="s">
        <v>624</v>
      </c>
      <c r="H2888" s="296">
        <v>2887</v>
      </c>
      <c r="I2888" s="301">
        <v>5065670</v>
      </c>
      <c r="J2888" s="302">
        <v>2728</v>
      </c>
      <c r="K2888" s="301">
        <v>2781680</v>
      </c>
      <c r="L2888" s="302">
        <v>3347</v>
      </c>
      <c r="M2888" s="301">
        <v>12487237</v>
      </c>
      <c r="N2888" s="302">
        <v>1351</v>
      </c>
      <c r="O2888" s="301">
        <v>8728494</v>
      </c>
      <c r="P2888" s="302">
        <v>1160</v>
      </c>
      <c r="Q2888" s="301">
        <v>2523473</v>
      </c>
      <c r="R2888" s="302">
        <v>2956</v>
      </c>
      <c r="S2888" s="301">
        <v>466384</v>
      </c>
      <c r="T2888" s="301">
        <f t="shared" si="45"/>
        <v>14429</v>
      </c>
      <c r="U2888" s="303">
        <v>2172</v>
      </c>
    </row>
    <row r="2889" spans="1:21" x14ac:dyDescent="0.25">
      <c r="A2889" s="300">
        <v>800141025</v>
      </c>
      <c r="B2889" s="65" t="s">
        <v>3576</v>
      </c>
      <c r="C2889" s="65" t="s">
        <v>511</v>
      </c>
      <c r="D2889" s="65" t="s">
        <v>511</v>
      </c>
      <c r="E2889" s="65" t="s">
        <v>710</v>
      </c>
      <c r="F2889" s="65" t="s">
        <v>521</v>
      </c>
      <c r="G2889" s="65" t="s">
        <v>627</v>
      </c>
      <c r="H2889" s="84">
        <v>2888</v>
      </c>
      <c r="I2889" s="301">
        <v>5064719</v>
      </c>
      <c r="J2889" s="302">
        <v>5303</v>
      </c>
      <c r="K2889" s="301">
        <v>852327</v>
      </c>
      <c r="L2889" s="302">
        <v>5396</v>
      </c>
      <c r="M2889" s="301">
        <v>6725415</v>
      </c>
      <c r="N2889" s="302">
        <v>1766</v>
      </c>
      <c r="O2889" s="301">
        <v>6725415</v>
      </c>
      <c r="P2889" s="302">
        <v>1451</v>
      </c>
      <c r="Q2889" s="301">
        <v>1943022</v>
      </c>
      <c r="R2889" s="302">
        <v>2251</v>
      </c>
      <c r="S2889" s="301">
        <v>673869</v>
      </c>
      <c r="T2889" s="301">
        <f t="shared" si="45"/>
        <v>19055</v>
      </c>
      <c r="U2889" s="303">
        <v>2785</v>
      </c>
    </row>
    <row r="2890" spans="1:21" x14ac:dyDescent="0.25">
      <c r="A2890" s="300">
        <v>811002480</v>
      </c>
      <c r="B2890" s="65" t="s">
        <v>3577</v>
      </c>
      <c r="C2890" s="65" t="s">
        <v>770</v>
      </c>
      <c r="D2890" s="65" t="s">
        <v>506</v>
      </c>
      <c r="E2890" s="65" t="s">
        <v>710</v>
      </c>
      <c r="F2890" s="65" t="s">
        <v>521</v>
      </c>
      <c r="G2890" s="65" t="s">
        <v>605</v>
      </c>
      <c r="H2890" s="296">
        <v>2889</v>
      </c>
      <c r="I2890" s="301">
        <v>5047048</v>
      </c>
      <c r="J2890" s="302">
        <v>2351.5</v>
      </c>
      <c r="K2890" s="301">
        <v>3387261</v>
      </c>
      <c r="L2890" s="302">
        <v>5318</v>
      </c>
      <c r="M2890" s="301">
        <v>6864616</v>
      </c>
      <c r="N2890" s="302">
        <v>4467</v>
      </c>
      <c r="O2890" s="301">
        <v>2206828</v>
      </c>
      <c r="P2890" s="302">
        <v>2423</v>
      </c>
      <c r="Q2890" s="301">
        <v>1037093</v>
      </c>
      <c r="R2890" s="302">
        <v>1419</v>
      </c>
      <c r="S2890" s="301">
        <v>1275802</v>
      </c>
      <c r="T2890" s="301">
        <f t="shared" si="45"/>
        <v>18867.5</v>
      </c>
      <c r="U2890" s="303">
        <v>2757</v>
      </c>
    </row>
    <row r="2891" spans="1:21" x14ac:dyDescent="0.25">
      <c r="A2891" s="300">
        <v>860534221</v>
      </c>
      <c r="B2891" s="65" t="s">
        <v>3578</v>
      </c>
      <c r="C2891" s="65" t="s">
        <v>511</v>
      </c>
      <c r="D2891" s="65" t="s">
        <v>511</v>
      </c>
      <c r="E2891" s="65" t="s">
        <v>520</v>
      </c>
      <c r="F2891" s="65" t="s">
        <v>521</v>
      </c>
      <c r="G2891" s="65" t="s">
        <v>525</v>
      </c>
      <c r="H2891" s="84">
        <v>2890</v>
      </c>
      <c r="I2891" s="301">
        <v>5025968</v>
      </c>
      <c r="J2891" s="302">
        <v>4741</v>
      </c>
      <c r="K2891" s="301">
        <v>1101748</v>
      </c>
      <c r="L2891" s="302">
        <v>1821</v>
      </c>
      <c r="M2891" s="301">
        <v>25108421</v>
      </c>
      <c r="N2891" s="302">
        <v>1286</v>
      </c>
      <c r="O2891" s="301">
        <v>9128016</v>
      </c>
      <c r="P2891" s="302">
        <v>4219</v>
      </c>
      <c r="Q2891" s="301">
        <v>484483</v>
      </c>
      <c r="R2891" s="302">
        <v>3907</v>
      </c>
      <c r="S2891" s="301">
        <v>308459</v>
      </c>
      <c r="T2891" s="301">
        <f t="shared" si="45"/>
        <v>18864</v>
      </c>
      <c r="U2891" s="303">
        <v>2761</v>
      </c>
    </row>
    <row r="2892" spans="1:21" x14ac:dyDescent="0.25">
      <c r="A2892" s="300">
        <v>800079536</v>
      </c>
      <c r="B2892" s="65" t="s">
        <v>3579</v>
      </c>
      <c r="C2892" s="65" t="s">
        <v>511</v>
      </c>
      <c r="D2892" s="65" t="s">
        <v>511</v>
      </c>
      <c r="E2892" s="65" t="s">
        <v>520</v>
      </c>
      <c r="F2892" s="65" t="s">
        <v>521</v>
      </c>
      <c r="G2892" s="65" t="s">
        <v>564</v>
      </c>
      <c r="H2892" s="296">
        <v>2891</v>
      </c>
      <c r="I2892" s="301">
        <v>5025728</v>
      </c>
      <c r="J2892" s="302">
        <v>3459</v>
      </c>
      <c r="K2892" s="301">
        <v>1945779</v>
      </c>
      <c r="L2892" s="302">
        <v>2424</v>
      </c>
      <c r="M2892" s="301">
        <v>18140100</v>
      </c>
      <c r="N2892" s="302">
        <v>2972</v>
      </c>
      <c r="O2892" s="301">
        <v>3606269</v>
      </c>
      <c r="P2892" s="302">
        <v>2308</v>
      </c>
      <c r="Q2892" s="301">
        <v>1105528</v>
      </c>
      <c r="R2892" s="302">
        <v>4113</v>
      </c>
      <c r="S2892" s="301">
        <v>284815</v>
      </c>
      <c r="T2892" s="301">
        <f t="shared" si="45"/>
        <v>18167</v>
      </c>
      <c r="U2892" s="303">
        <v>2662</v>
      </c>
    </row>
    <row r="2893" spans="1:21" x14ac:dyDescent="0.25">
      <c r="A2893" s="300">
        <v>830114920</v>
      </c>
      <c r="B2893" s="65" t="s">
        <v>3580</v>
      </c>
      <c r="C2893" s="65" t="s">
        <v>511</v>
      </c>
      <c r="D2893" s="65" t="s">
        <v>511</v>
      </c>
      <c r="E2893" s="65" t="s">
        <v>710</v>
      </c>
      <c r="F2893" s="65" t="s">
        <v>521</v>
      </c>
      <c r="G2893" s="65" t="s">
        <v>813</v>
      </c>
      <c r="H2893" s="84">
        <v>2892</v>
      </c>
      <c r="I2893" s="301">
        <v>5025100</v>
      </c>
      <c r="J2893" s="302">
        <v>2053.5</v>
      </c>
      <c r="K2893" s="301">
        <v>4154367</v>
      </c>
      <c r="L2893" s="302">
        <v>4243</v>
      </c>
      <c r="M2893" s="301">
        <v>9271997</v>
      </c>
      <c r="N2893" s="302">
        <v>1323</v>
      </c>
      <c r="O2893" s="301">
        <v>8880100</v>
      </c>
      <c r="P2893" s="302">
        <v>989</v>
      </c>
      <c r="Q2893" s="301">
        <v>3035275</v>
      </c>
      <c r="R2893" s="302">
        <v>865</v>
      </c>
      <c r="S2893" s="301">
        <v>2442173</v>
      </c>
      <c r="T2893" s="301">
        <f t="shared" si="45"/>
        <v>12365.5</v>
      </c>
      <c r="U2893" s="303">
        <v>1909</v>
      </c>
    </row>
    <row r="2894" spans="1:21" x14ac:dyDescent="0.25">
      <c r="A2894" s="300">
        <v>860528320</v>
      </c>
      <c r="B2894" s="65" t="s">
        <v>3581</v>
      </c>
      <c r="C2894" s="65" t="s">
        <v>511</v>
      </c>
      <c r="D2894" s="65" t="s">
        <v>511</v>
      </c>
      <c r="E2894" s="65" t="s">
        <v>710</v>
      </c>
      <c r="F2894" s="65" t="s">
        <v>521</v>
      </c>
      <c r="G2894" s="65" t="s">
        <v>528</v>
      </c>
      <c r="H2894" s="296">
        <v>2893</v>
      </c>
      <c r="I2894" s="301">
        <v>5023004</v>
      </c>
      <c r="J2894" s="302">
        <v>2591.5</v>
      </c>
      <c r="K2894" s="301">
        <v>2954688</v>
      </c>
      <c r="L2894" s="302">
        <v>3587</v>
      </c>
      <c r="M2894" s="301">
        <v>11423629</v>
      </c>
      <c r="N2894" s="302">
        <v>3284</v>
      </c>
      <c r="O2894" s="301">
        <v>3185424</v>
      </c>
      <c r="P2894" s="302">
        <v>2129</v>
      </c>
      <c r="Q2894" s="301">
        <v>1245179</v>
      </c>
      <c r="R2894" s="302">
        <v>2003</v>
      </c>
      <c r="S2894" s="301">
        <v>803421</v>
      </c>
      <c r="T2894" s="301">
        <f t="shared" si="45"/>
        <v>16487.5</v>
      </c>
      <c r="U2894" s="303">
        <v>2448</v>
      </c>
    </row>
    <row r="2895" spans="1:21" x14ac:dyDescent="0.25">
      <c r="A2895" s="300">
        <v>830086688</v>
      </c>
      <c r="B2895" s="65" t="s">
        <v>3582</v>
      </c>
      <c r="C2895" s="65" t="s">
        <v>511</v>
      </c>
      <c r="D2895" s="65" t="s">
        <v>511</v>
      </c>
      <c r="E2895" s="65" t="s">
        <v>710</v>
      </c>
      <c r="F2895" s="65" t="s">
        <v>521</v>
      </c>
      <c r="G2895" s="65" t="s">
        <v>528</v>
      </c>
      <c r="H2895" s="84">
        <v>2894</v>
      </c>
      <c r="I2895" s="301">
        <v>5017567</v>
      </c>
      <c r="J2895" s="302">
        <v>3087.5</v>
      </c>
      <c r="K2895" s="301">
        <v>2332558</v>
      </c>
      <c r="L2895" s="302">
        <v>3603</v>
      </c>
      <c r="M2895" s="301">
        <v>11351109</v>
      </c>
      <c r="N2895" s="302">
        <v>3057</v>
      </c>
      <c r="O2895" s="301">
        <v>3487221</v>
      </c>
      <c r="P2895" s="302">
        <v>2190</v>
      </c>
      <c r="Q2895" s="301">
        <v>1200026</v>
      </c>
      <c r="R2895" s="302">
        <v>1708</v>
      </c>
      <c r="S2895" s="301">
        <v>996641</v>
      </c>
      <c r="T2895" s="301">
        <f t="shared" si="45"/>
        <v>16539.5</v>
      </c>
      <c r="U2895" s="303">
        <v>2453</v>
      </c>
    </row>
    <row r="2896" spans="1:21" x14ac:dyDescent="0.25">
      <c r="A2896" s="300">
        <v>830026631</v>
      </c>
      <c r="B2896" s="65" t="s">
        <v>3583</v>
      </c>
      <c r="C2896" s="65" t="s">
        <v>585</v>
      </c>
      <c r="D2896" s="65" t="s">
        <v>586</v>
      </c>
      <c r="E2896" s="65" t="s">
        <v>710</v>
      </c>
      <c r="F2896" s="65" t="s">
        <v>521</v>
      </c>
      <c r="G2896" s="65" t="s">
        <v>556</v>
      </c>
      <c r="H2896" s="296">
        <v>2895</v>
      </c>
      <c r="I2896" s="301">
        <v>5010489</v>
      </c>
      <c r="J2896" s="302">
        <v>3099</v>
      </c>
      <c r="K2896" s="301">
        <v>2320659</v>
      </c>
      <c r="L2896" s="302">
        <v>3883</v>
      </c>
      <c r="M2896" s="301">
        <v>10378872</v>
      </c>
      <c r="N2896" s="302">
        <v>4006</v>
      </c>
      <c r="O2896" s="301">
        <v>2522056</v>
      </c>
      <c r="P2896" s="302">
        <v>2792</v>
      </c>
      <c r="Q2896" s="301">
        <v>865220</v>
      </c>
      <c r="R2896" s="302">
        <v>2864</v>
      </c>
      <c r="S2896" s="301">
        <v>487173</v>
      </c>
      <c r="T2896" s="301">
        <f t="shared" si="45"/>
        <v>19539</v>
      </c>
      <c r="U2896" s="303">
        <v>2859</v>
      </c>
    </row>
    <row r="2897" spans="1:21" x14ac:dyDescent="0.25">
      <c r="A2897" s="300">
        <v>806013873</v>
      </c>
      <c r="B2897" s="65" t="s">
        <v>3584</v>
      </c>
      <c r="C2897" s="65" t="s">
        <v>620</v>
      </c>
      <c r="D2897" s="65" t="s">
        <v>621</v>
      </c>
      <c r="E2897" s="65" t="s">
        <v>710</v>
      </c>
      <c r="F2897" s="65" t="s">
        <v>521</v>
      </c>
      <c r="G2897" s="65" t="s">
        <v>1422</v>
      </c>
      <c r="H2897" s="84">
        <v>2896</v>
      </c>
      <c r="I2897" s="301">
        <v>4998813</v>
      </c>
      <c r="J2897" s="302">
        <v>2208</v>
      </c>
      <c r="K2897" s="301">
        <v>3735378</v>
      </c>
      <c r="L2897" s="302">
        <v>5157</v>
      </c>
      <c r="M2897" s="301">
        <v>7162861</v>
      </c>
      <c r="N2897" s="302">
        <v>2981</v>
      </c>
      <c r="O2897" s="301">
        <v>3595436</v>
      </c>
      <c r="P2897" s="302">
        <v>1139</v>
      </c>
      <c r="Q2897" s="301">
        <v>2579533</v>
      </c>
      <c r="R2897" s="302">
        <v>1176</v>
      </c>
      <c r="S2897" s="301">
        <v>1602794</v>
      </c>
      <c r="T2897" s="301">
        <f t="shared" si="45"/>
        <v>15557</v>
      </c>
      <c r="U2897" s="303">
        <v>2331</v>
      </c>
    </row>
    <row r="2898" spans="1:21" x14ac:dyDescent="0.25">
      <c r="A2898" s="300">
        <v>860050625</v>
      </c>
      <c r="B2898" s="65" t="s">
        <v>3585</v>
      </c>
      <c r="C2898" s="65" t="s">
        <v>511</v>
      </c>
      <c r="D2898" s="65" t="s">
        <v>511</v>
      </c>
      <c r="E2898" s="65" t="s">
        <v>520</v>
      </c>
      <c r="F2898" s="65" t="s">
        <v>521</v>
      </c>
      <c r="G2898" s="65" t="s">
        <v>525</v>
      </c>
      <c r="H2898" s="296">
        <v>2897</v>
      </c>
      <c r="I2898" s="301">
        <v>4991230</v>
      </c>
      <c r="J2898" s="302">
        <v>2479</v>
      </c>
      <c r="K2898" s="301">
        <v>3128396</v>
      </c>
      <c r="L2898" s="302">
        <v>1940</v>
      </c>
      <c r="M2898" s="301">
        <v>23546607</v>
      </c>
      <c r="N2898" s="302">
        <v>1362</v>
      </c>
      <c r="O2898" s="301">
        <v>8628616</v>
      </c>
      <c r="P2898" s="302">
        <v>2995</v>
      </c>
      <c r="Q2898" s="301">
        <v>785163</v>
      </c>
      <c r="R2898" s="302">
        <v>2932</v>
      </c>
      <c r="S2898" s="301">
        <v>472151</v>
      </c>
      <c r="T2898" s="301">
        <f t="shared" si="45"/>
        <v>14605</v>
      </c>
      <c r="U2898" s="303">
        <v>2209</v>
      </c>
    </row>
    <row r="2899" spans="1:21" x14ac:dyDescent="0.25">
      <c r="A2899" s="300">
        <v>860531083</v>
      </c>
      <c r="B2899" s="65" t="s">
        <v>3586</v>
      </c>
      <c r="C2899" s="65" t="s">
        <v>511</v>
      </c>
      <c r="D2899" s="65" t="s">
        <v>511</v>
      </c>
      <c r="E2899" s="65" t="s">
        <v>520</v>
      </c>
      <c r="F2899" s="65" t="s">
        <v>521</v>
      </c>
      <c r="G2899" s="65" t="s">
        <v>564</v>
      </c>
      <c r="H2899" s="84">
        <v>2898</v>
      </c>
      <c r="I2899" s="301">
        <v>4974141</v>
      </c>
      <c r="J2899" s="302">
        <v>3713.5</v>
      </c>
      <c r="K2899" s="301">
        <v>1729284</v>
      </c>
      <c r="L2899" s="302">
        <v>2800</v>
      </c>
      <c r="M2899" s="301">
        <v>15325101</v>
      </c>
      <c r="N2899" s="302">
        <v>3866</v>
      </c>
      <c r="O2899" s="301">
        <v>2647261</v>
      </c>
      <c r="P2899" s="302">
        <v>2318</v>
      </c>
      <c r="Q2899" s="301">
        <v>1100186</v>
      </c>
      <c r="R2899" s="302">
        <v>2157</v>
      </c>
      <c r="S2899" s="301">
        <v>726716</v>
      </c>
      <c r="T2899" s="301">
        <f t="shared" si="45"/>
        <v>17752.5</v>
      </c>
      <c r="U2899" s="303">
        <v>2611</v>
      </c>
    </row>
    <row r="2900" spans="1:21" x14ac:dyDescent="0.25">
      <c r="A2900" s="300">
        <v>800113480</v>
      </c>
      <c r="B2900" s="65" t="s">
        <v>3587</v>
      </c>
      <c r="C2900" s="65" t="s">
        <v>511</v>
      </c>
      <c r="D2900" s="65" t="s">
        <v>511</v>
      </c>
      <c r="E2900" s="65" t="s">
        <v>710</v>
      </c>
      <c r="F2900" s="65" t="s">
        <v>521</v>
      </c>
      <c r="G2900" s="65" t="s">
        <v>528</v>
      </c>
      <c r="H2900" s="296">
        <v>2899</v>
      </c>
      <c r="I2900" s="301">
        <v>4959660</v>
      </c>
      <c r="J2900" s="302">
        <v>3437</v>
      </c>
      <c r="K2900" s="301">
        <v>1965501</v>
      </c>
      <c r="L2900" s="302">
        <v>4417</v>
      </c>
      <c r="M2900" s="301">
        <v>8871247</v>
      </c>
      <c r="N2900" s="302">
        <v>2909</v>
      </c>
      <c r="O2900" s="301">
        <v>3700185</v>
      </c>
      <c r="P2900" s="302">
        <v>1822</v>
      </c>
      <c r="Q2900" s="301">
        <v>1486083</v>
      </c>
      <c r="R2900" s="302">
        <v>2696</v>
      </c>
      <c r="S2900" s="301">
        <v>530577</v>
      </c>
      <c r="T2900" s="301">
        <f t="shared" si="45"/>
        <v>18180</v>
      </c>
      <c r="U2900" s="303">
        <v>2674</v>
      </c>
    </row>
    <row r="2901" spans="1:21" x14ac:dyDescent="0.25">
      <c r="A2901" s="300">
        <v>830058969</v>
      </c>
      <c r="B2901" s="65" t="s">
        <v>3588</v>
      </c>
      <c r="C2901" s="65" t="s">
        <v>511</v>
      </c>
      <c r="D2901" s="65" t="s">
        <v>511</v>
      </c>
      <c r="E2901" s="65" t="s">
        <v>710</v>
      </c>
      <c r="F2901" s="65" t="s">
        <v>521</v>
      </c>
      <c r="G2901" s="65" t="s">
        <v>605</v>
      </c>
      <c r="H2901" s="84">
        <v>2900</v>
      </c>
      <c r="I2901" s="301">
        <v>4954414</v>
      </c>
      <c r="J2901" s="302">
        <v>3991.5</v>
      </c>
      <c r="K2901" s="301">
        <v>1528000</v>
      </c>
      <c r="L2901" s="302">
        <v>4724</v>
      </c>
      <c r="M2901" s="301">
        <v>8141208</v>
      </c>
      <c r="N2901" s="302">
        <v>1885</v>
      </c>
      <c r="O2901" s="301">
        <v>6197705</v>
      </c>
      <c r="P2901" s="302">
        <v>1660</v>
      </c>
      <c r="Q2901" s="301">
        <v>1653326</v>
      </c>
      <c r="R2901" s="302">
        <v>1916</v>
      </c>
      <c r="S2901" s="301">
        <v>856039</v>
      </c>
      <c r="T2901" s="301">
        <f t="shared" si="45"/>
        <v>17076.5</v>
      </c>
      <c r="U2901" s="303">
        <v>2536</v>
      </c>
    </row>
    <row r="2902" spans="1:21" x14ac:dyDescent="0.25">
      <c r="A2902" s="300">
        <v>800162553</v>
      </c>
      <c r="B2902" s="65" t="s">
        <v>3589</v>
      </c>
      <c r="C2902" s="65" t="s">
        <v>505</v>
      </c>
      <c r="D2902" s="65" t="s">
        <v>506</v>
      </c>
      <c r="E2902" s="65" t="s">
        <v>710</v>
      </c>
      <c r="F2902" s="65" t="s">
        <v>521</v>
      </c>
      <c r="G2902" s="65" t="s">
        <v>564</v>
      </c>
      <c r="H2902" s="296">
        <v>2901</v>
      </c>
      <c r="I2902" s="301">
        <v>4948540</v>
      </c>
      <c r="J2902" s="302">
        <v>2528.5</v>
      </c>
      <c r="K2902" s="301">
        <v>3027562</v>
      </c>
      <c r="L2902" s="302">
        <v>3770</v>
      </c>
      <c r="M2902" s="301">
        <v>10720070</v>
      </c>
      <c r="N2902" s="302">
        <v>4867</v>
      </c>
      <c r="O2902" s="301">
        <v>1974165</v>
      </c>
      <c r="P2902" s="302">
        <v>2680</v>
      </c>
      <c r="Q2902" s="301">
        <v>908826</v>
      </c>
      <c r="R2902" s="302">
        <v>2509</v>
      </c>
      <c r="S2902" s="301">
        <v>586316</v>
      </c>
      <c r="T2902" s="301">
        <f t="shared" si="45"/>
        <v>19255.5</v>
      </c>
      <c r="U2902" s="303">
        <v>2829</v>
      </c>
    </row>
    <row r="2903" spans="1:21" x14ac:dyDescent="0.25">
      <c r="A2903" s="300">
        <v>811000872</v>
      </c>
      <c r="B2903" s="65" t="s">
        <v>3590</v>
      </c>
      <c r="C2903" s="65" t="s">
        <v>770</v>
      </c>
      <c r="D2903" s="65" t="s">
        <v>506</v>
      </c>
      <c r="E2903" s="65" t="s">
        <v>710</v>
      </c>
      <c r="F2903" s="65" t="s">
        <v>521</v>
      </c>
      <c r="G2903" s="65" t="s">
        <v>564</v>
      </c>
      <c r="H2903" s="84">
        <v>2902</v>
      </c>
      <c r="I2903" s="301">
        <v>4946284</v>
      </c>
      <c r="J2903" s="302">
        <v>2021.5</v>
      </c>
      <c r="K2903" s="301">
        <v>4270284</v>
      </c>
      <c r="L2903" s="302">
        <v>5517</v>
      </c>
      <c r="M2903" s="301">
        <v>6530261</v>
      </c>
      <c r="N2903" s="302">
        <v>4253</v>
      </c>
      <c r="O2903" s="301">
        <v>2342409</v>
      </c>
      <c r="P2903" s="302">
        <v>2276</v>
      </c>
      <c r="Q2903" s="301">
        <v>1132013</v>
      </c>
      <c r="R2903" s="302">
        <v>2283</v>
      </c>
      <c r="S2903" s="301">
        <v>660557</v>
      </c>
      <c r="T2903" s="301">
        <f t="shared" si="45"/>
        <v>19252.5</v>
      </c>
      <c r="U2903" s="303">
        <v>2830</v>
      </c>
    </row>
    <row r="2904" spans="1:21" x14ac:dyDescent="0.25">
      <c r="A2904" s="300">
        <v>800163234</v>
      </c>
      <c r="B2904" s="65" t="s">
        <v>3591</v>
      </c>
      <c r="C2904" s="65" t="s">
        <v>511</v>
      </c>
      <c r="D2904" s="65" t="s">
        <v>511</v>
      </c>
      <c r="E2904" s="65" t="s">
        <v>710</v>
      </c>
      <c r="F2904" s="65" t="s">
        <v>521</v>
      </c>
      <c r="G2904" s="65" t="s">
        <v>707</v>
      </c>
      <c r="H2904" s="296">
        <v>2903</v>
      </c>
      <c r="I2904" s="301">
        <v>4914816</v>
      </c>
      <c r="J2904" s="302">
        <v>3971</v>
      </c>
      <c r="K2904" s="301">
        <v>1543515</v>
      </c>
      <c r="L2904" s="302">
        <v>3701</v>
      </c>
      <c r="M2904" s="301">
        <v>10971951</v>
      </c>
      <c r="N2904" s="302">
        <v>1070</v>
      </c>
      <c r="O2904" s="301">
        <v>10971951</v>
      </c>
      <c r="P2904" s="302">
        <v>3503</v>
      </c>
      <c r="Q2904" s="301">
        <v>626269</v>
      </c>
      <c r="R2904" s="302">
        <v>3343</v>
      </c>
      <c r="S2904" s="301">
        <v>389418</v>
      </c>
      <c r="T2904" s="301">
        <f t="shared" si="45"/>
        <v>18491</v>
      </c>
      <c r="U2904" s="303">
        <v>2725</v>
      </c>
    </row>
    <row r="2905" spans="1:21" x14ac:dyDescent="0.25">
      <c r="A2905" s="300">
        <v>890319797</v>
      </c>
      <c r="B2905" s="65" t="s">
        <v>3592</v>
      </c>
      <c r="C2905" s="65" t="s">
        <v>543</v>
      </c>
      <c r="D2905" s="65" t="s">
        <v>544</v>
      </c>
      <c r="E2905" s="65" t="s">
        <v>520</v>
      </c>
      <c r="F2905" s="65" t="s">
        <v>521</v>
      </c>
      <c r="G2905" s="65" t="s">
        <v>564</v>
      </c>
      <c r="H2905" s="84">
        <v>2904</v>
      </c>
      <c r="I2905" s="301">
        <v>4907993</v>
      </c>
      <c r="J2905" s="302">
        <v>3736</v>
      </c>
      <c r="K2905" s="301">
        <v>1715000</v>
      </c>
      <c r="L2905" s="302">
        <v>1123</v>
      </c>
      <c r="M2905" s="301">
        <v>42554562</v>
      </c>
      <c r="N2905" s="302">
        <v>1922</v>
      </c>
      <c r="O2905" s="301">
        <v>6058850</v>
      </c>
      <c r="P2905" s="302">
        <v>2330</v>
      </c>
      <c r="Q2905" s="301">
        <v>1093146</v>
      </c>
      <c r="R2905" s="302">
        <v>1326</v>
      </c>
      <c r="S2905" s="301">
        <v>1396183</v>
      </c>
      <c r="T2905" s="301">
        <f t="shared" si="45"/>
        <v>13341</v>
      </c>
      <c r="U2905" s="303">
        <v>2057</v>
      </c>
    </row>
    <row r="2906" spans="1:21" x14ac:dyDescent="0.25">
      <c r="A2906" s="300">
        <v>830096048</v>
      </c>
      <c r="B2906" s="65" t="s">
        <v>3593</v>
      </c>
      <c r="C2906" s="65" t="s">
        <v>511</v>
      </c>
      <c r="D2906" s="65" t="s">
        <v>511</v>
      </c>
      <c r="E2906" s="65" t="s">
        <v>520</v>
      </c>
      <c r="F2906" s="65" t="s">
        <v>521</v>
      </c>
      <c r="G2906" s="65" t="s">
        <v>556</v>
      </c>
      <c r="H2906" s="296">
        <v>2905</v>
      </c>
      <c r="I2906" s="301">
        <v>4898131</v>
      </c>
      <c r="J2906" s="302">
        <v>3702.5</v>
      </c>
      <c r="K2906" s="301">
        <v>1740736</v>
      </c>
      <c r="L2906" s="302">
        <v>1638</v>
      </c>
      <c r="M2906" s="301">
        <v>28218889</v>
      </c>
      <c r="N2906" s="302">
        <v>3328</v>
      </c>
      <c r="O2906" s="301">
        <v>3133761</v>
      </c>
      <c r="P2906" s="302">
        <v>3295</v>
      </c>
      <c r="Q2906" s="301">
        <v>683750</v>
      </c>
      <c r="R2906" s="302">
        <v>3377</v>
      </c>
      <c r="S2906" s="301">
        <v>381923</v>
      </c>
      <c r="T2906" s="301">
        <f t="shared" si="45"/>
        <v>18245.5</v>
      </c>
      <c r="U2906" s="303">
        <v>2694</v>
      </c>
    </row>
    <row r="2907" spans="1:21" x14ac:dyDescent="0.25">
      <c r="A2907" s="300">
        <v>816006362</v>
      </c>
      <c r="B2907" s="65" t="s">
        <v>3594</v>
      </c>
      <c r="C2907" s="65" t="s">
        <v>780</v>
      </c>
      <c r="D2907" s="65" t="s">
        <v>781</v>
      </c>
      <c r="E2907" s="65" t="s">
        <v>520</v>
      </c>
      <c r="F2907" s="65" t="s">
        <v>521</v>
      </c>
      <c r="G2907" s="65" t="s">
        <v>556</v>
      </c>
      <c r="H2907" s="84">
        <v>2906</v>
      </c>
      <c r="I2907" s="301">
        <v>4884797</v>
      </c>
      <c r="J2907" s="302">
        <v>2554</v>
      </c>
      <c r="K2907" s="301">
        <v>2992522</v>
      </c>
      <c r="L2907" s="302">
        <v>2345</v>
      </c>
      <c r="M2907" s="301">
        <v>18763139</v>
      </c>
      <c r="N2907" s="302">
        <v>2995</v>
      </c>
      <c r="O2907" s="301">
        <v>3572419</v>
      </c>
      <c r="P2907" s="302">
        <v>2110</v>
      </c>
      <c r="Q2907" s="301">
        <v>1258786</v>
      </c>
      <c r="R2907" s="302">
        <v>1830</v>
      </c>
      <c r="S2907" s="301">
        <v>904779</v>
      </c>
      <c r="T2907" s="301">
        <f t="shared" si="45"/>
        <v>14740</v>
      </c>
      <c r="U2907" s="303">
        <v>2241</v>
      </c>
    </row>
    <row r="2908" spans="1:21" x14ac:dyDescent="0.25">
      <c r="A2908" s="300">
        <v>800175087</v>
      </c>
      <c r="B2908" s="65" t="s">
        <v>3595</v>
      </c>
      <c r="C2908" s="65" t="s">
        <v>511</v>
      </c>
      <c r="D2908" s="65" t="s">
        <v>511</v>
      </c>
      <c r="E2908" s="65" t="s">
        <v>710</v>
      </c>
      <c r="F2908" s="65" t="s">
        <v>521</v>
      </c>
      <c r="G2908" s="65" t="s">
        <v>624</v>
      </c>
      <c r="H2908" s="296">
        <v>2907</v>
      </c>
      <c r="I2908" s="301">
        <v>4877967</v>
      </c>
      <c r="J2908" s="302">
        <v>2954</v>
      </c>
      <c r="K2908" s="301">
        <v>2492444</v>
      </c>
      <c r="L2908" s="302">
        <v>4315</v>
      </c>
      <c r="M2908" s="301">
        <v>9084418</v>
      </c>
      <c r="N2908" s="302">
        <v>1292</v>
      </c>
      <c r="O2908" s="301">
        <v>9084418</v>
      </c>
      <c r="P2908" s="302">
        <v>1683</v>
      </c>
      <c r="Q2908" s="301">
        <v>1626520</v>
      </c>
      <c r="R2908" s="302">
        <v>1741</v>
      </c>
      <c r="S2908" s="301">
        <v>969939</v>
      </c>
      <c r="T2908" s="301">
        <f t="shared" si="45"/>
        <v>14892</v>
      </c>
      <c r="U2908" s="303">
        <v>2258</v>
      </c>
    </row>
    <row r="2909" spans="1:21" x14ac:dyDescent="0.25">
      <c r="A2909" s="300">
        <v>811009393</v>
      </c>
      <c r="B2909" s="65" t="s">
        <v>3596</v>
      </c>
      <c r="C2909" s="65" t="s">
        <v>527</v>
      </c>
      <c r="D2909" s="65" t="s">
        <v>506</v>
      </c>
      <c r="E2909" s="65" t="s">
        <v>710</v>
      </c>
      <c r="F2909" s="65" t="s">
        <v>521</v>
      </c>
      <c r="G2909" s="65" t="s">
        <v>564</v>
      </c>
      <c r="H2909" s="84">
        <v>2908</v>
      </c>
      <c r="I2909" s="301">
        <v>4877680</v>
      </c>
      <c r="J2909" s="302">
        <v>3987</v>
      </c>
      <c r="K2909" s="301">
        <v>1531060</v>
      </c>
      <c r="L2909" s="302">
        <v>4546</v>
      </c>
      <c r="M2909" s="301">
        <v>8559652</v>
      </c>
      <c r="N2909" s="302">
        <v>3015</v>
      </c>
      <c r="O2909" s="301">
        <v>3540211</v>
      </c>
      <c r="P2909" s="302">
        <v>2356</v>
      </c>
      <c r="Q2909" s="301">
        <v>1076296</v>
      </c>
      <c r="R2909" s="302">
        <v>2764</v>
      </c>
      <c r="S2909" s="301">
        <v>512790</v>
      </c>
      <c r="T2909" s="301">
        <f t="shared" si="45"/>
        <v>19576</v>
      </c>
      <c r="U2909" s="303">
        <v>2884</v>
      </c>
    </row>
    <row r="2910" spans="1:21" x14ac:dyDescent="0.25">
      <c r="A2910" s="300">
        <v>860508988</v>
      </c>
      <c r="B2910" s="65" t="s">
        <v>3597</v>
      </c>
      <c r="C2910" s="65" t="s">
        <v>511</v>
      </c>
      <c r="D2910" s="65" t="s">
        <v>511</v>
      </c>
      <c r="E2910" s="65" t="s">
        <v>710</v>
      </c>
      <c r="F2910" s="65" t="s">
        <v>521</v>
      </c>
      <c r="G2910" s="65" t="s">
        <v>528</v>
      </c>
      <c r="H2910" s="296">
        <v>2909</v>
      </c>
      <c r="I2910" s="301">
        <v>4872206</v>
      </c>
      <c r="J2910" s="302">
        <v>3126.5</v>
      </c>
      <c r="K2910" s="301">
        <v>2289371</v>
      </c>
      <c r="L2910" s="302">
        <v>5219</v>
      </c>
      <c r="M2910" s="301">
        <v>7043678</v>
      </c>
      <c r="N2910" s="302">
        <v>2586</v>
      </c>
      <c r="O2910" s="301">
        <v>4289600</v>
      </c>
      <c r="P2910" s="302">
        <v>2643</v>
      </c>
      <c r="Q2910" s="301">
        <v>928622</v>
      </c>
      <c r="R2910" s="302">
        <v>3182</v>
      </c>
      <c r="S2910" s="301">
        <v>421689</v>
      </c>
      <c r="T2910" s="301">
        <f t="shared" si="45"/>
        <v>19665.5</v>
      </c>
      <c r="U2910" s="303">
        <v>2894</v>
      </c>
    </row>
    <row r="2911" spans="1:21" x14ac:dyDescent="0.25">
      <c r="A2911" s="300">
        <v>811031137</v>
      </c>
      <c r="B2911" s="65" t="s">
        <v>3598</v>
      </c>
      <c r="C2911" s="65" t="s">
        <v>1061</v>
      </c>
      <c r="D2911" s="65" t="s">
        <v>506</v>
      </c>
      <c r="E2911" s="65" t="s">
        <v>520</v>
      </c>
      <c r="F2911" s="65" t="s">
        <v>521</v>
      </c>
      <c r="G2911" s="65" t="s">
        <v>694</v>
      </c>
      <c r="H2911" s="84">
        <v>2910</v>
      </c>
      <c r="I2911" s="301">
        <v>4871002</v>
      </c>
      <c r="J2911" s="302">
        <v>2261</v>
      </c>
      <c r="K2911" s="301">
        <v>3600998</v>
      </c>
      <c r="L2911" s="302">
        <v>4530</v>
      </c>
      <c r="M2911" s="301">
        <v>8598334</v>
      </c>
      <c r="N2911" s="302">
        <v>3165</v>
      </c>
      <c r="O2911" s="301">
        <v>3351411</v>
      </c>
      <c r="P2911" s="302">
        <v>1038</v>
      </c>
      <c r="Q2911" s="301">
        <v>2869178</v>
      </c>
      <c r="R2911" s="302">
        <v>708</v>
      </c>
      <c r="S2911" s="301">
        <v>3220525</v>
      </c>
      <c r="T2911" s="301">
        <f t="shared" si="45"/>
        <v>14612</v>
      </c>
      <c r="U2911" s="303">
        <v>2221</v>
      </c>
    </row>
    <row r="2912" spans="1:21" x14ac:dyDescent="0.25">
      <c r="A2912" s="300">
        <v>830116746</v>
      </c>
      <c r="B2912" s="65" t="s">
        <v>3599</v>
      </c>
      <c r="C2912" s="65" t="s">
        <v>511</v>
      </c>
      <c r="D2912" s="65" t="s">
        <v>511</v>
      </c>
      <c r="E2912" s="65" t="s">
        <v>710</v>
      </c>
      <c r="F2912" s="65" t="s">
        <v>521</v>
      </c>
      <c r="G2912" s="65" t="s">
        <v>564</v>
      </c>
      <c r="H2912" s="296">
        <v>2911</v>
      </c>
      <c r="I2912" s="301">
        <v>4862306</v>
      </c>
      <c r="J2912" s="302">
        <v>3233</v>
      </c>
      <c r="K2912" s="301">
        <v>2172056</v>
      </c>
      <c r="L2912" s="302">
        <v>3640</v>
      </c>
      <c r="M2912" s="301">
        <v>11204851</v>
      </c>
      <c r="N2912" s="302">
        <v>3598</v>
      </c>
      <c r="O2912" s="301">
        <v>2871691</v>
      </c>
      <c r="P2912" s="302">
        <v>2344</v>
      </c>
      <c r="Q2912" s="301">
        <v>1085318</v>
      </c>
      <c r="R2912" s="302">
        <v>2873</v>
      </c>
      <c r="S2912" s="301">
        <v>484480</v>
      </c>
      <c r="T2912" s="301">
        <f t="shared" si="45"/>
        <v>18599</v>
      </c>
      <c r="U2912" s="303">
        <v>2744</v>
      </c>
    </row>
    <row r="2913" spans="1:21" x14ac:dyDescent="0.25">
      <c r="A2913" s="300">
        <v>800116871</v>
      </c>
      <c r="B2913" s="65" t="s">
        <v>3600</v>
      </c>
      <c r="C2913" s="65" t="s">
        <v>511</v>
      </c>
      <c r="D2913" s="65" t="s">
        <v>511</v>
      </c>
      <c r="E2913" s="65" t="s">
        <v>520</v>
      </c>
      <c r="F2913" s="65" t="s">
        <v>521</v>
      </c>
      <c r="G2913" s="65" t="s">
        <v>564</v>
      </c>
      <c r="H2913" s="84">
        <v>2912</v>
      </c>
      <c r="I2913" s="301">
        <v>4860595</v>
      </c>
      <c r="J2913" s="302">
        <v>3620.5</v>
      </c>
      <c r="K2913" s="301">
        <v>1804173</v>
      </c>
      <c r="L2913" s="302">
        <v>1432</v>
      </c>
      <c r="M2913" s="301">
        <v>33065096</v>
      </c>
      <c r="N2913" s="302">
        <v>3927</v>
      </c>
      <c r="O2913" s="301">
        <v>2597101</v>
      </c>
      <c r="P2913" s="302">
        <v>2007</v>
      </c>
      <c r="Q2913" s="301">
        <v>1337007</v>
      </c>
      <c r="R2913" s="302">
        <v>4313</v>
      </c>
      <c r="S2913" s="301">
        <v>264715</v>
      </c>
      <c r="T2913" s="301">
        <f t="shared" si="45"/>
        <v>18211.5</v>
      </c>
      <c r="U2913" s="303">
        <v>2695</v>
      </c>
    </row>
    <row r="2914" spans="1:21" x14ac:dyDescent="0.25">
      <c r="A2914" s="300">
        <v>830051928</v>
      </c>
      <c r="B2914" s="65" t="s">
        <v>3601</v>
      </c>
      <c r="C2914" s="65" t="s">
        <v>511</v>
      </c>
      <c r="D2914" s="65" t="s">
        <v>511</v>
      </c>
      <c r="E2914" s="65" t="s">
        <v>520</v>
      </c>
      <c r="F2914" s="65" t="s">
        <v>521</v>
      </c>
      <c r="G2914" s="65" t="s">
        <v>525</v>
      </c>
      <c r="H2914" s="296">
        <v>2913</v>
      </c>
      <c r="I2914" s="301">
        <v>4841262</v>
      </c>
      <c r="J2914" s="302">
        <v>2731.5</v>
      </c>
      <c r="K2914" s="301">
        <v>2777892</v>
      </c>
      <c r="L2914" s="302">
        <v>3215</v>
      </c>
      <c r="M2914" s="301">
        <v>13040526</v>
      </c>
      <c r="N2914" s="302">
        <v>1704</v>
      </c>
      <c r="O2914" s="301">
        <v>6952573</v>
      </c>
      <c r="P2914" s="302">
        <v>1090</v>
      </c>
      <c r="Q2914" s="301">
        <v>2731392</v>
      </c>
      <c r="R2914" s="302">
        <v>1729</v>
      </c>
      <c r="S2914" s="301">
        <v>980461</v>
      </c>
      <c r="T2914" s="301">
        <f t="shared" si="45"/>
        <v>13382.5</v>
      </c>
      <c r="U2914" s="303">
        <v>2072</v>
      </c>
    </row>
    <row r="2915" spans="1:21" x14ac:dyDescent="0.25">
      <c r="A2915" s="300">
        <v>890913952</v>
      </c>
      <c r="B2915" s="65" t="s">
        <v>3602</v>
      </c>
      <c r="C2915" s="65" t="s">
        <v>844</v>
      </c>
      <c r="D2915" s="65" t="s">
        <v>506</v>
      </c>
      <c r="E2915" s="65" t="s">
        <v>710</v>
      </c>
      <c r="F2915" s="65" t="s">
        <v>521</v>
      </c>
      <c r="G2915" s="65" t="s">
        <v>690</v>
      </c>
      <c r="H2915" s="84">
        <v>2914</v>
      </c>
      <c r="I2915" s="301">
        <v>4773170</v>
      </c>
      <c r="J2915" s="302">
        <v>2696</v>
      </c>
      <c r="K2915" s="301">
        <v>2835920</v>
      </c>
      <c r="L2915" s="302">
        <v>4313</v>
      </c>
      <c r="M2915" s="301">
        <v>9098692</v>
      </c>
      <c r="N2915" s="302">
        <v>3440</v>
      </c>
      <c r="O2915" s="301">
        <v>3013339</v>
      </c>
      <c r="P2915" s="302">
        <v>2494</v>
      </c>
      <c r="Q2915" s="301">
        <v>1001987</v>
      </c>
      <c r="R2915" s="302">
        <v>2633</v>
      </c>
      <c r="S2915" s="301">
        <v>546959</v>
      </c>
      <c r="T2915" s="301">
        <f t="shared" si="45"/>
        <v>18490</v>
      </c>
      <c r="U2915" s="303">
        <v>2738</v>
      </c>
    </row>
    <row r="2916" spans="1:21" x14ac:dyDescent="0.25">
      <c r="A2916" s="300">
        <v>830061561</v>
      </c>
      <c r="B2916" s="65" t="s">
        <v>3603</v>
      </c>
      <c r="C2916" s="65" t="s">
        <v>511</v>
      </c>
      <c r="D2916" s="65" t="s">
        <v>511</v>
      </c>
      <c r="E2916" s="65" t="s">
        <v>520</v>
      </c>
      <c r="F2916" s="65" t="s">
        <v>521</v>
      </c>
      <c r="G2916" s="65" t="s">
        <v>624</v>
      </c>
      <c r="H2916" s="296">
        <v>2915</v>
      </c>
      <c r="I2916" s="301">
        <v>4771587</v>
      </c>
      <c r="J2916" s="302">
        <v>4879</v>
      </c>
      <c r="K2916" s="301">
        <v>1030041</v>
      </c>
      <c r="L2916" s="302">
        <v>3153</v>
      </c>
      <c r="M2916" s="301">
        <v>13298145</v>
      </c>
      <c r="N2916" s="302">
        <v>2773</v>
      </c>
      <c r="O2916" s="301">
        <v>3937208</v>
      </c>
      <c r="P2916" s="302">
        <v>2351</v>
      </c>
      <c r="Q2916" s="301">
        <v>1080480</v>
      </c>
      <c r="R2916" s="302">
        <v>2588</v>
      </c>
      <c r="S2916" s="301">
        <v>560424</v>
      </c>
      <c r="T2916" s="301">
        <f t="shared" si="45"/>
        <v>18659</v>
      </c>
      <c r="U2916" s="303">
        <v>2760</v>
      </c>
    </row>
    <row r="2917" spans="1:21" x14ac:dyDescent="0.25">
      <c r="A2917" s="300">
        <v>806001475</v>
      </c>
      <c r="B2917" s="65" t="s">
        <v>3604</v>
      </c>
      <c r="C2917" s="65" t="s">
        <v>585</v>
      </c>
      <c r="D2917" s="65" t="s">
        <v>586</v>
      </c>
      <c r="E2917" s="65" t="s">
        <v>520</v>
      </c>
      <c r="F2917" s="65" t="s">
        <v>521</v>
      </c>
      <c r="G2917" s="65" t="s">
        <v>564</v>
      </c>
      <c r="H2917" s="84">
        <v>2916</v>
      </c>
      <c r="I2917" s="301">
        <v>4741976</v>
      </c>
      <c r="J2917" s="302">
        <v>3780.5</v>
      </c>
      <c r="K2917" s="301">
        <v>1682125</v>
      </c>
      <c r="L2917" s="302">
        <v>691</v>
      </c>
      <c r="M2917" s="301">
        <v>69476998</v>
      </c>
      <c r="N2917" s="302">
        <v>3371</v>
      </c>
      <c r="O2917" s="301">
        <v>3097468</v>
      </c>
      <c r="P2917" s="302">
        <v>2154</v>
      </c>
      <c r="Q2917" s="301">
        <v>1225350</v>
      </c>
      <c r="R2917" s="302">
        <v>2915</v>
      </c>
      <c r="S2917" s="301">
        <v>475021</v>
      </c>
      <c r="T2917" s="301">
        <f t="shared" si="45"/>
        <v>15827.5</v>
      </c>
      <c r="U2917" s="303">
        <v>2394</v>
      </c>
    </row>
    <row r="2918" spans="1:21" x14ac:dyDescent="0.25">
      <c r="A2918" s="300">
        <v>860042414</v>
      </c>
      <c r="B2918" s="65" t="s">
        <v>3605</v>
      </c>
      <c r="C2918" s="65" t="s">
        <v>511</v>
      </c>
      <c r="D2918" s="65" t="s">
        <v>511</v>
      </c>
      <c r="E2918" s="65" t="s">
        <v>710</v>
      </c>
      <c r="F2918" s="65" t="s">
        <v>521</v>
      </c>
      <c r="G2918" s="65" t="s">
        <v>610</v>
      </c>
      <c r="H2918" s="296">
        <v>2917</v>
      </c>
      <c r="I2918" s="301">
        <v>4711335</v>
      </c>
      <c r="J2918" s="302">
        <v>2940</v>
      </c>
      <c r="K2918" s="301">
        <v>2506238</v>
      </c>
      <c r="L2918" s="302">
        <v>4969</v>
      </c>
      <c r="M2918" s="301">
        <v>7551225</v>
      </c>
      <c r="N2918" s="302">
        <v>4160</v>
      </c>
      <c r="O2918" s="301">
        <v>2405573</v>
      </c>
      <c r="P2918" s="302">
        <v>2019</v>
      </c>
      <c r="Q2918" s="301">
        <v>1329544</v>
      </c>
      <c r="R2918" s="302">
        <v>2170</v>
      </c>
      <c r="S2918" s="301">
        <v>720458</v>
      </c>
      <c r="T2918" s="301">
        <f t="shared" si="45"/>
        <v>19175</v>
      </c>
      <c r="U2918" s="303">
        <v>2843</v>
      </c>
    </row>
    <row r="2919" spans="1:21" x14ac:dyDescent="0.25">
      <c r="A2919" s="300">
        <v>830011705</v>
      </c>
      <c r="B2919" s="65" t="s">
        <v>3606</v>
      </c>
      <c r="C2919" s="65" t="s">
        <v>511</v>
      </c>
      <c r="D2919" s="65" t="s">
        <v>511</v>
      </c>
      <c r="E2919" s="65" t="s">
        <v>520</v>
      </c>
      <c r="F2919" s="65" t="s">
        <v>521</v>
      </c>
      <c r="G2919" s="65" t="s">
        <v>624</v>
      </c>
      <c r="H2919" s="84">
        <v>2918</v>
      </c>
      <c r="I2919" s="301">
        <v>4711172</v>
      </c>
      <c r="J2919" s="302">
        <v>2957.5</v>
      </c>
      <c r="K2919" s="301">
        <v>2488476</v>
      </c>
      <c r="L2919" s="302">
        <v>2749</v>
      </c>
      <c r="M2919" s="301">
        <v>15689358</v>
      </c>
      <c r="N2919" s="302">
        <v>761</v>
      </c>
      <c r="O2919" s="301">
        <v>15689358</v>
      </c>
      <c r="P2919" s="302">
        <v>1766</v>
      </c>
      <c r="Q2919" s="301">
        <v>1544022</v>
      </c>
      <c r="R2919" s="302">
        <v>3938</v>
      </c>
      <c r="S2919" s="301">
        <v>304539</v>
      </c>
      <c r="T2919" s="301">
        <f t="shared" si="45"/>
        <v>15089.5</v>
      </c>
      <c r="U2919" s="303">
        <v>2300</v>
      </c>
    </row>
    <row r="2920" spans="1:21" x14ac:dyDescent="0.25">
      <c r="A2920" s="300">
        <v>800237043</v>
      </c>
      <c r="B2920" s="65" t="s">
        <v>3607</v>
      </c>
      <c r="C2920" s="65" t="s">
        <v>505</v>
      </c>
      <c r="D2920" s="65" t="s">
        <v>506</v>
      </c>
      <c r="E2920" s="65" t="s">
        <v>710</v>
      </c>
      <c r="F2920" s="65" t="s">
        <v>521</v>
      </c>
      <c r="G2920" s="65" t="s">
        <v>1235</v>
      </c>
      <c r="H2920" s="296">
        <v>2919</v>
      </c>
      <c r="I2920" s="301">
        <v>4695236</v>
      </c>
      <c r="J2920" s="302">
        <v>2587.5</v>
      </c>
      <c r="K2920" s="301">
        <v>2962668</v>
      </c>
      <c r="L2920" s="302">
        <v>3365</v>
      </c>
      <c r="M2920" s="301">
        <v>12414335</v>
      </c>
      <c r="N2920" s="302">
        <v>3871</v>
      </c>
      <c r="O2920" s="301">
        <v>2644892</v>
      </c>
      <c r="P2920" s="302">
        <v>1851</v>
      </c>
      <c r="Q2920" s="301">
        <v>1466707</v>
      </c>
      <c r="R2920" s="302">
        <v>2243</v>
      </c>
      <c r="S2920" s="301">
        <v>678844</v>
      </c>
      <c r="T2920" s="301">
        <f t="shared" si="45"/>
        <v>16836.5</v>
      </c>
      <c r="U2920" s="303">
        <v>2531</v>
      </c>
    </row>
    <row r="2921" spans="1:21" x14ac:dyDescent="0.25">
      <c r="A2921" s="300">
        <v>830127767</v>
      </c>
      <c r="B2921" s="65" t="s">
        <v>3608</v>
      </c>
      <c r="C2921" s="65" t="s">
        <v>511</v>
      </c>
      <c r="D2921" s="65" t="s">
        <v>511</v>
      </c>
      <c r="E2921" s="65" t="s">
        <v>710</v>
      </c>
      <c r="F2921" s="65" t="s">
        <v>521</v>
      </c>
      <c r="G2921" s="65" t="s">
        <v>980</v>
      </c>
      <c r="H2921" s="84">
        <v>2920</v>
      </c>
      <c r="I2921" s="301">
        <v>4691429</v>
      </c>
      <c r="J2921" s="302">
        <v>2314</v>
      </c>
      <c r="K2921" s="301">
        <v>3479507</v>
      </c>
      <c r="L2921" s="302">
        <v>5933</v>
      </c>
      <c r="M2921" s="301">
        <v>5800392</v>
      </c>
      <c r="N2921" s="302">
        <v>4079</v>
      </c>
      <c r="O2921" s="301">
        <v>2463729</v>
      </c>
      <c r="P2921" s="302">
        <v>2052</v>
      </c>
      <c r="Q2921" s="301">
        <v>1302858</v>
      </c>
      <c r="R2921" s="302">
        <v>1572</v>
      </c>
      <c r="S2921" s="301">
        <v>1112507</v>
      </c>
      <c r="T2921" s="301">
        <f t="shared" si="45"/>
        <v>18870</v>
      </c>
      <c r="U2921" s="303">
        <v>2808</v>
      </c>
    </row>
    <row r="2922" spans="1:21" x14ac:dyDescent="0.25">
      <c r="A2922" s="300">
        <v>802012463</v>
      </c>
      <c r="B2922" s="65" t="s">
        <v>3609</v>
      </c>
      <c r="C2922" s="65" t="s">
        <v>585</v>
      </c>
      <c r="D2922" s="65" t="s">
        <v>586</v>
      </c>
      <c r="E2922" s="65" t="s">
        <v>710</v>
      </c>
      <c r="F2922" s="65" t="s">
        <v>521</v>
      </c>
      <c r="G2922" s="65" t="s">
        <v>624</v>
      </c>
      <c r="H2922" s="296">
        <v>2921</v>
      </c>
      <c r="I2922" s="301">
        <v>4680679</v>
      </c>
      <c r="J2922" s="302">
        <v>2574</v>
      </c>
      <c r="K2922" s="301">
        <v>2975242</v>
      </c>
      <c r="L2922" s="302">
        <v>6222</v>
      </c>
      <c r="M2922" s="301">
        <v>5356517</v>
      </c>
      <c r="N2922" s="302">
        <v>2131</v>
      </c>
      <c r="O2922" s="301">
        <v>5356517</v>
      </c>
      <c r="P2922" s="302">
        <v>1824</v>
      </c>
      <c r="Q2922" s="301">
        <v>1485289</v>
      </c>
      <c r="R2922" s="302">
        <v>2079</v>
      </c>
      <c r="S2922" s="301">
        <v>766583</v>
      </c>
      <c r="T2922" s="301">
        <f t="shared" si="45"/>
        <v>17751</v>
      </c>
      <c r="U2922" s="303">
        <v>2650</v>
      </c>
    </row>
    <row r="2923" spans="1:21" x14ac:dyDescent="0.25">
      <c r="A2923" s="300">
        <v>830137526</v>
      </c>
      <c r="B2923" s="65" t="s">
        <v>3610</v>
      </c>
      <c r="C2923" s="65" t="s">
        <v>511</v>
      </c>
      <c r="D2923" s="65" t="s">
        <v>511</v>
      </c>
      <c r="E2923" s="65" t="s">
        <v>710</v>
      </c>
      <c r="F2923" s="65" t="s">
        <v>521</v>
      </c>
      <c r="G2923" s="65" t="s">
        <v>690</v>
      </c>
      <c r="H2923" s="84">
        <v>2922</v>
      </c>
      <c r="I2923" s="301">
        <v>4677770</v>
      </c>
      <c r="J2923" s="302">
        <v>3329</v>
      </c>
      <c r="K2923" s="301">
        <v>2072444</v>
      </c>
      <c r="L2923" s="302">
        <v>4059</v>
      </c>
      <c r="M2923" s="301">
        <v>9791201</v>
      </c>
      <c r="N2923" s="302">
        <v>3738</v>
      </c>
      <c r="O2923" s="301">
        <v>2747815</v>
      </c>
      <c r="P2923" s="302">
        <v>2235</v>
      </c>
      <c r="Q2923" s="301">
        <v>1161487</v>
      </c>
      <c r="R2923" s="302">
        <v>2361</v>
      </c>
      <c r="S2923" s="301">
        <v>635636</v>
      </c>
      <c r="T2923" s="301">
        <f t="shared" si="45"/>
        <v>18644</v>
      </c>
      <c r="U2923" s="303">
        <v>2773</v>
      </c>
    </row>
    <row r="2924" spans="1:21" x14ac:dyDescent="0.25">
      <c r="A2924" s="300">
        <v>891408389</v>
      </c>
      <c r="B2924" s="65" t="s">
        <v>3611</v>
      </c>
      <c r="C2924" s="65" t="s">
        <v>780</v>
      </c>
      <c r="D2924" s="65" t="s">
        <v>781</v>
      </c>
      <c r="E2924" s="65" t="s">
        <v>710</v>
      </c>
      <c r="F2924" s="65" t="s">
        <v>521</v>
      </c>
      <c r="G2924" s="65" t="s">
        <v>980</v>
      </c>
      <c r="H2924" s="296">
        <v>2923</v>
      </c>
      <c r="I2924" s="301">
        <v>4669401</v>
      </c>
      <c r="J2924" s="302">
        <v>2167</v>
      </c>
      <c r="K2924" s="301">
        <v>3867248</v>
      </c>
      <c r="L2924" s="302">
        <v>6105</v>
      </c>
      <c r="M2924" s="301">
        <v>5517613</v>
      </c>
      <c r="N2924" s="302">
        <v>3168</v>
      </c>
      <c r="O2924" s="301">
        <v>3348011</v>
      </c>
      <c r="P2924" s="302">
        <v>2858</v>
      </c>
      <c r="Q2924" s="301">
        <v>836527</v>
      </c>
      <c r="R2924" s="302">
        <v>2263</v>
      </c>
      <c r="S2924" s="301">
        <v>667847</v>
      </c>
      <c r="T2924" s="301">
        <f t="shared" si="45"/>
        <v>19484</v>
      </c>
      <c r="U2924" s="303">
        <v>2893</v>
      </c>
    </row>
    <row r="2925" spans="1:21" x14ac:dyDescent="0.25">
      <c r="A2925" s="300">
        <v>800106621</v>
      </c>
      <c r="B2925" s="65" t="s">
        <v>3612</v>
      </c>
      <c r="C2925" s="65" t="s">
        <v>511</v>
      </c>
      <c r="D2925" s="65" t="s">
        <v>511</v>
      </c>
      <c r="E2925" s="65" t="s">
        <v>710</v>
      </c>
      <c r="F2925" s="65" t="s">
        <v>521</v>
      </c>
      <c r="G2925" s="65" t="s">
        <v>528</v>
      </c>
      <c r="H2925" s="84">
        <v>2924</v>
      </c>
      <c r="I2925" s="301">
        <v>4668702</v>
      </c>
      <c r="J2925" s="302">
        <v>3714</v>
      </c>
      <c r="K2925" s="301">
        <v>1729199</v>
      </c>
      <c r="L2925" s="302">
        <v>4466</v>
      </c>
      <c r="M2925" s="301">
        <v>8760873</v>
      </c>
      <c r="N2925" s="302">
        <v>2556</v>
      </c>
      <c r="O2925" s="301">
        <v>4345471</v>
      </c>
      <c r="P2925" s="302">
        <v>2420</v>
      </c>
      <c r="Q2925" s="301">
        <v>1037465</v>
      </c>
      <c r="R2925" s="302">
        <v>2605</v>
      </c>
      <c r="S2925" s="301">
        <v>556073</v>
      </c>
      <c r="T2925" s="301">
        <f t="shared" si="45"/>
        <v>18685</v>
      </c>
      <c r="U2925" s="303">
        <v>2780</v>
      </c>
    </row>
    <row r="2926" spans="1:21" x14ac:dyDescent="0.25">
      <c r="A2926" s="300">
        <v>800045577</v>
      </c>
      <c r="B2926" s="65" t="s">
        <v>3613</v>
      </c>
      <c r="C2926" s="65" t="s">
        <v>505</v>
      </c>
      <c r="D2926" s="65" t="s">
        <v>506</v>
      </c>
      <c r="E2926" s="65" t="s">
        <v>520</v>
      </c>
      <c r="F2926" s="65" t="s">
        <v>521</v>
      </c>
      <c r="G2926" s="65" t="s">
        <v>624</v>
      </c>
      <c r="H2926" s="296">
        <v>2925</v>
      </c>
      <c r="I2926" s="301">
        <v>4667487</v>
      </c>
      <c r="J2926" s="302">
        <v>4215</v>
      </c>
      <c r="K2926" s="301">
        <v>1384716</v>
      </c>
      <c r="L2926" s="302">
        <v>1286</v>
      </c>
      <c r="M2926" s="301">
        <v>36567894</v>
      </c>
      <c r="N2926" s="302">
        <v>340</v>
      </c>
      <c r="O2926" s="301">
        <v>36567894</v>
      </c>
      <c r="P2926" s="302">
        <v>2988</v>
      </c>
      <c r="Q2926" s="301">
        <v>789554</v>
      </c>
      <c r="R2926" s="302">
        <v>4790</v>
      </c>
      <c r="S2926" s="301">
        <v>224779</v>
      </c>
      <c r="T2926" s="301">
        <f t="shared" si="45"/>
        <v>16544</v>
      </c>
      <c r="U2926" s="303">
        <v>2496</v>
      </c>
    </row>
    <row r="2927" spans="1:21" x14ac:dyDescent="0.25">
      <c r="A2927" s="300">
        <v>830056199</v>
      </c>
      <c r="B2927" s="65" t="s">
        <v>3614</v>
      </c>
      <c r="C2927" s="65" t="s">
        <v>511</v>
      </c>
      <c r="D2927" s="65" t="s">
        <v>511</v>
      </c>
      <c r="E2927" s="65" t="s">
        <v>710</v>
      </c>
      <c r="F2927" s="65" t="s">
        <v>521</v>
      </c>
      <c r="G2927" s="65" t="s">
        <v>564</v>
      </c>
      <c r="H2927" s="84">
        <v>2926</v>
      </c>
      <c r="I2927" s="301">
        <v>4657539</v>
      </c>
      <c r="J2927" s="302">
        <v>2533.5</v>
      </c>
      <c r="K2927" s="301">
        <v>3021865</v>
      </c>
      <c r="L2927" s="302">
        <v>4809</v>
      </c>
      <c r="M2927" s="301">
        <v>7922920</v>
      </c>
      <c r="N2927" s="302">
        <v>3049</v>
      </c>
      <c r="O2927" s="301">
        <v>3499124</v>
      </c>
      <c r="P2927" s="302">
        <v>3113</v>
      </c>
      <c r="Q2927" s="301">
        <v>741785</v>
      </c>
      <c r="R2927" s="302">
        <v>2027</v>
      </c>
      <c r="S2927" s="301">
        <v>789025</v>
      </c>
      <c r="T2927" s="301">
        <f t="shared" si="45"/>
        <v>18457.5</v>
      </c>
      <c r="U2927" s="303">
        <v>2745</v>
      </c>
    </row>
    <row r="2928" spans="1:21" x14ac:dyDescent="0.25">
      <c r="A2928" s="300">
        <v>860003835</v>
      </c>
      <c r="B2928" s="65" t="s">
        <v>3615</v>
      </c>
      <c r="C2928" s="65" t="s">
        <v>511</v>
      </c>
      <c r="D2928" s="65" t="s">
        <v>511</v>
      </c>
      <c r="E2928" s="65" t="s">
        <v>710</v>
      </c>
      <c r="F2928" s="65" t="s">
        <v>521</v>
      </c>
      <c r="G2928" s="65" t="s">
        <v>648</v>
      </c>
      <c r="H2928" s="296">
        <v>2927</v>
      </c>
      <c r="I2928" s="301">
        <v>4636033</v>
      </c>
      <c r="J2928" s="302">
        <v>3458</v>
      </c>
      <c r="K2928" s="301">
        <v>1946854</v>
      </c>
      <c r="L2928" s="302">
        <v>5072</v>
      </c>
      <c r="M2928" s="301">
        <v>7315021</v>
      </c>
      <c r="N2928" s="302">
        <v>4522</v>
      </c>
      <c r="O2928" s="301">
        <v>2165418</v>
      </c>
      <c r="P2928" s="302">
        <v>2080</v>
      </c>
      <c r="Q2928" s="301">
        <v>1278709</v>
      </c>
      <c r="R2928" s="302">
        <v>1804</v>
      </c>
      <c r="S2928" s="301">
        <v>920631</v>
      </c>
      <c r="T2928" s="301">
        <f t="shared" si="45"/>
        <v>19863</v>
      </c>
      <c r="U2928" s="303">
        <v>2959</v>
      </c>
    </row>
    <row r="2929" spans="1:21" x14ac:dyDescent="0.25">
      <c r="A2929" s="300">
        <v>890001208</v>
      </c>
      <c r="B2929" s="65" t="s">
        <v>3616</v>
      </c>
      <c r="C2929" s="65" t="s">
        <v>2659</v>
      </c>
      <c r="D2929" s="65" t="s">
        <v>1221</v>
      </c>
      <c r="E2929" s="65" t="s">
        <v>520</v>
      </c>
      <c r="F2929" s="65" t="s">
        <v>521</v>
      </c>
      <c r="G2929" s="65" t="s">
        <v>556</v>
      </c>
      <c r="H2929" s="84">
        <v>2928</v>
      </c>
      <c r="I2929" s="301">
        <v>4613377</v>
      </c>
      <c r="J2929" s="302">
        <v>2195</v>
      </c>
      <c r="K2929" s="301">
        <v>3775036</v>
      </c>
      <c r="L2929" s="302">
        <v>2784</v>
      </c>
      <c r="M2929" s="301">
        <v>15434069</v>
      </c>
      <c r="N2929" s="302">
        <v>4216</v>
      </c>
      <c r="O2929" s="301">
        <v>2364100</v>
      </c>
      <c r="P2929" s="302">
        <v>3940</v>
      </c>
      <c r="Q2929" s="301">
        <v>535394</v>
      </c>
      <c r="R2929" s="302">
        <v>2614</v>
      </c>
      <c r="S2929" s="301">
        <v>554046</v>
      </c>
      <c r="T2929" s="301">
        <f t="shared" si="45"/>
        <v>18677</v>
      </c>
      <c r="U2929" s="303">
        <v>2786</v>
      </c>
    </row>
    <row r="2930" spans="1:21" x14ac:dyDescent="0.25">
      <c r="A2930" s="300">
        <v>890802377</v>
      </c>
      <c r="B2930" s="65" t="s">
        <v>3617</v>
      </c>
      <c r="C2930" s="65" t="s">
        <v>702</v>
      </c>
      <c r="D2930" s="65" t="s">
        <v>703</v>
      </c>
      <c r="E2930" s="65" t="s">
        <v>520</v>
      </c>
      <c r="F2930" s="65" t="s">
        <v>521</v>
      </c>
      <c r="G2930" s="65" t="s">
        <v>556</v>
      </c>
      <c r="H2930" s="296">
        <v>2929</v>
      </c>
      <c r="I2930" s="301">
        <v>4611378</v>
      </c>
      <c r="J2930" s="302">
        <v>2319.5</v>
      </c>
      <c r="K2930" s="301">
        <v>3468102</v>
      </c>
      <c r="L2930" s="302">
        <v>2050</v>
      </c>
      <c r="M2930" s="301">
        <v>21972003</v>
      </c>
      <c r="N2930" s="302">
        <v>3241</v>
      </c>
      <c r="O2930" s="301">
        <v>3240004</v>
      </c>
      <c r="P2930" s="302">
        <v>3419</v>
      </c>
      <c r="Q2930" s="301">
        <v>651349</v>
      </c>
      <c r="R2930" s="302">
        <v>3612</v>
      </c>
      <c r="S2930" s="301">
        <v>346323</v>
      </c>
      <c r="T2930" s="301">
        <f t="shared" si="45"/>
        <v>17570.5</v>
      </c>
      <c r="U2930" s="303">
        <v>2634</v>
      </c>
    </row>
    <row r="2931" spans="1:21" x14ac:dyDescent="0.25">
      <c r="A2931" s="300">
        <v>830023946</v>
      </c>
      <c r="B2931" s="65" t="s">
        <v>3618</v>
      </c>
      <c r="C2931" s="65" t="s">
        <v>511</v>
      </c>
      <c r="D2931" s="65" t="s">
        <v>511</v>
      </c>
      <c r="E2931" s="65" t="s">
        <v>520</v>
      </c>
      <c r="F2931" s="65" t="s">
        <v>521</v>
      </c>
      <c r="G2931" s="65" t="s">
        <v>1479</v>
      </c>
      <c r="H2931" s="84">
        <v>2930</v>
      </c>
      <c r="I2931" s="301">
        <v>4608300</v>
      </c>
      <c r="J2931" s="302">
        <v>2380.5</v>
      </c>
      <c r="K2931" s="301">
        <v>3329561</v>
      </c>
      <c r="L2931" s="302">
        <v>2687</v>
      </c>
      <c r="M2931" s="301">
        <v>16152385</v>
      </c>
      <c r="N2931" s="302">
        <v>2605</v>
      </c>
      <c r="O2931" s="301">
        <v>4249482</v>
      </c>
      <c r="P2931" s="302">
        <v>1909</v>
      </c>
      <c r="Q2931" s="301">
        <v>1407397</v>
      </c>
      <c r="R2931" s="302">
        <v>1689</v>
      </c>
      <c r="S2931" s="301">
        <v>1010074</v>
      </c>
      <c r="T2931" s="301">
        <f t="shared" si="45"/>
        <v>14200.5</v>
      </c>
      <c r="U2931" s="303">
        <v>2195</v>
      </c>
    </row>
    <row r="2932" spans="1:21" x14ac:dyDescent="0.25">
      <c r="A2932" s="300">
        <v>860526787</v>
      </c>
      <c r="B2932" s="65" t="s">
        <v>3619</v>
      </c>
      <c r="C2932" s="65" t="s">
        <v>511</v>
      </c>
      <c r="D2932" s="65" t="s">
        <v>511</v>
      </c>
      <c r="E2932" s="65" t="s">
        <v>710</v>
      </c>
      <c r="F2932" s="65" t="s">
        <v>521</v>
      </c>
      <c r="G2932" s="65" t="s">
        <v>724</v>
      </c>
      <c r="H2932" s="296">
        <v>2931</v>
      </c>
      <c r="I2932" s="301">
        <v>4599078</v>
      </c>
      <c r="J2932" s="302">
        <v>3073.5</v>
      </c>
      <c r="K2932" s="301">
        <v>2348531</v>
      </c>
      <c r="L2932" s="302">
        <v>4572</v>
      </c>
      <c r="M2932" s="301">
        <v>8483281</v>
      </c>
      <c r="N2932" s="302">
        <v>4730</v>
      </c>
      <c r="O2932" s="301">
        <v>2041995</v>
      </c>
      <c r="P2932" s="302">
        <v>1834</v>
      </c>
      <c r="Q2932" s="301">
        <v>1481353</v>
      </c>
      <c r="R2932" s="302">
        <v>1669</v>
      </c>
      <c r="S2932" s="301">
        <v>1024718</v>
      </c>
      <c r="T2932" s="301">
        <f t="shared" si="45"/>
        <v>18809.5</v>
      </c>
      <c r="U2932" s="303">
        <v>2812</v>
      </c>
    </row>
    <row r="2933" spans="1:21" x14ac:dyDescent="0.25">
      <c r="A2933" s="300">
        <v>830124312</v>
      </c>
      <c r="B2933" s="65" t="s">
        <v>3620</v>
      </c>
      <c r="C2933" s="65" t="s">
        <v>511</v>
      </c>
      <c r="D2933" s="65" t="s">
        <v>511</v>
      </c>
      <c r="E2933" s="65" t="s">
        <v>710</v>
      </c>
      <c r="F2933" s="65" t="s">
        <v>521</v>
      </c>
      <c r="G2933" s="65" t="s">
        <v>517</v>
      </c>
      <c r="H2933" s="84">
        <v>2932</v>
      </c>
      <c r="I2933" s="301">
        <v>4595950</v>
      </c>
      <c r="J2933" s="302">
        <v>4705</v>
      </c>
      <c r="K2933" s="301">
        <v>1118237</v>
      </c>
      <c r="L2933" s="302">
        <v>3422</v>
      </c>
      <c r="M2933" s="301">
        <v>12164308</v>
      </c>
      <c r="N2933" s="302">
        <v>3893</v>
      </c>
      <c r="O2933" s="301">
        <v>2633012</v>
      </c>
      <c r="P2933" s="302">
        <v>1943</v>
      </c>
      <c r="Q2933" s="301">
        <v>1382447</v>
      </c>
      <c r="R2933" s="302">
        <v>2218</v>
      </c>
      <c r="S2933" s="301">
        <v>693106</v>
      </c>
      <c r="T2933" s="301">
        <f t="shared" si="45"/>
        <v>19113</v>
      </c>
      <c r="U2933" s="303">
        <v>2850</v>
      </c>
    </row>
    <row r="2934" spans="1:21" x14ac:dyDescent="0.25">
      <c r="A2934" s="300">
        <v>800120851</v>
      </c>
      <c r="B2934" s="65" t="s">
        <v>3621</v>
      </c>
      <c r="C2934" s="65" t="s">
        <v>511</v>
      </c>
      <c r="D2934" s="65" t="s">
        <v>511</v>
      </c>
      <c r="E2934" s="65" t="s">
        <v>710</v>
      </c>
      <c r="F2934" s="65" t="s">
        <v>521</v>
      </c>
      <c r="G2934" s="65" t="s">
        <v>564</v>
      </c>
      <c r="H2934" s="296">
        <v>2933</v>
      </c>
      <c r="I2934" s="301">
        <v>4595783</v>
      </c>
      <c r="J2934" s="302">
        <v>2523</v>
      </c>
      <c r="K2934" s="301">
        <v>3043991</v>
      </c>
      <c r="L2934" s="302">
        <v>5203</v>
      </c>
      <c r="M2934" s="301">
        <v>7079013</v>
      </c>
      <c r="N2934" s="302">
        <v>2396</v>
      </c>
      <c r="O2934" s="301">
        <v>4681177</v>
      </c>
      <c r="P2934" s="302">
        <v>2152</v>
      </c>
      <c r="Q2934" s="301">
        <v>1226265</v>
      </c>
      <c r="R2934" s="302">
        <v>2555</v>
      </c>
      <c r="S2934" s="301">
        <v>572053</v>
      </c>
      <c r="T2934" s="301">
        <f t="shared" si="45"/>
        <v>17762</v>
      </c>
      <c r="U2934" s="303">
        <v>2657</v>
      </c>
    </row>
    <row r="2935" spans="1:21" x14ac:dyDescent="0.25">
      <c r="A2935" s="300">
        <v>890304607</v>
      </c>
      <c r="B2935" s="65" t="s">
        <v>3622</v>
      </c>
      <c r="C2935" s="65" t="s">
        <v>547</v>
      </c>
      <c r="D2935" s="65" t="s">
        <v>544</v>
      </c>
      <c r="E2935" s="65" t="s">
        <v>710</v>
      </c>
      <c r="F2935" s="65" t="s">
        <v>521</v>
      </c>
      <c r="G2935" s="65" t="s">
        <v>514</v>
      </c>
      <c r="H2935" s="84">
        <v>2934</v>
      </c>
      <c r="I2935" s="301">
        <v>4589806</v>
      </c>
      <c r="J2935" s="302">
        <v>2621.5</v>
      </c>
      <c r="K2935" s="301">
        <v>2922189</v>
      </c>
      <c r="L2935" s="302">
        <v>4188</v>
      </c>
      <c r="M2935" s="301">
        <v>9469768</v>
      </c>
      <c r="N2935" s="302">
        <v>3503</v>
      </c>
      <c r="O2935" s="301">
        <v>2956635</v>
      </c>
      <c r="P2935" s="302">
        <v>3050</v>
      </c>
      <c r="Q2935" s="301">
        <v>765990</v>
      </c>
      <c r="R2935" s="302">
        <v>2318</v>
      </c>
      <c r="S2935" s="301">
        <v>646628</v>
      </c>
      <c r="T2935" s="301">
        <f t="shared" si="45"/>
        <v>18614.5</v>
      </c>
      <c r="U2935" s="303">
        <v>2782</v>
      </c>
    </row>
    <row r="2936" spans="1:21" x14ac:dyDescent="0.25">
      <c r="A2936" s="300">
        <v>800220028</v>
      </c>
      <c r="B2936" s="65" t="s">
        <v>3623</v>
      </c>
      <c r="C2936" s="65" t="s">
        <v>511</v>
      </c>
      <c r="D2936" s="65" t="s">
        <v>511</v>
      </c>
      <c r="E2936" s="65" t="s">
        <v>520</v>
      </c>
      <c r="F2936" s="65" t="s">
        <v>521</v>
      </c>
      <c r="G2936" s="65" t="s">
        <v>1235</v>
      </c>
      <c r="H2936" s="296">
        <v>2935</v>
      </c>
      <c r="I2936" s="301">
        <v>4585507</v>
      </c>
      <c r="J2936" s="302">
        <v>2870</v>
      </c>
      <c r="K2936" s="301">
        <v>2597025</v>
      </c>
      <c r="L2936" s="302">
        <v>3156</v>
      </c>
      <c r="M2936" s="301">
        <v>13284835</v>
      </c>
      <c r="N2936" s="302">
        <v>1783</v>
      </c>
      <c r="O2936" s="301">
        <v>6630873</v>
      </c>
      <c r="P2936" s="302">
        <v>1042</v>
      </c>
      <c r="Q2936" s="301">
        <v>2841667</v>
      </c>
      <c r="R2936" s="302">
        <v>1108</v>
      </c>
      <c r="S2936" s="301">
        <v>1721906</v>
      </c>
      <c r="T2936" s="301">
        <f t="shared" si="45"/>
        <v>12894</v>
      </c>
      <c r="U2936" s="303">
        <v>2037</v>
      </c>
    </row>
    <row r="2937" spans="1:21" x14ac:dyDescent="0.25">
      <c r="A2937" s="300">
        <v>900024602</v>
      </c>
      <c r="B2937" s="65" t="s">
        <v>3624</v>
      </c>
      <c r="C2937" s="65" t="s">
        <v>511</v>
      </c>
      <c r="D2937" s="65" t="s">
        <v>511</v>
      </c>
      <c r="E2937" s="65" t="s">
        <v>520</v>
      </c>
      <c r="F2937" s="65" t="s">
        <v>521</v>
      </c>
      <c r="G2937" s="65" t="s">
        <v>690</v>
      </c>
      <c r="H2937" s="84">
        <v>2936</v>
      </c>
      <c r="I2937" s="301">
        <v>4576691</v>
      </c>
      <c r="J2937" s="302">
        <v>2488.5</v>
      </c>
      <c r="K2937" s="301">
        <v>3106659</v>
      </c>
      <c r="L2937" s="302">
        <v>6664</v>
      </c>
      <c r="M2937" s="301">
        <v>4799431</v>
      </c>
      <c r="N2937" s="302">
        <v>3842</v>
      </c>
      <c r="O2937" s="301">
        <v>2671853</v>
      </c>
      <c r="P2937" s="302">
        <v>1215</v>
      </c>
      <c r="Q2937" s="301">
        <v>2365778</v>
      </c>
      <c r="R2937" s="302">
        <v>853</v>
      </c>
      <c r="S2937" s="301">
        <v>2471223</v>
      </c>
      <c r="T2937" s="301">
        <f t="shared" si="45"/>
        <v>17998.5</v>
      </c>
      <c r="U2937" s="303">
        <v>2700</v>
      </c>
    </row>
    <row r="2938" spans="1:21" x14ac:dyDescent="0.25">
      <c r="A2938" s="300">
        <v>830021756</v>
      </c>
      <c r="B2938" s="65" t="s">
        <v>3625</v>
      </c>
      <c r="C2938" s="65" t="s">
        <v>511</v>
      </c>
      <c r="D2938" s="65" t="s">
        <v>511</v>
      </c>
      <c r="E2938" s="65" t="s">
        <v>520</v>
      </c>
      <c r="F2938" s="65" t="s">
        <v>521</v>
      </c>
      <c r="G2938" s="65" t="s">
        <v>724</v>
      </c>
      <c r="H2938" s="296">
        <v>2937</v>
      </c>
      <c r="I2938" s="301">
        <v>4541861</v>
      </c>
      <c r="J2938" s="302">
        <v>2026.5</v>
      </c>
      <c r="K2938" s="301">
        <v>4244162</v>
      </c>
      <c r="L2938" s="302">
        <v>4197</v>
      </c>
      <c r="M2938" s="301">
        <v>9435457</v>
      </c>
      <c r="N2938" s="302">
        <v>2518</v>
      </c>
      <c r="O2938" s="301">
        <v>4444997</v>
      </c>
      <c r="P2938" s="302">
        <v>2731</v>
      </c>
      <c r="Q2938" s="301">
        <v>889370</v>
      </c>
      <c r="R2938" s="302">
        <v>3326</v>
      </c>
      <c r="S2938" s="301">
        <v>392044</v>
      </c>
      <c r="T2938" s="301">
        <f t="shared" si="45"/>
        <v>17735.5</v>
      </c>
      <c r="U2938" s="303">
        <v>2659</v>
      </c>
    </row>
    <row r="2939" spans="1:21" x14ac:dyDescent="0.25">
      <c r="A2939" s="300">
        <v>830007942</v>
      </c>
      <c r="B2939" s="65" t="s">
        <v>3626</v>
      </c>
      <c r="C2939" s="65" t="s">
        <v>511</v>
      </c>
      <c r="D2939" s="65" t="s">
        <v>511</v>
      </c>
      <c r="E2939" s="65" t="s">
        <v>710</v>
      </c>
      <c r="F2939" s="65" t="s">
        <v>521</v>
      </c>
      <c r="G2939" s="65" t="s">
        <v>624</v>
      </c>
      <c r="H2939" s="84">
        <v>2938</v>
      </c>
      <c r="I2939" s="301">
        <v>4538439</v>
      </c>
      <c r="J2939" s="302">
        <v>3535.5</v>
      </c>
      <c r="K2939" s="301">
        <v>1879754</v>
      </c>
      <c r="L2939" s="302">
        <v>4848</v>
      </c>
      <c r="M2939" s="301">
        <v>7826938</v>
      </c>
      <c r="N2939" s="302">
        <v>3445</v>
      </c>
      <c r="O2939" s="301">
        <v>3008816</v>
      </c>
      <c r="P2939" s="302">
        <v>1587</v>
      </c>
      <c r="Q2939" s="301">
        <v>1756112</v>
      </c>
      <c r="R2939" s="302">
        <v>1327</v>
      </c>
      <c r="S2939" s="301">
        <v>1395895</v>
      </c>
      <c r="T2939" s="301">
        <f t="shared" si="45"/>
        <v>17680.5</v>
      </c>
      <c r="U2939" s="303">
        <v>2655</v>
      </c>
    </row>
    <row r="2940" spans="1:21" x14ac:dyDescent="0.25">
      <c r="A2940" s="300">
        <v>800045517</v>
      </c>
      <c r="B2940" s="65" t="s">
        <v>3627</v>
      </c>
      <c r="C2940" s="65" t="s">
        <v>511</v>
      </c>
      <c r="D2940" s="65" t="s">
        <v>511</v>
      </c>
      <c r="E2940" s="65" t="s">
        <v>710</v>
      </c>
      <c r="F2940" s="65" t="s">
        <v>521</v>
      </c>
      <c r="G2940" s="65" t="s">
        <v>627</v>
      </c>
      <c r="H2940" s="296">
        <v>2939</v>
      </c>
      <c r="I2940" s="301">
        <v>4525338</v>
      </c>
      <c r="J2940" s="302">
        <v>3059.5</v>
      </c>
      <c r="K2940" s="301">
        <v>2367904</v>
      </c>
      <c r="L2940" s="302">
        <v>6834</v>
      </c>
      <c r="M2940" s="301">
        <v>4588881</v>
      </c>
      <c r="N2940" s="302">
        <v>2450</v>
      </c>
      <c r="O2940" s="301">
        <v>4588881</v>
      </c>
      <c r="P2940" s="302">
        <v>1733</v>
      </c>
      <c r="Q2940" s="301">
        <v>1579410</v>
      </c>
      <c r="R2940" s="302">
        <v>1471</v>
      </c>
      <c r="S2940" s="301">
        <v>1210144</v>
      </c>
      <c r="T2940" s="301">
        <f t="shared" si="45"/>
        <v>18486.5</v>
      </c>
      <c r="U2940" s="303">
        <v>2771</v>
      </c>
    </row>
    <row r="2941" spans="1:21" x14ac:dyDescent="0.25">
      <c r="A2941" s="300">
        <v>800014875</v>
      </c>
      <c r="B2941" s="65" t="s">
        <v>3628</v>
      </c>
      <c r="C2941" s="65" t="s">
        <v>511</v>
      </c>
      <c r="D2941" s="65" t="s">
        <v>511</v>
      </c>
      <c r="E2941" s="65" t="s">
        <v>520</v>
      </c>
      <c r="F2941" s="65" t="s">
        <v>521</v>
      </c>
      <c r="G2941" s="65" t="s">
        <v>624</v>
      </c>
      <c r="H2941" s="84">
        <v>2940</v>
      </c>
      <c r="I2941" s="301">
        <v>4519146</v>
      </c>
      <c r="J2941" s="302">
        <v>3306.5</v>
      </c>
      <c r="K2941" s="301">
        <v>2098505</v>
      </c>
      <c r="L2941" s="302">
        <v>2917</v>
      </c>
      <c r="M2941" s="301">
        <v>14637086</v>
      </c>
      <c r="N2941" s="302">
        <v>1155</v>
      </c>
      <c r="O2941" s="301">
        <v>10124933</v>
      </c>
      <c r="P2941" s="302">
        <v>1958</v>
      </c>
      <c r="Q2941" s="301">
        <v>1368570</v>
      </c>
      <c r="R2941" s="302">
        <v>3082</v>
      </c>
      <c r="S2941" s="301">
        <v>441379</v>
      </c>
      <c r="T2941" s="301">
        <f t="shared" si="45"/>
        <v>15358.5</v>
      </c>
      <c r="U2941" s="303">
        <v>2357</v>
      </c>
    </row>
    <row r="2942" spans="1:21" x14ac:dyDescent="0.25">
      <c r="A2942" s="300">
        <v>830040343</v>
      </c>
      <c r="B2942" s="65" t="s">
        <v>3629</v>
      </c>
      <c r="C2942" s="65" t="s">
        <v>511</v>
      </c>
      <c r="D2942" s="65" t="s">
        <v>511</v>
      </c>
      <c r="E2942" s="65" t="s">
        <v>520</v>
      </c>
      <c r="F2942" s="65" t="s">
        <v>521</v>
      </c>
      <c r="G2942" s="65" t="s">
        <v>556</v>
      </c>
      <c r="H2942" s="296">
        <v>2941</v>
      </c>
      <c r="I2942" s="301">
        <v>4509620</v>
      </c>
      <c r="J2942" s="302">
        <v>2525.5</v>
      </c>
      <c r="K2942" s="301">
        <v>3039146</v>
      </c>
      <c r="L2942" s="302">
        <v>2045</v>
      </c>
      <c r="M2942" s="301">
        <v>22012270</v>
      </c>
      <c r="N2942" s="302">
        <v>4123</v>
      </c>
      <c r="O2942" s="301">
        <v>2432117</v>
      </c>
      <c r="P2942" s="302">
        <v>1609</v>
      </c>
      <c r="Q2942" s="301">
        <v>1729221</v>
      </c>
      <c r="R2942" s="302">
        <v>1731</v>
      </c>
      <c r="S2942" s="301">
        <v>977188</v>
      </c>
      <c r="T2942" s="301">
        <f t="shared" si="45"/>
        <v>14974.5</v>
      </c>
      <c r="U2942" s="303">
        <v>2313</v>
      </c>
    </row>
    <row r="2943" spans="1:21" x14ac:dyDescent="0.25">
      <c r="A2943" s="300">
        <v>830112851</v>
      </c>
      <c r="B2943" s="65" t="s">
        <v>3630</v>
      </c>
      <c r="C2943" s="65" t="s">
        <v>511</v>
      </c>
      <c r="D2943" s="65" t="s">
        <v>511</v>
      </c>
      <c r="E2943" s="65" t="s">
        <v>710</v>
      </c>
      <c r="F2943" s="65" t="s">
        <v>521</v>
      </c>
      <c r="G2943" s="65" t="s">
        <v>624</v>
      </c>
      <c r="H2943" s="84">
        <v>2942</v>
      </c>
      <c r="I2943" s="301">
        <v>4508980</v>
      </c>
      <c r="J2943" s="302">
        <v>3167</v>
      </c>
      <c r="K2943" s="301">
        <v>2245224</v>
      </c>
      <c r="L2943" s="302">
        <v>3455</v>
      </c>
      <c r="M2943" s="301">
        <v>12040354</v>
      </c>
      <c r="N2943" s="302">
        <v>982</v>
      </c>
      <c r="O2943" s="301">
        <v>12040354</v>
      </c>
      <c r="P2943" s="302">
        <v>1265</v>
      </c>
      <c r="Q2943" s="301">
        <v>2276124</v>
      </c>
      <c r="R2943" s="302">
        <v>944</v>
      </c>
      <c r="S2943" s="301">
        <v>2127404</v>
      </c>
      <c r="T2943" s="301">
        <f t="shared" si="45"/>
        <v>12755</v>
      </c>
      <c r="U2943" s="303">
        <v>2028</v>
      </c>
    </row>
    <row r="2944" spans="1:21" x14ac:dyDescent="0.25">
      <c r="A2944" s="300">
        <v>800228878</v>
      </c>
      <c r="B2944" s="65" t="s">
        <v>3631</v>
      </c>
      <c r="C2944" s="65" t="s">
        <v>543</v>
      </c>
      <c r="D2944" s="65" t="s">
        <v>544</v>
      </c>
      <c r="E2944" s="65" t="s">
        <v>710</v>
      </c>
      <c r="F2944" s="65" t="s">
        <v>521</v>
      </c>
      <c r="G2944" s="65" t="s">
        <v>564</v>
      </c>
      <c r="H2944" s="296">
        <v>2943</v>
      </c>
      <c r="I2944" s="301">
        <v>4503278</v>
      </c>
      <c r="J2944" s="302">
        <v>2793.5</v>
      </c>
      <c r="K2944" s="301">
        <v>2694657</v>
      </c>
      <c r="L2944" s="302">
        <v>4576</v>
      </c>
      <c r="M2944" s="301">
        <v>8481979</v>
      </c>
      <c r="N2944" s="302">
        <v>2483</v>
      </c>
      <c r="O2944" s="301">
        <v>4515344</v>
      </c>
      <c r="P2944" s="302">
        <v>1449</v>
      </c>
      <c r="Q2944" s="301">
        <v>1945257</v>
      </c>
      <c r="R2944" s="302">
        <v>2146</v>
      </c>
      <c r="S2944" s="301">
        <v>733552</v>
      </c>
      <c r="T2944" s="301">
        <f t="shared" si="45"/>
        <v>16390.5</v>
      </c>
      <c r="U2944" s="303">
        <v>2497</v>
      </c>
    </row>
    <row r="2945" spans="1:21" x14ac:dyDescent="0.25">
      <c r="A2945" s="300">
        <v>830093986</v>
      </c>
      <c r="B2945" s="65" t="s">
        <v>3632</v>
      </c>
      <c r="C2945" s="65" t="s">
        <v>511</v>
      </c>
      <c r="D2945" s="65" t="s">
        <v>511</v>
      </c>
      <c r="E2945" s="65" t="s">
        <v>710</v>
      </c>
      <c r="F2945" s="65" t="s">
        <v>521</v>
      </c>
      <c r="G2945" s="65" t="s">
        <v>564</v>
      </c>
      <c r="H2945" s="84">
        <v>2944</v>
      </c>
      <c r="I2945" s="301">
        <v>4474263</v>
      </c>
      <c r="J2945" s="302">
        <v>2520</v>
      </c>
      <c r="K2945" s="301">
        <v>3052554</v>
      </c>
      <c r="L2945" s="302">
        <v>4379</v>
      </c>
      <c r="M2945" s="301">
        <v>8963051</v>
      </c>
      <c r="N2945" s="302">
        <v>2080</v>
      </c>
      <c r="O2945" s="301">
        <v>5518459</v>
      </c>
      <c r="P2945" s="302">
        <v>1364</v>
      </c>
      <c r="Q2945" s="301">
        <v>2071304</v>
      </c>
      <c r="R2945" s="302">
        <v>1543</v>
      </c>
      <c r="S2945" s="301">
        <v>1137084</v>
      </c>
      <c r="T2945" s="301">
        <f t="shared" si="45"/>
        <v>14830</v>
      </c>
      <c r="U2945" s="303">
        <v>2298</v>
      </c>
    </row>
    <row r="2946" spans="1:21" x14ac:dyDescent="0.25">
      <c r="A2946" s="300">
        <v>800026483</v>
      </c>
      <c r="B2946" s="65" t="s">
        <v>3633</v>
      </c>
      <c r="C2946" s="65" t="s">
        <v>511</v>
      </c>
      <c r="D2946" s="65" t="s">
        <v>511</v>
      </c>
      <c r="E2946" s="65" t="s">
        <v>710</v>
      </c>
      <c r="F2946" s="65" t="s">
        <v>521</v>
      </c>
      <c r="G2946" s="65" t="s">
        <v>525</v>
      </c>
      <c r="H2946" s="296">
        <v>2945</v>
      </c>
      <c r="I2946" s="301">
        <v>4465293</v>
      </c>
      <c r="J2946" s="302">
        <v>2654.5</v>
      </c>
      <c r="K2946" s="301">
        <v>2882521</v>
      </c>
      <c r="L2946" s="302">
        <v>3378</v>
      </c>
      <c r="M2946" s="301">
        <v>12355966</v>
      </c>
      <c r="N2946" s="302">
        <v>3278</v>
      </c>
      <c r="O2946" s="301">
        <v>3190257</v>
      </c>
      <c r="P2946" s="302">
        <v>3244</v>
      </c>
      <c r="Q2946" s="301">
        <v>699661</v>
      </c>
      <c r="R2946" s="302">
        <v>3134</v>
      </c>
      <c r="S2946" s="301">
        <v>431166</v>
      </c>
      <c r="T2946" s="301">
        <f t="shared" ref="T2946:T3001" si="46">SUM(H2946+J2946+L2946+N2946+P2946+R2946)</f>
        <v>18633.5</v>
      </c>
      <c r="U2946" s="303">
        <v>2806</v>
      </c>
    </row>
    <row r="2947" spans="1:21" x14ac:dyDescent="0.25">
      <c r="A2947" s="300">
        <v>860066264</v>
      </c>
      <c r="B2947" s="65" t="s">
        <v>3634</v>
      </c>
      <c r="C2947" s="65" t="s">
        <v>511</v>
      </c>
      <c r="D2947" s="65" t="s">
        <v>511</v>
      </c>
      <c r="E2947" s="65" t="s">
        <v>710</v>
      </c>
      <c r="F2947" s="65" t="s">
        <v>521</v>
      </c>
      <c r="G2947" s="65" t="s">
        <v>528</v>
      </c>
      <c r="H2947" s="84">
        <v>2946</v>
      </c>
      <c r="I2947" s="301">
        <v>4461053</v>
      </c>
      <c r="J2947" s="302">
        <v>2590</v>
      </c>
      <c r="K2947" s="301">
        <v>2957620</v>
      </c>
      <c r="L2947" s="302">
        <v>6391</v>
      </c>
      <c r="M2947" s="301">
        <v>5131484</v>
      </c>
      <c r="N2947" s="302">
        <v>3436</v>
      </c>
      <c r="O2947" s="301">
        <v>3019048</v>
      </c>
      <c r="P2947" s="302">
        <v>1681</v>
      </c>
      <c r="Q2947" s="301">
        <v>1630235</v>
      </c>
      <c r="R2947" s="302">
        <v>1987</v>
      </c>
      <c r="S2947" s="301">
        <v>813643</v>
      </c>
      <c r="T2947" s="301">
        <f t="shared" si="46"/>
        <v>19031</v>
      </c>
      <c r="U2947" s="303">
        <v>2857</v>
      </c>
    </row>
    <row r="2948" spans="1:21" x14ac:dyDescent="0.25">
      <c r="A2948" s="300">
        <v>800166199</v>
      </c>
      <c r="B2948" s="65" t="s">
        <v>3635</v>
      </c>
      <c r="C2948" s="65" t="s">
        <v>547</v>
      </c>
      <c r="D2948" s="65" t="s">
        <v>544</v>
      </c>
      <c r="E2948" s="65" t="s">
        <v>520</v>
      </c>
      <c r="F2948" s="65" t="s">
        <v>521</v>
      </c>
      <c r="G2948" s="65" t="s">
        <v>931</v>
      </c>
      <c r="H2948" s="296">
        <v>2947</v>
      </c>
      <c r="I2948" s="301">
        <v>4398770</v>
      </c>
      <c r="J2948" s="302">
        <v>2760.5</v>
      </c>
      <c r="K2948" s="301">
        <v>2737067</v>
      </c>
      <c r="L2948" s="302">
        <v>2632</v>
      </c>
      <c r="M2948" s="301">
        <v>16576428</v>
      </c>
      <c r="N2948" s="302">
        <v>3144</v>
      </c>
      <c r="O2948" s="301">
        <v>3366039</v>
      </c>
      <c r="P2948" s="302">
        <v>1221</v>
      </c>
      <c r="Q2948" s="301">
        <v>2359181</v>
      </c>
      <c r="R2948" s="302">
        <v>1510</v>
      </c>
      <c r="S2948" s="301">
        <v>1175621</v>
      </c>
      <c r="T2948" s="301">
        <f t="shared" si="46"/>
        <v>14214.5</v>
      </c>
      <c r="U2948" s="303">
        <v>2234</v>
      </c>
    </row>
    <row r="2949" spans="1:21" x14ac:dyDescent="0.25">
      <c r="A2949" s="300">
        <v>830076778</v>
      </c>
      <c r="B2949" s="65" t="s">
        <v>3636</v>
      </c>
      <c r="C2949" s="65" t="s">
        <v>511</v>
      </c>
      <c r="D2949" s="65" t="s">
        <v>511</v>
      </c>
      <c r="E2949" s="65" t="s">
        <v>710</v>
      </c>
      <c r="F2949" s="65" t="s">
        <v>521</v>
      </c>
      <c r="G2949" s="65" t="s">
        <v>594</v>
      </c>
      <c r="H2949" s="84">
        <v>2948</v>
      </c>
      <c r="I2949" s="301">
        <v>4392549</v>
      </c>
      <c r="J2949" s="302">
        <v>2237</v>
      </c>
      <c r="K2949" s="301">
        <v>3655071</v>
      </c>
      <c r="L2949" s="302">
        <v>8091</v>
      </c>
      <c r="M2949" s="301">
        <v>3439284</v>
      </c>
      <c r="N2949" s="302">
        <v>3784</v>
      </c>
      <c r="O2949" s="301">
        <v>2712161</v>
      </c>
      <c r="P2949" s="302">
        <v>1304</v>
      </c>
      <c r="Q2949" s="301">
        <v>2193327</v>
      </c>
      <c r="R2949" s="302">
        <v>1454</v>
      </c>
      <c r="S2949" s="301">
        <v>1234450</v>
      </c>
      <c r="T2949" s="301">
        <f t="shared" si="46"/>
        <v>19818</v>
      </c>
      <c r="U2949" s="303">
        <v>2996</v>
      </c>
    </row>
    <row r="2950" spans="1:21" x14ac:dyDescent="0.25">
      <c r="A2950" s="300">
        <v>860065795</v>
      </c>
      <c r="B2950" s="65" t="s">
        <v>3637</v>
      </c>
      <c r="C2950" s="65" t="s">
        <v>511</v>
      </c>
      <c r="D2950" s="65" t="s">
        <v>511</v>
      </c>
      <c r="E2950" s="65" t="s">
        <v>710</v>
      </c>
      <c r="F2950" s="65" t="s">
        <v>521</v>
      </c>
      <c r="G2950" s="65" t="s">
        <v>564</v>
      </c>
      <c r="H2950" s="296">
        <v>2949</v>
      </c>
      <c r="I2950" s="301">
        <v>4387230</v>
      </c>
      <c r="J2950" s="302">
        <v>2894.5</v>
      </c>
      <c r="K2950" s="301">
        <v>2558020</v>
      </c>
      <c r="L2950" s="302">
        <v>6227</v>
      </c>
      <c r="M2950" s="301">
        <v>5353677</v>
      </c>
      <c r="N2950" s="302">
        <v>3423</v>
      </c>
      <c r="O2950" s="301">
        <v>3039354</v>
      </c>
      <c r="P2950" s="302">
        <v>1789</v>
      </c>
      <c r="Q2950" s="301">
        <v>1517616</v>
      </c>
      <c r="R2950" s="302">
        <v>1872</v>
      </c>
      <c r="S2950" s="301">
        <v>880058</v>
      </c>
      <c r="T2950" s="301">
        <f t="shared" si="46"/>
        <v>19154.5</v>
      </c>
      <c r="U2950" s="303">
        <v>2891</v>
      </c>
    </row>
    <row r="2951" spans="1:21" x14ac:dyDescent="0.25">
      <c r="A2951" s="300">
        <v>800097402</v>
      </c>
      <c r="B2951" s="65" t="s">
        <v>3638</v>
      </c>
      <c r="C2951" s="65" t="s">
        <v>547</v>
      </c>
      <c r="D2951" s="65" t="s">
        <v>544</v>
      </c>
      <c r="E2951" s="65" t="s">
        <v>710</v>
      </c>
      <c r="F2951" s="65" t="s">
        <v>521</v>
      </c>
      <c r="G2951" s="65" t="s">
        <v>564</v>
      </c>
      <c r="H2951" s="84">
        <v>2950</v>
      </c>
      <c r="I2951" s="301">
        <v>4370249</v>
      </c>
      <c r="J2951" s="302">
        <v>2646.5</v>
      </c>
      <c r="K2951" s="301">
        <v>2894865</v>
      </c>
      <c r="L2951" s="302">
        <v>4247</v>
      </c>
      <c r="M2951" s="301">
        <v>9259011</v>
      </c>
      <c r="N2951" s="302">
        <v>4641</v>
      </c>
      <c r="O2951" s="301">
        <v>2095813</v>
      </c>
      <c r="P2951" s="302">
        <v>1591</v>
      </c>
      <c r="Q2951" s="301">
        <v>1751816</v>
      </c>
      <c r="R2951" s="302">
        <v>2299</v>
      </c>
      <c r="S2951" s="301">
        <v>652393</v>
      </c>
      <c r="T2951" s="301">
        <f t="shared" si="46"/>
        <v>18374.5</v>
      </c>
      <c r="U2951" s="303">
        <v>2781</v>
      </c>
    </row>
    <row r="2952" spans="1:21" x14ac:dyDescent="0.25">
      <c r="A2952" s="300">
        <v>811012427</v>
      </c>
      <c r="B2952" s="65" t="s">
        <v>3639</v>
      </c>
      <c r="C2952" s="65" t="s">
        <v>505</v>
      </c>
      <c r="D2952" s="65" t="s">
        <v>506</v>
      </c>
      <c r="E2952" s="65" t="s">
        <v>520</v>
      </c>
      <c r="F2952" s="65" t="s">
        <v>521</v>
      </c>
      <c r="G2952" s="65" t="s">
        <v>564</v>
      </c>
      <c r="H2952" s="296">
        <v>2951</v>
      </c>
      <c r="I2952" s="301">
        <v>4357104</v>
      </c>
      <c r="J2952" s="302">
        <v>3346.5</v>
      </c>
      <c r="K2952" s="301">
        <v>2056506</v>
      </c>
      <c r="L2952" s="302">
        <v>2075</v>
      </c>
      <c r="M2952" s="301">
        <v>21713542</v>
      </c>
      <c r="N2952" s="302">
        <v>2926</v>
      </c>
      <c r="O2952" s="301">
        <v>3671097</v>
      </c>
      <c r="P2952" s="302">
        <v>3020</v>
      </c>
      <c r="Q2952" s="301">
        <v>775556</v>
      </c>
      <c r="R2952" s="302">
        <v>3001</v>
      </c>
      <c r="S2952" s="301">
        <v>458246</v>
      </c>
      <c r="T2952" s="301">
        <f t="shared" si="46"/>
        <v>17319.5</v>
      </c>
      <c r="U2952" s="303">
        <v>2637</v>
      </c>
    </row>
    <row r="2953" spans="1:21" x14ac:dyDescent="0.25">
      <c r="A2953" s="300">
        <v>800043457</v>
      </c>
      <c r="B2953" s="65" t="s">
        <v>3640</v>
      </c>
      <c r="C2953" s="65" t="s">
        <v>780</v>
      </c>
      <c r="D2953" s="65" t="s">
        <v>781</v>
      </c>
      <c r="E2953" s="65" t="s">
        <v>710</v>
      </c>
      <c r="F2953" s="65" t="s">
        <v>521</v>
      </c>
      <c r="G2953" s="65" t="s">
        <v>694</v>
      </c>
      <c r="H2953" s="84">
        <v>2952</v>
      </c>
      <c r="I2953" s="301">
        <v>4313692</v>
      </c>
      <c r="J2953" s="302">
        <v>2595.5</v>
      </c>
      <c r="K2953" s="301">
        <v>2952311</v>
      </c>
      <c r="L2953" s="302">
        <v>4017</v>
      </c>
      <c r="M2953" s="301">
        <v>9917247</v>
      </c>
      <c r="N2953" s="302">
        <v>4077</v>
      </c>
      <c r="O2953" s="301">
        <v>2464520</v>
      </c>
      <c r="P2953" s="302">
        <v>1512</v>
      </c>
      <c r="Q2953" s="301">
        <v>1850304</v>
      </c>
      <c r="R2953" s="302">
        <v>2025</v>
      </c>
      <c r="S2953" s="301">
        <v>789148</v>
      </c>
      <c r="T2953" s="301">
        <f t="shared" si="46"/>
        <v>17178.5</v>
      </c>
      <c r="U2953" s="303">
        <v>2624</v>
      </c>
    </row>
    <row r="2954" spans="1:21" x14ac:dyDescent="0.25">
      <c r="A2954" s="300">
        <v>860031462</v>
      </c>
      <c r="B2954" s="65" t="s">
        <v>3641</v>
      </c>
      <c r="C2954" s="65" t="s">
        <v>511</v>
      </c>
      <c r="D2954" s="65" t="s">
        <v>511</v>
      </c>
      <c r="E2954" s="65" t="s">
        <v>710</v>
      </c>
      <c r="F2954" s="65" t="s">
        <v>521</v>
      </c>
      <c r="G2954" s="65" t="s">
        <v>690</v>
      </c>
      <c r="H2954" s="296">
        <v>2953</v>
      </c>
      <c r="I2954" s="301">
        <v>4308599</v>
      </c>
      <c r="J2954" s="302">
        <v>3891.5</v>
      </c>
      <c r="K2954" s="301">
        <v>1603122</v>
      </c>
      <c r="L2954" s="302">
        <v>4330</v>
      </c>
      <c r="M2954" s="301">
        <v>9057291</v>
      </c>
      <c r="N2954" s="302">
        <v>3160</v>
      </c>
      <c r="O2954" s="301">
        <v>3354294</v>
      </c>
      <c r="P2954" s="302">
        <v>2468</v>
      </c>
      <c r="Q2954" s="301">
        <v>1014855</v>
      </c>
      <c r="R2954" s="302">
        <v>2741</v>
      </c>
      <c r="S2954" s="301">
        <v>516639</v>
      </c>
      <c r="T2954" s="301">
        <f t="shared" si="46"/>
        <v>19543.5</v>
      </c>
      <c r="U2954" s="303">
        <v>2964</v>
      </c>
    </row>
    <row r="2955" spans="1:21" x14ac:dyDescent="0.25">
      <c r="A2955" s="300">
        <v>890928929</v>
      </c>
      <c r="B2955" s="65" t="s">
        <v>3642</v>
      </c>
      <c r="C2955" s="65" t="s">
        <v>505</v>
      </c>
      <c r="D2955" s="65" t="s">
        <v>506</v>
      </c>
      <c r="E2955" s="65" t="s">
        <v>710</v>
      </c>
      <c r="F2955" s="65" t="s">
        <v>521</v>
      </c>
      <c r="G2955" s="65" t="s">
        <v>564</v>
      </c>
      <c r="H2955" s="84">
        <v>2954</v>
      </c>
      <c r="I2955" s="301">
        <v>4294636</v>
      </c>
      <c r="J2955" s="302">
        <v>3322.5</v>
      </c>
      <c r="K2955" s="301">
        <v>2082549</v>
      </c>
      <c r="L2955" s="302">
        <v>3735</v>
      </c>
      <c r="M2955" s="301">
        <v>10842093</v>
      </c>
      <c r="N2955" s="302">
        <v>2796</v>
      </c>
      <c r="O2955" s="301">
        <v>3888345</v>
      </c>
      <c r="P2955" s="302">
        <v>1694</v>
      </c>
      <c r="Q2955" s="301">
        <v>1615810</v>
      </c>
      <c r="R2955" s="302">
        <v>1392</v>
      </c>
      <c r="S2955" s="301">
        <v>1304094</v>
      </c>
      <c r="T2955" s="301">
        <f t="shared" si="46"/>
        <v>15893.5</v>
      </c>
      <c r="U2955" s="303">
        <v>2461</v>
      </c>
    </row>
    <row r="2956" spans="1:21" x14ac:dyDescent="0.25">
      <c r="A2956" s="300">
        <v>830041711</v>
      </c>
      <c r="B2956" s="65" t="s">
        <v>3643</v>
      </c>
      <c r="C2956" s="65" t="s">
        <v>511</v>
      </c>
      <c r="D2956" s="65" t="s">
        <v>511</v>
      </c>
      <c r="E2956" s="65" t="s">
        <v>520</v>
      </c>
      <c r="F2956" s="65" t="s">
        <v>521</v>
      </c>
      <c r="G2956" s="65" t="s">
        <v>564</v>
      </c>
      <c r="H2956" s="296">
        <v>2955</v>
      </c>
      <c r="I2956" s="301">
        <v>4291633</v>
      </c>
      <c r="J2956" s="302">
        <v>2506.5</v>
      </c>
      <c r="K2956" s="301">
        <v>3079702</v>
      </c>
      <c r="L2956" s="302">
        <v>5112</v>
      </c>
      <c r="M2956" s="301">
        <v>7249168</v>
      </c>
      <c r="N2956" s="302">
        <v>2998</v>
      </c>
      <c r="O2956" s="301">
        <v>3570038</v>
      </c>
      <c r="P2956" s="302">
        <v>1377</v>
      </c>
      <c r="Q2956" s="301">
        <v>2056674</v>
      </c>
      <c r="R2956" s="302">
        <v>1501</v>
      </c>
      <c r="S2956" s="301">
        <v>1181080</v>
      </c>
      <c r="T2956" s="301">
        <f t="shared" si="46"/>
        <v>16449.5</v>
      </c>
      <c r="U2956" s="303">
        <v>2537</v>
      </c>
    </row>
    <row r="2957" spans="1:21" x14ac:dyDescent="0.25">
      <c r="A2957" s="300">
        <v>860050420</v>
      </c>
      <c r="B2957" s="65" t="s">
        <v>3644</v>
      </c>
      <c r="C2957" s="65" t="s">
        <v>511</v>
      </c>
      <c r="D2957" s="65" t="s">
        <v>511</v>
      </c>
      <c r="E2957" s="65" t="s">
        <v>520</v>
      </c>
      <c r="F2957" s="65" t="s">
        <v>521</v>
      </c>
      <c r="G2957" s="65" t="s">
        <v>624</v>
      </c>
      <c r="H2957" s="84">
        <v>2956</v>
      </c>
      <c r="I2957" s="301">
        <v>4269441</v>
      </c>
      <c r="J2957" s="302">
        <v>3492.5</v>
      </c>
      <c r="K2957" s="301">
        <v>1915496</v>
      </c>
      <c r="L2957" s="302">
        <v>2550</v>
      </c>
      <c r="M2957" s="301">
        <v>17176419</v>
      </c>
      <c r="N2957" s="302">
        <v>707</v>
      </c>
      <c r="O2957" s="301">
        <v>17176419</v>
      </c>
      <c r="P2957" s="302">
        <v>3678</v>
      </c>
      <c r="Q2957" s="301">
        <v>589199</v>
      </c>
      <c r="R2957" s="302">
        <v>3169</v>
      </c>
      <c r="S2957" s="301">
        <v>424069</v>
      </c>
      <c r="T2957" s="301">
        <f t="shared" si="46"/>
        <v>16552.5</v>
      </c>
      <c r="U2957" s="303">
        <v>2548</v>
      </c>
    </row>
    <row r="2958" spans="1:21" x14ac:dyDescent="0.25">
      <c r="A2958" s="300">
        <v>804015212</v>
      </c>
      <c r="B2958" s="65" t="s">
        <v>3645</v>
      </c>
      <c r="C2958" s="65" t="s">
        <v>732</v>
      </c>
      <c r="D2958" s="65" t="s">
        <v>733</v>
      </c>
      <c r="E2958" s="65" t="s">
        <v>520</v>
      </c>
      <c r="F2958" s="65" t="s">
        <v>521</v>
      </c>
      <c r="G2958" s="65" t="s">
        <v>564</v>
      </c>
      <c r="H2958" s="296">
        <v>2957</v>
      </c>
      <c r="I2958" s="301">
        <v>4269238</v>
      </c>
      <c r="J2958" s="302">
        <v>6497</v>
      </c>
      <c r="K2958" s="301">
        <v>513340</v>
      </c>
      <c r="L2958" s="302">
        <v>161</v>
      </c>
      <c r="M2958" s="301">
        <v>247245440</v>
      </c>
      <c r="N2958" s="302">
        <v>2828</v>
      </c>
      <c r="O2958" s="301">
        <v>3831672</v>
      </c>
      <c r="P2958" s="302">
        <v>1302</v>
      </c>
      <c r="Q2958" s="301">
        <v>2194946</v>
      </c>
      <c r="R2958" s="302">
        <v>5278</v>
      </c>
      <c r="S2958" s="301">
        <v>193049</v>
      </c>
      <c r="T2958" s="301">
        <f t="shared" si="46"/>
        <v>19023</v>
      </c>
      <c r="U2958" s="303">
        <v>2890</v>
      </c>
    </row>
    <row r="2959" spans="1:21" x14ac:dyDescent="0.25">
      <c r="A2959" s="300">
        <v>800132442</v>
      </c>
      <c r="B2959" s="65" t="s">
        <v>3646</v>
      </c>
      <c r="C2959" s="65" t="s">
        <v>580</v>
      </c>
      <c r="D2959" s="65" t="s">
        <v>506</v>
      </c>
      <c r="E2959" s="65" t="s">
        <v>710</v>
      </c>
      <c r="F2959" s="65" t="s">
        <v>521</v>
      </c>
      <c r="G2959" s="65" t="s">
        <v>594</v>
      </c>
      <c r="H2959" s="84">
        <v>2958</v>
      </c>
      <c r="I2959" s="301">
        <v>4258270</v>
      </c>
      <c r="J2959" s="302">
        <v>2891</v>
      </c>
      <c r="K2959" s="301">
        <v>2559625</v>
      </c>
      <c r="L2959" s="302">
        <v>4804</v>
      </c>
      <c r="M2959" s="301">
        <v>7939684</v>
      </c>
      <c r="N2959" s="302">
        <v>4315</v>
      </c>
      <c r="O2959" s="301">
        <v>2301095</v>
      </c>
      <c r="P2959" s="302">
        <v>2026</v>
      </c>
      <c r="Q2959" s="301">
        <v>1321045</v>
      </c>
      <c r="R2959" s="302">
        <v>2321</v>
      </c>
      <c r="S2959" s="301">
        <v>646344</v>
      </c>
      <c r="T2959" s="301">
        <f t="shared" si="46"/>
        <v>19315</v>
      </c>
      <c r="U2959" s="303">
        <v>2935</v>
      </c>
    </row>
    <row r="2960" spans="1:21" x14ac:dyDescent="0.25">
      <c r="A2960" s="300">
        <v>830089147</v>
      </c>
      <c r="B2960" s="65" t="s">
        <v>3647</v>
      </c>
      <c r="C2960" s="65" t="s">
        <v>511</v>
      </c>
      <c r="D2960" s="65" t="s">
        <v>511</v>
      </c>
      <c r="E2960" s="65" t="s">
        <v>520</v>
      </c>
      <c r="F2960" s="65" t="s">
        <v>521</v>
      </c>
      <c r="G2960" s="65" t="s">
        <v>564</v>
      </c>
      <c r="H2960" s="296">
        <v>2959</v>
      </c>
      <c r="I2960" s="301">
        <v>4248620</v>
      </c>
      <c r="J2960" s="302">
        <v>2563</v>
      </c>
      <c r="K2960" s="301">
        <v>2986541</v>
      </c>
      <c r="L2960" s="302">
        <v>2746</v>
      </c>
      <c r="M2960" s="301">
        <v>15698948</v>
      </c>
      <c r="N2960" s="302">
        <v>5457</v>
      </c>
      <c r="O2960" s="301">
        <v>1685894</v>
      </c>
      <c r="P2960" s="302">
        <v>2104</v>
      </c>
      <c r="Q2960" s="301">
        <v>1262390</v>
      </c>
      <c r="R2960" s="302">
        <v>2587</v>
      </c>
      <c r="S2960" s="301">
        <v>560790</v>
      </c>
      <c r="T2960" s="301">
        <f t="shared" si="46"/>
        <v>18416</v>
      </c>
      <c r="U2960" s="303">
        <v>2811</v>
      </c>
    </row>
    <row r="2961" spans="1:21" x14ac:dyDescent="0.25">
      <c r="A2961" s="300">
        <v>800234784</v>
      </c>
      <c r="B2961" s="65" t="s">
        <v>3648</v>
      </c>
      <c r="C2961" s="65" t="s">
        <v>511</v>
      </c>
      <c r="D2961" s="65" t="s">
        <v>511</v>
      </c>
      <c r="E2961" s="65" t="s">
        <v>710</v>
      </c>
      <c r="F2961" s="65" t="s">
        <v>521</v>
      </c>
      <c r="G2961" s="65" t="s">
        <v>724</v>
      </c>
      <c r="H2961" s="84">
        <v>2960</v>
      </c>
      <c r="I2961" s="301">
        <v>4218048</v>
      </c>
      <c r="J2961" s="302">
        <v>3355.5</v>
      </c>
      <c r="K2961" s="301">
        <v>2044642</v>
      </c>
      <c r="L2961" s="302">
        <v>6325</v>
      </c>
      <c r="M2961" s="301">
        <v>5213336</v>
      </c>
      <c r="N2961" s="302">
        <v>2633</v>
      </c>
      <c r="O2961" s="301">
        <v>4199005</v>
      </c>
      <c r="P2961" s="302">
        <v>1693</v>
      </c>
      <c r="Q2961" s="301">
        <v>1616471</v>
      </c>
      <c r="R2961" s="302">
        <v>1480</v>
      </c>
      <c r="S2961" s="301">
        <v>1195563</v>
      </c>
      <c r="T2961" s="301">
        <f t="shared" si="46"/>
        <v>18446.5</v>
      </c>
      <c r="U2961" s="303">
        <v>2814</v>
      </c>
    </row>
    <row r="2962" spans="1:21" x14ac:dyDescent="0.25">
      <c r="A2962" s="300">
        <v>800026825</v>
      </c>
      <c r="B2962" s="65" t="s">
        <v>3649</v>
      </c>
      <c r="C2962" s="65" t="s">
        <v>511</v>
      </c>
      <c r="D2962" s="65" t="s">
        <v>511</v>
      </c>
      <c r="E2962" s="65" t="s">
        <v>520</v>
      </c>
      <c r="F2962" s="65" t="s">
        <v>521</v>
      </c>
      <c r="G2962" s="65" t="s">
        <v>648</v>
      </c>
      <c r="H2962" s="296">
        <v>2961</v>
      </c>
      <c r="I2962" s="301">
        <v>4210633</v>
      </c>
      <c r="J2962" s="302">
        <v>3544</v>
      </c>
      <c r="K2962" s="301">
        <v>1867612</v>
      </c>
      <c r="L2962" s="302">
        <v>1539</v>
      </c>
      <c r="M2962" s="301">
        <v>30676780</v>
      </c>
      <c r="N2962" s="302">
        <v>2988</v>
      </c>
      <c r="O2962" s="301">
        <v>3579476</v>
      </c>
      <c r="P2962" s="302">
        <v>1542</v>
      </c>
      <c r="Q2962" s="301">
        <v>1808477</v>
      </c>
      <c r="R2962" s="302">
        <v>1833</v>
      </c>
      <c r="S2962" s="301">
        <v>904584</v>
      </c>
      <c r="T2962" s="301">
        <f t="shared" si="46"/>
        <v>14407</v>
      </c>
      <c r="U2962" s="303">
        <v>2279</v>
      </c>
    </row>
    <row r="2963" spans="1:21" x14ac:dyDescent="0.25">
      <c r="A2963" s="300">
        <v>830094425</v>
      </c>
      <c r="B2963" s="65" t="s">
        <v>3650</v>
      </c>
      <c r="C2963" s="65" t="s">
        <v>511</v>
      </c>
      <c r="D2963" s="65" t="s">
        <v>511</v>
      </c>
      <c r="E2963" s="65" t="s">
        <v>710</v>
      </c>
      <c r="F2963" s="65" t="s">
        <v>521</v>
      </c>
      <c r="G2963" s="65" t="s">
        <v>1235</v>
      </c>
      <c r="H2963" s="84">
        <v>2962</v>
      </c>
      <c r="I2963" s="301">
        <v>4171716</v>
      </c>
      <c r="J2963" s="302">
        <v>2579</v>
      </c>
      <c r="K2963" s="301">
        <v>2969920</v>
      </c>
      <c r="L2963" s="302">
        <v>5439</v>
      </c>
      <c r="M2963" s="301">
        <v>6661695</v>
      </c>
      <c r="N2963" s="302">
        <v>1778</v>
      </c>
      <c r="O2963" s="301">
        <v>6661695</v>
      </c>
      <c r="P2963" s="302">
        <v>1809</v>
      </c>
      <c r="Q2963" s="301">
        <v>1498814</v>
      </c>
      <c r="R2963" s="302">
        <v>1602</v>
      </c>
      <c r="S2963" s="301">
        <v>1079805</v>
      </c>
      <c r="T2963" s="301">
        <f t="shared" si="46"/>
        <v>16169</v>
      </c>
      <c r="U2963" s="303">
        <v>2515</v>
      </c>
    </row>
    <row r="2964" spans="1:21" x14ac:dyDescent="0.25">
      <c r="A2964" s="300">
        <v>860515402</v>
      </c>
      <c r="B2964" s="65" t="s">
        <v>3651</v>
      </c>
      <c r="C2964" s="65" t="s">
        <v>511</v>
      </c>
      <c r="D2964" s="65" t="s">
        <v>511</v>
      </c>
      <c r="E2964" s="65" t="s">
        <v>710</v>
      </c>
      <c r="F2964" s="65" t="s">
        <v>521</v>
      </c>
      <c r="G2964" s="65" t="s">
        <v>528</v>
      </c>
      <c r="H2964" s="296">
        <v>2963</v>
      </c>
      <c r="I2964" s="301">
        <v>4077971</v>
      </c>
      <c r="J2964" s="302">
        <v>3427</v>
      </c>
      <c r="K2964" s="301">
        <v>1977210</v>
      </c>
      <c r="L2964" s="302">
        <v>4077</v>
      </c>
      <c r="M2964" s="301">
        <v>9760311</v>
      </c>
      <c r="N2964" s="302">
        <v>2748</v>
      </c>
      <c r="O2964" s="301">
        <v>3977526</v>
      </c>
      <c r="P2964" s="302">
        <v>2694</v>
      </c>
      <c r="Q2964" s="301">
        <v>902804</v>
      </c>
      <c r="R2964" s="302">
        <v>2728</v>
      </c>
      <c r="S2964" s="301">
        <v>520476</v>
      </c>
      <c r="T2964" s="301">
        <f t="shared" si="46"/>
        <v>18637</v>
      </c>
      <c r="U2964" s="303">
        <v>2863</v>
      </c>
    </row>
    <row r="2965" spans="1:21" x14ac:dyDescent="0.25">
      <c r="A2965" s="300">
        <v>830019961</v>
      </c>
      <c r="B2965" s="65" t="s">
        <v>3652</v>
      </c>
      <c r="C2965" s="65" t="s">
        <v>511</v>
      </c>
      <c r="D2965" s="65" t="s">
        <v>511</v>
      </c>
      <c r="E2965" s="65" t="s">
        <v>710</v>
      </c>
      <c r="F2965" s="65" t="s">
        <v>521</v>
      </c>
      <c r="G2965" s="65" t="s">
        <v>624</v>
      </c>
      <c r="H2965" s="84">
        <v>2964</v>
      </c>
      <c r="I2965" s="301">
        <v>4028916</v>
      </c>
      <c r="J2965" s="302">
        <v>3232.5</v>
      </c>
      <c r="K2965" s="301">
        <v>2172261</v>
      </c>
      <c r="L2965" s="302">
        <v>3386</v>
      </c>
      <c r="M2965" s="301">
        <v>12325465</v>
      </c>
      <c r="N2965" s="302">
        <v>3232</v>
      </c>
      <c r="O2965" s="301">
        <v>3255537</v>
      </c>
      <c r="P2965" s="302">
        <v>1616</v>
      </c>
      <c r="Q2965" s="301">
        <v>1715789</v>
      </c>
      <c r="R2965" s="302">
        <v>2007</v>
      </c>
      <c r="S2965" s="301">
        <v>800294</v>
      </c>
      <c r="T2965" s="301">
        <f t="shared" si="46"/>
        <v>16437.5</v>
      </c>
      <c r="U2965" s="303">
        <v>2569</v>
      </c>
    </row>
    <row r="2966" spans="1:21" x14ac:dyDescent="0.25">
      <c r="A2966" s="300">
        <v>830135581</v>
      </c>
      <c r="B2966" s="65" t="s">
        <v>3653</v>
      </c>
      <c r="C2966" s="65" t="s">
        <v>511</v>
      </c>
      <c r="D2966" s="65" t="s">
        <v>511</v>
      </c>
      <c r="E2966" s="65" t="s">
        <v>710</v>
      </c>
      <c r="F2966" s="65" t="s">
        <v>521</v>
      </c>
      <c r="G2966" s="65" t="s">
        <v>813</v>
      </c>
      <c r="H2966" s="296">
        <v>2965</v>
      </c>
      <c r="I2966" s="301">
        <v>4014315</v>
      </c>
      <c r="J2966" s="302">
        <v>2226.5</v>
      </c>
      <c r="K2966" s="301">
        <v>3680875</v>
      </c>
      <c r="L2966" s="302">
        <v>5967</v>
      </c>
      <c r="M2966" s="301">
        <v>5745272</v>
      </c>
      <c r="N2966" s="302">
        <v>2622</v>
      </c>
      <c r="O2966" s="301">
        <v>4220109</v>
      </c>
      <c r="P2966" s="302">
        <v>1155</v>
      </c>
      <c r="Q2966" s="301">
        <v>2540649</v>
      </c>
      <c r="R2966" s="302">
        <v>872</v>
      </c>
      <c r="S2966" s="301">
        <v>2399344</v>
      </c>
      <c r="T2966" s="301">
        <f t="shared" si="46"/>
        <v>15807.5</v>
      </c>
      <c r="U2966" s="303">
        <v>2495</v>
      </c>
    </row>
    <row r="2967" spans="1:21" x14ac:dyDescent="0.25">
      <c r="A2967" s="300">
        <v>800244283</v>
      </c>
      <c r="B2967" s="65" t="s">
        <v>3654</v>
      </c>
      <c r="C2967" s="65" t="s">
        <v>511</v>
      </c>
      <c r="D2967" s="65" t="s">
        <v>511</v>
      </c>
      <c r="E2967" s="65" t="s">
        <v>520</v>
      </c>
      <c r="F2967" s="65" t="s">
        <v>521</v>
      </c>
      <c r="G2967" s="65" t="s">
        <v>1106</v>
      </c>
      <c r="H2967" s="84">
        <v>2966</v>
      </c>
      <c r="I2967" s="301">
        <v>3981217</v>
      </c>
      <c r="J2967" s="302">
        <v>3071.5</v>
      </c>
      <c r="K2967" s="301">
        <v>2349551</v>
      </c>
      <c r="L2967" s="302">
        <v>2012</v>
      </c>
      <c r="M2967" s="301">
        <v>22464376</v>
      </c>
      <c r="N2967" s="302">
        <v>4890</v>
      </c>
      <c r="O2967" s="301">
        <v>1966022</v>
      </c>
      <c r="P2967" s="302">
        <v>3285</v>
      </c>
      <c r="Q2967" s="301">
        <v>686675</v>
      </c>
      <c r="R2967" s="302">
        <v>2665</v>
      </c>
      <c r="S2967" s="301">
        <v>539707</v>
      </c>
      <c r="T2967" s="301">
        <f t="shared" si="46"/>
        <v>18889.5</v>
      </c>
      <c r="U2967" s="303">
        <v>2925</v>
      </c>
    </row>
    <row r="2968" spans="1:21" x14ac:dyDescent="0.25">
      <c r="A2968" s="300">
        <v>811005800</v>
      </c>
      <c r="B2968" s="65" t="s">
        <v>3655</v>
      </c>
      <c r="C2968" s="65" t="s">
        <v>505</v>
      </c>
      <c r="D2968" s="65" t="s">
        <v>506</v>
      </c>
      <c r="E2968" s="65" t="s">
        <v>520</v>
      </c>
      <c r="F2968" s="65" t="s">
        <v>521</v>
      </c>
      <c r="G2968" s="65" t="s">
        <v>564</v>
      </c>
      <c r="H2968" s="296">
        <v>2967</v>
      </c>
      <c r="I2968" s="301">
        <v>3980219</v>
      </c>
      <c r="J2968" s="302">
        <v>2976.5</v>
      </c>
      <c r="K2968" s="301">
        <v>2455872</v>
      </c>
      <c r="L2968" s="302">
        <v>1786</v>
      </c>
      <c r="M2968" s="301">
        <v>25628442</v>
      </c>
      <c r="N2968" s="302">
        <v>2771</v>
      </c>
      <c r="O2968" s="301">
        <v>3938465</v>
      </c>
      <c r="P2968" s="302">
        <v>1986</v>
      </c>
      <c r="Q2968" s="301">
        <v>1352386</v>
      </c>
      <c r="R2968" s="302">
        <v>2899</v>
      </c>
      <c r="S2968" s="301">
        <v>478622</v>
      </c>
      <c r="T2968" s="301">
        <f t="shared" si="46"/>
        <v>15385.5</v>
      </c>
      <c r="U2968" s="303">
        <v>2443</v>
      </c>
    </row>
    <row r="2969" spans="1:21" x14ac:dyDescent="0.25">
      <c r="A2969" s="300">
        <v>860524772</v>
      </c>
      <c r="B2969" s="65" t="s">
        <v>3656</v>
      </c>
      <c r="C2969" s="65" t="s">
        <v>511</v>
      </c>
      <c r="D2969" s="65" t="s">
        <v>511</v>
      </c>
      <c r="E2969" s="65" t="s">
        <v>710</v>
      </c>
      <c r="F2969" s="65" t="s">
        <v>521</v>
      </c>
      <c r="G2969" s="65" t="s">
        <v>610</v>
      </c>
      <c r="H2969" s="84">
        <v>2968</v>
      </c>
      <c r="I2969" s="301">
        <v>3978033</v>
      </c>
      <c r="J2969" s="302">
        <v>3088</v>
      </c>
      <c r="K2969" s="301">
        <v>2332325</v>
      </c>
      <c r="L2969" s="302">
        <v>4037</v>
      </c>
      <c r="M2969" s="301">
        <v>9849920</v>
      </c>
      <c r="N2969" s="302">
        <v>2620</v>
      </c>
      <c r="O2969" s="301">
        <v>4221547</v>
      </c>
      <c r="P2969" s="302">
        <v>2629</v>
      </c>
      <c r="Q2969" s="301">
        <v>936669</v>
      </c>
      <c r="R2969" s="302">
        <v>2626</v>
      </c>
      <c r="S2969" s="301">
        <v>550420</v>
      </c>
      <c r="T2969" s="301">
        <f t="shared" si="46"/>
        <v>17968</v>
      </c>
      <c r="U2969" s="303">
        <v>2788</v>
      </c>
    </row>
    <row r="2970" spans="1:21" x14ac:dyDescent="0.25">
      <c r="A2970" s="300">
        <v>830077515</v>
      </c>
      <c r="B2970" s="65" t="s">
        <v>3657</v>
      </c>
      <c r="C2970" s="65" t="s">
        <v>511</v>
      </c>
      <c r="D2970" s="65" t="s">
        <v>511</v>
      </c>
      <c r="E2970" s="65" t="s">
        <v>710</v>
      </c>
      <c r="F2970" s="65" t="s">
        <v>521</v>
      </c>
      <c r="G2970" s="65" t="s">
        <v>564</v>
      </c>
      <c r="H2970" s="296">
        <v>2969</v>
      </c>
      <c r="I2970" s="301">
        <v>3945077</v>
      </c>
      <c r="J2970" s="302">
        <v>3321</v>
      </c>
      <c r="K2970" s="301">
        <v>2084512</v>
      </c>
      <c r="L2970" s="302">
        <v>5051</v>
      </c>
      <c r="M2970" s="301">
        <v>7369040</v>
      </c>
      <c r="N2970" s="302">
        <v>3200</v>
      </c>
      <c r="O2970" s="301">
        <v>3300781</v>
      </c>
      <c r="P2970" s="302">
        <v>1786</v>
      </c>
      <c r="Q2970" s="301">
        <v>1520511</v>
      </c>
      <c r="R2970" s="302">
        <v>2002</v>
      </c>
      <c r="S2970" s="301">
        <v>804551</v>
      </c>
      <c r="T2970" s="301">
        <f t="shared" si="46"/>
        <v>18329</v>
      </c>
      <c r="U2970" s="303">
        <v>2844</v>
      </c>
    </row>
    <row r="2971" spans="1:21" x14ac:dyDescent="0.25">
      <c r="A2971" s="300">
        <v>830023818</v>
      </c>
      <c r="B2971" s="65" t="s">
        <v>3658</v>
      </c>
      <c r="C2971" s="65" t="s">
        <v>511</v>
      </c>
      <c r="D2971" s="65" t="s">
        <v>511</v>
      </c>
      <c r="E2971" s="65" t="s">
        <v>710</v>
      </c>
      <c r="F2971" s="65" t="s">
        <v>521</v>
      </c>
      <c r="G2971" s="65" t="s">
        <v>624</v>
      </c>
      <c r="H2971" s="84">
        <v>2970</v>
      </c>
      <c r="I2971" s="301">
        <v>3938207</v>
      </c>
      <c r="J2971" s="302">
        <v>4459</v>
      </c>
      <c r="K2971" s="301">
        <v>1240348</v>
      </c>
      <c r="L2971" s="302">
        <v>3750</v>
      </c>
      <c r="M2971" s="301">
        <v>10802211</v>
      </c>
      <c r="N2971" s="302">
        <v>2875</v>
      </c>
      <c r="O2971" s="301">
        <v>3753205</v>
      </c>
      <c r="P2971" s="302">
        <v>1980</v>
      </c>
      <c r="Q2971" s="301">
        <v>1355695</v>
      </c>
      <c r="R2971" s="302">
        <v>2389</v>
      </c>
      <c r="S2971" s="301">
        <v>628140</v>
      </c>
      <c r="T2971" s="301">
        <f t="shared" si="46"/>
        <v>18423</v>
      </c>
      <c r="U2971" s="303">
        <v>2858</v>
      </c>
    </row>
    <row r="2972" spans="1:21" x14ac:dyDescent="0.25">
      <c r="A2972" s="300">
        <v>800216130</v>
      </c>
      <c r="B2972" s="65" t="s">
        <v>3659</v>
      </c>
      <c r="C2972" s="65" t="s">
        <v>547</v>
      </c>
      <c r="D2972" s="65" t="s">
        <v>544</v>
      </c>
      <c r="E2972" s="65" t="s">
        <v>710</v>
      </c>
      <c r="F2972" s="65" t="s">
        <v>521</v>
      </c>
      <c r="G2972" s="65" t="s">
        <v>512</v>
      </c>
      <c r="H2972" s="296">
        <v>2971</v>
      </c>
      <c r="I2972" s="301">
        <v>3904834</v>
      </c>
      <c r="J2972" s="302">
        <v>2641.5</v>
      </c>
      <c r="K2972" s="301">
        <v>2900794</v>
      </c>
      <c r="L2972" s="302">
        <v>5628</v>
      </c>
      <c r="M2972" s="301">
        <v>6327128</v>
      </c>
      <c r="N2972" s="302">
        <v>3644</v>
      </c>
      <c r="O2972" s="301">
        <v>2830768</v>
      </c>
      <c r="P2972" s="302">
        <v>1622</v>
      </c>
      <c r="Q2972" s="301">
        <v>1706298</v>
      </c>
      <c r="R2972" s="302">
        <v>1759</v>
      </c>
      <c r="S2972" s="301">
        <v>956652</v>
      </c>
      <c r="T2972" s="301">
        <f t="shared" si="46"/>
        <v>18265.5</v>
      </c>
      <c r="U2972" s="303">
        <v>2842</v>
      </c>
    </row>
    <row r="2973" spans="1:21" x14ac:dyDescent="0.25">
      <c r="A2973" s="300">
        <v>830062040</v>
      </c>
      <c r="B2973" s="65" t="s">
        <v>3660</v>
      </c>
      <c r="C2973" s="65" t="s">
        <v>511</v>
      </c>
      <c r="D2973" s="65" t="s">
        <v>511</v>
      </c>
      <c r="E2973" s="65" t="s">
        <v>710</v>
      </c>
      <c r="F2973" s="65" t="s">
        <v>521</v>
      </c>
      <c r="G2973" s="65" t="s">
        <v>594</v>
      </c>
      <c r="H2973" s="84">
        <v>2972</v>
      </c>
      <c r="I2973" s="301">
        <v>3893539</v>
      </c>
      <c r="J2973" s="302">
        <v>2966.5</v>
      </c>
      <c r="K2973" s="301">
        <v>2476512</v>
      </c>
      <c r="L2973" s="302">
        <v>5317</v>
      </c>
      <c r="M2973" s="301">
        <v>6865525</v>
      </c>
      <c r="N2973" s="302">
        <v>2920</v>
      </c>
      <c r="O2973" s="301">
        <v>3677711</v>
      </c>
      <c r="P2973" s="302">
        <v>1185</v>
      </c>
      <c r="Q2973" s="301">
        <v>2452242</v>
      </c>
      <c r="R2973" s="302">
        <v>1285</v>
      </c>
      <c r="S2973" s="301">
        <v>1454597</v>
      </c>
      <c r="T2973" s="301">
        <f t="shared" si="46"/>
        <v>16645.5</v>
      </c>
      <c r="U2973" s="303">
        <v>2617</v>
      </c>
    </row>
    <row r="2974" spans="1:21" x14ac:dyDescent="0.25">
      <c r="A2974" s="300">
        <v>830131226</v>
      </c>
      <c r="B2974" s="65" t="s">
        <v>3661</v>
      </c>
      <c r="C2974" s="65" t="s">
        <v>511</v>
      </c>
      <c r="D2974" s="65" t="s">
        <v>511</v>
      </c>
      <c r="E2974" s="65" t="s">
        <v>520</v>
      </c>
      <c r="F2974" s="65" t="s">
        <v>521</v>
      </c>
      <c r="G2974" s="65" t="s">
        <v>525</v>
      </c>
      <c r="H2974" s="296">
        <v>2973</v>
      </c>
      <c r="I2974" s="301">
        <v>3876386</v>
      </c>
      <c r="J2974" s="302">
        <v>2927.5</v>
      </c>
      <c r="K2974" s="301">
        <v>2519035</v>
      </c>
      <c r="L2974" s="302">
        <v>2965</v>
      </c>
      <c r="M2974" s="301">
        <v>14357233</v>
      </c>
      <c r="N2974" s="302">
        <v>4772</v>
      </c>
      <c r="O2974" s="301">
        <v>2022897</v>
      </c>
      <c r="P2974" s="302">
        <v>2504</v>
      </c>
      <c r="Q2974" s="301">
        <v>997925</v>
      </c>
      <c r="R2974" s="302">
        <v>2760</v>
      </c>
      <c r="S2974" s="301">
        <v>513249</v>
      </c>
      <c r="T2974" s="301">
        <f t="shared" si="46"/>
        <v>18901.5</v>
      </c>
      <c r="U2974" s="303">
        <v>2949</v>
      </c>
    </row>
    <row r="2975" spans="1:21" x14ac:dyDescent="0.25">
      <c r="A2975" s="300">
        <v>890319535</v>
      </c>
      <c r="B2975" s="65" t="s">
        <v>3662</v>
      </c>
      <c r="C2975" s="65" t="s">
        <v>547</v>
      </c>
      <c r="D2975" s="65" t="s">
        <v>544</v>
      </c>
      <c r="E2975" s="65" t="s">
        <v>710</v>
      </c>
      <c r="F2975" s="65" t="s">
        <v>521</v>
      </c>
      <c r="G2975" s="65" t="s">
        <v>556</v>
      </c>
      <c r="H2975" s="84">
        <v>2974</v>
      </c>
      <c r="I2975" s="301">
        <v>3841652</v>
      </c>
      <c r="J2975" s="302">
        <v>2727</v>
      </c>
      <c r="K2975" s="301">
        <v>2783250</v>
      </c>
      <c r="L2975" s="302">
        <v>4615</v>
      </c>
      <c r="M2975" s="301">
        <v>8380499</v>
      </c>
      <c r="N2975" s="302">
        <v>3488</v>
      </c>
      <c r="O2975" s="301">
        <v>2974850</v>
      </c>
      <c r="P2975" s="302">
        <v>1661</v>
      </c>
      <c r="Q2975" s="301">
        <v>1651887</v>
      </c>
      <c r="R2975" s="302">
        <v>1687</v>
      </c>
      <c r="S2975" s="301">
        <v>1012282</v>
      </c>
      <c r="T2975" s="301">
        <f t="shared" si="46"/>
        <v>17152</v>
      </c>
      <c r="U2975" s="303">
        <v>2702</v>
      </c>
    </row>
    <row r="2976" spans="1:21" x14ac:dyDescent="0.25">
      <c r="A2976" s="300">
        <v>830030037</v>
      </c>
      <c r="B2976" s="65" t="s">
        <v>3663</v>
      </c>
      <c r="C2976" s="65" t="s">
        <v>511</v>
      </c>
      <c r="D2976" s="65" t="s">
        <v>511</v>
      </c>
      <c r="E2976" s="65" t="s">
        <v>710</v>
      </c>
      <c r="F2976" s="65" t="s">
        <v>521</v>
      </c>
      <c r="G2976" s="65" t="s">
        <v>605</v>
      </c>
      <c r="H2976" s="296">
        <v>2975</v>
      </c>
      <c r="I2976" s="301">
        <v>3836554</v>
      </c>
      <c r="J2976" s="302">
        <v>2568.5</v>
      </c>
      <c r="K2976" s="301">
        <v>2979686</v>
      </c>
      <c r="L2976" s="302">
        <v>6339</v>
      </c>
      <c r="M2976" s="301">
        <v>5201273</v>
      </c>
      <c r="N2976" s="302">
        <v>2650</v>
      </c>
      <c r="O2976" s="301">
        <v>4147856</v>
      </c>
      <c r="P2976" s="302">
        <v>1583</v>
      </c>
      <c r="Q2976" s="301">
        <v>1763890</v>
      </c>
      <c r="R2976" s="302">
        <v>2004</v>
      </c>
      <c r="S2976" s="301">
        <v>803403</v>
      </c>
      <c r="T2976" s="301">
        <f t="shared" si="46"/>
        <v>18119.5</v>
      </c>
      <c r="U2976" s="303">
        <v>2839</v>
      </c>
    </row>
    <row r="2977" spans="1:21" x14ac:dyDescent="0.25">
      <c r="A2977" s="300">
        <v>830066201</v>
      </c>
      <c r="B2977" s="65" t="s">
        <v>3664</v>
      </c>
      <c r="C2977" s="65" t="s">
        <v>511</v>
      </c>
      <c r="D2977" s="65" t="s">
        <v>511</v>
      </c>
      <c r="E2977" s="65" t="s">
        <v>710</v>
      </c>
      <c r="F2977" s="65" t="s">
        <v>521</v>
      </c>
      <c r="G2977" s="65" t="s">
        <v>624</v>
      </c>
      <c r="H2977" s="84">
        <v>2976</v>
      </c>
      <c r="I2977" s="301">
        <v>3830813</v>
      </c>
      <c r="J2977" s="302">
        <v>2782.5</v>
      </c>
      <c r="K2977" s="301">
        <v>2710766</v>
      </c>
      <c r="L2977" s="302">
        <v>5801</v>
      </c>
      <c r="M2977" s="301">
        <v>6019788</v>
      </c>
      <c r="N2977" s="302">
        <v>1936</v>
      </c>
      <c r="O2977" s="301">
        <v>6019788</v>
      </c>
      <c r="P2977" s="302">
        <v>1966</v>
      </c>
      <c r="Q2977" s="301">
        <v>1361607</v>
      </c>
      <c r="R2977" s="302">
        <v>2134</v>
      </c>
      <c r="S2977" s="301">
        <v>739192</v>
      </c>
      <c r="T2977" s="301">
        <f t="shared" si="46"/>
        <v>17595.5</v>
      </c>
      <c r="U2977" s="303">
        <v>2762</v>
      </c>
    </row>
    <row r="2978" spans="1:21" x14ac:dyDescent="0.25">
      <c r="A2978" s="300">
        <v>800183270</v>
      </c>
      <c r="B2978" s="65" t="s">
        <v>3665</v>
      </c>
      <c r="C2978" s="65" t="s">
        <v>511</v>
      </c>
      <c r="D2978" s="65" t="s">
        <v>511</v>
      </c>
      <c r="E2978" s="65" t="s">
        <v>710</v>
      </c>
      <c r="F2978" s="65" t="s">
        <v>521</v>
      </c>
      <c r="G2978" s="65" t="s">
        <v>564</v>
      </c>
      <c r="H2978" s="296">
        <v>2977</v>
      </c>
      <c r="I2978" s="301">
        <v>3817716</v>
      </c>
      <c r="J2978" s="302">
        <v>2901</v>
      </c>
      <c r="K2978" s="301">
        <v>2550763</v>
      </c>
      <c r="L2978" s="302">
        <v>5367</v>
      </c>
      <c r="M2978" s="301">
        <v>6760460</v>
      </c>
      <c r="N2978" s="302">
        <v>2794</v>
      </c>
      <c r="O2978" s="301">
        <v>3890556</v>
      </c>
      <c r="P2978" s="302">
        <v>1918</v>
      </c>
      <c r="Q2978" s="301">
        <v>1400388</v>
      </c>
      <c r="R2978" s="302">
        <v>2053</v>
      </c>
      <c r="S2978" s="301">
        <v>777923</v>
      </c>
      <c r="T2978" s="301">
        <f t="shared" si="46"/>
        <v>18010</v>
      </c>
      <c r="U2978" s="303">
        <v>2826</v>
      </c>
    </row>
    <row r="2979" spans="1:21" x14ac:dyDescent="0.25">
      <c r="A2979" s="300">
        <v>830036518</v>
      </c>
      <c r="B2979" s="65" t="s">
        <v>3666</v>
      </c>
      <c r="C2979" s="65" t="s">
        <v>511</v>
      </c>
      <c r="D2979" s="65" t="s">
        <v>511</v>
      </c>
      <c r="E2979" s="65" t="s">
        <v>710</v>
      </c>
      <c r="F2979" s="65" t="s">
        <v>521</v>
      </c>
      <c r="G2979" s="65" t="s">
        <v>528</v>
      </c>
      <c r="H2979" s="84">
        <v>2978</v>
      </c>
      <c r="I2979" s="301">
        <v>3803858</v>
      </c>
      <c r="J2979" s="302">
        <v>4219.5</v>
      </c>
      <c r="K2979" s="301">
        <v>1381818</v>
      </c>
      <c r="L2979" s="302">
        <v>3509</v>
      </c>
      <c r="M2979" s="301">
        <v>11798367</v>
      </c>
      <c r="N2979" s="302">
        <v>1431</v>
      </c>
      <c r="O2979" s="301">
        <v>8163378</v>
      </c>
      <c r="P2979" s="302">
        <v>2914</v>
      </c>
      <c r="Q2979" s="301">
        <v>815820</v>
      </c>
      <c r="R2979" s="302">
        <v>2718</v>
      </c>
      <c r="S2979" s="301">
        <v>522753</v>
      </c>
      <c r="T2979" s="301">
        <f t="shared" si="46"/>
        <v>17769.5</v>
      </c>
      <c r="U2979" s="303">
        <v>2795</v>
      </c>
    </row>
    <row r="2980" spans="1:21" x14ac:dyDescent="0.25">
      <c r="A2980" s="300">
        <v>860400538</v>
      </c>
      <c r="B2980" s="65" t="s">
        <v>3667</v>
      </c>
      <c r="C2980" s="65" t="s">
        <v>511</v>
      </c>
      <c r="D2980" s="65" t="s">
        <v>511</v>
      </c>
      <c r="E2980" s="65" t="s">
        <v>710</v>
      </c>
      <c r="F2980" s="65" t="s">
        <v>521</v>
      </c>
      <c r="G2980" s="65" t="s">
        <v>564</v>
      </c>
      <c r="H2980" s="296">
        <v>2979</v>
      </c>
      <c r="I2980" s="301">
        <v>3771054</v>
      </c>
      <c r="J2980" s="302">
        <v>3813</v>
      </c>
      <c r="K2980" s="301">
        <v>1662062</v>
      </c>
      <c r="L2980" s="302">
        <v>3696</v>
      </c>
      <c r="M2980" s="301">
        <v>10990540</v>
      </c>
      <c r="N2980" s="302">
        <v>2514</v>
      </c>
      <c r="O2980" s="301">
        <v>4452801</v>
      </c>
      <c r="P2980" s="302">
        <v>2328</v>
      </c>
      <c r="Q2980" s="301">
        <v>1093280</v>
      </c>
      <c r="R2980" s="302">
        <v>2970</v>
      </c>
      <c r="S2980" s="301">
        <v>465260</v>
      </c>
      <c r="T2980" s="301">
        <f t="shared" si="46"/>
        <v>18300</v>
      </c>
      <c r="U2980" s="303">
        <v>2877</v>
      </c>
    </row>
    <row r="2981" spans="1:21" x14ac:dyDescent="0.25">
      <c r="A2981" s="300">
        <v>860522381</v>
      </c>
      <c r="B2981" s="65" t="s">
        <v>3668</v>
      </c>
      <c r="C2981" s="65" t="s">
        <v>511</v>
      </c>
      <c r="D2981" s="65" t="s">
        <v>511</v>
      </c>
      <c r="E2981" s="65" t="s">
        <v>520</v>
      </c>
      <c r="F2981" s="65" t="s">
        <v>521</v>
      </c>
      <c r="G2981" s="65" t="s">
        <v>624</v>
      </c>
      <c r="H2981" s="84">
        <v>2980</v>
      </c>
      <c r="I2981" s="301">
        <v>3763490</v>
      </c>
      <c r="J2981" s="302">
        <v>3853.5</v>
      </c>
      <c r="K2981" s="301">
        <v>1632501</v>
      </c>
      <c r="L2981" s="302">
        <v>3126</v>
      </c>
      <c r="M2981" s="301">
        <v>13435173</v>
      </c>
      <c r="N2981" s="302">
        <v>884</v>
      </c>
      <c r="O2981" s="301">
        <v>13435173</v>
      </c>
      <c r="P2981" s="302">
        <v>1847</v>
      </c>
      <c r="Q2981" s="301">
        <v>1469836</v>
      </c>
      <c r="R2981" s="302">
        <v>1564</v>
      </c>
      <c r="S2981" s="301">
        <v>1118972</v>
      </c>
      <c r="T2981" s="301">
        <f t="shared" si="46"/>
        <v>14254.5</v>
      </c>
      <c r="U2981" s="303">
        <v>2340</v>
      </c>
    </row>
    <row r="2982" spans="1:21" x14ac:dyDescent="0.25">
      <c r="A2982" s="300">
        <v>830121259</v>
      </c>
      <c r="B2982" s="65" t="s">
        <v>3669</v>
      </c>
      <c r="C2982" s="65" t="s">
        <v>511</v>
      </c>
      <c r="D2982" s="65" t="s">
        <v>511</v>
      </c>
      <c r="E2982" s="65" t="s">
        <v>710</v>
      </c>
      <c r="F2982" s="65" t="s">
        <v>521</v>
      </c>
      <c r="G2982" s="65" t="s">
        <v>648</v>
      </c>
      <c r="H2982" s="296">
        <v>2981</v>
      </c>
      <c r="I2982" s="301">
        <v>3730762</v>
      </c>
      <c r="J2982" s="302">
        <v>3867</v>
      </c>
      <c r="K2982" s="301">
        <v>1622383</v>
      </c>
      <c r="L2982" s="302">
        <v>4518</v>
      </c>
      <c r="M2982" s="301">
        <v>8639098</v>
      </c>
      <c r="N2982" s="302">
        <v>3888</v>
      </c>
      <c r="O2982" s="301">
        <v>2635547</v>
      </c>
      <c r="P2982" s="302">
        <v>1481</v>
      </c>
      <c r="Q2982" s="301">
        <v>1899638</v>
      </c>
      <c r="R2982" s="302">
        <v>1473</v>
      </c>
      <c r="S2982" s="301">
        <v>1207364</v>
      </c>
      <c r="T2982" s="301">
        <f t="shared" si="46"/>
        <v>18208</v>
      </c>
      <c r="U2982" s="303">
        <v>2871</v>
      </c>
    </row>
    <row r="2983" spans="1:21" x14ac:dyDescent="0.25">
      <c r="A2983" s="300">
        <v>811003486</v>
      </c>
      <c r="B2983" s="65" t="s">
        <v>3670</v>
      </c>
      <c r="C2983" s="65" t="s">
        <v>505</v>
      </c>
      <c r="D2983" s="65" t="s">
        <v>506</v>
      </c>
      <c r="E2983" s="65" t="s">
        <v>710</v>
      </c>
      <c r="F2983" s="65" t="s">
        <v>521</v>
      </c>
      <c r="G2983" s="65" t="s">
        <v>1235</v>
      </c>
      <c r="H2983" s="84">
        <v>2982</v>
      </c>
      <c r="I2983" s="301">
        <v>3702808</v>
      </c>
      <c r="J2983" s="302">
        <v>3409</v>
      </c>
      <c r="K2983" s="301">
        <v>1991684</v>
      </c>
      <c r="L2983" s="302">
        <v>4276</v>
      </c>
      <c r="M2983" s="301">
        <v>9191128</v>
      </c>
      <c r="N2983" s="302">
        <v>1279</v>
      </c>
      <c r="O2983" s="301">
        <v>9191128</v>
      </c>
      <c r="P2983" s="302">
        <v>2334</v>
      </c>
      <c r="Q2983" s="301">
        <v>1091834</v>
      </c>
      <c r="R2983" s="302">
        <v>2366</v>
      </c>
      <c r="S2983" s="301">
        <v>634521</v>
      </c>
      <c r="T2983" s="301">
        <f t="shared" si="46"/>
        <v>16646</v>
      </c>
      <c r="U2983" s="303">
        <v>2656</v>
      </c>
    </row>
    <row r="2984" spans="1:21" x14ac:dyDescent="0.25">
      <c r="A2984" s="300">
        <v>800079603</v>
      </c>
      <c r="B2984" s="65" t="s">
        <v>3671</v>
      </c>
      <c r="C2984" s="65" t="s">
        <v>585</v>
      </c>
      <c r="D2984" s="65" t="s">
        <v>586</v>
      </c>
      <c r="E2984" s="65" t="s">
        <v>710</v>
      </c>
      <c r="F2984" s="65" t="s">
        <v>521</v>
      </c>
      <c r="G2984" s="65" t="s">
        <v>1479</v>
      </c>
      <c r="H2984" s="296">
        <v>2983</v>
      </c>
      <c r="I2984" s="301">
        <v>3682376</v>
      </c>
      <c r="J2984" s="302">
        <v>4222</v>
      </c>
      <c r="K2984" s="301">
        <v>1380112</v>
      </c>
      <c r="L2984" s="302">
        <v>3474</v>
      </c>
      <c r="M2984" s="301">
        <v>11940352</v>
      </c>
      <c r="N2984" s="302">
        <v>1807</v>
      </c>
      <c r="O2984" s="301">
        <v>6484348</v>
      </c>
      <c r="P2984" s="302">
        <v>2764</v>
      </c>
      <c r="Q2984" s="301">
        <v>874992</v>
      </c>
      <c r="R2984" s="302">
        <v>3626</v>
      </c>
      <c r="S2984" s="301">
        <v>344432</v>
      </c>
      <c r="T2984" s="301">
        <f t="shared" si="46"/>
        <v>18876</v>
      </c>
      <c r="U2984" s="303">
        <v>2990</v>
      </c>
    </row>
    <row r="2985" spans="1:21" x14ac:dyDescent="0.25">
      <c r="A2985" s="300">
        <v>800006854</v>
      </c>
      <c r="B2985" s="65" t="s">
        <v>3672</v>
      </c>
      <c r="C2985" s="65" t="s">
        <v>505</v>
      </c>
      <c r="D2985" s="65" t="s">
        <v>506</v>
      </c>
      <c r="E2985" s="65" t="s">
        <v>710</v>
      </c>
      <c r="F2985" s="65" t="s">
        <v>521</v>
      </c>
      <c r="G2985" s="65" t="s">
        <v>813</v>
      </c>
      <c r="H2985" s="84">
        <v>2984</v>
      </c>
      <c r="I2985" s="301">
        <v>3651054</v>
      </c>
      <c r="J2985" s="302">
        <v>2951.5</v>
      </c>
      <c r="K2985" s="301">
        <v>2495454</v>
      </c>
      <c r="L2985" s="302">
        <v>4538</v>
      </c>
      <c r="M2985" s="301">
        <v>8582161</v>
      </c>
      <c r="N2985" s="302">
        <v>2342</v>
      </c>
      <c r="O2985" s="301">
        <v>4794037</v>
      </c>
      <c r="P2985" s="302">
        <v>1791</v>
      </c>
      <c r="Q2985" s="301">
        <v>1517264</v>
      </c>
      <c r="R2985" s="302">
        <v>2038</v>
      </c>
      <c r="S2985" s="301">
        <v>785834</v>
      </c>
      <c r="T2985" s="301">
        <f t="shared" si="46"/>
        <v>16644.5</v>
      </c>
      <c r="U2985" s="303">
        <v>2663</v>
      </c>
    </row>
    <row r="2986" spans="1:21" x14ac:dyDescent="0.25">
      <c r="A2986" s="300">
        <v>830077417</v>
      </c>
      <c r="B2986" s="65" t="s">
        <v>3673</v>
      </c>
      <c r="C2986" s="65" t="s">
        <v>511</v>
      </c>
      <c r="D2986" s="65" t="s">
        <v>511</v>
      </c>
      <c r="E2986" s="65" t="s">
        <v>710</v>
      </c>
      <c r="F2986" s="65" t="s">
        <v>521</v>
      </c>
      <c r="G2986" s="65" t="s">
        <v>624</v>
      </c>
      <c r="H2986" s="296">
        <v>2985</v>
      </c>
      <c r="I2986" s="301">
        <v>3606995</v>
      </c>
      <c r="J2986" s="302">
        <v>4092.5</v>
      </c>
      <c r="K2986" s="301">
        <v>1462659</v>
      </c>
      <c r="L2986" s="302">
        <v>3344</v>
      </c>
      <c r="M2986" s="301">
        <v>12496648</v>
      </c>
      <c r="N2986" s="302">
        <v>1027</v>
      </c>
      <c r="O2986" s="301">
        <v>11543407</v>
      </c>
      <c r="P2986" s="302">
        <v>2090</v>
      </c>
      <c r="Q2986" s="301">
        <v>1271133</v>
      </c>
      <c r="R2986" s="302">
        <v>1627</v>
      </c>
      <c r="S2986" s="301">
        <v>1057641</v>
      </c>
      <c r="T2986" s="301">
        <f t="shared" si="46"/>
        <v>15165.5</v>
      </c>
      <c r="U2986" s="303">
        <v>2485</v>
      </c>
    </row>
    <row r="2987" spans="1:21" x14ac:dyDescent="0.25">
      <c r="A2987" s="300">
        <v>830004408</v>
      </c>
      <c r="B2987" s="65" t="s">
        <v>3674</v>
      </c>
      <c r="C2987" s="65" t="s">
        <v>511</v>
      </c>
      <c r="D2987" s="65" t="s">
        <v>511</v>
      </c>
      <c r="E2987" s="65" t="s">
        <v>710</v>
      </c>
      <c r="F2987" s="65" t="s">
        <v>521</v>
      </c>
      <c r="G2987" s="65" t="s">
        <v>690</v>
      </c>
      <c r="H2987" s="84">
        <v>2986</v>
      </c>
      <c r="I2987" s="301">
        <v>3604031</v>
      </c>
      <c r="J2987" s="302">
        <v>2754.5</v>
      </c>
      <c r="K2987" s="301">
        <v>2746375</v>
      </c>
      <c r="L2987" s="302">
        <v>4913</v>
      </c>
      <c r="M2987" s="301">
        <v>7679046</v>
      </c>
      <c r="N2987" s="302">
        <v>4763</v>
      </c>
      <c r="O2987" s="301">
        <v>2026291</v>
      </c>
      <c r="P2987" s="302">
        <v>1831</v>
      </c>
      <c r="Q2987" s="301">
        <v>1482555</v>
      </c>
      <c r="R2987" s="302">
        <v>1509</v>
      </c>
      <c r="S2987" s="301">
        <v>1175645</v>
      </c>
      <c r="T2987" s="301">
        <f t="shared" si="46"/>
        <v>18756.5</v>
      </c>
      <c r="U2987" s="303">
        <v>2987</v>
      </c>
    </row>
    <row r="2988" spans="1:21" x14ac:dyDescent="0.25">
      <c r="A2988" s="300">
        <v>830000889</v>
      </c>
      <c r="B2988" s="65" t="s">
        <v>3675</v>
      </c>
      <c r="C2988" s="65" t="s">
        <v>511</v>
      </c>
      <c r="D2988" s="65" t="s">
        <v>511</v>
      </c>
      <c r="E2988" s="65" t="s">
        <v>710</v>
      </c>
      <c r="F2988" s="65" t="s">
        <v>521</v>
      </c>
      <c r="G2988" s="65" t="s">
        <v>624</v>
      </c>
      <c r="H2988" s="296">
        <v>2987</v>
      </c>
      <c r="I2988" s="301">
        <v>3569273</v>
      </c>
      <c r="J2988" s="302">
        <v>3645.5</v>
      </c>
      <c r="K2988" s="301">
        <v>1780729</v>
      </c>
      <c r="L2988" s="302">
        <v>5148</v>
      </c>
      <c r="M2988" s="301">
        <v>7175451</v>
      </c>
      <c r="N2988" s="302">
        <v>1651</v>
      </c>
      <c r="O2988" s="301">
        <v>7175451</v>
      </c>
      <c r="P2988" s="302">
        <v>2307</v>
      </c>
      <c r="Q2988" s="301">
        <v>1105759</v>
      </c>
      <c r="R2988" s="302">
        <v>2485</v>
      </c>
      <c r="S2988" s="301">
        <v>597484</v>
      </c>
      <c r="T2988" s="301">
        <f t="shared" si="46"/>
        <v>18223.5</v>
      </c>
      <c r="U2988" s="303">
        <v>2907</v>
      </c>
    </row>
    <row r="2989" spans="1:21" x14ac:dyDescent="0.25">
      <c r="A2989" s="300">
        <v>800187762</v>
      </c>
      <c r="B2989" s="65" t="s">
        <v>3676</v>
      </c>
      <c r="C2989" s="65" t="s">
        <v>3326</v>
      </c>
      <c r="D2989" s="65" t="s">
        <v>544</v>
      </c>
      <c r="E2989" s="65" t="s">
        <v>520</v>
      </c>
      <c r="F2989" s="65" t="s">
        <v>521</v>
      </c>
      <c r="G2989" s="65" t="s">
        <v>594</v>
      </c>
      <c r="H2989" s="84">
        <v>2988</v>
      </c>
      <c r="I2989" s="301">
        <v>3544479</v>
      </c>
      <c r="J2989" s="302">
        <v>3284</v>
      </c>
      <c r="K2989" s="301">
        <v>2123602</v>
      </c>
      <c r="L2989" s="302">
        <v>2985</v>
      </c>
      <c r="M2989" s="301">
        <v>14251434</v>
      </c>
      <c r="N2989" s="302">
        <v>3009</v>
      </c>
      <c r="O2989" s="301">
        <v>3545503</v>
      </c>
      <c r="P2989" s="302">
        <v>2551</v>
      </c>
      <c r="Q2989" s="301">
        <v>974344</v>
      </c>
      <c r="R2989" s="302">
        <v>2948</v>
      </c>
      <c r="S2989" s="301">
        <v>469303</v>
      </c>
      <c r="T2989" s="301">
        <f t="shared" si="46"/>
        <v>17765</v>
      </c>
      <c r="U2989" s="303">
        <v>2845</v>
      </c>
    </row>
    <row r="2990" spans="1:21" x14ac:dyDescent="0.25">
      <c r="A2990" s="300">
        <v>860056203</v>
      </c>
      <c r="B2990" s="65" t="s">
        <v>3677</v>
      </c>
      <c r="C2990" s="65" t="s">
        <v>899</v>
      </c>
      <c r="D2990" s="65" t="s">
        <v>552</v>
      </c>
      <c r="E2990" s="65" t="s">
        <v>710</v>
      </c>
      <c r="F2990" s="65" t="s">
        <v>521</v>
      </c>
      <c r="G2990" s="65" t="s">
        <v>610</v>
      </c>
      <c r="H2990" s="296">
        <v>2989</v>
      </c>
      <c r="I2990" s="301">
        <v>3504862</v>
      </c>
      <c r="J2990" s="302">
        <v>2884</v>
      </c>
      <c r="K2990" s="301">
        <v>2574615</v>
      </c>
      <c r="L2990" s="302">
        <v>4867</v>
      </c>
      <c r="M2990" s="301">
        <v>7781570</v>
      </c>
      <c r="N2990" s="302">
        <v>3281</v>
      </c>
      <c r="O2990" s="301">
        <v>3187422</v>
      </c>
      <c r="P2990" s="302">
        <v>1271</v>
      </c>
      <c r="Q2990" s="301">
        <v>2252150</v>
      </c>
      <c r="R2990" s="302">
        <v>1146</v>
      </c>
      <c r="S2990" s="301">
        <v>1642522</v>
      </c>
      <c r="T2990" s="301">
        <f t="shared" si="46"/>
        <v>16438</v>
      </c>
      <c r="U2990" s="303">
        <v>2665</v>
      </c>
    </row>
    <row r="2991" spans="1:21" x14ac:dyDescent="0.25">
      <c r="A2991" s="300">
        <v>830070685</v>
      </c>
      <c r="B2991" s="65" t="s">
        <v>3678</v>
      </c>
      <c r="C2991" s="65" t="s">
        <v>511</v>
      </c>
      <c r="D2991" s="65" t="s">
        <v>511</v>
      </c>
      <c r="E2991" s="65" t="s">
        <v>710</v>
      </c>
      <c r="F2991" s="65" t="s">
        <v>521</v>
      </c>
      <c r="G2991" s="65" t="s">
        <v>624</v>
      </c>
      <c r="H2991" s="84">
        <v>2990</v>
      </c>
      <c r="I2991" s="301">
        <v>3459511</v>
      </c>
      <c r="J2991" s="302">
        <v>4206.5</v>
      </c>
      <c r="K2991" s="301">
        <v>1390009</v>
      </c>
      <c r="L2991" s="302">
        <v>4643</v>
      </c>
      <c r="M2991" s="301">
        <v>8328719</v>
      </c>
      <c r="N2991" s="302">
        <v>1405</v>
      </c>
      <c r="O2991" s="301">
        <v>8328719</v>
      </c>
      <c r="P2991" s="302">
        <v>1579</v>
      </c>
      <c r="Q2991" s="301">
        <v>1767942</v>
      </c>
      <c r="R2991" s="302">
        <v>1692</v>
      </c>
      <c r="S2991" s="301">
        <v>1009146</v>
      </c>
      <c r="T2991" s="301">
        <f t="shared" si="46"/>
        <v>16515.5</v>
      </c>
      <c r="U2991" s="303">
        <v>2692</v>
      </c>
    </row>
    <row r="2992" spans="1:21" x14ac:dyDescent="0.25">
      <c r="A2992" s="300">
        <v>811021848</v>
      </c>
      <c r="B2992" s="65" t="s">
        <v>3679</v>
      </c>
      <c r="C2992" s="65" t="s">
        <v>3680</v>
      </c>
      <c r="D2992" s="65" t="s">
        <v>506</v>
      </c>
      <c r="E2992" s="65" t="s">
        <v>520</v>
      </c>
      <c r="F2992" s="65" t="s">
        <v>521</v>
      </c>
      <c r="G2992" s="65" t="s">
        <v>564</v>
      </c>
      <c r="H2992" s="296">
        <v>2991</v>
      </c>
      <c r="I2992" s="301">
        <v>3459347</v>
      </c>
      <c r="J2992" s="302">
        <v>3110.5</v>
      </c>
      <c r="K2992" s="301">
        <v>2309465</v>
      </c>
      <c r="L2992" s="302">
        <v>2888</v>
      </c>
      <c r="M2992" s="301">
        <v>14799993</v>
      </c>
      <c r="N2992" s="302">
        <v>4662</v>
      </c>
      <c r="O2992" s="301">
        <v>2080873</v>
      </c>
      <c r="P2992" s="302">
        <v>2140</v>
      </c>
      <c r="Q2992" s="301">
        <v>1234926</v>
      </c>
      <c r="R2992" s="302">
        <v>1933</v>
      </c>
      <c r="S2992" s="301">
        <v>844717</v>
      </c>
      <c r="T2992" s="301">
        <f t="shared" si="46"/>
        <v>17724.5</v>
      </c>
      <c r="U2992" s="303">
        <v>2856</v>
      </c>
    </row>
    <row r="2993" spans="1:21" x14ac:dyDescent="0.25">
      <c r="A2993" s="300">
        <v>800015993</v>
      </c>
      <c r="B2993" s="65" t="s">
        <v>3681</v>
      </c>
      <c r="C2993" s="65" t="s">
        <v>511</v>
      </c>
      <c r="D2993" s="65" t="s">
        <v>511</v>
      </c>
      <c r="E2993" s="65" t="s">
        <v>710</v>
      </c>
      <c r="F2993" s="65" t="s">
        <v>521</v>
      </c>
      <c r="G2993" s="65" t="s">
        <v>624</v>
      </c>
      <c r="H2993" s="84">
        <v>2992</v>
      </c>
      <c r="I2993" s="301">
        <v>3432843</v>
      </c>
      <c r="J2993" s="302">
        <v>3623</v>
      </c>
      <c r="K2993" s="301">
        <v>1801215</v>
      </c>
      <c r="L2993" s="302">
        <v>3560</v>
      </c>
      <c r="M2993" s="301">
        <v>11538754</v>
      </c>
      <c r="N2993" s="302">
        <v>2751</v>
      </c>
      <c r="O2993" s="301">
        <v>3971605</v>
      </c>
      <c r="P2993" s="302">
        <v>2470</v>
      </c>
      <c r="Q2993" s="301">
        <v>1012861</v>
      </c>
      <c r="R2993" s="302">
        <v>3084</v>
      </c>
      <c r="S2993" s="301">
        <v>441091</v>
      </c>
      <c r="T2993" s="301">
        <f t="shared" si="46"/>
        <v>18480</v>
      </c>
      <c r="U2993" s="303">
        <v>2980</v>
      </c>
    </row>
    <row r="2994" spans="1:21" x14ac:dyDescent="0.25">
      <c r="A2994" s="300">
        <v>830083759</v>
      </c>
      <c r="B2994" s="65" t="s">
        <v>3682</v>
      </c>
      <c r="C2994" s="65" t="s">
        <v>511</v>
      </c>
      <c r="D2994" s="65" t="s">
        <v>511</v>
      </c>
      <c r="E2994" s="65" t="s">
        <v>520</v>
      </c>
      <c r="F2994" s="65" t="s">
        <v>521</v>
      </c>
      <c r="G2994" s="65" t="s">
        <v>724</v>
      </c>
      <c r="H2994" s="296">
        <v>2993</v>
      </c>
      <c r="I2994" s="301">
        <v>3421442</v>
      </c>
      <c r="J2994" s="302">
        <v>11375</v>
      </c>
      <c r="K2994" s="301">
        <v>-1675532</v>
      </c>
      <c r="L2994" s="302">
        <v>576</v>
      </c>
      <c r="M2994" s="301">
        <v>83039396</v>
      </c>
      <c r="N2994" s="302">
        <v>146</v>
      </c>
      <c r="O2994" s="301">
        <v>83039396</v>
      </c>
      <c r="P2994" s="302">
        <v>66</v>
      </c>
      <c r="Q2994" s="301">
        <v>59824055</v>
      </c>
      <c r="R2994" s="302">
        <v>57</v>
      </c>
      <c r="S2994" s="301">
        <v>54001598</v>
      </c>
      <c r="T2994" s="301">
        <f t="shared" si="46"/>
        <v>15213</v>
      </c>
      <c r="U2994" s="303">
        <v>2528</v>
      </c>
    </row>
    <row r="2995" spans="1:21" x14ac:dyDescent="0.25">
      <c r="A2995" s="300">
        <v>900041741</v>
      </c>
      <c r="B2995" s="65" t="s">
        <v>3683</v>
      </c>
      <c r="C2995" s="65" t="s">
        <v>511</v>
      </c>
      <c r="D2995" s="65" t="s">
        <v>511</v>
      </c>
      <c r="E2995" s="65" t="s">
        <v>520</v>
      </c>
      <c r="F2995" s="65" t="s">
        <v>3684</v>
      </c>
      <c r="G2995" s="65" t="s">
        <v>624</v>
      </c>
      <c r="H2995" s="84">
        <v>2994</v>
      </c>
      <c r="I2995" s="301">
        <v>3410800</v>
      </c>
      <c r="J2995" s="302">
        <v>3677</v>
      </c>
      <c r="K2995" s="301">
        <v>1761273</v>
      </c>
      <c r="L2995" s="302">
        <v>2742</v>
      </c>
      <c r="M2995" s="301">
        <v>15729195</v>
      </c>
      <c r="N2995" s="302">
        <v>916</v>
      </c>
      <c r="O2995" s="301">
        <v>12979016</v>
      </c>
      <c r="P2995" s="302">
        <v>1501</v>
      </c>
      <c r="Q2995" s="301">
        <v>1865871</v>
      </c>
      <c r="R2995" s="302">
        <v>1676</v>
      </c>
      <c r="S2995" s="301">
        <v>1021781</v>
      </c>
      <c r="T2995" s="301">
        <f t="shared" si="46"/>
        <v>13506</v>
      </c>
      <c r="U2995" s="303">
        <v>2305</v>
      </c>
    </row>
    <row r="2996" spans="1:21" x14ac:dyDescent="0.25">
      <c r="A2996" s="300">
        <v>830055049</v>
      </c>
      <c r="B2996" s="65" t="s">
        <v>3685</v>
      </c>
      <c r="C2996" s="65" t="s">
        <v>511</v>
      </c>
      <c r="D2996" s="65" t="s">
        <v>511</v>
      </c>
      <c r="E2996" s="65" t="s">
        <v>710</v>
      </c>
      <c r="F2996" s="65" t="s">
        <v>521</v>
      </c>
      <c r="G2996" s="65" t="s">
        <v>624</v>
      </c>
      <c r="H2996" s="296">
        <v>2995</v>
      </c>
      <c r="I2996" s="301">
        <v>3217008</v>
      </c>
      <c r="J2996" s="302">
        <v>3686.5</v>
      </c>
      <c r="K2996" s="301">
        <v>1756388</v>
      </c>
      <c r="L2996" s="302">
        <v>4420</v>
      </c>
      <c r="M2996" s="301">
        <v>8855921</v>
      </c>
      <c r="N2996" s="302">
        <v>2155</v>
      </c>
      <c r="O2996" s="301">
        <v>5255598</v>
      </c>
      <c r="P2996" s="302">
        <v>1115</v>
      </c>
      <c r="Q2996" s="301">
        <v>2660205</v>
      </c>
      <c r="R2996" s="302">
        <v>1276</v>
      </c>
      <c r="S2996" s="301">
        <v>1469197</v>
      </c>
      <c r="T2996" s="301">
        <f t="shared" si="46"/>
        <v>15647.5</v>
      </c>
      <c r="U2996" s="303">
        <v>2625</v>
      </c>
    </row>
    <row r="2997" spans="1:21" x14ac:dyDescent="0.25">
      <c r="A2997" s="300">
        <v>800164767</v>
      </c>
      <c r="B2997" s="65" t="s">
        <v>3686</v>
      </c>
      <c r="C2997" s="65" t="s">
        <v>511</v>
      </c>
      <c r="D2997" s="65" t="s">
        <v>511</v>
      </c>
      <c r="E2997" s="65" t="s">
        <v>710</v>
      </c>
      <c r="F2997" s="65" t="s">
        <v>521</v>
      </c>
      <c r="G2997" s="65" t="s">
        <v>528</v>
      </c>
      <c r="H2997" s="84">
        <v>2996</v>
      </c>
      <c r="I2997" s="301">
        <v>3159316</v>
      </c>
      <c r="J2997" s="302">
        <v>2959</v>
      </c>
      <c r="K2997" s="301">
        <v>2485453</v>
      </c>
      <c r="L2997" s="302">
        <v>4069</v>
      </c>
      <c r="M2997" s="301">
        <v>9768803</v>
      </c>
      <c r="N2997" s="302">
        <v>2256</v>
      </c>
      <c r="O2997" s="301">
        <v>4998302</v>
      </c>
      <c r="P2997" s="302">
        <v>1953</v>
      </c>
      <c r="Q2997" s="301">
        <v>1371950</v>
      </c>
      <c r="R2997" s="302">
        <v>2395</v>
      </c>
      <c r="S2997" s="301">
        <v>627282</v>
      </c>
      <c r="T2997" s="301">
        <f t="shared" si="46"/>
        <v>16628</v>
      </c>
      <c r="U2997" s="303">
        <v>2777</v>
      </c>
    </row>
    <row r="2998" spans="1:21" x14ac:dyDescent="0.25">
      <c r="A2998" s="300">
        <v>800022001</v>
      </c>
      <c r="B2998" s="65" t="s">
        <v>3687</v>
      </c>
      <c r="C2998" s="65" t="s">
        <v>511</v>
      </c>
      <c r="D2998" s="65" t="s">
        <v>511</v>
      </c>
      <c r="E2998" s="65" t="s">
        <v>520</v>
      </c>
      <c r="F2998" s="65" t="s">
        <v>521</v>
      </c>
      <c r="G2998" s="65" t="s">
        <v>624</v>
      </c>
      <c r="H2998" s="296">
        <v>2997</v>
      </c>
      <c r="I2998" s="301">
        <v>3117732</v>
      </c>
      <c r="J2998" s="302">
        <v>3614</v>
      </c>
      <c r="K2998" s="301">
        <v>1809533</v>
      </c>
      <c r="L2998" s="302">
        <v>2929</v>
      </c>
      <c r="M2998" s="301">
        <v>14577387</v>
      </c>
      <c r="N2998" s="302">
        <v>2510</v>
      </c>
      <c r="O2998" s="301">
        <v>4456463</v>
      </c>
      <c r="P2998" s="302">
        <v>1977</v>
      </c>
      <c r="Q2998" s="301">
        <v>1356154</v>
      </c>
      <c r="R2998" s="302">
        <v>2355</v>
      </c>
      <c r="S2998" s="301">
        <v>637142</v>
      </c>
      <c r="T2998" s="301">
        <f t="shared" si="46"/>
        <v>16382</v>
      </c>
      <c r="U2998" s="303">
        <v>2746</v>
      </c>
    </row>
    <row r="2999" spans="1:21" x14ac:dyDescent="0.25">
      <c r="A2999" s="300">
        <v>800010668</v>
      </c>
      <c r="B2999" s="65" t="s">
        <v>3688</v>
      </c>
      <c r="C2999" s="65" t="s">
        <v>511</v>
      </c>
      <c r="D2999" s="65" t="s">
        <v>511</v>
      </c>
      <c r="E2999" s="65" t="s">
        <v>520</v>
      </c>
      <c r="F2999" s="65" t="s">
        <v>521</v>
      </c>
      <c r="G2999" s="65" t="s">
        <v>528</v>
      </c>
      <c r="H2999" s="84">
        <v>2998</v>
      </c>
      <c r="I2999" s="301">
        <v>3007120</v>
      </c>
      <c r="J2999" s="302">
        <v>3479.5</v>
      </c>
      <c r="K2999" s="301">
        <v>1925209</v>
      </c>
      <c r="L2999" s="302">
        <v>1956</v>
      </c>
      <c r="M2999" s="301">
        <v>23360546</v>
      </c>
      <c r="N2999" s="302">
        <v>3038</v>
      </c>
      <c r="O2999" s="301">
        <v>3511424</v>
      </c>
      <c r="P2999" s="302">
        <v>3349</v>
      </c>
      <c r="Q2999" s="301">
        <v>670983</v>
      </c>
      <c r="R2999" s="302">
        <v>2543</v>
      </c>
      <c r="S2999" s="301">
        <v>575885</v>
      </c>
      <c r="T2999" s="301">
        <f t="shared" si="46"/>
        <v>17363.5</v>
      </c>
      <c r="U2999" s="303">
        <v>2927</v>
      </c>
    </row>
    <row r="3000" spans="1:21" x14ac:dyDescent="0.25">
      <c r="A3000" s="300">
        <v>811022382</v>
      </c>
      <c r="B3000" s="65" t="s">
        <v>3689</v>
      </c>
      <c r="C3000" s="65" t="s">
        <v>505</v>
      </c>
      <c r="D3000" s="65" t="s">
        <v>506</v>
      </c>
      <c r="E3000" s="65" t="s">
        <v>710</v>
      </c>
      <c r="F3000" s="65" t="s">
        <v>521</v>
      </c>
      <c r="G3000" s="65" t="s">
        <v>1235</v>
      </c>
      <c r="H3000" s="296">
        <v>2999</v>
      </c>
      <c r="I3000" s="301">
        <v>2936592</v>
      </c>
      <c r="J3000" s="302">
        <v>3692</v>
      </c>
      <c r="K3000" s="301">
        <v>1749237</v>
      </c>
      <c r="L3000" s="302">
        <v>4778</v>
      </c>
      <c r="M3000" s="301">
        <v>8012990</v>
      </c>
      <c r="N3000" s="302">
        <v>1461</v>
      </c>
      <c r="O3000" s="301">
        <v>8012990</v>
      </c>
      <c r="P3000" s="302">
        <v>1285</v>
      </c>
      <c r="Q3000" s="301">
        <v>2238012</v>
      </c>
      <c r="R3000" s="302">
        <v>1300</v>
      </c>
      <c r="S3000" s="301">
        <v>1420148</v>
      </c>
      <c r="T3000" s="301">
        <f t="shared" si="46"/>
        <v>15515</v>
      </c>
      <c r="U3000" s="303">
        <v>2678</v>
      </c>
    </row>
    <row r="3001" spans="1:21" ht="15.75" thickBot="1" x14ac:dyDescent="0.3">
      <c r="A3001" s="304">
        <v>830042244</v>
      </c>
      <c r="B3001" s="305" t="s">
        <v>3690</v>
      </c>
      <c r="C3001" s="305" t="s">
        <v>511</v>
      </c>
      <c r="D3001" s="305" t="s">
        <v>511</v>
      </c>
      <c r="E3001" s="65" t="s">
        <v>710</v>
      </c>
      <c r="F3001" s="65" t="s">
        <v>521</v>
      </c>
      <c r="G3001" s="305" t="s">
        <v>1235</v>
      </c>
      <c r="H3001" s="84">
        <v>3000</v>
      </c>
      <c r="I3001" s="306">
        <v>2860169</v>
      </c>
      <c r="J3001" s="307">
        <v>3442.5</v>
      </c>
      <c r="K3001" s="306">
        <v>1959638</v>
      </c>
      <c r="L3001" s="307">
        <v>5031</v>
      </c>
      <c r="M3001" s="306">
        <v>7403393</v>
      </c>
      <c r="N3001" s="307">
        <v>2848</v>
      </c>
      <c r="O3001" s="306">
        <v>3794026</v>
      </c>
      <c r="P3001" s="307">
        <v>1315</v>
      </c>
      <c r="Q3001" s="306">
        <v>2174756</v>
      </c>
      <c r="R3001" s="307">
        <v>1398</v>
      </c>
      <c r="S3001" s="306">
        <v>1301055</v>
      </c>
      <c r="T3001" s="306">
        <f t="shared" si="46"/>
        <v>17034.5</v>
      </c>
      <c r="U3001" s="308">
        <v>2914</v>
      </c>
    </row>
    <row r="3002" spans="1:21" ht="16.5" customHeight="1" thickBot="1" x14ac:dyDescent="0.3">
      <c r="A3002" s="309"/>
      <c r="B3002" s="310" t="s">
        <v>3691</v>
      </c>
      <c r="C3002" s="310"/>
      <c r="D3002" s="310"/>
      <c r="E3002" s="310"/>
      <c r="F3002" s="310"/>
      <c r="G3002" s="310"/>
      <c r="H3002" s="310"/>
      <c r="I3002" s="311">
        <f>SUM(I2:I3001)</f>
        <v>284068109858</v>
      </c>
      <c r="J3002" s="312"/>
      <c r="K3002" s="311">
        <f>SUM(K2:K3001)</f>
        <v>192430433107</v>
      </c>
      <c r="L3002" s="312"/>
      <c r="M3002" s="311">
        <f>SUM(M2:M3001)</f>
        <v>216618756747</v>
      </c>
      <c r="N3002" s="312"/>
      <c r="O3002" s="311">
        <f>SUM(O2:O3001)</f>
        <v>65446840872</v>
      </c>
      <c r="P3002" s="312"/>
      <c r="Q3002" s="311">
        <f>SUM(Q2:Q3001)</f>
        <v>27915317365</v>
      </c>
      <c r="R3002" s="312"/>
      <c r="S3002" s="311">
        <f>SUM(S2:S3001)</f>
        <v>19079182749</v>
      </c>
      <c r="T3002" s="311"/>
      <c r="U3002" s="313"/>
    </row>
    <row r="3003" spans="1:21" x14ac:dyDescent="0.25">
      <c r="A3003" s="314" t="s">
        <v>3692</v>
      </c>
      <c r="B3003" s="314"/>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22"/>
  <sheetViews>
    <sheetView topLeftCell="F4" zoomScale="110" zoomScaleNormal="110" workbookViewId="0">
      <selection activeCell="G10" sqref="G10"/>
    </sheetView>
  </sheetViews>
  <sheetFormatPr baseColWidth="10" defaultColWidth="12.7109375" defaultRowHeight="15" x14ac:dyDescent="0.25"/>
  <cols>
    <col min="1" max="1" width="12.7109375" customWidth="1"/>
    <col min="2" max="2" width="18.7109375" customWidth="1"/>
    <col min="3" max="3" width="67.7109375" bestFit="1" customWidth="1"/>
    <col min="5" max="5" width="56.28515625" customWidth="1"/>
    <col min="6" max="6" width="51.42578125" bestFit="1" customWidth="1"/>
    <col min="7" max="7" width="19.140625" bestFit="1" customWidth="1"/>
    <col min="9" max="14" width="12.7109375" style="315"/>
    <col min="257" max="257" width="12.7109375" customWidth="1"/>
    <col min="258" max="258" width="18.7109375" customWidth="1"/>
    <col min="259" max="259" width="67.7109375" bestFit="1" customWidth="1"/>
    <col min="261" max="261" width="56.28515625" customWidth="1"/>
    <col min="262" max="262" width="51.42578125" bestFit="1" customWidth="1"/>
    <col min="263" max="263" width="19.140625" bestFit="1" customWidth="1"/>
    <col min="513" max="513" width="12.7109375" customWidth="1"/>
    <col min="514" max="514" width="18.7109375" customWidth="1"/>
    <col min="515" max="515" width="67.7109375" bestFit="1" customWidth="1"/>
    <col min="517" max="517" width="56.28515625" customWidth="1"/>
    <col min="518" max="518" width="51.42578125" bestFit="1" customWidth="1"/>
    <col min="519" max="519" width="19.140625" bestFit="1" customWidth="1"/>
    <col min="769" max="769" width="12.7109375" customWidth="1"/>
    <col min="770" max="770" width="18.7109375" customWidth="1"/>
    <col min="771" max="771" width="67.7109375" bestFit="1" customWidth="1"/>
    <col min="773" max="773" width="56.28515625" customWidth="1"/>
    <col min="774" max="774" width="51.42578125" bestFit="1" customWidth="1"/>
    <col min="775" max="775" width="19.140625" bestFit="1" customWidth="1"/>
    <col min="1025" max="1025" width="12.7109375" customWidth="1"/>
    <col min="1026" max="1026" width="18.7109375" customWidth="1"/>
    <col min="1027" max="1027" width="67.7109375" bestFit="1" customWidth="1"/>
    <col min="1029" max="1029" width="56.28515625" customWidth="1"/>
    <col min="1030" max="1030" width="51.42578125" bestFit="1" customWidth="1"/>
    <col min="1031" max="1031" width="19.140625" bestFit="1" customWidth="1"/>
    <col min="1281" max="1281" width="12.7109375" customWidth="1"/>
    <col min="1282" max="1282" width="18.7109375" customWidth="1"/>
    <col min="1283" max="1283" width="67.7109375" bestFit="1" customWidth="1"/>
    <col min="1285" max="1285" width="56.28515625" customWidth="1"/>
    <col min="1286" max="1286" width="51.42578125" bestFit="1" customWidth="1"/>
    <col min="1287" max="1287" width="19.140625" bestFit="1" customWidth="1"/>
    <col min="1537" max="1537" width="12.7109375" customWidth="1"/>
    <col min="1538" max="1538" width="18.7109375" customWidth="1"/>
    <col min="1539" max="1539" width="67.7109375" bestFit="1" customWidth="1"/>
    <col min="1541" max="1541" width="56.28515625" customWidth="1"/>
    <col min="1542" max="1542" width="51.42578125" bestFit="1" customWidth="1"/>
    <col min="1543" max="1543" width="19.140625" bestFit="1" customWidth="1"/>
    <col min="1793" max="1793" width="12.7109375" customWidth="1"/>
    <col min="1794" max="1794" width="18.7109375" customWidth="1"/>
    <col min="1795" max="1795" width="67.7109375" bestFit="1" customWidth="1"/>
    <col min="1797" max="1797" width="56.28515625" customWidth="1"/>
    <col min="1798" max="1798" width="51.42578125" bestFit="1" customWidth="1"/>
    <col min="1799" max="1799" width="19.140625" bestFit="1" customWidth="1"/>
    <col min="2049" max="2049" width="12.7109375" customWidth="1"/>
    <col min="2050" max="2050" width="18.7109375" customWidth="1"/>
    <col min="2051" max="2051" width="67.7109375" bestFit="1" customWidth="1"/>
    <col min="2053" max="2053" width="56.28515625" customWidth="1"/>
    <col min="2054" max="2054" width="51.42578125" bestFit="1" customWidth="1"/>
    <col min="2055" max="2055" width="19.140625" bestFit="1" customWidth="1"/>
    <col min="2305" max="2305" width="12.7109375" customWidth="1"/>
    <col min="2306" max="2306" width="18.7109375" customWidth="1"/>
    <col min="2307" max="2307" width="67.7109375" bestFit="1" customWidth="1"/>
    <col min="2309" max="2309" width="56.28515625" customWidth="1"/>
    <col min="2310" max="2310" width="51.42578125" bestFit="1" customWidth="1"/>
    <col min="2311" max="2311" width="19.140625" bestFit="1" customWidth="1"/>
    <col min="2561" max="2561" width="12.7109375" customWidth="1"/>
    <col min="2562" max="2562" width="18.7109375" customWidth="1"/>
    <col min="2563" max="2563" width="67.7109375" bestFit="1" customWidth="1"/>
    <col min="2565" max="2565" width="56.28515625" customWidth="1"/>
    <col min="2566" max="2566" width="51.42578125" bestFit="1" customWidth="1"/>
    <col min="2567" max="2567" width="19.140625" bestFit="1" customWidth="1"/>
    <col min="2817" max="2817" width="12.7109375" customWidth="1"/>
    <col min="2818" max="2818" width="18.7109375" customWidth="1"/>
    <col min="2819" max="2819" width="67.7109375" bestFit="1" customWidth="1"/>
    <col min="2821" max="2821" width="56.28515625" customWidth="1"/>
    <col min="2822" max="2822" width="51.42578125" bestFit="1" customWidth="1"/>
    <col min="2823" max="2823" width="19.140625" bestFit="1" customWidth="1"/>
    <col min="3073" max="3073" width="12.7109375" customWidth="1"/>
    <col min="3074" max="3074" width="18.7109375" customWidth="1"/>
    <col min="3075" max="3075" width="67.7109375" bestFit="1" customWidth="1"/>
    <col min="3077" max="3077" width="56.28515625" customWidth="1"/>
    <col min="3078" max="3078" width="51.42578125" bestFit="1" customWidth="1"/>
    <col min="3079" max="3079" width="19.140625" bestFit="1" customWidth="1"/>
    <col min="3329" max="3329" width="12.7109375" customWidth="1"/>
    <col min="3330" max="3330" width="18.7109375" customWidth="1"/>
    <col min="3331" max="3331" width="67.7109375" bestFit="1" customWidth="1"/>
    <col min="3333" max="3333" width="56.28515625" customWidth="1"/>
    <col min="3334" max="3334" width="51.42578125" bestFit="1" customWidth="1"/>
    <col min="3335" max="3335" width="19.140625" bestFit="1" customWidth="1"/>
    <col min="3585" max="3585" width="12.7109375" customWidth="1"/>
    <col min="3586" max="3586" width="18.7109375" customWidth="1"/>
    <col min="3587" max="3587" width="67.7109375" bestFit="1" customWidth="1"/>
    <col min="3589" max="3589" width="56.28515625" customWidth="1"/>
    <col min="3590" max="3590" width="51.42578125" bestFit="1" customWidth="1"/>
    <col min="3591" max="3591" width="19.140625" bestFit="1" customWidth="1"/>
    <col min="3841" max="3841" width="12.7109375" customWidth="1"/>
    <col min="3842" max="3842" width="18.7109375" customWidth="1"/>
    <col min="3843" max="3843" width="67.7109375" bestFit="1" customWidth="1"/>
    <col min="3845" max="3845" width="56.28515625" customWidth="1"/>
    <col min="3846" max="3846" width="51.42578125" bestFit="1" customWidth="1"/>
    <col min="3847" max="3847" width="19.140625" bestFit="1" customWidth="1"/>
    <col min="4097" max="4097" width="12.7109375" customWidth="1"/>
    <col min="4098" max="4098" width="18.7109375" customWidth="1"/>
    <col min="4099" max="4099" width="67.7109375" bestFit="1" customWidth="1"/>
    <col min="4101" max="4101" width="56.28515625" customWidth="1"/>
    <col min="4102" max="4102" width="51.42578125" bestFit="1" customWidth="1"/>
    <col min="4103" max="4103" width="19.140625" bestFit="1" customWidth="1"/>
    <col min="4353" max="4353" width="12.7109375" customWidth="1"/>
    <col min="4354" max="4354" width="18.7109375" customWidth="1"/>
    <col min="4355" max="4355" width="67.7109375" bestFit="1" customWidth="1"/>
    <col min="4357" max="4357" width="56.28515625" customWidth="1"/>
    <col min="4358" max="4358" width="51.42578125" bestFit="1" customWidth="1"/>
    <col min="4359" max="4359" width="19.140625" bestFit="1" customWidth="1"/>
    <col min="4609" max="4609" width="12.7109375" customWidth="1"/>
    <col min="4610" max="4610" width="18.7109375" customWidth="1"/>
    <col min="4611" max="4611" width="67.7109375" bestFit="1" customWidth="1"/>
    <col min="4613" max="4613" width="56.28515625" customWidth="1"/>
    <col min="4614" max="4614" width="51.42578125" bestFit="1" customWidth="1"/>
    <col min="4615" max="4615" width="19.140625" bestFit="1" customWidth="1"/>
    <col min="4865" max="4865" width="12.7109375" customWidth="1"/>
    <col min="4866" max="4866" width="18.7109375" customWidth="1"/>
    <col min="4867" max="4867" width="67.7109375" bestFit="1" customWidth="1"/>
    <col min="4869" max="4869" width="56.28515625" customWidth="1"/>
    <col min="4870" max="4870" width="51.42578125" bestFit="1" customWidth="1"/>
    <col min="4871" max="4871" width="19.140625" bestFit="1" customWidth="1"/>
    <col min="5121" max="5121" width="12.7109375" customWidth="1"/>
    <col min="5122" max="5122" width="18.7109375" customWidth="1"/>
    <col min="5123" max="5123" width="67.7109375" bestFit="1" customWidth="1"/>
    <col min="5125" max="5125" width="56.28515625" customWidth="1"/>
    <col min="5126" max="5126" width="51.42578125" bestFit="1" customWidth="1"/>
    <col min="5127" max="5127" width="19.140625" bestFit="1" customWidth="1"/>
    <col min="5377" max="5377" width="12.7109375" customWidth="1"/>
    <col min="5378" max="5378" width="18.7109375" customWidth="1"/>
    <col min="5379" max="5379" width="67.7109375" bestFit="1" customWidth="1"/>
    <col min="5381" max="5381" width="56.28515625" customWidth="1"/>
    <col min="5382" max="5382" width="51.42578125" bestFit="1" customWidth="1"/>
    <col min="5383" max="5383" width="19.140625" bestFit="1" customWidth="1"/>
    <col min="5633" max="5633" width="12.7109375" customWidth="1"/>
    <col min="5634" max="5634" width="18.7109375" customWidth="1"/>
    <col min="5635" max="5635" width="67.7109375" bestFit="1" customWidth="1"/>
    <col min="5637" max="5637" width="56.28515625" customWidth="1"/>
    <col min="5638" max="5638" width="51.42578125" bestFit="1" customWidth="1"/>
    <col min="5639" max="5639" width="19.140625" bestFit="1" customWidth="1"/>
    <col min="5889" max="5889" width="12.7109375" customWidth="1"/>
    <col min="5890" max="5890" width="18.7109375" customWidth="1"/>
    <col min="5891" max="5891" width="67.7109375" bestFit="1" customWidth="1"/>
    <col min="5893" max="5893" width="56.28515625" customWidth="1"/>
    <col min="5894" max="5894" width="51.42578125" bestFit="1" customWidth="1"/>
    <col min="5895" max="5895" width="19.140625" bestFit="1" customWidth="1"/>
    <col min="6145" max="6145" width="12.7109375" customWidth="1"/>
    <col min="6146" max="6146" width="18.7109375" customWidth="1"/>
    <col min="6147" max="6147" width="67.7109375" bestFit="1" customWidth="1"/>
    <col min="6149" max="6149" width="56.28515625" customWidth="1"/>
    <col min="6150" max="6150" width="51.42578125" bestFit="1" customWidth="1"/>
    <col min="6151" max="6151" width="19.140625" bestFit="1" customWidth="1"/>
    <col min="6401" max="6401" width="12.7109375" customWidth="1"/>
    <col min="6402" max="6402" width="18.7109375" customWidth="1"/>
    <col min="6403" max="6403" width="67.7109375" bestFit="1" customWidth="1"/>
    <col min="6405" max="6405" width="56.28515625" customWidth="1"/>
    <col min="6406" max="6406" width="51.42578125" bestFit="1" customWidth="1"/>
    <col min="6407" max="6407" width="19.140625" bestFit="1" customWidth="1"/>
    <col min="6657" max="6657" width="12.7109375" customWidth="1"/>
    <col min="6658" max="6658" width="18.7109375" customWidth="1"/>
    <col min="6659" max="6659" width="67.7109375" bestFit="1" customWidth="1"/>
    <col min="6661" max="6661" width="56.28515625" customWidth="1"/>
    <col min="6662" max="6662" width="51.42578125" bestFit="1" customWidth="1"/>
    <col min="6663" max="6663" width="19.140625" bestFit="1" customWidth="1"/>
    <col min="6913" max="6913" width="12.7109375" customWidth="1"/>
    <col min="6914" max="6914" width="18.7109375" customWidth="1"/>
    <col min="6915" max="6915" width="67.7109375" bestFit="1" customWidth="1"/>
    <col min="6917" max="6917" width="56.28515625" customWidth="1"/>
    <col min="6918" max="6918" width="51.42578125" bestFit="1" customWidth="1"/>
    <col min="6919" max="6919" width="19.140625" bestFit="1" customWidth="1"/>
    <col min="7169" max="7169" width="12.7109375" customWidth="1"/>
    <col min="7170" max="7170" width="18.7109375" customWidth="1"/>
    <col min="7171" max="7171" width="67.7109375" bestFit="1" customWidth="1"/>
    <col min="7173" max="7173" width="56.28515625" customWidth="1"/>
    <col min="7174" max="7174" width="51.42578125" bestFit="1" customWidth="1"/>
    <col min="7175" max="7175" width="19.140625" bestFit="1" customWidth="1"/>
    <col min="7425" max="7425" width="12.7109375" customWidth="1"/>
    <col min="7426" max="7426" width="18.7109375" customWidth="1"/>
    <col min="7427" max="7427" width="67.7109375" bestFit="1" customWidth="1"/>
    <col min="7429" max="7429" width="56.28515625" customWidth="1"/>
    <col min="7430" max="7430" width="51.42578125" bestFit="1" customWidth="1"/>
    <col min="7431" max="7431" width="19.140625" bestFit="1" customWidth="1"/>
    <col min="7681" max="7681" width="12.7109375" customWidth="1"/>
    <col min="7682" max="7682" width="18.7109375" customWidth="1"/>
    <col min="7683" max="7683" width="67.7109375" bestFit="1" customWidth="1"/>
    <col min="7685" max="7685" width="56.28515625" customWidth="1"/>
    <col min="7686" max="7686" width="51.42578125" bestFit="1" customWidth="1"/>
    <col min="7687" max="7687" width="19.140625" bestFit="1" customWidth="1"/>
    <col min="7937" max="7937" width="12.7109375" customWidth="1"/>
    <col min="7938" max="7938" width="18.7109375" customWidth="1"/>
    <col min="7939" max="7939" width="67.7109375" bestFit="1" customWidth="1"/>
    <col min="7941" max="7941" width="56.28515625" customWidth="1"/>
    <col min="7942" max="7942" width="51.42578125" bestFit="1" customWidth="1"/>
    <col min="7943" max="7943" width="19.140625" bestFit="1" customWidth="1"/>
    <col min="8193" max="8193" width="12.7109375" customWidth="1"/>
    <col min="8194" max="8194" width="18.7109375" customWidth="1"/>
    <col min="8195" max="8195" width="67.7109375" bestFit="1" customWidth="1"/>
    <col min="8197" max="8197" width="56.28515625" customWidth="1"/>
    <col min="8198" max="8198" width="51.42578125" bestFit="1" customWidth="1"/>
    <col min="8199" max="8199" width="19.140625" bestFit="1" customWidth="1"/>
    <col min="8449" max="8449" width="12.7109375" customWidth="1"/>
    <col min="8450" max="8450" width="18.7109375" customWidth="1"/>
    <col min="8451" max="8451" width="67.7109375" bestFit="1" customWidth="1"/>
    <col min="8453" max="8453" width="56.28515625" customWidth="1"/>
    <col min="8454" max="8454" width="51.42578125" bestFit="1" customWidth="1"/>
    <col min="8455" max="8455" width="19.140625" bestFit="1" customWidth="1"/>
    <col min="8705" max="8705" width="12.7109375" customWidth="1"/>
    <col min="8706" max="8706" width="18.7109375" customWidth="1"/>
    <col min="8707" max="8707" width="67.7109375" bestFit="1" customWidth="1"/>
    <col min="8709" max="8709" width="56.28515625" customWidth="1"/>
    <col min="8710" max="8710" width="51.42578125" bestFit="1" customWidth="1"/>
    <col min="8711" max="8711" width="19.140625" bestFit="1" customWidth="1"/>
    <col min="8961" max="8961" width="12.7109375" customWidth="1"/>
    <col min="8962" max="8962" width="18.7109375" customWidth="1"/>
    <col min="8963" max="8963" width="67.7109375" bestFit="1" customWidth="1"/>
    <col min="8965" max="8965" width="56.28515625" customWidth="1"/>
    <col min="8966" max="8966" width="51.42578125" bestFit="1" customWidth="1"/>
    <col min="8967" max="8967" width="19.140625" bestFit="1" customWidth="1"/>
    <col min="9217" max="9217" width="12.7109375" customWidth="1"/>
    <col min="9218" max="9218" width="18.7109375" customWidth="1"/>
    <col min="9219" max="9219" width="67.7109375" bestFit="1" customWidth="1"/>
    <col min="9221" max="9221" width="56.28515625" customWidth="1"/>
    <col min="9222" max="9222" width="51.42578125" bestFit="1" customWidth="1"/>
    <col min="9223" max="9223" width="19.140625" bestFit="1" customWidth="1"/>
    <col min="9473" max="9473" width="12.7109375" customWidth="1"/>
    <col min="9474" max="9474" width="18.7109375" customWidth="1"/>
    <col min="9475" max="9475" width="67.7109375" bestFit="1" customWidth="1"/>
    <col min="9477" max="9477" width="56.28515625" customWidth="1"/>
    <col min="9478" max="9478" width="51.42578125" bestFit="1" customWidth="1"/>
    <col min="9479" max="9479" width="19.140625" bestFit="1" customWidth="1"/>
    <col min="9729" max="9729" width="12.7109375" customWidth="1"/>
    <col min="9730" max="9730" width="18.7109375" customWidth="1"/>
    <col min="9731" max="9731" width="67.7109375" bestFit="1" customWidth="1"/>
    <col min="9733" max="9733" width="56.28515625" customWidth="1"/>
    <col min="9734" max="9734" width="51.42578125" bestFit="1" customWidth="1"/>
    <col min="9735" max="9735" width="19.140625" bestFit="1" customWidth="1"/>
    <col min="9985" max="9985" width="12.7109375" customWidth="1"/>
    <col min="9986" max="9986" width="18.7109375" customWidth="1"/>
    <col min="9987" max="9987" width="67.7109375" bestFit="1" customWidth="1"/>
    <col min="9989" max="9989" width="56.28515625" customWidth="1"/>
    <col min="9990" max="9990" width="51.42578125" bestFit="1" customWidth="1"/>
    <col min="9991" max="9991" width="19.140625" bestFit="1" customWidth="1"/>
    <col min="10241" max="10241" width="12.7109375" customWidth="1"/>
    <col min="10242" max="10242" width="18.7109375" customWidth="1"/>
    <col min="10243" max="10243" width="67.7109375" bestFit="1" customWidth="1"/>
    <col min="10245" max="10245" width="56.28515625" customWidth="1"/>
    <col min="10246" max="10246" width="51.42578125" bestFit="1" customWidth="1"/>
    <col min="10247" max="10247" width="19.140625" bestFit="1" customWidth="1"/>
    <col min="10497" max="10497" width="12.7109375" customWidth="1"/>
    <col min="10498" max="10498" width="18.7109375" customWidth="1"/>
    <col min="10499" max="10499" width="67.7109375" bestFit="1" customWidth="1"/>
    <col min="10501" max="10501" width="56.28515625" customWidth="1"/>
    <col min="10502" max="10502" width="51.42578125" bestFit="1" customWidth="1"/>
    <col min="10503" max="10503" width="19.140625" bestFit="1" customWidth="1"/>
    <col min="10753" max="10753" width="12.7109375" customWidth="1"/>
    <col min="10754" max="10754" width="18.7109375" customWidth="1"/>
    <col min="10755" max="10755" width="67.7109375" bestFit="1" customWidth="1"/>
    <col min="10757" max="10757" width="56.28515625" customWidth="1"/>
    <col min="10758" max="10758" width="51.42578125" bestFit="1" customWidth="1"/>
    <col min="10759" max="10759" width="19.140625" bestFit="1" customWidth="1"/>
    <col min="11009" max="11009" width="12.7109375" customWidth="1"/>
    <col min="11010" max="11010" width="18.7109375" customWidth="1"/>
    <col min="11011" max="11011" width="67.7109375" bestFit="1" customWidth="1"/>
    <col min="11013" max="11013" width="56.28515625" customWidth="1"/>
    <col min="11014" max="11014" width="51.42578125" bestFit="1" customWidth="1"/>
    <col min="11015" max="11015" width="19.140625" bestFit="1" customWidth="1"/>
    <col min="11265" max="11265" width="12.7109375" customWidth="1"/>
    <col min="11266" max="11266" width="18.7109375" customWidth="1"/>
    <col min="11267" max="11267" width="67.7109375" bestFit="1" customWidth="1"/>
    <col min="11269" max="11269" width="56.28515625" customWidth="1"/>
    <col min="11270" max="11270" width="51.42578125" bestFit="1" customWidth="1"/>
    <col min="11271" max="11271" width="19.140625" bestFit="1" customWidth="1"/>
    <col min="11521" max="11521" width="12.7109375" customWidth="1"/>
    <col min="11522" max="11522" width="18.7109375" customWidth="1"/>
    <col min="11523" max="11523" width="67.7109375" bestFit="1" customWidth="1"/>
    <col min="11525" max="11525" width="56.28515625" customWidth="1"/>
    <col min="11526" max="11526" width="51.42578125" bestFit="1" customWidth="1"/>
    <col min="11527" max="11527" width="19.140625" bestFit="1" customWidth="1"/>
    <col min="11777" max="11777" width="12.7109375" customWidth="1"/>
    <col min="11778" max="11778" width="18.7109375" customWidth="1"/>
    <col min="11779" max="11779" width="67.7109375" bestFit="1" customWidth="1"/>
    <col min="11781" max="11781" width="56.28515625" customWidth="1"/>
    <col min="11782" max="11782" width="51.42578125" bestFit="1" customWidth="1"/>
    <col min="11783" max="11783" width="19.140625" bestFit="1" customWidth="1"/>
    <col min="12033" max="12033" width="12.7109375" customWidth="1"/>
    <col min="12034" max="12034" width="18.7109375" customWidth="1"/>
    <col min="12035" max="12035" width="67.7109375" bestFit="1" customWidth="1"/>
    <col min="12037" max="12037" width="56.28515625" customWidth="1"/>
    <col min="12038" max="12038" width="51.42578125" bestFit="1" customWidth="1"/>
    <col min="12039" max="12039" width="19.140625" bestFit="1" customWidth="1"/>
    <col min="12289" max="12289" width="12.7109375" customWidth="1"/>
    <col min="12290" max="12290" width="18.7109375" customWidth="1"/>
    <col min="12291" max="12291" width="67.7109375" bestFit="1" customWidth="1"/>
    <col min="12293" max="12293" width="56.28515625" customWidth="1"/>
    <col min="12294" max="12294" width="51.42578125" bestFit="1" customWidth="1"/>
    <col min="12295" max="12295" width="19.140625" bestFit="1" customWidth="1"/>
    <col min="12545" max="12545" width="12.7109375" customWidth="1"/>
    <col min="12546" max="12546" width="18.7109375" customWidth="1"/>
    <col min="12547" max="12547" width="67.7109375" bestFit="1" customWidth="1"/>
    <col min="12549" max="12549" width="56.28515625" customWidth="1"/>
    <col min="12550" max="12550" width="51.42578125" bestFit="1" customWidth="1"/>
    <col min="12551" max="12551" width="19.140625" bestFit="1" customWidth="1"/>
    <col min="12801" max="12801" width="12.7109375" customWidth="1"/>
    <col min="12802" max="12802" width="18.7109375" customWidth="1"/>
    <col min="12803" max="12803" width="67.7109375" bestFit="1" customWidth="1"/>
    <col min="12805" max="12805" width="56.28515625" customWidth="1"/>
    <col min="12806" max="12806" width="51.42578125" bestFit="1" customWidth="1"/>
    <col min="12807" max="12807" width="19.140625" bestFit="1" customWidth="1"/>
    <col min="13057" max="13057" width="12.7109375" customWidth="1"/>
    <col min="13058" max="13058" width="18.7109375" customWidth="1"/>
    <col min="13059" max="13059" width="67.7109375" bestFit="1" customWidth="1"/>
    <col min="13061" max="13061" width="56.28515625" customWidth="1"/>
    <col min="13062" max="13062" width="51.42578125" bestFit="1" customWidth="1"/>
    <col min="13063" max="13063" width="19.140625" bestFit="1" customWidth="1"/>
    <col min="13313" max="13313" width="12.7109375" customWidth="1"/>
    <col min="13314" max="13314" width="18.7109375" customWidth="1"/>
    <col min="13315" max="13315" width="67.7109375" bestFit="1" customWidth="1"/>
    <col min="13317" max="13317" width="56.28515625" customWidth="1"/>
    <col min="13318" max="13318" width="51.42578125" bestFit="1" customWidth="1"/>
    <col min="13319" max="13319" width="19.140625" bestFit="1" customWidth="1"/>
    <col min="13569" max="13569" width="12.7109375" customWidth="1"/>
    <col min="13570" max="13570" width="18.7109375" customWidth="1"/>
    <col min="13571" max="13571" width="67.7109375" bestFit="1" customWidth="1"/>
    <col min="13573" max="13573" width="56.28515625" customWidth="1"/>
    <col min="13574" max="13574" width="51.42578125" bestFit="1" customWidth="1"/>
    <col min="13575" max="13575" width="19.140625" bestFit="1" customWidth="1"/>
    <col min="13825" max="13825" width="12.7109375" customWidth="1"/>
    <col min="13826" max="13826" width="18.7109375" customWidth="1"/>
    <col min="13827" max="13827" width="67.7109375" bestFit="1" customWidth="1"/>
    <col min="13829" max="13829" width="56.28515625" customWidth="1"/>
    <col min="13830" max="13830" width="51.42578125" bestFit="1" customWidth="1"/>
    <col min="13831" max="13831" width="19.140625" bestFit="1" customWidth="1"/>
    <col min="14081" max="14081" width="12.7109375" customWidth="1"/>
    <col min="14082" max="14082" width="18.7109375" customWidth="1"/>
    <col min="14083" max="14083" width="67.7109375" bestFit="1" customWidth="1"/>
    <col min="14085" max="14085" width="56.28515625" customWidth="1"/>
    <col min="14086" max="14086" width="51.42578125" bestFit="1" customWidth="1"/>
    <col min="14087" max="14087" width="19.140625" bestFit="1" customWidth="1"/>
    <col min="14337" max="14337" width="12.7109375" customWidth="1"/>
    <col min="14338" max="14338" width="18.7109375" customWidth="1"/>
    <col min="14339" max="14339" width="67.7109375" bestFit="1" customWidth="1"/>
    <col min="14341" max="14341" width="56.28515625" customWidth="1"/>
    <col min="14342" max="14342" width="51.42578125" bestFit="1" customWidth="1"/>
    <col min="14343" max="14343" width="19.140625" bestFit="1" customWidth="1"/>
    <col min="14593" max="14593" width="12.7109375" customWidth="1"/>
    <col min="14594" max="14594" width="18.7109375" customWidth="1"/>
    <col min="14595" max="14595" width="67.7109375" bestFit="1" customWidth="1"/>
    <col min="14597" max="14597" width="56.28515625" customWidth="1"/>
    <col min="14598" max="14598" width="51.42578125" bestFit="1" customWidth="1"/>
    <col min="14599" max="14599" width="19.140625" bestFit="1" customWidth="1"/>
    <col min="14849" max="14849" width="12.7109375" customWidth="1"/>
    <col min="14850" max="14850" width="18.7109375" customWidth="1"/>
    <col min="14851" max="14851" width="67.7109375" bestFit="1" customWidth="1"/>
    <col min="14853" max="14853" width="56.28515625" customWidth="1"/>
    <col min="14854" max="14854" width="51.42578125" bestFit="1" customWidth="1"/>
    <col min="14855" max="14855" width="19.140625" bestFit="1" customWidth="1"/>
    <col min="15105" max="15105" width="12.7109375" customWidth="1"/>
    <col min="15106" max="15106" width="18.7109375" customWidth="1"/>
    <col min="15107" max="15107" width="67.7109375" bestFit="1" customWidth="1"/>
    <col min="15109" max="15109" width="56.28515625" customWidth="1"/>
    <col min="15110" max="15110" width="51.42578125" bestFit="1" customWidth="1"/>
    <col min="15111" max="15111" width="19.140625" bestFit="1" customWidth="1"/>
    <col min="15361" max="15361" width="12.7109375" customWidth="1"/>
    <col min="15362" max="15362" width="18.7109375" customWidth="1"/>
    <col min="15363" max="15363" width="67.7109375" bestFit="1" customWidth="1"/>
    <col min="15365" max="15365" width="56.28515625" customWidth="1"/>
    <col min="15366" max="15366" width="51.42578125" bestFit="1" customWidth="1"/>
    <col min="15367" max="15367" width="19.140625" bestFit="1" customWidth="1"/>
    <col min="15617" max="15617" width="12.7109375" customWidth="1"/>
    <col min="15618" max="15618" width="18.7109375" customWidth="1"/>
    <col min="15619" max="15619" width="67.7109375" bestFit="1" customWidth="1"/>
    <col min="15621" max="15621" width="56.28515625" customWidth="1"/>
    <col min="15622" max="15622" width="51.42578125" bestFit="1" customWidth="1"/>
    <col min="15623" max="15623" width="19.140625" bestFit="1" customWidth="1"/>
    <col min="15873" max="15873" width="12.7109375" customWidth="1"/>
    <col min="15874" max="15874" width="18.7109375" customWidth="1"/>
    <col min="15875" max="15875" width="67.7109375" bestFit="1" customWidth="1"/>
    <col min="15877" max="15877" width="56.28515625" customWidth="1"/>
    <col min="15878" max="15878" width="51.42578125" bestFit="1" customWidth="1"/>
    <col min="15879" max="15879" width="19.140625" bestFit="1" customWidth="1"/>
    <col min="16129" max="16129" width="12.7109375" customWidth="1"/>
    <col min="16130" max="16130" width="18.7109375" customWidth="1"/>
    <col min="16131" max="16131" width="67.7109375" bestFit="1" customWidth="1"/>
    <col min="16133" max="16133" width="56.28515625" customWidth="1"/>
    <col min="16134" max="16134" width="51.42578125" bestFit="1" customWidth="1"/>
    <col min="16135" max="16135" width="19.140625" bestFit="1" customWidth="1"/>
  </cols>
  <sheetData>
    <row r="1" spans="1:8" s="315" customFormat="1" x14ac:dyDescent="0.25"/>
    <row r="2" spans="1:8" s="315" customFormat="1" x14ac:dyDescent="0.25">
      <c r="A2" s="316"/>
      <c r="B2" s="317" t="s">
        <v>490</v>
      </c>
    </row>
    <row r="3" spans="1:8" s="315" customFormat="1" ht="22.5" customHeight="1" thickBot="1" x14ac:dyDescent="0.3"/>
    <row r="4" spans="1:8" s="315" customFormat="1" ht="16.5" customHeight="1" thickBot="1" x14ac:dyDescent="0.3">
      <c r="B4" s="318"/>
    </row>
    <row r="5" spans="1:8" s="315" customFormat="1" x14ac:dyDescent="0.25"/>
    <row r="6" spans="1:8" s="315" customFormat="1" ht="22.5" customHeight="1" thickBot="1" x14ac:dyDescent="0.3"/>
    <row r="7" spans="1:8" ht="33" customHeight="1" thickBot="1" x14ac:dyDescent="0.3">
      <c r="A7" s="315"/>
      <c r="B7" s="319" t="s">
        <v>483</v>
      </c>
      <c r="C7" s="320" t="s">
        <v>484</v>
      </c>
      <c r="D7" s="320" t="s">
        <v>487</v>
      </c>
      <c r="E7" s="320" t="s">
        <v>488</v>
      </c>
      <c r="F7" s="320" t="s">
        <v>489</v>
      </c>
      <c r="G7" s="320" t="s">
        <v>491</v>
      </c>
      <c r="H7" s="315"/>
    </row>
    <row r="8" spans="1:8" s="315" customFormat="1" x14ac:dyDescent="0.25"/>
    <row r="9" spans="1:8" x14ac:dyDescent="0.25">
      <c r="A9" s="315"/>
      <c r="B9" s="321">
        <v>890100251</v>
      </c>
      <c r="C9" s="65" t="str">
        <f>VLOOKUP(B9,'Base Practica 3'!A1:U3001,2,0)</f>
        <v xml:space="preserve">CEMENTOS ARGOS S.A                                                    </v>
      </c>
      <c r="D9" s="322" t="str">
        <f>VLOOKUP(B9,'Base Practica 3'!A2:U1048576,5,0)</f>
        <v>EXENTA</v>
      </c>
      <c r="E9" s="65" t="str">
        <f>VLOOKUP(B9,'Base Practica 3'!A2:U3001,6,0)</f>
        <v>VIGILADA POR LA SUPERINTENDENCIA FINANCIERA DE COL</v>
      </c>
      <c r="F9" s="322" t="str">
        <f>VLOOKUP(B9,'Base Practica 3'!A2:U3001,7,0)</f>
        <v>FABRICACION DE PRODUCTOS DE CEMENTO, HORMIGON</v>
      </c>
      <c r="G9" s="322">
        <f>VLOOKUP(B9,'Base Practica 3'!A2:U3001,9,0)</f>
        <v>8988993927</v>
      </c>
      <c r="H9" s="315"/>
    </row>
    <row r="10" spans="1:8" s="315" customFormat="1" x14ac:dyDescent="0.25"/>
    <row r="11" spans="1:8" s="315" customFormat="1" x14ac:dyDescent="0.25"/>
    <row r="12" spans="1:8" s="315" customFormat="1" x14ac:dyDescent="0.25"/>
    <row r="13" spans="1:8" s="315" customFormat="1" x14ac:dyDescent="0.25"/>
    <row r="14" spans="1:8" s="315" customFormat="1" x14ac:dyDescent="0.25"/>
    <row r="15" spans="1:8" s="315" customFormat="1" x14ac:dyDescent="0.25"/>
    <row r="16" spans="1:8" s="315" customFormat="1" x14ac:dyDescent="0.25"/>
    <row r="17" s="315" customFormat="1" x14ac:dyDescent="0.25"/>
    <row r="18" s="315" customFormat="1" x14ac:dyDescent="0.25"/>
    <row r="19" s="315" customFormat="1" x14ac:dyDescent="0.25"/>
    <row r="20" s="315" customFormat="1" x14ac:dyDescent="0.25"/>
    <row r="21" s="315" customFormat="1" x14ac:dyDescent="0.25"/>
    <row r="22" s="315" customFormat="1" x14ac:dyDescent="0.25"/>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BD502E77-AEA0-4B6B-A129-6795A2C560D6}">
          <x14:formula1>
            <xm:f>'Base Practica 3'!$A$2:$A$3001</xm:f>
          </x14:formula1>
          <xm:sqref>B9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81"/>
  <sheetViews>
    <sheetView tabSelected="1" workbookViewId="0">
      <selection activeCell="G9" sqref="G9"/>
    </sheetView>
  </sheetViews>
  <sheetFormatPr baseColWidth="10" defaultRowHeight="15" x14ac:dyDescent="0.25"/>
  <cols>
    <col min="2" max="2" width="16.5703125" bestFit="1" customWidth="1"/>
    <col min="3" max="3" width="13.85546875" bestFit="1" customWidth="1"/>
    <col min="4" max="4" width="25.5703125" bestFit="1" customWidth="1"/>
    <col min="5" max="6" width="21.7109375" bestFit="1" customWidth="1"/>
    <col min="258" max="258" width="16.5703125" bestFit="1" customWidth="1"/>
    <col min="259" max="259" width="13.85546875" bestFit="1" customWidth="1"/>
    <col min="260" max="260" width="13.7109375" customWidth="1"/>
    <col min="514" max="514" width="16.5703125" bestFit="1" customWidth="1"/>
    <col min="515" max="515" width="13.85546875" bestFit="1" customWidth="1"/>
    <col min="516" max="516" width="13.7109375" customWidth="1"/>
    <col min="770" max="770" width="16.5703125" bestFit="1" customWidth="1"/>
    <col min="771" max="771" width="13.85546875" bestFit="1" customWidth="1"/>
    <col min="772" max="772" width="13.7109375" customWidth="1"/>
    <col min="1026" max="1026" width="16.5703125" bestFit="1" customWidth="1"/>
    <col min="1027" max="1027" width="13.85546875" bestFit="1" customWidth="1"/>
    <col min="1028" max="1028" width="13.7109375" customWidth="1"/>
    <col min="1282" max="1282" width="16.5703125" bestFit="1" customWidth="1"/>
    <col min="1283" max="1283" width="13.85546875" bestFit="1" customWidth="1"/>
    <col min="1284" max="1284" width="13.7109375" customWidth="1"/>
    <col min="1538" max="1538" width="16.5703125" bestFit="1" customWidth="1"/>
    <col min="1539" max="1539" width="13.85546875" bestFit="1" customWidth="1"/>
    <col min="1540" max="1540" width="13.7109375" customWidth="1"/>
    <col min="1794" max="1794" width="16.5703125" bestFit="1" customWidth="1"/>
    <col min="1795" max="1795" width="13.85546875" bestFit="1" customWidth="1"/>
    <col min="1796" max="1796" width="13.7109375" customWidth="1"/>
    <col min="2050" max="2050" width="16.5703125" bestFit="1" customWidth="1"/>
    <col min="2051" max="2051" width="13.85546875" bestFit="1" customWidth="1"/>
    <col min="2052" max="2052" width="13.7109375" customWidth="1"/>
    <col min="2306" max="2306" width="16.5703125" bestFit="1" customWidth="1"/>
    <col min="2307" max="2307" width="13.85546875" bestFit="1" customWidth="1"/>
    <col min="2308" max="2308" width="13.7109375" customWidth="1"/>
    <col min="2562" max="2562" width="16.5703125" bestFit="1" customWidth="1"/>
    <col min="2563" max="2563" width="13.85546875" bestFit="1" customWidth="1"/>
    <col min="2564" max="2564" width="13.7109375" customWidth="1"/>
    <col min="2818" max="2818" width="16.5703125" bestFit="1" customWidth="1"/>
    <col min="2819" max="2819" width="13.85546875" bestFit="1" customWidth="1"/>
    <col min="2820" max="2820" width="13.7109375" customWidth="1"/>
    <col min="3074" max="3074" width="16.5703125" bestFit="1" customWidth="1"/>
    <col min="3075" max="3075" width="13.85546875" bestFit="1" customWidth="1"/>
    <col min="3076" max="3076" width="13.7109375" customWidth="1"/>
    <col min="3330" max="3330" width="16.5703125" bestFit="1" customWidth="1"/>
    <col min="3331" max="3331" width="13.85546875" bestFit="1" customWidth="1"/>
    <col min="3332" max="3332" width="13.7109375" customWidth="1"/>
    <col min="3586" max="3586" width="16.5703125" bestFit="1" customWidth="1"/>
    <col min="3587" max="3587" width="13.85546875" bestFit="1" customWidth="1"/>
    <col min="3588" max="3588" width="13.7109375" customWidth="1"/>
    <col min="3842" max="3842" width="16.5703125" bestFit="1" customWidth="1"/>
    <col min="3843" max="3843" width="13.85546875" bestFit="1" customWidth="1"/>
    <col min="3844" max="3844" width="13.7109375" customWidth="1"/>
    <col min="4098" max="4098" width="16.5703125" bestFit="1" customWidth="1"/>
    <col min="4099" max="4099" width="13.85546875" bestFit="1" customWidth="1"/>
    <col min="4100" max="4100" width="13.7109375" customWidth="1"/>
    <col min="4354" max="4354" width="16.5703125" bestFit="1" customWidth="1"/>
    <col min="4355" max="4355" width="13.85546875" bestFit="1" customWidth="1"/>
    <col min="4356" max="4356" width="13.7109375" customWidth="1"/>
    <col min="4610" max="4610" width="16.5703125" bestFit="1" customWidth="1"/>
    <col min="4611" max="4611" width="13.85546875" bestFit="1" customWidth="1"/>
    <col min="4612" max="4612" width="13.7109375" customWidth="1"/>
    <col min="4866" max="4866" width="16.5703125" bestFit="1" customWidth="1"/>
    <col min="4867" max="4867" width="13.85546875" bestFit="1" customWidth="1"/>
    <col min="4868" max="4868" width="13.7109375" customWidth="1"/>
    <col min="5122" max="5122" width="16.5703125" bestFit="1" customWidth="1"/>
    <col min="5123" max="5123" width="13.85546875" bestFit="1" customWidth="1"/>
    <col min="5124" max="5124" width="13.7109375" customWidth="1"/>
    <col min="5378" max="5378" width="16.5703125" bestFit="1" customWidth="1"/>
    <col min="5379" max="5379" width="13.85546875" bestFit="1" customWidth="1"/>
    <col min="5380" max="5380" width="13.7109375" customWidth="1"/>
    <col min="5634" max="5634" width="16.5703125" bestFit="1" customWidth="1"/>
    <col min="5635" max="5635" width="13.85546875" bestFit="1" customWidth="1"/>
    <col min="5636" max="5636" width="13.7109375" customWidth="1"/>
    <col min="5890" max="5890" width="16.5703125" bestFit="1" customWidth="1"/>
    <col min="5891" max="5891" width="13.85546875" bestFit="1" customWidth="1"/>
    <col min="5892" max="5892" width="13.7109375" customWidth="1"/>
    <col min="6146" max="6146" width="16.5703125" bestFit="1" customWidth="1"/>
    <col min="6147" max="6147" width="13.85546875" bestFit="1" customWidth="1"/>
    <col min="6148" max="6148" width="13.7109375" customWidth="1"/>
    <col min="6402" max="6402" width="16.5703125" bestFit="1" customWidth="1"/>
    <col min="6403" max="6403" width="13.85546875" bestFit="1" customWidth="1"/>
    <col min="6404" max="6404" width="13.7109375" customWidth="1"/>
    <col min="6658" max="6658" width="16.5703125" bestFit="1" customWidth="1"/>
    <col min="6659" max="6659" width="13.85546875" bestFit="1" customWidth="1"/>
    <col min="6660" max="6660" width="13.7109375" customWidth="1"/>
    <col min="6914" max="6914" width="16.5703125" bestFit="1" customWidth="1"/>
    <col min="6915" max="6915" width="13.85546875" bestFit="1" customWidth="1"/>
    <col min="6916" max="6916" width="13.7109375" customWidth="1"/>
    <col min="7170" max="7170" width="16.5703125" bestFit="1" customWidth="1"/>
    <col min="7171" max="7171" width="13.85546875" bestFit="1" customWidth="1"/>
    <col min="7172" max="7172" width="13.7109375" customWidth="1"/>
    <col min="7426" max="7426" width="16.5703125" bestFit="1" customWidth="1"/>
    <col min="7427" max="7427" width="13.85546875" bestFit="1" customWidth="1"/>
    <col min="7428" max="7428" width="13.7109375" customWidth="1"/>
    <col min="7682" max="7682" width="16.5703125" bestFit="1" customWidth="1"/>
    <col min="7683" max="7683" width="13.85546875" bestFit="1" customWidth="1"/>
    <col min="7684" max="7684" width="13.7109375" customWidth="1"/>
    <col min="7938" max="7938" width="16.5703125" bestFit="1" customWidth="1"/>
    <col min="7939" max="7939" width="13.85546875" bestFit="1" customWidth="1"/>
    <col min="7940" max="7940" width="13.7109375" customWidth="1"/>
    <col min="8194" max="8194" width="16.5703125" bestFit="1" customWidth="1"/>
    <col min="8195" max="8195" width="13.85546875" bestFit="1" customWidth="1"/>
    <col min="8196" max="8196" width="13.7109375" customWidth="1"/>
    <col min="8450" max="8450" width="16.5703125" bestFit="1" customWidth="1"/>
    <col min="8451" max="8451" width="13.85546875" bestFit="1" customWidth="1"/>
    <col min="8452" max="8452" width="13.7109375" customWidth="1"/>
    <col min="8706" max="8706" width="16.5703125" bestFit="1" customWidth="1"/>
    <col min="8707" max="8707" width="13.85546875" bestFit="1" customWidth="1"/>
    <col min="8708" max="8708" width="13.7109375" customWidth="1"/>
    <col min="8962" max="8962" width="16.5703125" bestFit="1" customWidth="1"/>
    <col min="8963" max="8963" width="13.85546875" bestFit="1" customWidth="1"/>
    <col min="8964" max="8964" width="13.7109375" customWidth="1"/>
    <col min="9218" max="9218" width="16.5703125" bestFit="1" customWidth="1"/>
    <col min="9219" max="9219" width="13.85546875" bestFit="1" customWidth="1"/>
    <col min="9220" max="9220" width="13.7109375" customWidth="1"/>
    <col min="9474" max="9474" width="16.5703125" bestFit="1" customWidth="1"/>
    <col min="9475" max="9475" width="13.85546875" bestFit="1" customWidth="1"/>
    <col min="9476" max="9476" width="13.7109375" customWidth="1"/>
    <col min="9730" max="9730" width="16.5703125" bestFit="1" customWidth="1"/>
    <col min="9731" max="9731" width="13.85546875" bestFit="1" customWidth="1"/>
    <col min="9732" max="9732" width="13.7109375" customWidth="1"/>
    <col min="9986" max="9986" width="16.5703125" bestFit="1" customWidth="1"/>
    <col min="9987" max="9987" width="13.85546875" bestFit="1" customWidth="1"/>
    <col min="9988" max="9988" width="13.7109375" customWidth="1"/>
    <col min="10242" max="10242" width="16.5703125" bestFit="1" customWidth="1"/>
    <col min="10243" max="10243" width="13.85546875" bestFit="1" customWidth="1"/>
    <col min="10244" max="10244" width="13.7109375" customWidth="1"/>
    <col min="10498" max="10498" width="16.5703125" bestFit="1" customWidth="1"/>
    <col min="10499" max="10499" width="13.85546875" bestFit="1" customWidth="1"/>
    <col min="10500" max="10500" width="13.7109375" customWidth="1"/>
    <col min="10754" max="10754" width="16.5703125" bestFit="1" customWidth="1"/>
    <col min="10755" max="10755" width="13.85546875" bestFit="1" customWidth="1"/>
    <col min="10756" max="10756" width="13.7109375" customWidth="1"/>
    <col min="11010" max="11010" width="16.5703125" bestFit="1" customWidth="1"/>
    <col min="11011" max="11011" width="13.85546875" bestFit="1" customWidth="1"/>
    <col min="11012" max="11012" width="13.7109375" customWidth="1"/>
    <col min="11266" max="11266" width="16.5703125" bestFit="1" customWidth="1"/>
    <col min="11267" max="11267" width="13.85546875" bestFit="1" customWidth="1"/>
    <col min="11268" max="11268" width="13.7109375" customWidth="1"/>
    <col min="11522" max="11522" width="16.5703125" bestFit="1" customWidth="1"/>
    <col min="11523" max="11523" width="13.85546875" bestFit="1" customWidth="1"/>
    <col min="11524" max="11524" width="13.7109375" customWidth="1"/>
    <col min="11778" max="11778" width="16.5703125" bestFit="1" customWidth="1"/>
    <col min="11779" max="11779" width="13.85546875" bestFit="1" customWidth="1"/>
    <col min="11780" max="11780" width="13.7109375" customWidth="1"/>
    <col min="12034" max="12034" width="16.5703125" bestFit="1" customWidth="1"/>
    <col min="12035" max="12035" width="13.85546875" bestFit="1" customWidth="1"/>
    <col min="12036" max="12036" width="13.7109375" customWidth="1"/>
    <col min="12290" max="12290" width="16.5703125" bestFit="1" customWidth="1"/>
    <col min="12291" max="12291" width="13.85546875" bestFit="1" customWidth="1"/>
    <col min="12292" max="12292" width="13.7109375" customWidth="1"/>
    <col min="12546" max="12546" width="16.5703125" bestFit="1" customWidth="1"/>
    <col min="12547" max="12547" width="13.85546875" bestFit="1" customWidth="1"/>
    <col min="12548" max="12548" width="13.7109375" customWidth="1"/>
    <col min="12802" max="12802" width="16.5703125" bestFit="1" customWidth="1"/>
    <col min="12803" max="12803" width="13.85546875" bestFit="1" customWidth="1"/>
    <col min="12804" max="12804" width="13.7109375" customWidth="1"/>
    <col min="13058" max="13058" width="16.5703125" bestFit="1" customWidth="1"/>
    <col min="13059" max="13059" width="13.85546875" bestFit="1" customWidth="1"/>
    <col min="13060" max="13060" width="13.7109375" customWidth="1"/>
    <col min="13314" max="13314" width="16.5703125" bestFit="1" customWidth="1"/>
    <col min="13315" max="13315" width="13.85546875" bestFit="1" customWidth="1"/>
    <col min="13316" max="13316" width="13.7109375" customWidth="1"/>
    <col min="13570" max="13570" width="16.5703125" bestFit="1" customWidth="1"/>
    <col min="13571" max="13571" width="13.85546875" bestFit="1" customWidth="1"/>
    <col min="13572" max="13572" width="13.7109375" customWidth="1"/>
    <col min="13826" max="13826" width="16.5703125" bestFit="1" customWidth="1"/>
    <col min="13827" max="13827" width="13.85546875" bestFit="1" customWidth="1"/>
    <col min="13828" max="13828" width="13.7109375" customWidth="1"/>
    <col min="14082" max="14082" width="16.5703125" bestFit="1" customWidth="1"/>
    <col min="14083" max="14083" width="13.85546875" bestFit="1" customWidth="1"/>
    <col min="14084" max="14084" width="13.7109375" customWidth="1"/>
    <col min="14338" max="14338" width="16.5703125" bestFit="1" customWidth="1"/>
    <col min="14339" max="14339" width="13.85546875" bestFit="1" customWidth="1"/>
    <col min="14340" max="14340" width="13.7109375" customWidth="1"/>
    <col min="14594" max="14594" width="16.5703125" bestFit="1" customWidth="1"/>
    <col min="14595" max="14595" width="13.85546875" bestFit="1" customWidth="1"/>
    <col min="14596" max="14596" width="13.7109375" customWidth="1"/>
    <col min="14850" max="14850" width="16.5703125" bestFit="1" customWidth="1"/>
    <col min="14851" max="14851" width="13.85546875" bestFit="1" customWidth="1"/>
    <col min="14852" max="14852" width="13.7109375" customWidth="1"/>
    <col min="15106" max="15106" width="16.5703125" bestFit="1" customWidth="1"/>
    <col min="15107" max="15107" width="13.85546875" bestFit="1" customWidth="1"/>
    <col min="15108" max="15108" width="13.7109375" customWidth="1"/>
    <col min="15362" max="15362" width="16.5703125" bestFit="1" customWidth="1"/>
    <col min="15363" max="15363" width="13.85546875" bestFit="1" customWidth="1"/>
    <col min="15364" max="15364" width="13.7109375" customWidth="1"/>
    <col min="15618" max="15618" width="16.5703125" bestFit="1" customWidth="1"/>
    <col min="15619" max="15619" width="13.85546875" bestFit="1" customWidth="1"/>
    <col min="15620" max="15620" width="13.7109375" customWidth="1"/>
    <col min="15874" max="15874" width="16.5703125" bestFit="1" customWidth="1"/>
    <col min="15875" max="15875" width="13.85546875" bestFit="1" customWidth="1"/>
    <col min="15876" max="15876" width="13.7109375" customWidth="1"/>
    <col min="16130" max="16130" width="16.5703125" bestFit="1" customWidth="1"/>
    <col min="16131" max="16131" width="13.85546875" bestFit="1" customWidth="1"/>
    <col min="16132" max="16132" width="13.7109375" customWidth="1"/>
  </cols>
  <sheetData>
    <row r="1" spans="1:6" ht="26.25" thickBot="1" x14ac:dyDescent="0.3">
      <c r="A1" s="320" t="s">
        <v>198</v>
      </c>
      <c r="B1" s="320" t="s">
        <v>3693</v>
      </c>
      <c r="C1" s="320" t="s">
        <v>3694</v>
      </c>
      <c r="D1" s="320" t="s">
        <v>3695</v>
      </c>
      <c r="E1" s="320" t="s">
        <v>217</v>
      </c>
      <c r="F1" s="320" t="s">
        <v>3696</v>
      </c>
    </row>
    <row r="2" spans="1:6" x14ac:dyDescent="0.25">
      <c r="A2" t="s">
        <v>3697</v>
      </c>
      <c r="B2" t="s">
        <v>3698</v>
      </c>
      <c r="C2" s="323">
        <v>52478963</v>
      </c>
      <c r="D2" t="str">
        <f>VLOOKUP($C2,'Practica 4 Base'!$A$1:$D$81,2,0)</f>
        <v>Secretariado Comercial</v>
      </c>
      <c r="E2" t="str">
        <f>VLOOKUP($C2,'Practica 4 Base'!$A$1:$D$81,3,0)</f>
        <v>Secretaria</v>
      </c>
      <c r="F2">
        <f>VLOOKUP($C2,'Practica 4 Base'!$A$1:$D$81,4,0)</f>
        <v>376250</v>
      </c>
    </row>
    <row r="3" spans="1:6" x14ac:dyDescent="0.25">
      <c r="A3" t="s">
        <v>3699</v>
      </c>
      <c r="B3" t="s">
        <v>3700</v>
      </c>
      <c r="C3" s="323">
        <v>39654123</v>
      </c>
      <c r="D3" t="str">
        <f>VLOOKUP($C3,'Practica 4 Base'!$A$1:$D$81,2,0)</f>
        <v>Contador Público</v>
      </c>
      <c r="E3" t="str">
        <f>VLOOKUP($C3,'Practica 4 Base'!$A$1:$D$81,3,0)</f>
        <v>Subgerente</v>
      </c>
      <c r="F3">
        <f>VLOOKUP($C3,'Practica 4 Base'!$A$1:$D$81,4,0)</f>
        <v>3990000</v>
      </c>
    </row>
    <row r="4" spans="1:6" x14ac:dyDescent="0.25">
      <c r="A4" t="s">
        <v>405</v>
      </c>
      <c r="B4" t="s">
        <v>3701</v>
      </c>
      <c r="C4" s="323">
        <v>39654789</v>
      </c>
      <c r="D4" t="str">
        <f>VLOOKUP($C4,'Practica 4 Base'!$A$1:$D$81,2,0)</f>
        <v>Tecnologo de Sistemas</v>
      </c>
      <c r="E4" t="str">
        <f>VLOOKUP($C4,'Practica 4 Base'!$A$1:$D$81,3,0)</f>
        <v>Auxiliar</v>
      </c>
      <c r="F4">
        <f>VLOOKUP($C4,'Practica 4 Base'!$A$1:$D$81,4,0)</f>
        <v>401500</v>
      </c>
    </row>
    <row r="5" spans="1:6" x14ac:dyDescent="0.25">
      <c r="A5" t="s">
        <v>3702</v>
      </c>
      <c r="B5" t="s">
        <v>3703</v>
      </c>
      <c r="C5" s="323">
        <v>39258852</v>
      </c>
      <c r="D5" t="str">
        <f>VLOOKUP($C5,'Practica 4 Base'!$A$1:$D$81,2,0)</f>
        <v>Administrador de Empresas</v>
      </c>
      <c r="E5" t="str">
        <f>VLOOKUP($C5,'Practica 4 Base'!$A$1:$D$81,3,0)</f>
        <v>Subgerente</v>
      </c>
      <c r="F5">
        <f>VLOOKUP($C5,'Practica 4 Base'!$A$1:$D$81,4,0)</f>
        <v>3675000</v>
      </c>
    </row>
    <row r="6" spans="1:6" x14ac:dyDescent="0.25">
      <c r="A6" t="s">
        <v>3704</v>
      </c>
      <c r="B6" t="s">
        <v>3705</v>
      </c>
      <c r="C6" s="323">
        <v>79636241</v>
      </c>
      <c r="D6" t="str">
        <f>VLOOKUP($C6,'Practica 4 Base'!$A$1:$D$81,2,0)</f>
        <v>Secretariado Ejecutivo</v>
      </c>
      <c r="E6" t="str">
        <f>VLOOKUP($C6,'Practica 4 Base'!$A$1:$D$81,3,0)</f>
        <v>Secretaria</v>
      </c>
      <c r="F6">
        <f>VLOOKUP($C6,'Practica 4 Base'!$A$1:$D$81,4,0)</f>
        <v>376250</v>
      </c>
    </row>
    <row r="7" spans="1:6" x14ac:dyDescent="0.25">
      <c r="A7" t="s">
        <v>3706</v>
      </c>
      <c r="B7" t="s">
        <v>3707</v>
      </c>
      <c r="C7" s="323">
        <v>51451004</v>
      </c>
      <c r="D7" t="str">
        <f>VLOOKUP($C7,'Practica 4 Base'!$A$1:$D$81,2,0)</f>
        <v>Administrador de Empresas</v>
      </c>
      <c r="E7" t="str">
        <f>VLOOKUP($C7,'Practica 4 Base'!$A$1:$D$81,3,0)</f>
        <v>Coordinador</v>
      </c>
      <c r="F7">
        <f>VLOOKUP($C7,'Practica 4 Base'!$A$1:$D$81,4,0)</f>
        <v>1666250</v>
      </c>
    </row>
    <row r="8" spans="1:6" x14ac:dyDescent="0.25">
      <c r="A8" t="s">
        <v>3706</v>
      </c>
      <c r="B8" t="s">
        <v>3708</v>
      </c>
      <c r="C8" s="323">
        <v>52487412</v>
      </c>
      <c r="D8" t="str">
        <f>VLOOKUP($C8,'Practica 4 Base'!$A$1:$D$81,2,0)</f>
        <v>Administrador de Empresas</v>
      </c>
      <c r="E8" t="str">
        <f>VLOOKUP($C8,'Practica 4 Base'!$A$1:$D$81,3,0)</f>
        <v>Coordinador</v>
      </c>
      <c r="F8">
        <f>VLOOKUP($C8,'Practica 4 Base'!$A$1:$D$81,4,0)</f>
        <v>1075000</v>
      </c>
    </row>
    <row r="9" spans="1:6" x14ac:dyDescent="0.25">
      <c r="A9" t="s">
        <v>3709</v>
      </c>
      <c r="B9" t="s">
        <v>3710</v>
      </c>
      <c r="C9" s="323">
        <v>51214522</v>
      </c>
      <c r="D9" t="str">
        <f>VLOOKUP($C9,'Practica 4 Base'!$A$1:$D$81,2,0)</f>
        <v>Bachiller</v>
      </c>
      <c r="E9" t="str">
        <f>VLOOKUP($C9,'Practica 4 Base'!$A$1:$D$81,3,0)</f>
        <v>Servicios Generales</v>
      </c>
      <c r="F9">
        <f>VLOOKUP($C9,'Practica 4 Base'!$A$1:$D$81,4,0)</f>
        <v>244200</v>
      </c>
    </row>
    <row r="10" spans="1:6" x14ac:dyDescent="0.25">
      <c r="A10" t="s">
        <v>3711</v>
      </c>
      <c r="B10" t="s">
        <v>3712</v>
      </c>
      <c r="C10" s="323">
        <v>52321478</v>
      </c>
      <c r="D10" t="str">
        <f>VLOOKUP($C10,'Practica 4 Base'!$A$1:$D$81,2,0)</f>
        <v>Secretariado Comercial</v>
      </c>
      <c r="E10" t="str">
        <f>VLOOKUP($C10,'Practica 4 Base'!$A$1:$D$81,3,0)</f>
        <v>Secretaria</v>
      </c>
      <c r="F10">
        <f>VLOOKUP($C10,'Practica 4 Base'!$A$1:$D$81,4,0)</f>
        <v>419250</v>
      </c>
    </row>
    <row r="11" spans="1:6" x14ac:dyDescent="0.25">
      <c r="A11" t="s">
        <v>3713</v>
      </c>
      <c r="B11" t="s">
        <v>3714</v>
      </c>
      <c r="C11" s="323">
        <v>79125500</v>
      </c>
      <c r="D11" t="str">
        <f>VLOOKUP($C11,'Practica 4 Base'!$A$1:$D$81,2,0)</f>
        <v>Administrador de Empresas</v>
      </c>
      <c r="E11" t="str">
        <f>VLOOKUP($C11,'Practica 4 Base'!$A$1:$D$81,3,0)</f>
        <v>Asistente</v>
      </c>
      <c r="F11">
        <f>VLOOKUP($C11,'Practica 4 Base'!$A$1:$D$81,4,0)</f>
        <v>599500</v>
      </c>
    </row>
    <row r="12" spans="1:6" x14ac:dyDescent="0.25">
      <c r="A12" t="s">
        <v>3715</v>
      </c>
      <c r="B12" t="s">
        <v>3716</v>
      </c>
      <c r="C12" s="323">
        <v>52300789</v>
      </c>
      <c r="D12" t="str">
        <f>VLOOKUP($C12,'Practica 4 Base'!$A$1:$D$81,2,0)</f>
        <v>Secretariado Comercial</v>
      </c>
      <c r="E12" t="str">
        <f>VLOOKUP($C12,'Practica 4 Base'!$A$1:$D$81,3,0)</f>
        <v>Secretaria</v>
      </c>
      <c r="F12">
        <f>VLOOKUP($C12,'Practica 4 Base'!$A$1:$D$81,4,0)</f>
        <v>419250</v>
      </c>
    </row>
    <row r="13" spans="1:6" x14ac:dyDescent="0.25">
      <c r="A13" t="s">
        <v>3717</v>
      </c>
      <c r="B13" t="s">
        <v>3718</v>
      </c>
      <c r="C13" s="323">
        <v>36211600</v>
      </c>
      <c r="D13" t="str">
        <f>VLOOKUP($C13,'Practica 4 Base'!$A$1:$D$81,2,0)</f>
        <v>Bachiller</v>
      </c>
      <c r="E13" t="str">
        <f>VLOOKUP($C13,'Practica 4 Base'!$A$1:$D$81,3,0)</f>
        <v>Servicios Generales</v>
      </c>
      <c r="F13">
        <f>VLOOKUP($C13,'Practica 4 Base'!$A$1:$D$81,4,0)</f>
        <v>249750</v>
      </c>
    </row>
    <row r="14" spans="1:6" x14ac:dyDescent="0.25">
      <c r="A14" t="s">
        <v>3719</v>
      </c>
      <c r="B14" t="s">
        <v>3720</v>
      </c>
      <c r="C14" s="323">
        <v>52410025</v>
      </c>
      <c r="D14" t="str">
        <f>VLOOKUP($C14,'Practica 4 Base'!$A$1:$D$81,2,0)</f>
        <v>Mercadotecnista</v>
      </c>
      <c r="E14" t="str">
        <f>VLOOKUP($C14,'Practica 4 Base'!$A$1:$D$81,3,0)</f>
        <v>Coordinador</v>
      </c>
      <c r="F14">
        <f>VLOOKUP($C14,'Practica 4 Base'!$A$1:$D$81,4,0)</f>
        <v>1773750</v>
      </c>
    </row>
    <row r="15" spans="1:6" x14ac:dyDescent="0.25">
      <c r="A15" t="s">
        <v>3719</v>
      </c>
      <c r="B15" t="s">
        <v>3721</v>
      </c>
      <c r="C15" s="323">
        <v>52147789</v>
      </c>
      <c r="D15" t="str">
        <f>VLOOKUP($C15,'Practica 4 Base'!$A$1:$D$81,2,0)</f>
        <v>Ingeniero Industrial</v>
      </c>
      <c r="E15" t="str">
        <f>VLOOKUP($C15,'Practica 4 Base'!$A$1:$D$81,3,0)</f>
        <v>Coordinador</v>
      </c>
      <c r="F15">
        <f>VLOOKUP($C15,'Practica 4 Base'!$A$1:$D$81,4,0)</f>
        <v>1075000</v>
      </c>
    </row>
    <row r="16" spans="1:6" x14ac:dyDescent="0.25">
      <c r="A16" t="s">
        <v>3722</v>
      </c>
      <c r="B16" t="s">
        <v>3723</v>
      </c>
      <c r="C16" s="323">
        <v>51478963</v>
      </c>
      <c r="D16" t="str">
        <f>VLOOKUP($C16,'Practica 4 Base'!$A$1:$D$81,2,0)</f>
        <v>Bachiller</v>
      </c>
      <c r="E16" t="str">
        <f>VLOOKUP($C16,'Practica 4 Base'!$A$1:$D$81,3,0)</f>
        <v>Servicios Generales</v>
      </c>
      <c r="F16">
        <f>VLOOKUP($C16,'Practica 4 Base'!$A$1:$D$81,4,0)</f>
        <v>260850</v>
      </c>
    </row>
    <row r="17" spans="1:6" x14ac:dyDescent="0.25">
      <c r="A17" t="s">
        <v>3724</v>
      </c>
      <c r="B17" t="s">
        <v>3725</v>
      </c>
      <c r="C17" s="323">
        <v>52147788</v>
      </c>
      <c r="D17" t="str">
        <f>VLOOKUP($C17,'Practica 4 Base'!$A$1:$D$81,2,0)</f>
        <v>Tecnologo en Mercadeo</v>
      </c>
      <c r="E17" t="str">
        <f>VLOOKUP($C17,'Practica 4 Base'!$A$1:$D$81,3,0)</f>
        <v>Asistente</v>
      </c>
      <c r="F17">
        <f>VLOOKUP($C17,'Practica 4 Base'!$A$1:$D$81,4,0)</f>
        <v>441450</v>
      </c>
    </row>
    <row r="18" spans="1:6" x14ac:dyDescent="0.25">
      <c r="A18" t="s">
        <v>3726</v>
      </c>
      <c r="B18" t="s">
        <v>3727</v>
      </c>
      <c r="C18" s="323">
        <v>41115600</v>
      </c>
      <c r="D18" t="str">
        <f>VLOOKUP($C18,'Practica 4 Base'!$A$1:$D$81,2,0)</f>
        <v>Tecnologo de Sistemas</v>
      </c>
      <c r="E18" t="str">
        <f>VLOOKUP($C18,'Practica 4 Base'!$A$1:$D$81,3,0)</f>
        <v>Auxiliar</v>
      </c>
      <c r="F18">
        <f>VLOOKUP($C18,'Practica 4 Base'!$A$1:$D$81,4,0)</f>
        <v>495000</v>
      </c>
    </row>
    <row r="19" spans="1:6" x14ac:dyDescent="0.25">
      <c r="A19" t="s">
        <v>3728</v>
      </c>
      <c r="B19" t="s">
        <v>3729</v>
      </c>
      <c r="C19" s="323">
        <v>51487965</v>
      </c>
      <c r="D19" t="str">
        <f>VLOOKUP($C19,'Practica 4 Base'!$A$1:$D$81,2,0)</f>
        <v>Administrador de Empresas</v>
      </c>
      <c r="E19" t="str">
        <f>VLOOKUP($C19,'Practica 4 Base'!$A$1:$D$81,3,0)</f>
        <v>Asistente</v>
      </c>
      <c r="F19">
        <f>VLOOKUP($C19,'Practica 4 Base'!$A$1:$D$81,4,0)</f>
        <v>599500</v>
      </c>
    </row>
    <row r="20" spans="1:6" x14ac:dyDescent="0.25">
      <c r="A20" t="s">
        <v>3730</v>
      </c>
      <c r="B20" t="s">
        <v>3731</v>
      </c>
      <c r="C20" s="323">
        <v>39874512</v>
      </c>
      <c r="D20" t="str">
        <f>VLOOKUP($C20,'Practica 4 Base'!$A$1:$D$81,2,0)</f>
        <v>Secretariado Comercial</v>
      </c>
      <c r="E20" t="str">
        <f>VLOOKUP($C20,'Practica 4 Base'!$A$1:$D$81,3,0)</f>
        <v>Secretaria</v>
      </c>
      <c r="F20">
        <f>VLOOKUP($C20,'Practica 4 Base'!$A$1:$D$81,4,0)</f>
        <v>376250</v>
      </c>
    </row>
    <row r="21" spans="1:6" x14ac:dyDescent="0.25">
      <c r="A21" t="s">
        <v>3732</v>
      </c>
      <c r="B21" t="s">
        <v>3733</v>
      </c>
      <c r="C21" s="323">
        <v>41522100</v>
      </c>
      <c r="D21" t="str">
        <f>VLOOKUP($C21,'Practica 4 Base'!$A$1:$D$81,2,0)</f>
        <v>Secretariado Comercial</v>
      </c>
      <c r="E21" t="str">
        <f>VLOOKUP($C21,'Practica 4 Base'!$A$1:$D$81,3,0)</f>
        <v>Secretaria</v>
      </c>
      <c r="F21">
        <f>VLOOKUP($C21,'Practica 4 Base'!$A$1:$D$81,4,0)</f>
        <v>376250</v>
      </c>
    </row>
    <row r="22" spans="1:6" x14ac:dyDescent="0.25">
      <c r="A22" t="s">
        <v>3734</v>
      </c>
      <c r="B22" t="s">
        <v>3735</v>
      </c>
      <c r="C22" s="323">
        <v>39178898</v>
      </c>
      <c r="D22" t="str">
        <f>VLOOKUP($C22,'Practica 4 Base'!$A$1:$D$81,2,0)</f>
        <v>Administrador de Empresas</v>
      </c>
      <c r="E22" t="str">
        <f>VLOOKUP($C22,'Practica 4 Base'!$A$1:$D$81,3,0)</f>
        <v>Coordinador</v>
      </c>
      <c r="F22">
        <f>VLOOKUP($C22,'Practica 4 Base'!$A$1:$D$81,4,0)</f>
        <v>1558750</v>
      </c>
    </row>
    <row r="23" spans="1:6" x14ac:dyDescent="0.25">
      <c r="A23" t="s">
        <v>3736</v>
      </c>
      <c r="B23" t="s">
        <v>3737</v>
      </c>
      <c r="C23" s="323">
        <v>79254784</v>
      </c>
      <c r="D23" t="str">
        <f>VLOOKUP($C23,'Practica 4 Base'!$A$1:$D$81,2,0)</f>
        <v>Bachiller</v>
      </c>
      <c r="E23" t="str">
        <f>VLOOKUP($C23,'Practica 4 Base'!$A$1:$D$81,3,0)</f>
        <v>Servicios Generales</v>
      </c>
      <c r="F23">
        <f>VLOOKUP($C23,'Practica 4 Base'!$A$1:$D$81,4,0)</f>
        <v>244200</v>
      </c>
    </row>
    <row r="24" spans="1:6" x14ac:dyDescent="0.25">
      <c r="A24" t="s">
        <v>3738</v>
      </c>
      <c r="B24" t="s">
        <v>3739</v>
      </c>
      <c r="C24" s="323">
        <v>39412587</v>
      </c>
      <c r="D24" t="str">
        <f>VLOOKUP($C24,'Practica 4 Base'!$A$1:$D$81,2,0)</f>
        <v>Ingeniero Industrial</v>
      </c>
      <c r="E24" t="str">
        <f>VLOOKUP($C24,'Practica 4 Base'!$A$1:$D$81,3,0)</f>
        <v>Coordinador</v>
      </c>
      <c r="F24">
        <f>VLOOKUP($C24,'Practica 4 Base'!$A$1:$D$81,4,0)</f>
        <v>1773750</v>
      </c>
    </row>
    <row r="25" spans="1:6" x14ac:dyDescent="0.25">
      <c r="A25" t="s">
        <v>3740</v>
      </c>
      <c r="B25" t="s">
        <v>3741</v>
      </c>
      <c r="C25" s="323">
        <v>51478741</v>
      </c>
      <c r="D25" t="str">
        <f>VLOOKUP($C25,'Practica 4 Base'!$A$1:$D$81,2,0)</f>
        <v>Secretariado Ejecutivo</v>
      </c>
      <c r="E25" t="str">
        <f>VLOOKUP($C25,'Practica 4 Base'!$A$1:$D$81,3,0)</f>
        <v>Secretaria</v>
      </c>
      <c r="F25">
        <f>VLOOKUP($C25,'Practica 4 Base'!$A$1:$D$81,4,0)</f>
        <v>413875</v>
      </c>
    </row>
    <row r="26" spans="1:6" x14ac:dyDescent="0.25">
      <c r="A26" t="s">
        <v>3742</v>
      </c>
      <c r="B26" t="s">
        <v>3743</v>
      </c>
      <c r="C26" s="323">
        <v>52123654</v>
      </c>
      <c r="D26" t="str">
        <f>VLOOKUP($C26,'Practica 4 Base'!$A$1:$D$81,2,0)</f>
        <v>Bachiller</v>
      </c>
      <c r="E26" t="str">
        <f>VLOOKUP($C26,'Practica 4 Base'!$A$1:$D$81,3,0)</f>
        <v>Servicios Generales</v>
      </c>
      <c r="F26">
        <f>VLOOKUP($C26,'Practica 4 Base'!$A$1:$D$81,4,0)</f>
        <v>260850</v>
      </c>
    </row>
    <row r="27" spans="1:6" x14ac:dyDescent="0.25">
      <c r="A27" t="s">
        <v>3744</v>
      </c>
      <c r="B27" t="s">
        <v>3745</v>
      </c>
      <c r="C27" s="323">
        <v>39547784</v>
      </c>
      <c r="D27" t="str">
        <f>VLOOKUP($C27,'Practica 4 Base'!$A$1:$D$81,2,0)</f>
        <v>Tecnologo de Sistemas</v>
      </c>
      <c r="E27" t="str">
        <f>VLOOKUP($C27,'Practica 4 Base'!$A$1:$D$81,3,0)</f>
        <v>Asistente</v>
      </c>
      <c r="F27">
        <f>VLOOKUP($C27,'Practica 4 Base'!$A$1:$D$81,4,0)</f>
        <v>545000</v>
      </c>
    </row>
    <row r="28" spans="1:6" x14ac:dyDescent="0.25">
      <c r="A28" t="s">
        <v>3746</v>
      </c>
      <c r="B28" t="s">
        <v>3747</v>
      </c>
      <c r="C28" s="323">
        <v>79654740</v>
      </c>
      <c r="D28" t="str">
        <f>VLOOKUP($C28,'Practica 4 Base'!$A$1:$D$81,2,0)</f>
        <v>Tecnologo de Sistemas</v>
      </c>
      <c r="E28" t="str">
        <f>VLOOKUP($C28,'Practica 4 Base'!$A$1:$D$81,3,0)</f>
        <v>Auxiliar</v>
      </c>
      <c r="F28">
        <f>VLOOKUP($C28,'Practica 4 Base'!$A$1:$D$81,4,0)</f>
        <v>423500</v>
      </c>
    </row>
    <row r="29" spans="1:6" x14ac:dyDescent="0.25">
      <c r="A29" t="s">
        <v>3748</v>
      </c>
      <c r="B29" t="s">
        <v>3749</v>
      </c>
      <c r="C29" s="323">
        <v>39654120</v>
      </c>
      <c r="D29" t="str">
        <f>VLOOKUP($C29,'Practica 4 Base'!$A$1:$D$81,2,0)</f>
        <v>Secretariado Ejecutivo</v>
      </c>
      <c r="E29" t="str">
        <f>VLOOKUP($C29,'Practica 4 Base'!$A$1:$D$81,3,0)</f>
        <v>Secretaria</v>
      </c>
      <c r="F29">
        <f>VLOOKUP($C29,'Practica 4 Base'!$A$1:$D$81,4,0)</f>
        <v>413875</v>
      </c>
    </row>
    <row r="30" spans="1:6" x14ac:dyDescent="0.25">
      <c r="A30" t="s">
        <v>3750</v>
      </c>
      <c r="B30" t="s">
        <v>3751</v>
      </c>
      <c r="C30" s="323">
        <v>51478510</v>
      </c>
      <c r="D30" t="str">
        <f>VLOOKUP($C30,'Practica 4 Base'!$A$1:$D$81,2,0)</f>
        <v>Tecnologo en Finanzas</v>
      </c>
      <c r="E30" t="str">
        <f>VLOOKUP($C30,'Practica 4 Base'!$A$1:$D$81,3,0)</f>
        <v>Auxiliar</v>
      </c>
      <c r="F30">
        <f>VLOOKUP($C30,'Practica 4 Base'!$A$1:$D$81,4,0)</f>
        <v>390500</v>
      </c>
    </row>
    <row r="31" spans="1:6" x14ac:dyDescent="0.25">
      <c r="A31" t="s">
        <v>3752</v>
      </c>
      <c r="B31" t="s">
        <v>3753</v>
      </c>
      <c r="C31" s="323">
        <v>79254784</v>
      </c>
      <c r="D31" t="str">
        <f>VLOOKUP($C31,'Practica 4 Base'!$A$1:$D$81,2,0)</f>
        <v>Bachiller</v>
      </c>
      <c r="E31" t="str">
        <f>VLOOKUP($C31,'Practica 4 Base'!$A$1:$D$81,3,0)</f>
        <v>Servicios Generales</v>
      </c>
      <c r="F31">
        <f>VLOOKUP($C31,'Practica 4 Base'!$A$1:$D$81,4,0)</f>
        <v>244200</v>
      </c>
    </row>
    <row r="32" spans="1:6" x14ac:dyDescent="0.25">
      <c r="A32" t="s">
        <v>3754</v>
      </c>
      <c r="B32" t="s">
        <v>3755</v>
      </c>
      <c r="C32" s="323">
        <v>79365402</v>
      </c>
      <c r="D32" t="str">
        <f>VLOOKUP($C32,'Practica 4 Base'!$A$1:$D$81,2,0)</f>
        <v>Bachiller</v>
      </c>
      <c r="E32" t="str">
        <f>VLOOKUP($C32,'Practica 4 Base'!$A$1:$D$81,3,0)</f>
        <v>Celador</v>
      </c>
      <c r="F32">
        <f>VLOOKUP($C32,'Practica 4 Base'!$A$1:$D$81,4,0)</f>
        <v>258500</v>
      </c>
    </row>
    <row r="33" spans="1:6" x14ac:dyDescent="0.25">
      <c r="A33" t="s">
        <v>3754</v>
      </c>
      <c r="B33" t="s">
        <v>3756</v>
      </c>
      <c r="C33" s="323">
        <v>39600255</v>
      </c>
      <c r="D33" t="str">
        <f>VLOOKUP($C33,'Practica 4 Base'!$A$1:$D$81,2,0)</f>
        <v>Bachiller</v>
      </c>
      <c r="E33" t="str">
        <f>VLOOKUP($C33,'Practica 4 Base'!$A$1:$D$81,3,0)</f>
        <v>Servicios Generales</v>
      </c>
      <c r="F33">
        <f>VLOOKUP($C33,'Practica 4 Base'!$A$1:$D$81,4,0)</f>
        <v>260850</v>
      </c>
    </row>
    <row r="34" spans="1:6" x14ac:dyDescent="0.25">
      <c r="A34" t="s">
        <v>3757</v>
      </c>
      <c r="B34" t="s">
        <v>3758</v>
      </c>
      <c r="C34" s="323">
        <v>52300147</v>
      </c>
      <c r="D34" t="str">
        <f>VLOOKUP($C34,'Practica 4 Base'!$A$1:$D$81,2,0)</f>
        <v>Ingeniero Civil</v>
      </c>
      <c r="E34" t="str">
        <f>VLOOKUP($C34,'Practica 4 Base'!$A$1:$D$81,3,0)</f>
        <v>Subgerente</v>
      </c>
      <c r="F34">
        <f>VLOOKUP($C34,'Practica 4 Base'!$A$1:$D$81,4,0)</f>
        <v>2814000</v>
      </c>
    </row>
    <row r="35" spans="1:6" x14ac:dyDescent="0.25">
      <c r="A35" t="s">
        <v>3759</v>
      </c>
      <c r="B35" t="s">
        <v>3760</v>
      </c>
      <c r="C35" s="323">
        <v>14751020</v>
      </c>
      <c r="D35" t="str">
        <f>VLOOKUP($C35,'Practica 4 Base'!$A$1:$D$81,2,0)</f>
        <v>Tecnologo en Finanzas</v>
      </c>
      <c r="E35" t="str">
        <f>VLOOKUP($C35,'Practica 4 Base'!$A$1:$D$81,3,0)</f>
        <v>Asistente</v>
      </c>
      <c r="F35">
        <f>VLOOKUP($C35,'Practica 4 Base'!$A$1:$D$81,4,0)</f>
        <v>490500</v>
      </c>
    </row>
    <row r="36" spans="1:6" x14ac:dyDescent="0.25">
      <c r="A36" t="s">
        <v>3761</v>
      </c>
      <c r="B36" t="s">
        <v>3762</v>
      </c>
      <c r="C36" s="323">
        <v>52487412</v>
      </c>
      <c r="D36" t="str">
        <f>VLOOKUP($C36,'Practica 4 Base'!$A$1:$D$81,2,0)</f>
        <v>Administrador de Empresas</v>
      </c>
      <c r="E36" t="str">
        <f>VLOOKUP($C36,'Practica 4 Base'!$A$1:$D$81,3,0)</f>
        <v>Coordinador</v>
      </c>
      <c r="F36">
        <f>VLOOKUP($C36,'Practica 4 Base'!$A$1:$D$81,4,0)</f>
        <v>1075000</v>
      </c>
    </row>
    <row r="37" spans="1:6" x14ac:dyDescent="0.25">
      <c r="A37" t="s">
        <v>3763</v>
      </c>
      <c r="B37" t="s">
        <v>3764</v>
      </c>
      <c r="C37" s="323">
        <v>39874551</v>
      </c>
      <c r="D37" t="str">
        <f>VLOOKUP($C37,'Practica 4 Base'!$A$1:$D$81,2,0)</f>
        <v>Tecnico Contabilidad</v>
      </c>
      <c r="E37" t="str">
        <f>VLOOKUP($C37,'Practica 4 Base'!$A$1:$D$81,3,0)</f>
        <v>Asistente</v>
      </c>
      <c r="F37">
        <f>VLOOKUP($C37,'Practica 4 Base'!$A$1:$D$81,4,0)</f>
        <v>599500</v>
      </c>
    </row>
    <row r="38" spans="1:6" x14ac:dyDescent="0.25">
      <c r="A38" t="s">
        <v>3765</v>
      </c>
      <c r="B38" t="s">
        <v>3766</v>
      </c>
      <c r="C38" s="323">
        <v>51369412</v>
      </c>
      <c r="D38" t="str">
        <f>VLOOKUP($C38,'Practica 4 Base'!$A$1:$D$81,2,0)</f>
        <v>Mercadotecnista</v>
      </c>
      <c r="E38" t="str">
        <f>VLOOKUP($C38,'Practica 4 Base'!$A$1:$D$81,3,0)</f>
        <v>Coordinador</v>
      </c>
      <c r="F38">
        <f>VLOOKUP($C38,'Practica 4 Base'!$A$1:$D$81,4,0)</f>
        <v>1558750</v>
      </c>
    </row>
    <row r="39" spans="1:6" x14ac:dyDescent="0.25">
      <c r="A39" t="s">
        <v>3767</v>
      </c>
      <c r="B39" t="s">
        <v>3768</v>
      </c>
      <c r="C39" s="323">
        <v>51478300</v>
      </c>
      <c r="D39" t="str">
        <f>VLOOKUP($C39,'Practica 4 Base'!$A$1:$D$81,2,0)</f>
        <v>Bachiller</v>
      </c>
      <c r="E39" t="str">
        <f>VLOOKUP($C39,'Practica 4 Base'!$A$1:$D$81,3,0)</f>
        <v>Celador</v>
      </c>
      <c r="F39">
        <f>VLOOKUP($C39,'Practica 4 Base'!$A$1:$D$81,4,0)</f>
        <v>275000</v>
      </c>
    </row>
    <row r="40" spans="1:6" x14ac:dyDescent="0.25">
      <c r="A40" t="s">
        <v>3769</v>
      </c>
      <c r="B40" t="s">
        <v>3770</v>
      </c>
      <c r="C40" s="323">
        <v>39689541</v>
      </c>
      <c r="D40" t="str">
        <f>VLOOKUP($C40,'Practica 4 Base'!$A$1:$D$81,2,0)</f>
        <v>Tecnologo en Finanzas</v>
      </c>
      <c r="E40" t="str">
        <f>VLOOKUP($C40,'Practica 4 Base'!$A$1:$D$81,3,0)</f>
        <v>Asistente</v>
      </c>
      <c r="F40">
        <f>VLOOKUP($C40,'Practica 4 Base'!$A$1:$D$81,4,0)</f>
        <v>708500</v>
      </c>
    </row>
    <row r="41" spans="1:6" x14ac:dyDescent="0.25">
      <c r="A41" t="s">
        <v>3769</v>
      </c>
      <c r="B41" t="s">
        <v>3771</v>
      </c>
      <c r="C41" s="323">
        <v>39654112</v>
      </c>
      <c r="D41" t="str">
        <f>VLOOKUP($C41,'Practica 4 Base'!$A$1:$D$81,2,0)</f>
        <v>Bachiller</v>
      </c>
      <c r="E41" t="str">
        <f>VLOOKUP($C41,'Practica 4 Base'!$A$1:$D$81,3,0)</f>
        <v>Celador</v>
      </c>
      <c r="F41">
        <f>VLOOKUP($C41,'Practica 4 Base'!$A$1:$D$81,4,0)</f>
        <v>247500</v>
      </c>
    </row>
    <row r="42" spans="1:6" x14ac:dyDescent="0.25">
      <c r="A42" t="s">
        <v>3772</v>
      </c>
      <c r="B42" t="s">
        <v>3773</v>
      </c>
      <c r="C42" s="323">
        <v>36987451</v>
      </c>
      <c r="D42" t="str">
        <f>VLOOKUP($C42,'Practica 4 Base'!$A$1:$D$81,2,0)</f>
        <v>Bachiller</v>
      </c>
      <c r="E42" t="str">
        <f>VLOOKUP($C42,'Practica 4 Base'!$A$1:$D$81,3,0)</f>
        <v>Servicios Generales</v>
      </c>
      <c r="F42">
        <f>VLOOKUP($C42,'Practica 4 Base'!$A$1:$D$81,4,0)</f>
        <v>271950</v>
      </c>
    </row>
    <row r="43" spans="1:6" x14ac:dyDescent="0.25">
      <c r="A43" t="s">
        <v>3774</v>
      </c>
      <c r="B43" t="s">
        <v>3775</v>
      </c>
      <c r="C43" s="323">
        <v>51458789</v>
      </c>
      <c r="D43" t="str">
        <f>VLOOKUP($C43,'Practica 4 Base'!$A$1:$D$81,2,0)</f>
        <v>Tecnologo en Mercadeo</v>
      </c>
      <c r="E43" t="str">
        <f>VLOOKUP($C43,'Practica 4 Base'!$A$1:$D$81,3,0)</f>
        <v>Asistente</v>
      </c>
      <c r="F43">
        <f>VLOOKUP($C43,'Practica 4 Base'!$A$1:$D$81,4,0)</f>
        <v>632200</v>
      </c>
    </row>
    <row r="44" spans="1:6" x14ac:dyDescent="0.25">
      <c r="A44" t="s">
        <v>3776</v>
      </c>
      <c r="B44" t="s">
        <v>3777</v>
      </c>
      <c r="C44" s="323">
        <v>39658654</v>
      </c>
      <c r="D44" t="str">
        <f>VLOOKUP($C44,'Practica 4 Base'!$A$1:$D$81,2,0)</f>
        <v>Economista</v>
      </c>
      <c r="E44" t="str">
        <f>VLOOKUP($C44,'Practica 4 Base'!$A$1:$D$81,3,0)</f>
        <v>Gerente</v>
      </c>
      <c r="F44">
        <f>VLOOKUP($C44,'Practica 4 Base'!$A$1:$D$81,4,0)</f>
        <v>4837500</v>
      </c>
    </row>
    <row r="45" spans="1:6" x14ac:dyDescent="0.25">
      <c r="A45" t="s">
        <v>3778</v>
      </c>
      <c r="B45" t="s">
        <v>3779</v>
      </c>
      <c r="C45" s="323">
        <v>51451127</v>
      </c>
      <c r="D45" t="str">
        <f>VLOOKUP($C45,'Practica 4 Base'!$A$1:$D$81,2,0)</f>
        <v>Administrador de Empresas</v>
      </c>
      <c r="E45" t="str">
        <f>VLOOKUP($C45,'Practica 4 Base'!$A$1:$D$81,3,0)</f>
        <v>Subgerente</v>
      </c>
      <c r="F45">
        <f>VLOOKUP($C45,'Practica 4 Base'!$A$1:$D$81,4,0)</f>
        <v>2782500</v>
      </c>
    </row>
    <row r="46" spans="1:6" x14ac:dyDescent="0.25">
      <c r="A46" t="s">
        <v>3780</v>
      </c>
      <c r="B46" t="s">
        <v>3781</v>
      </c>
      <c r="C46" s="323">
        <v>79003654</v>
      </c>
      <c r="D46" t="str">
        <f>VLOOKUP($C46,'Practica 4 Base'!$A$1:$D$81,2,0)</f>
        <v>Ingeniero Civil</v>
      </c>
      <c r="E46" t="str">
        <f>VLOOKUP($C46,'Practica 4 Base'!$A$1:$D$81,3,0)</f>
        <v>Asistente</v>
      </c>
      <c r="F46">
        <f>VLOOKUP($C46,'Practica 4 Base'!$A$1:$D$81,4,0)</f>
        <v>833850</v>
      </c>
    </row>
    <row r="47" spans="1:6" x14ac:dyDescent="0.25">
      <c r="A47" t="s">
        <v>3782</v>
      </c>
      <c r="B47" t="s">
        <v>3783</v>
      </c>
      <c r="C47" s="323">
        <v>39550680</v>
      </c>
      <c r="D47" t="str">
        <f>VLOOKUP($C47,'Practica 4 Base'!$A$1:$D$81,2,0)</f>
        <v>Secretariado Ejecutivo</v>
      </c>
      <c r="E47" t="str">
        <f>VLOOKUP($C47,'Practica 4 Base'!$A$1:$D$81,3,0)</f>
        <v>Secretaria</v>
      </c>
      <c r="F47">
        <f>VLOOKUP($C47,'Practica 4 Base'!$A$1:$D$81,4,0)</f>
        <v>413875</v>
      </c>
    </row>
    <row r="48" spans="1:6" x14ac:dyDescent="0.25">
      <c r="A48" t="s">
        <v>3784</v>
      </c>
      <c r="B48" t="s">
        <v>3785</v>
      </c>
      <c r="C48" s="323">
        <v>51123369</v>
      </c>
      <c r="D48" t="str">
        <f>VLOOKUP($C48,'Practica 4 Base'!$A$1:$D$81,2,0)</f>
        <v>Secretariado Comercial</v>
      </c>
      <c r="E48" t="str">
        <f>VLOOKUP($C48,'Practica 4 Base'!$A$1:$D$81,3,0)</f>
        <v>Secretaria</v>
      </c>
      <c r="F48">
        <f>VLOOKUP($C48,'Practica 4 Base'!$A$1:$D$81,4,0)</f>
        <v>349375</v>
      </c>
    </row>
    <row r="49" spans="1:6" x14ac:dyDescent="0.25">
      <c r="A49" t="s">
        <v>3786</v>
      </c>
      <c r="B49" t="s">
        <v>3787</v>
      </c>
      <c r="C49" s="323">
        <v>36987412</v>
      </c>
      <c r="D49" t="str">
        <f>VLOOKUP($C49,'Practica 4 Base'!$A$1:$D$81,2,0)</f>
        <v>Administrador de Empresas</v>
      </c>
      <c r="E49" t="str">
        <f>VLOOKUP($C49,'Practica 4 Base'!$A$1:$D$81,3,0)</f>
        <v>Coordinador</v>
      </c>
      <c r="F49">
        <f>VLOOKUP($C49,'Practica 4 Base'!$A$1:$D$81,4,0)</f>
        <v>1558750</v>
      </c>
    </row>
    <row r="50" spans="1:6" x14ac:dyDescent="0.25">
      <c r="A50" t="s">
        <v>3786</v>
      </c>
      <c r="B50" t="s">
        <v>3788</v>
      </c>
      <c r="C50" s="323">
        <v>52147789</v>
      </c>
      <c r="D50" t="str">
        <f>VLOOKUP($C50,'Practica 4 Base'!$A$1:$D$81,2,0)</f>
        <v>Ingeniero Industrial</v>
      </c>
      <c r="E50" t="str">
        <f>VLOOKUP($C50,'Practica 4 Base'!$A$1:$D$81,3,0)</f>
        <v>Coordinador</v>
      </c>
      <c r="F50">
        <f>VLOOKUP($C50,'Practica 4 Base'!$A$1:$D$81,4,0)</f>
        <v>1075000</v>
      </c>
    </row>
    <row r="51" spans="1:6" x14ac:dyDescent="0.25">
      <c r="A51" t="s">
        <v>3789</v>
      </c>
      <c r="B51" t="s">
        <v>3790</v>
      </c>
      <c r="C51" s="323">
        <v>51478100</v>
      </c>
      <c r="D51" t="str">
        <f>VLOOKUP($C51,'Practica 4 Base'!$A$1:$D$81,2,0)</f>
        <v>Tecnologo en Finanzas</v>
      </c>
      <c r="E51" t="str">
        <f>VLOOKUP($C51,'Practica 4 Base'!$A$1:$D$81,3,0)</f>
        <v>Auxiliar</v>
      </c>
      <c r="F51">
        <f>VLOOKUP($C51,'Practica 4 Base'!$A$1:$D$81,4,0)</f>
        <v>462000</v>
      </c>
    </row>
    <row r="52" spans="1:6" x14ac:dyDescent="0.25">
      <c r="A52" t="s">
        <v>400</v>
      </c>
      <c r="B52" t="s">
        <v>3791</v>
      </c>
      <c r="C52" s="323">
        <v>36987451</v>
      </c>
      <c r="D52" t="str">
        <f>VLOOKUP($C52,'Practica 4 Base'!$A$1:$D$81,2,0)</f>
        <v>Bachiller</v>
      </c>
      <c r="E52" t="str">
        <f>VLOOKUP($C52,'Practica 4 Base'!$A$1:$D$81,3,0)</f>
        <v>Servicios Generales</v>
      </c>
      <c r="F52">
        <f>VLOOKUP($C52,'Practica 4 Base'!$A$1:$D$81,4,0)</f>
        <v>271950</v>
      </c>
    </row>
    <row r="53" spans="1:6" x14ac:dyDescent="0.25">
      <c r="A53" t="s">
        <v>3792</v>
      </c>
      <c r="B53" t="s">
        <v>3793</v>
      </c>
      <c r="C53" s="323">
        <v>12487541</v>
      </c>
      <c r="D53" t="str">
        <f>VLOOKUP($C53,'Practica 4 Base'!$A$1:$D$81,2,0)</f>
        <v>Secretariado Comercial</v>
      </c>
      <c r="E53" t="str">
        <f>VLOOKUP($C53,'Practica 4 Base'!$A$1:$D$81,3,0)</f>
        <v>Secretaria</v>
      </c>
      <c r="F53">
        <f>VLOOKUP($C53,'Practica 4 Base'!$A$1:$D$81,4,0)</f>
        <v>370875</v>
      </c>
    </row>
    <row r="54" spans="1:6" x14ac:dyDescent="0.25">
      <c r="A54" t="s">
        <v>3794</v>
      </c>
      <c r="B54" t="s">
        <v>3795</v>
      </c>
      <c r="C54" s="323">
        <v>39654789</v>
      </c>
      <c r="D54" t="str">
        <f>VLOOKUP($C54,'Practica 4 Base'!$A$1:$D$81,2,0)</f>
        <v>Tecnologo de Sistemas</v>
      </c>
      <c r="E54" t="str">
        <f>VLOOKUP($C54,'Practica 4 Base'!$A$1:$D$81,3,0)</f>
        <v>Auxiliar</v>
      </c>
      <c r="F54">
        <f>VLOOKUP($C54,'Practica 4 Base'!$A$1:$D$81,4,0)</f>
        <v>401500</v>
      </c>
    </row>
    <row r="55" spans="1:6" x14ac:dyDescent="0.25">
      <c r="A55" t="s">
        <v>3796</v>
      </c>
      <c r="B55" t="s">
        <v>3797</v>
      </c>
      <c r="C55" s="323">
        <v>39624157</v>
      </c>
      <c r="D55" t="str">
        <f>VLOOKUP($C55,'Practica 4 Base'!$A$1:$D$81,2,0)</f>
        <v>Secretariado Ejecutivo</v>
      </c>
      <c r="E55" t="str">
        <f>VLOOKUP($C55,'Practica 4 Base'!$A$1:$D$81,3,0)</f>
        <v>Secretaria</v>
      </c>
      <c r="F55">
        <f>VLOOKUP($C55,'Practica 4 Base'!$A$1:$D$81,4,0)</f>
        <v>413875</v>
      </c>
    </row>
    <row r="56" spans="1:6" x14ac:dyDescent="0.25">
      <c r="A56" t="s">
        <v>3798</v>
      </c>
      <c r="B56" t="s">
        <v>3799</v>
      </c>
      <c r="C56" s="323">
        <v>45800120</v>
      </c>
      <c r="D56" t="str">
        <f>VLOOKUP($C56,'Practica 4 Base'!$A$1:$D$81,2,0)</f>
        <v>Secretariado Ejecutivo</v>
      </c>
      <c r="E56" t="str">
        <f>VLOOKUP($C56,'Practica 4 Base'!$A$1:$D$81,3,0)</f>
        <v>Secretaria</v>
      </c>
      <c r="F56">
        <f>VLOOKUP($C56,'Practica 4 Base'!$A$1:$D$81,4,0)</f>
        <v>376250</v>
      </c>
    </row>
    <row r="57" spans="1:6" x14ac:dyDescent="0.25">
      <c r="A57" t="s">
        <v>3800</v>
      </c>
      <c r="B57" t="s">
        <v>3801</v>
      </c>
      <c r="C57" s="323">
        <v>39541200</v>
      </c>
      <c r="D57" t="str">
        <f>VLOOKUP($C57,'Practica 4 Base'!$A$1:$D$81,2,0)</f>
        <v>Secretariado Comercial</v>
      </c>
      <c r="E57" t="str">
        <f>VLOOKUP($C57,'Practica 4 Base'!$A$1:$D$81,3,0)</f>
        <v>Secretaria</v>
      </c>
      <c r="F57">
        <f>VLOOKUP($C57,'Practica 4 Base'!$A$1:$D$81,4,0)</f>
        <v>376250</v>
      </c>
    </row>
    <row r="58" spans="1:6" x14ac:dyDescent="0.25">
      <c r="A58" t="s">
        <v>3802</v>
      </c>
      <c r="B58" t="s">
        <v>3803</v>
      </c>
      <c r="C58" s="323">
        <v>39693214</v>
      </c>
      <c r="D58" t="str">
        <f>VLOOKUP($C58,'Practica 4 Base'!$A$1:$D$81,2,0)</f>
        <v>Tecnologo en Mercadeo</v>
      </c>
      <c r="E58" t="str">
        <f>VLOOKUP($C58,'Practica 4 Base'!$A$1:$D$81,3,0)</f>
        <v>Asistente</v>
      </c>
      <c r="F58">
        <f>VLOOKUP($C58,'Practica 4 Base'!$A$1:$D$81,4,0)</f>
        <v>561350</v>
      </c>
    </row>
    <row r="59" spans="1:6" x14ac:dyDescent="0.25">
      <c r="A59" t="s">
        <v>3804</v>
      </c>
      <c r="B59" t="s">
        <v>3805</v>
      </c>
      <c r="C59" s="323">
        <v>79800321</v>
      </c>
      <c r="D59" t="str">
        <f>VLOOKUP($C59,'Practica 4 Base'!$A$1:$D$81,2,0)</f>
        <v>Tecnologo de Sistemas</v>
      </c>
      <c r="E59" t="str">
        <f>VLOOKUP($C59,'Practica 4 Base'!$A$1:$D$81,3,0)</f>
        <v>Auxiliar</v>
      </c>
      <c r="F59">
        <f>VLOOKUP($C59,'Practica 4 Base'!$A$1:$D$81,4,0)</f>
        <v>429000</v>
      </c>
    </row>
    <row r="60" spans="1:6" x14ac:dyDescent="0.25">
      <c r="A60" t="s">
        <v>3806</v>
      </c>
      <c r="B60" t="s">
        <v>3807</v>
      </c>
      <c r="C60" s="323">
        <v>51401369</v>
      </c>
      <c r="D60" t="str">
        <f>VLOOKUP($C60,'Practica 4 Base'!$A$1:$D$81,2,0)</f>
        <v>Ingeniero Civil</v>
      </c>
      <c r="E60" t="str">
        <f>VLOOKUP($C60,'Practica 4 Base'!$A$1:$D$81,3,0)</f>
        <v>Asistente</v>
      </c>
      <c r="F60">
        <f>VLOOKUP($C60,'Practica 4 Base'!$A$1:$D$81,4,0)</f>
        <v>817500</v>
      </c>
    </row>
    <row r="61" spans="1:6" x14ac:dyDescent="0.25">
      <c r="A61" t="s">
        <v>3808</v>
      </c>
      <c r="B61" t="s">
        <v>3809</v>
      </c>
      <c r="C61" s="323">
        <v>36541111</v>
      </c>
      <c r="D61" t="str">
        <f>VLOOKUP($C61,'Practica 4 Base'!$A$1:$D$81,2,0)</f>
        <v>Secretariado Comercial</v>
      </c>
      <c r="E61" t="str">
        <f>VLOOKUP($C61,'Practica 4 Base'!$A$1:$D$81,3,0)</f>
        <v>Secretaria</v>
      </c>
      <c r="F61">
        <f>VLOOKUP($C61,'Practica 4 Base'!$A$1:$D$81,4,0)</f>
        <v>376250</v>
      </c>
    </row>
    <row r="62" spans="1:6" x14ac:dyDescent="0.25">
      <c r="A62" t="s">
        <v>3810</v>
      </c>
      <c r="B62" t="s">
        <v>3811</v>
      </c>
      <c r="C62" s="323">
        <v>79854123</v>
      </c>
      <c r="D62" t="str">
        <f>VLOOKUP($C62,'Practica 4 Base'!$A$1:$D$81,2,0)</f>
        <v>Tecnico Contabilidad</v>
      </c>
      <c r="E62" t="str">
        <f>VLOOKUP($C62,'Practica 4 Base'!$A$1:$D$81,3,0)</f>
        <v>Asistente</v>
      </c>
      <c r="F62">
        <f>VLOOKUP($C62,'Practica 4 Base'!$A$1:$D$81,4,0)</f>
        <v>441450</v>
      </c>
    </row>
    <row r="63" spans="1:6" x14ac:dyDescent="0.25">
      <c r="A63" t="s">
        <v>3812</v>
      </c>
      <c r="B63" t="s">
        <v>3813</v>
      </c>
      <c r="C63" s="323">
        <v>39214500</v>
      </c>
      <c r="D63" t="str">
        <f>VLOOKUP($C63,'Practica 4 Base'!$A$1:$D$81,2,0)</f>
        <v>Tecnico Contabilidad</v>
      </c>
      <c r="E63" t="str">
        <f>VLOOKUP($C63,'Practica 4 Base'!$A$1:$D$81,3,0)</f>
        <v>Auxiliar</v>
      </c>
      <c r="F63">
        <f>VLOOKUP($C63,'Practica 4 Base'!$A$1:$D$81,4,0)</f>
        <v>462000</v>
      </c>
    </row>
    <row r="64" spans="1:6" x14ac:dyDescent="0.25">
      <c r="A64" t="s">
        <v>3812</v>
      </c>
      <c r="B64" t="s">
        <v>3814</v>
      </c>
      <c r="C64" s="323">
        <v>79500230</v>
      </c>
      <c r="D64" t="str">
        <f>VLOOKUP($C64,'Practica 4 Base'!$A$1:$D$81,2,0)</f>
        <v>Administrador de Empresas</v>
      </c>
      <c r="E64" t="str">
        <f>VLOOKUP($C64,'Practica 4 Base'!$A$1:$D$81,3,0)</f>
        <v>Coordinador</v>
      </c>
      <c r="F64">
        <f>VLOOKUP($C64,'Practica 4 Base'!$A$1:$D$81,4,0)</f>
        <v>2150000</v>
      </c>
    </row>
    <row r="65" spans="1:6" x14ac:dyDescent="0.25">
      <c r="A65" t="s">
        <v>3815</v>
      </c>
      <c r="B65" t="s">
        <v>3816</v>
      </c>
      <c r="C65" s="323">
        <v>79245871</v>
      </c>
      <c r="D65" t="str">
        <f>VLOOKUP($C65,'Practica 4 Base'!$A$1:$D$81,2,0)</f>
        <v>Mercadotecnista</v>
      </c>
      <c r="E65" t="str">
        <f>VLOOKUP($C65,'Practica 4 Base'!$A$1:$D$81,3,0)</f>
        <v>Coordinador</v>
      </c>
      <c r="F65">
        <f>VLOOKUP($C65,'Practica 4 Base'!$A$1:$D$81,4,0)</f>
        <v>1558750</v>
      </c>
    </row>
    <row r="66" spans="1:6" x14ac:dyDescent="0.25">
      <c r="A66" t="s">
        <v>3817</v>
      </c>
      <c r="B66" t="s">
        <v>3818</v>
      </c>
      <c r="C66" s="323">
        <v>39654120</v>
      </c>
      <c r="D66" t="str">
        <f>VLOOKUP($C66,'Practica 4 Base'!$A$1:$D$81,2,0)</f>
        <v>Secretariado Ejecutivo</v>
      </c>
      <c r="E66" t="str">
        <f>VLOOKUP($C66,'Practica 4 Base'!$A$1:$D$81,3,0)</f>
        <v>Secretaria</v>
      </c>
      <c r="F66">
        <f>VLOOKUP($C66,'Practica 4 Base'!$A$1:$D$81,4,0)</f>
        <v>413875</v>
      </c>
    </row>
    <row r="67" spans="1:6" x14ac:dyDescent="0.25">
      <c r="A67" t="s">
        <v>3819</v>
      </c>
      <c r="B67" t="s">
        <v>3820</v>
      </c>
      <c r="C67" s="323">
        <v>25631569</v>
      </c>
      <c r="D67" t="str">
        <f>VLOOKUP($C67,'Practica 4 Base'!$A$1:$D$81,2,0)</f>
        <v>Tecnologo en Finanzas</v>
      </c>
      <c r="E67" t="str">
        <f>VLOOKUP($C67,'Practica 4 Base'!$A$1:$D$81,3,0)</f>
        <v>Auxiliar</v>
      </c>
      <c r="F67">
        <f>VLOOKUP($C67,'Practica 4 Base'!$A$1:$D$81,4,0)</f>
        <v>462000</v>
      </c>
    </row>
    <row r="68" spans="1:6" x14ac:dyDescent="0.25">
      <c r="A68" t="s">
        <v>3819</v>
      </c>
      <c r="B68" t="s">
        <v>3821</v>
      </c>
      <c r="C68" s="323">
        <v>79654100</v>
      </c>
      <c r="D68" t="str">
        <f>VLOOKUP($C68,'Practica 4 Base'!$A$1:$D$81,2,0)</f>
        <v>Tecnico Contabilidad</v>
      </c>
      <c r="E68" t="str">
        <f>VLOOKUP($C68,'Practica 4 Base'!$A$1:$D$81,3,0)</f>
        <v>Asistente</v>
      </c>
      <c r="F68">
        <f>VLOOKUP($C68,'Practica 4 Base'!$A$1:$D$81,4,0)</f>
        <v>441450</v>
      </c>
    </row>
    <row r="69" spans="1:6" x14ac:dyDescent="0.25">
      <c r="A69" t="s">
        <v>3822</v>
      </c>
      <c r="B69" t="s">
        <v>3823</v>
      </c>
      <c r="C69" s="323">
        <v>51478841</v>
      </c>
      <c r="D69" t="str">
        <f>VLOOKUP($C69,'Practica 4 Base'!$A$1:$D$81,2,0)</f>
        <v>Ingeniero Industrial</v>
      </c>
      <c r="E69" t="str">
        <f>VLOOKUP($C69,'Practica 4 Base'!$A$1:$D$81,3,0)</f>
        <v>Coordinador</v>
      </c>
      <c r="F69">
        <f>VLOOKUP($C69,'Practica 4 Base'!$A$1:$D$81,4,0)</f>
        <v>1075000</v>
      </c>
    </row>
    <row r="70" spans="1:6" x14ac:dyDescent="0.25">
      <c r="A70" t="s">
        <v>3824</v>
      </c>
      <c r="B70" t="s">
        <v>3825</v>
      </c>
      <c r="C70" s="323">
        <v>52412236</v>
      </c>
      <c r="D70" t="str">
        <f>VLOOKUP($C70,'Practica 4 Base'!$A$1:$D$81,2,0)</f>
        <v>Administrador de Empresas</v>
      </c>
      <c r="E70" t="str">
        <f>VLOOKUP($C70,'Practica 4 Base'!$A$1:$D$81,3,0)</f>
        <v>Asistente</v>
      </c>
      <c r="F70">
        <f>VLOOKUP($C70,'Practica 4 Base'!$A$1:$D$81,4,0)</f>
        <v>675800</v>
      </c>
    </row>
    <row r="71" spans="1:6" x14ac:dyDescent="0.25">
      <c r="A71" t="s">
        <v>3826</v>
      </c>
      <c r="B71" t="s">
        <v>3827</v>
      </c>
      <c r="C71" s="323">
        <v>36874521</v>
      </c>
      <c r="D71" t="str">
        <f>VLOOKUP($C71,'Practica 4 Base'!$A$1:$D$81,2,0)</f>
        <v>Secretariado Ejecutivo</v>
      </c>
      <c r="E71" t="str">
        <f>VLOOKUP($C71,'Practica 4 Base'!$A$1:$D$81,3,0)</f>
        <v>Secretaria</v>
      </c>
      <c r="F71">
        <f>VLOOKUP($C71,'Practica 4 Base'!$A$1:$D$81,4,0)</f>
        <v>376250</v>
      </c>
    </row>
    <row r="72" spans="1:6" x14ac:dyDescent="0.25">
      <c r="A72" t="s">
        <v>3828</v>
      </c>
      <c r="B72" t="s">
        <v>3829</v>
      </c>
      <c r="C72" s="323">
        <v>39654721</v>
      </c>
      <c r="D72" t="str">
        <f>VLOOKUP($C72,'Practica 4 Base'!$A$1:$D$81,2,0)</f>
        <v>Tecnico Contabilidad</v>
      </c>
      <c r="E72" t="str">
        <f>VLOOKUP($C72,'Practica 4 Base'!$A$1:$D$81,3,0)</f>
        <v>Asistente</v>
      </c>
      <c r="F72">
        <f>VLOOKUP($C72,'Practica 4 Base'!$A$1:$D$81,4,0)</f>
        <v>545000</v>
      </c>
    </row>
    <row r="73" spans="1:6" x14ac:dyDescent="0.25">
      <c r="A73" t="s">
        <v>3830</v>
      </c>
      <c r="B73" t="s">
        <v>3831</v>
      </c>
      <c r="C73" s="323">
        <v>39600012</v>
      </c>
      <c r="D73" t="str">
        <f>VLOOKUP($C73,'Practica 4 Base'!$A$1:$D$81,2,0)</f>
        <v>Economista</v>
      </c>
      <c r="E73" t="str">
        <f>VLOOKUP($C73,'Practica 4 Base'!$A$1:$D$81,3,0)</f>
        <v>Coordinador</v>
      </c>
      <c r="F73">
        <f>VLOOKUP($C73,'Practica 4 Base'!$A$1:$D$81,4,0)</f>
        <v>1558750</v>
      </c>
    </row>
    <row r="74" spans="1:6" x14ac:dyDescent="0.25">
      <c r="A74" t="s">
        <v>3832</v>
      </c>
      <c r="B74" t="s">
        <v>3833</v>
      </c>
      <c r="C74" s="323">
        <v>39410800</v>
      </c>
      <c r="D74" t="str">
        <f>VLOOKUP($C74,'Practica 4 Base'!$A$1:$D$81,2,0)</f>
        <v>Mercadotecnista</v>
      </c>
      <c r="E74" t="str">
        <f>VLOOKUP($C74,'Practica 4 Base'!$A$1:$D$81,3,0)</f>
        <v>Subgerente</v>
      </c>
      <c r="F74">
        <f>VLOOKUP($C74,'Practica 4 Base'!$A$1:$D$81,4,0)</f>
        <v>2572500</v>
      </c>
    </row>
    <row r="75" spans="1:6" x14ac:dyDescent="0.25">
      <c r="A75" t="s">
        <v>3834</v>
      </c>
      <c r="B75" t="s">
        <v>3835</v>
      </c>
      <c r="C75" s="323">
        <v>51789999</v>
      </c>
      <c r="D75" t="str">
        <f>VLOOKUP($C75,'Practica 4 Base'!$A$1:$D$81,2,0)</f>
        <v>Tecnologo en Mercadeo</v>
      </c>
      <c r="E75" t="str">
        <f>VLOOKUP($C75,'Practica 4 Base'!$A$1:$D$81,3,0)</f>
        <v>Asistente</v>
      </c>
      <c r="F75">
        <f>VLOOKUP($C75,'Practica 4 Base'!$A$1:$D$81,4,0)</f>
        <v>599500</v>
      </c>
    </row>
    <row r="76" spans="1:6" x14ac:dyDescent="0.25">
      <c r="A76" t="s">
        <v>3836</v>
      </c>
      <c r="B76" t="s">
        <v>3837</v>
      </c>
      <c r="C76" s="323">
        <v>79239987</v>
      </c>
      <c r="D76" t="str">
        <f>VLOOKUP($C76,'Practica 4 Base'!$A$1:$D$81,2,0)</f>
        <v>Secretariado Comercial</v>
      </c>
      <c r="E76" t="str">
        <f>VLOOKUP($C76,'Practica 4 Base'!$A$1:$D$81,3,0)</f>
        <v>Secretaria</v>
      </c>
      <c r="F76">
        <f>VLOOKUP($C76,'Practica 4 Base'!$A$1:$D$81,4,0)</f>
        <v>376250</v>
      </c>
    </row>
    <row r="77" spans="1:6" x14ac:dyDescent="0.25">
      <c r="A77" t="s">
        <v>3838</v>
      </c>
      <c r="B77" t="s">
        <v>3839</v>
      </c>
      <c r="C77" s="323">
        <v>14521145</v>
      </c>
      <c r="D77" t="str">
        <f>VLOOKUP($C77,'Practica 4 Base'!$A$1:$D$81,2,0)</f>
        <v>Bachiller</v>
      </c>
      <c r="E77" t="str">
        <f>VLOOKUP($C77,'Practica 4 Base'!$A$1:$D$81,3,0)</f>
        <v>Servicios Generales</v>
      </c>
      <c r="F77">
        <f>VLOOKUP($C77,'Practica 4 Base'!$A$1:$D$81,4,0)</f>
        <v>249750</v>
      </c>
    </row>
    <row r="78" spans="1:6" x14ac:dyDescent="0.25">
      <c r="A78" t="s">
        <v>3840</v>
      </c>
      <c r="B78" t="s">
        <v>3841</v>
      </c>
      <c r="C78" s="323">
        <v>79254100</v>
      </c>
      <c r="D78" t="str">
        <f>VLOOKUP($C78,'Practica 4 Base'!$A$1:$D$81,2,0)</f>
        <v>Tecnologo en Mercadeo</v>
      </c>
      <c r="E78" t="str">
        <f>VLOOKUP($C78,'Practica 4 Base'!$A$1:$D$81,3,0)</f>
        <v>Asistente</v>
      </c>
      <c r="F78">
        <f>VLOOKUP($C78,'Practica 4 Base'!$A$1:$D$81,4,0)</f>
        <v>441450</v>
      </c>
    </row>
    <row r="79" spans="1:6" x14ac:dyDescent="0.25">
      <c r="A79" t="s">
        <v>3842</v>
      </c>
      <c r="B79" t="s">
        <v>3843</v>
      </c>
      <c r="C79" s="323">
        <v>35200100</v>
      </c>
      <c r="D79" t="str">
        <f>VLOOKUP($C79,'Practica 4 Base'!$A$1:$D$81,2,0)</f>
        <v>Secretariado Comercial</v>
      </c>
      <c r="E79" t="str">
        <f>VLOOKUP($C79,'Practica 4 Base'!$A$1:$D$81,3,0)</f>
        <v>Secretaria</v>
      </c>
      <c r="F79">
        <f>VLOOKUP($C79,'Practica 4 Base'!$A$1:$D$81,4,0)</f>
        <v>370875</v>
      </c>
    </row>
    <row r="80" spans="1:6" x14ac:dyDescent="0.25">
      <c r="A80" t="s">
        <v>3844</v>
      </c>
      <c r="B80" t="s">
        <v>3845</v>
      </c>
      <c r="C80" s="323">
        <v>35621478</v>
      </c>
      <c r="D80" t="str">
        <f>VLOOKUP($C80,'Practica 4 Base'!$A$1:$D$81,2,0)</f>
        <v>Ingeniero Industrial</v>
      </c>
      <c r="E80" t="str">
        <f>VLOOKUP($C80,'Practica 4 Base'!$A$1:$D$81,3,0)</f>
        <v>Coordinador</v>
      </c>
      <c r="F80">
        <f>VLOOKUP($C80,'Practica 4 Base'!$A$1:$D$81,4,0)</f>
        <v>1612500</v>
      </c>
    </row>
    <row r="81" spans="1:6" x14ac:dyDescent="0.25">
      <c r="A81" t="s">
        <v>3846</v>
      </c>
      <c r="B81" t="s">
        <v>3847</v>
      </c>
      <c r="C81" s="323">
        <v>52111014</v>
      </c>
      <c r="D81" t="str">
        <f>VLOOKUP($C81,'Practica 4 Base'!$A$1:$D$81,2,0)</f>
        <v>Bachiller</v>
      </c>
      <c r="E81" t="str">
        <f>VLOOKUP($C81,'Practica 4 Base'!$A$1:$D$81,3,0)</f>
        <v>Celador</v>
      </c>
      <c r="F81">
        <f>VLOOKUP($C81,'Practica 4 Base'!$A$1:$D$81,4,0)</f>
        <v>247500</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81"/>
  <sheetViews>
    <sheetView topLeftCell="A61" workbookViewId="0">
      <selection activeCell="D1" sqref="D1"/>
    </sheetView>
  </sheetViews>
  <sheetFormatPr baseColWidth="10" defaultRowHeight="15" x14ac:dyDescent="0.25"/>
  <cols>
    <col min="1" max="1" width="13.85546875" bestFit="1" customWidth="1"/>
    <col min="2" max="2" width="24.28515625" bestFit="1" customWidth="1"/>
    <col min="4" max="4" width="14.42578125" bestFit="1" customWidth="1"/>
    <col min="257" max="257" width="13.85546875" bestFit="1" customWidth="1"/>
    <col min="258" max="258" width="24.28515625" bestFit="1" customWidth="1"/>
    <col min="260" max="260" width="14.42578125" bestFit="1" customWidth="1"/>
    <col min="513" max="513" width="13.85546875" bestFit="1" customWidth="1"/>
    <col min="514" max="514" width="24.28515625" bestFit="1" customWidth="1"/>
    <col min="516" max="516" width="14.42578125" bestFit="1" customWidth="1"/>
    <col min="769" max="769" width="13.85546875" bestFit="1" customWidth="1"/>
    <col min="770" max="770" width="24.28515625" bestFit="1" customWidth="1"/>
    <col min="772" max="772" width="14.42578125" bestFit="1" customWidth="1"/>
    <col min="1025" max="1025" width="13.85546875" bestFit="1" customWidth="1"/>
    <col min="1026" max="1026" width="24.28515625" bestFit="1" customWidth="1"/>
    <col min="1028" max="1028" width="14.42578125" bestFit="1" customWidth="1"/>
    <col min="1281" max="1281" width="13.85546875" bestFit="1" customWidth="1"/>
    <col min="1282" max="1282" width="24.28515625" bestFit="1" customWidth="1"/>
    <col min="1284" max="1284" width="14.42578125" bestFit="1" customWidth="1"/>
    <col min="1537" max="1537" width="13.85546875" bestFit="1" customWidth="1"/>
    <col min="1538" max="1538" width="24.28515625" bestFit="1" customWidth="1"/>
    <col min="1540" max="1540" width="14.42578125" bestFit="1" customWidth="1"/>
    <col min="1793" max="1793" width="13.85546875" bestFit="1" customWidth="1"/>
    <col min="1794" max="1794" width="24.28515625" bestFit="1" customWidth="1"/>
    <col min="1796" max="1796" width="14.42578125" bestFit="1" customWidth="1"/>
    <col min="2049" max="2049" width="13.85546875" bestFit="1" customWidth="1"/>
    <col min="2050" max="2050" width="24.28515625" bestFit="1" customWidth="1"/>
    <col min="2052" max="2052" width="14.42578125" bestFit="1" customWidth="1"/>
    <col min="2305" max="2305" width="13.85546875" bestFit="1" customWidth="1"/>
    <col min="2306" max="2306" width="24.28515625" bestFit="1" customWidth="1"/>
    <col min="2308" max="2308" width="14.42578125" bestFit="1" customWidth="1"/>
    <col min="2561" max="2561" width="13.85546875" bestFit="1" customWidth="1"/>
    <col min="2562" max="2562" width="24.28515625" bestFit="1" customWidth="1"/>
    <col min="2564" max="2564" width="14.42578125" bestFit="1" customWidth="1"/>
    <col min="2817" max="2817" width="13.85546875" bestFit="1" customWidth="1"/>
    <col min="2818" max="2818" width="24.28515625" bestFit="1" customWidth="1"/>
    <col min="2820" max="2820" width="14.42578125" bestFit="1" customWidth="1"/>
    <col min="3073" max="3073" width="13.85546875" bestFit="1" customWidth="1"/>
    <col min="3074" max="3074" width="24.28515625" bestFit="1" customWidth="1"/>
    <col min="3076" max="3076" width="14.42578125" bestFit="1" customWidth="1"/>
    <col min="3329" max="3329" width="13.85546875" bestFit="1" customWidth="1"/>
    <col min="3330" max="3330" width="24.28515625" bestFit="1" customWidth="1"/>
    <col min="3332" max="3332" width="14.42578125" bestFit="1" customWidth="1"/>
    <col min="3585" max="3585" width="13.85546875" bestFit="1" customWidth="1"/>
    <col min="3586" max="3586" width="24.28515625" bestFit="1" customWidth="1"/>
    <col min="3588" max="3588" width="14.42578125" bestFit="1" customWidth="1"/>
    <col min="3841" max="3841" width="13.85546875" bestFit="1" customWidth="1"/>
    <col min="3842" max="3842" width="24.28515625" bestFit="1" customWidth="1"/>
    <col min="3844" max="3844" width="14.42578125" bestFit="1" customWidth="1"/>
    <col min="4097" max="4097" width="13.85546875" bestFit="1" customWidth="1"/>
    <col min="4098" max="4098" width="24.28515625" bestFit="1" customWidth="1"/>
    <col min="4100" max="4100" width="14.42578125" bestFit="1" customWidth="1"/>
    <col min="4353" max="4353" width="13.85546875" bestFit="1" customWidth="1"/>
    <col min="4354" max="4354" width="24.28515625" bestFit="1" customWidth="1"/>
    <col min="4356" max="4356" width="14.42578125" bestFit="1" customWidth="1"/>
    <col min="4609" max="4609" width="13.85546875" bestFit="1" customWidth="1"/>
    <col min="4610" max="4610" width="24.28515625" bestFit="1" customWidth="1"/>
    <col min="4612" max="4612" width="14.42578125" bestFit="1" customWidth="1"/>
    <col min="4865" max="4865" width="13.85546875" bestFit="1" customWidth="1"/>
    <col min="4866" max="4866" width="24.28515625" bestFit="1" customWidth="1"/>
    <col min="4868" max="4868" width="14.42578125" bestFit="1" customWidth="1"/>
    <col min="5121" max="5121" width="13.85546875" bestFit="1" customWidth="1"/>
    <col min="5122" max="5122" width="24.28515625" bestFit="1" customWidth="1"/>
    <col min="5124" max="5124" width="14.42578125" bestFit="1" customWidth="1"/>
    <col min="5377" max="5377" width="13.85546875" bestFit="1" customWidth="1"/>
    <col min="5378" max="5378" width="24.28515625" bestFit="1" customWidth="1"/>
    <col min="5380" max="5380" width="14.42578125" bestFit="1" customWidth="1"/>
    <col min="5633" max="5633" width="13.85546875" bestFit="1" customWidth="1"/>
    <col min="5634" max="5634" width="24.28515625" bestFit="1" customWidth="1"/>
    <col min="5636" max="5636" width="14.42578125" bestFit="1" customWidth="1"/>
    <col min="5889" max="5889" width="13.85546875" bestFit="1" customWidth="1"/>
    <col min="5890" max="5890" width="24.28515625" bestFit="1" customWidth="1"/>
    <col min="5892" max="5892" width="14.42578125" bestFit="1" customWidth="1"/>
    <col min="6145" max="6145" width="13.85546875" bestFit="1" customWidth="1"/>
    <col min="6146" max="6146" width="24.28515625" bestFit="1" customWidth="1"/>
    <col min="6148" max="6148" width="14.42578125" bestFit="1" customWidth="1"/>
    <col min="6401" max="6401" width="13.85546875" bestFit="1" customWidth="1"/>
    <col min="6402" max="6402" width="24.28515625" bestFit="1" customWidth="1"/>
    <col min="6404" max="6404" width="14.42578125" bestFit="1" customWidth="1"/>
    <col min="6657" max="6657" width="13.85546875" bestFit="1" customWidth="1"/>
    <col min="6658" max="6658" width="24.28515625" bestFit="1" customWidth="1"/>
    <col min="6660" max="6660" width="14.42578125" bestFit="1" customWidth="1"/>
    <col min="6913" max="6913" width="13.85546875" bestFit="1" customWidth="1"/>
    <col min="6914" max="6914" width="24.28515625" bestFit="1" customWidth="1"/>
    <col min="6916" max="6916" width="14.42578125" bestFit="1" customWidth="1"/>
    <col min="7169" max="7169" width="13.85546875" bestFit="1" customWidth="1"/>
    <col min="7170" max="7170" width="24.28515625" bestFit="1" customWidth="1"/>
    <col min="7172" max="7172" width="14.42578125" bestFit="1" customWidth="1"/>
    <col min="7425" max="7425" width="13.85546875" bestFit="1" customWidth="1"/>
    <col min="7426" max="7426" width="24.28515625" bestFit="1" customWidth="1"/>
    <col min="7428" max="7428" width="14.42578125" bestFit="1" customWidth="1"/>
    <col min="7681" max="7681" width="13.85546875" bestFit="1" customWidth="1"/>
    <col min="7682" max="7682" width="24.28515625" bestFit="1" customWidth="1"/>
    <col min="7684" max="7684" width="14.42578125" bestFit="1" customWidth="1"/>
    <col min="7937" max="7937" width="13.85546875" bestFit="1" customWidth="1"/>
    <col min="7938" max="7938" width="24.28515625" bestFit="1" customWidth="1"/>
    <col min="7940" max="7940" width="14.42578125" bestFit="1" customWidth="1"/>
    <col min="8193" max="8193" width="13.85546875" bestFit="1" customWidth="1"/>
    <col min="8194" max="8194" width="24.28515625" bestFit="1" customWidth="1"/>
    <col min="8196" max="8196" width="14.42578125" bestFit="1" customWidth="1"/>
    <col min="8449" max="8449" width="13.85546875" bestFit="1" customWidth="1"/>
    <col min="8450" max="8450" width="24.28515625" bestFit="1" customWidth="1"/>
    <col min="8452" max="8452" width="14.42578125" bestFit="1" customWidth="1"/>
    <col min="8705" max="8705" width="13.85546875" bestFit="1" customWidth="1"/>
    <col min="8706" max="8706" width="24.28515625" bestFit="1" customWidth="1"/>
    <col min="8708" max="8708" width="14.42578125" bestFit="1" customWidth="1"/>
    <col min="8961" max="8961" width="13.85546875" bestFit="1" customWidth="1"/>
    <col min="8962" max="8962" width="24.28515625" bestFit="1" customWidth="1"/>
    <col min="8964" max="8964" width="14.42578125" bestFit="1" customWidth="1"/>
    <col min="9217" max="9217" width="13.85546875" bestFit="1" customWidth="1"/>
    <col min="9218" max="9218" width="24.28515625" bestFit="1" customWidth="1"/>
    <col min="9220" max="9220" width="14.42578125" bestFit="1" customWidth="1"/>
    <col min="9473" max="9473" width="13.85546875" bestFit="1" customWidth="1"/>
    <col min="9474" max="9474" width="24.28515625" bestFit="1" customWidth="1"/>
    <col min="9476" max="9476" width="14.42578125" bestFit="1" customWidth="1"/>
    <col min="9729" max="9729" width="13.85546875" bestFit="1" customWidth="1"/>
    <col min="9730" max="9730" width="24.28515625" bestFit="1" customWidth="1"/>
    <col min="9732" max="9732" width="14.42578125" bestFit="1" customWidth="1"/>
    <col min="9985" max="9985" width="13.85546875" bestFit="1" customWidth="1"/>
    <col min="9986" max="9986" width="24.28515625" bestFit="1" customWidth="1"/>
    <col min="9988" max="9988" width="14.42578125" bestFit="1" customWidth="1"/>
    <col min="10241" max="10241" width="13.85546875" bestFit="1" customWidth="1"/>
    <col min="10242" max="10242" width="24.28515625" bestFit="1" customWidth="1"/>
    <col min="10244" max="10244" width="14.42578125" bestFit="1" customWidth="1"/>
    <col min="10497" max="10497" width="13.85546875" bestFit="1" customWidth="1"/>
    <col min="10498" max="10498" width="24.28515625" bestFit="1" customWidth="1"/>
    <col min="10500" max="10500" width="14.42578125" bestFit="1" customWidth="1"/>
    <col min="10753" max="10753" width="13.85546875" bestFit="1" customWidth="1"/>
    <col min="10754" max="10754" width="24.28515625" bestFit="1" customWidth="1"/>
    <col min="10756" max="10756" width="14.42578125" bestFit="1" customWidth="1"/>
    <col min="11009" max="11009" width="13.85546875" bestFit="1" customWidth="1"/>
    <col min="11010" max="11010" width="24.28515625" bestFit="1" customWidth="1"/>
    <col min="11012" max="11012" width="14.42578125" bestFit="1" customWidth="1"/>
    <col min="11265" max="11265" width="13.85546875" bestFit="1" customWidth="1"/>
    <col min="11266" max="11266" width="24.28515625" bestFit="1" customWidth="1"/>
    <col min="11268" max="11268" width="14.42578125" bestFit="1" customWidth="1"/>
    <col min="11521" max="11521" width="13.85546875" bestFit="1" customWidth="1"/>
    <col min="11522" max="11522" width="24.28515625" bestFit="1" customWidth="1"/>
    <col min="11524" max="11524" width="14.42578125" bestFit="1" customWidth="1"/>
    <col min="11777" max="11777" width="13.85546875" bestFit="1" customWidth="1"/>
    <col min="11778" max="11778" width="24.28515625" bestFit="1" customWidth="1"/>
    <col min="11780" max="11780" width="14.42578125" bestFit="1" customWidth="1"/>
    <col min="12033" max="12033" width="13.85546875" bestFit="1" customWidth="1"/>
    <col min="12034" max="12034" width="24.28515625" bestFit="1" customWidth="1"/>
    <col min="12036" max="12036" width="14.42578125" bestFit="1" customWidth="1"/>
    <col min="12289" max="12289" width="13.85546875" bestFit="1" customWidth="1"/>
    <col min="12290" max="12290" width="24.28515625" bestFit="1" customWidth="1"/>
    <col min="12292" max="12292" width="14.42578125" bestFit="1" customWidth="1"/>
    <col min="12545" max="12545" width="13.85546875" bestFit="1" customWidth="1"/>
    <col min="12546" max="12546" width="24.28515625" bestFit="1" customWidth="1"/>
    <col min="12548" max="12548" width="14.42578125" bestFit="1" customWidth="1"/>
    <col min="12801" max="12801" width="13.85546875" bestFit="1" customWidth="1"/>
    <col min="12802" max="12802" width="24.28515625" bestFit="1" customWidth="1"/>
    <col min="12804" max="12804" width="14.42578125" bestFit="1" customWidth="1"/>
    <col min="13057" max="13057" width="13.85546875" bestFit="1" customWidth="1"/>
    <col min="13058" max="13058" width="24.28515625" bestFit="1" customWidth="1"/>
    <col min="13060" max="13060" width="14.42578125" bestFit="1" customWidth="1"/>
    <col min="13313" max="13313" width="13.85546875" bestFit="1" customWidth="1"/>
    <col min="13314" max="13314" width="24.28515625" bestFit="1" customWidth="1"/>
    <col min="13316" max="13316" width="14.42578125" bestFit="1" customWidth="1"/>
    <col min="13569" max="13569" width="13.85546875" bestFit="1" customWidth="1"/>
    <col min="13570" max="13570" width="24.28515625" bestFit="1" customWidth="1"/>
    <col min="13572" max="13572" width="14.42578125" bestFit="1" customWidth="1"/>
    <col min="13825" max="13825" width="13.85546875" bestFit="1" customWidth="1"/>
    <col min="13826" max="13826" width="24.28515625" bestFit="1" customWidth="1"/>
    <col min="13828" max="13828" width="14.42578125" bestFit="1" customWidth="1"/>
    <col min="14081" max="14081" width="13.85546875" bestFit="1" customWidth="1"/>
    <col min="14082" max="14082" width="24.28515625" bestFit="1" customWidth="1"/>
    <col min="14084" max="14084" width="14.42578125" bestFit="1" customWidth="1"/>
    <col min="14337" max="14337" width="13.85546875" bestFit="1" customWidth="1"/>
    <col min="14338" max="14338" width="24.28515625" bestFit="1" customWidth="1"/>
    <col min="14340" max="14340" width="14.42578125" bestFit="1" customWidth="1"/>
    <col min="14593" max="14593" width="13.85546875" bestFit="1" customWidth="1"/>
    <col min="14594" max="14594" width="24.28515625" bestFit="1" customWidth="1"/>
    <col min="14596" max="14596" width="14.42578125" bestFit="1" customWidth="1"/>
    <col min="14849" max="14849" width="13.85546875" bestFit="1" customWidth="1"/>
    <col min="14850" max="14850" width="24.28515625" bestFit="1" customWidth="1"/>
    <col min="14852" max="14852" width="14.42578125" bestFit="1" customWidth="1"/>
    <col min="15105" max="15105" width="13.85546875" bestFit="1" customWidth="1"/>
    <col min="15106" max="15106" width="24.28515625" bestFit="1" customWidth="1"/>
    <col min="15108" max="15108" width="14.42578125" bestFit="1" customWidth="1"/>
    <col min="15361" max="15361" width="13.85546875" bestFit="1" customWidth="1"/>
    <col min="15362" max="15362" width="24.28515625" bestFit="1" customWidth="1"/>
    <col min="15364" max="15364" width="14.42578125" bestFit="1" customWidth="1"/>
    <col min="15617" max="15617" width="13.85546875" bestFit="1" customWidth="1"/>
    <col min="15618" max="15618" width="24.28515625" bestFit="1" customWidth="1"/>
    <col min="15620" max="15620" width="14.42578125" bestFit="1" customWidth="1"/>
    <col min="15873" max="15873" width="13.85546875" bestFit="1" customWidth="1"/>
    <col min="15874" max="15874" width="24.28515625" bestFit="1" customWidth="1"/>
    <col min="15876" max="15876" width="14.42578125" bestFit="1" customWidth="1"/>
    <col min="16129" max="16129" width="13.85546875" bestFit="1" customWidth="1"/>
    <col min="16130" max="16130" width="24.28515625" bestFit="1" customWidth="1"/>
    <col min="16132" max="16132" width="14.42578125" bestFit="1" customWidth="1"/>
  </cols>
  <sheetData>
    <row r="1" spans="1:4" ht="26.25" thickBot="1" x14ac:dyDescent="0.3">
      <c r="A1" s="320" t="s">
        <v>3694</v>
      </c>
      <c r="B1" s="320" t="s">
        <v>3695</v>
      </c>
      <c r="C1" s="320" t="s">
        <v>217</v>
      </c>
      <c r="D1" s="320" t="s">
        <v>3696</v>
      </c>
    </row>
    <row r="2" spans="1:4" x14ac:dyDescent="0.25">
      <c r="A2" s="324">
        <v>52111014</v>
      </c>
      <c r="B2" t="s">
        <v>3848</v>
      </c>
      <c r="C2" t="s">
        <v>3849</v>
      </c>
      <c r="D2" s="325">
        <v>247500</v>
      </c>
    </row>
    <row r="3" spans="1:4" x14ac:dyDescent="0.25">
      <c r="A3" s="324">
        <v>39654721</v>
      </c>
      <c r="B3" t="s">
        <v>3850</v>
      </c>
      <c r="C3" t="s">
        <v>3851</v>
      </c>
      <c r="D3" s="325">
        <v>545000</v>
      </c>
    </row>
    <row r="4" spans="1:4" x14ac:dyDescent="0.25">
      <c r="A4" s="324">
        <v>39214500</v>
      </c>
      <c r="B4" t="s">
        <v>3850</v>
      </c>
      <c r="C4" t="s">
        <v>3852</v>
      </c>
      <c r="D4" s="325">
        <v>462000</v>
      </c>
    </row>
    <row r="5" spans="1:4" x14ac:dyDescent="0.25">
      <c r="A5" s="324">
        <v>39654120</v>
      </c>
      <c r="B5" t="s">
        <v>3853</v>
      </c>
      <c r="C5" t="s">
        <v>3854</v>
      </c>
      <c r="D5" s="325">
        <v>413875</v>
      </c>
    </row>
    <row r="6" spans="1:4" x14ac:dyDescent="0.25">
      <c r="A6" s="324">
        <v>79125500</v>
      </c>
      <c r="B6" t="s">
        <v>3855</v>
      </c>
      <c r="C6" t="s">
        <v>3851</v>
      </c>
      <c r="D6" s="325">
        <v>599500</v>
      </c>
    </row>
    <row r="7" spans="1:4" x14ac:dyDescent="0.25">
      <c r="A7" s="324">
        <v>79800321</v>
      </c>
      <c r="B7" t="s">
        <v>3856</v>
      </c>
      <c r="C7" t="s">
        <v>3852</v>
      </c>
      <c r="D7" s="325">
        <v>429000</v>
      </c>
    </row>
    <row r="8" spans="1:4" x14ac:dyDescent="0.25">
      <c r="A8" s="324">
        <v>52478963</v>
      </c>
      <c r="B8" t="s">
        <v>3857</v>
      </c>
      <c r="C8" t="s">
        <v>3854</v>
      </c>
      <c r="D8" s="325">
        <v>376250</v>
      </c>
    </row>
    <row r="9" spans="1:4" x14ac:dyDescent="0.25">
      <c r="A9" s="324">
        <v>51451004</v>
      </c>
      <c r="B9" t="s">
        <v>3855</v>
      </c>
      <c r="C9" t="s">
        <v>3858</v>
      </c>
      <c r="D9" s="325">
        <v>1666250</v>
      </c>
    </row>
    <row r="10" spans="1:4" x14ac:dyDescent="0.25">
      <c r="A10" s="324">
        <v>36987412</v>
      </c>
      <c r="B10" t="s">
        <v>3855</v>
      </c>
      <c r="C10" t="s">
        <v>3858</v>
      </c>
      <c r="D10" s="325">
        <v>1558750</v>
      </c>
    </row>
    <row r="11" spans="1:4" x14ac:dyDescent="0.25">
      <c r="A11" s="324">
        <v>35621478</v>
      </c>
      <c r="B11" t="s">
        <v>3859</v>
      </c>
      <c r="C11" t="s">
        <v>3858</v>
      </c>
      <c r="D11" s="325">
        <v>1612500</v>
      </c>
    </row>
    <row r="12" spans="1:4" x14ac:dyDescent="0.25">
      <c r="A12" s="324">
        <v>51369412</v>
      </c>
      <c r="B12" t="s">
        <v>3860</v>
      </c>
      <c r="C12" t="s">
        <v>3858</v>
      </c>
      <c r="D12" s="325">
        <v>1558750</v>
      </c>
    </row>
    <row r="13" spans="1:4" x14ac:dyDescent="0.25">
      <c r="A13" s="324">
        <v>36987451</v>
      </c>
      <c r="B13" t="s">
        <v>3848</v>
      </c>
      <c r="C13" t="s">
        <v>3861</v>
      </c>
      <c r="D13" s="325">
        <v>271950</v>
      </c>
    </row>
    <row r="14" spans="1:4" x14ac:dyDescent="0.25">
      <c r="A14" s="324">
        <v>51451127</v>
      </c>
      <c r="B14" t="s">
        <v>3855</v>
      </c>
      <c r="C14" t="s">
        <v>3862</v>
      </c>
      <c r="D14" s="325">
        <v>2782500</v>
      </c>
    </row>
    <row r="15" spans="1:4" x14ac:dyDescent="0.25">
      <c r="A15" s="324">
        <v>39258852</v>
      </c>
      <c r="B15" t="s">
        <v>3855</v>
      </c>
      <c r="C15" t="s">
        <v>3862</v>
      </c>
      <c r="D15" s="325">
        <v>3675000</v>
      </c>
    </row>
    <row r="16" spans="1:4" x14ac:dyDescent="0.25">
      <c r="A16" s="324">
        <v>39874512</v>
      </c>
      <c r="B16" t="s">
        <v>3857</v>
      </c>
      <c r="C16" t="s">
        <v>3854</v>
      </c>
      <c r="D16" s="325">
        <v>376250</v>
      </c>
    </row>
    <row r="17" spans="1:4" x14ac:dyDescent="0.25">
      <c r="A17" s="324">
        <v>39658654</v>
      </c>
      <c r="B17" t="s">
        <v>3863</v>
      </c>
      <c r="C17" t="s">
        <v>3864</v>
      </c>
      <c r="D17" s="325">
        <v>4837500</v>
      </c>
    </row>
    <row r="18" spans="1:4" x14ac:dyDescent="0.25">
      <c r="A18" s="324">
        <v>79500230</v>
      </c>
      <c r="B18" t="s">
        <v>3855</v>
      </c>
      <c r="C18" t="s">
        <v>3858</v>
      </c>
      <c r="D18" s="325">
        <v>2150000</v>
      </c>
    </row>
    <row r="19" spans="1:4" x14ac:dyDescent="0.25">
      <c r="A19" s="324">
        <v>51478510</v>
      </c>
      <c r="B19" t="s">
        <v>3865</v>
      </c>
      <c r="C19" t="s">
        <v>3852</v>
      </c>
      <c r="D19" s="325">
        <v>390500</v>
      </c>
    </row>
    <row r="20" spans="1:4" x14ac:dyDescent="0.25">
      <c r="A20" s="324">
        <v>39654789</v>
      </c>
      <c r="B20" t="s">
        <v>3856</v>
      </c>
      <c r="C20" t="s">
        <v>3852</v>
      </c>
      <c r="D20" s="325">
        <v>401500</v>
      </c>
    </row>
    <row r="21" spans="1:4" x14ac:dyDescent="0.25">
      <c r="A21" s="324">
        <v>39410800</v>
      </c>
      <c r="B21" t="s">
        <v>3860</v>
      </c>
      <c r="C21" t="s">
        <v>3862</v>
      </c>
      <c r="D21" s="325">
        <v>2572500</v>
      </c>
    </row>
    <row r="22" spans="1:4" x14ac:dyDescent="0.25">
      <c r="A22" s="324">
        <v>79636241</v>
      </c>
      <c r="B22" t="s">
        <v>3853</v>
      </c>
      <c r="C22" t="s">
        <v>3854</v>
      </c>
      <c r="D22" s="325">
        <v>376250</v>
      </c>
    </row>
    <row r="23" spans="1:4" x14ac:dyDescent="0.25">
      <c r="A23" s="324">
        <v>25631569</v>
      </c>
      <c r="B23" t="s">
        <v>3865</v>
      </c>
      <c r="C23" t="s">
        <v>3852</v>
      </c>
      <c r="D23" s="325">
        <v>462000</v>
      </c>
    </row>
    <row r="24" spans="1:4" x14ac:dyDescent="0.25">
      <c r="A24" s="324">
        <v>52412236</v>
      </c>
      <c r="B24" t="s">
        <v>3855</v>
      </c>
      <c r="C24" t="s">
        <v>3851</v>
      </c>
      <c r="D24" s="325">
        <v>675800</v>
      </c>
    </row>
    <row r="25" spans="1:4" x14ac:dyDescent="0.25">
      <c r="A25" s="324">
        <v>52300789</v>
      </c>
      <c r="B25" t="s">
        <v>3857</v>
      </c>
      <c r="C25" t="s">
        <v>3854</v>
      </c>
      <c r="D25" s="325">
        <v>419250</v>
      </c>
    </row>
    <row r="26" spans="1:4" x14ac:dyDescent="0.25">
      <c r="A26" s="324">
        <v>51478963</v>
      </c>
      <c r="B26" t="s">
        <v>3848</v>
      </c>
      <c r="C26" t="s">
        <v>3861</v>
      </c>
      <c r="D26" s="325">
        <v>260850</v>
      </c>
    </row>
    <row r="27" spans="1:4" x14ac:dyDescent="0.25">
      <c r="A27" s="324">
        <v>36211600</v>
      </c>
      <c r="B27" t="s">
        <v>3848</v>
      </c>
      <c r="C27" t="s">
        <v>3861</v>
      </c>
      <c r="D27" s="325">
        <v>249750</v>
      </c>
    </row>
    <row r="28" spans="1:4" x14ac:dyDescent="0.25">
      <c r="A28" s="324">
        <v>52321478</v>
      </c>
      <c r="B28" t="s">
        <v>3857</v>
      </c>
      <c r="C28" t="s">
        <v>3854</v>
      </c>
      <c r="D28" s="325">
        <v>419250</v>
      </c>
    </row>
    <row r="29" spans="1:4" x14ac:dyDescent="0.25">
      <c r="A29" s="324">
        <v>41522100</v>
      </c>
      <c r="B29" t="s">
        <v>3857</v>
      </c>
      <c r="C29" t="s">
        <v>3854</v>
      </c>
      <c r="D29" s="325">
        <v>376250</v>
      </c>
    </row>
    <row r="30" spans="1:4" x14ac:dyDescent="0.25">
      <c r="A30" s="324">
        <v>39874551</v>
      </c>
      <c r="B30" t="s">
        <v>3850</v>
      </c>
      <c r="C30" t="s">
        <v>3851</v>
      </c>
      <c r="D30" s="325">
        <v>599500</v>
      </c>
    </row>
    <row r="31" spans="1:4" x14ac:dyDescent="0.25">
      <c r="A31" s="324">
        <v>39547784</v>
      </c>
      <c r="B31" t="s">
        <v>3856</v>
      </c>
      <c r="C31" t="s">
        <v>3851</v>
      </c>
      <c r="D31" s="325">
        <v>545000</v>
      </c>
    </row>
    <row r="32" spans="1:4" x14ac:dyDescent="0.25">
      <c r="A32" s="324">
        <v>39654120</v>
      </c>
      <c r="B32" t="s">
        <v>3860</v>
      </c>
      <c r="C32" t="s">
        <v>3858</v>
      </c>
      <c r="D32" s="325">
        <v>1558750</v>
      </c>
    </row>
    <row r="33" spans="1:4" x14ac:dyDescent="0.25">
      <c r="A33" s="324">
        <v>79365402</v>
      </c>
      <c r="B33" t="s">
        <v>3848</v>
      </c>
      <c r="C33" t="s">
        <v>3849</v>
      </c>
      <c r="D33" s="325">
        <v>258500</v>
      </c>
    </row>
    <row r="34" spans="1:4" x14ac:dyDescent="0.25">
      <c r="A34" s="324">
        <v>36874521</v>
      </c>
      <c r="B34" t="s">
        <v>3853</v>
      </c>
      <c r="C34" t="s">
        <v>3854</v>
      </c>
      <c r="D34" s="325">
        <v>376250</v>
      </c>
    </row>
    <row r="35" spans="1:4" x14ac:dyDescent="0.25">
      <c r="A35" s="324">
        <v>52147788</v>
      </c>
      <c r="B35" t="s">
        <v>3866</v>
      </c>
      <c r="C35" t="s">
        <v>3851</v>
      </c>
      <c r="D35" s="325">
        <v>441450</v>
      </c>
    </row>
    <row r="36" spans="1:4" x14ac:dyDescent="0.25">
      <c r="A36" s="324">
        <v>39541200</v>
      </c>
      <c r="B36" t="s">
        <v>3857</v>
      </c>
      <c r="C36" t="s">
        <v>3854</v>
      </c>
      <c r="D36" s="325">
        <v>376250</v>
      </c>
    </row>
    <row r="37" spans="1:4" x14ac:dyDescent="0.25">
      <c r="A37" s="324">
        <v>79654740</v>
      </c>
      <c r="B37" t="s">
        <v>3856</v>
      </c>
      <c r="C37" t="s">
        <v>3852</v>
      </c>
      <c r="D37" s="325">
        <v>423500</v>
      </c>
    </row>
    <row r="38" spans="1:4" x14ac:dyDescent="0.25">
      <c r="A38" s="324">
        <v>51478741</v>
      </c>
      <c r="B38" t="s">
        <v>3853</v>
      </c>
      <c r="C38" t="s">
        <v>3854</v>
      </c>
      <c r="D38" s="325">
        <v>413875</v>
      </c>
    </row>
    <row r="39" spans="1:4" x14ac:dyDescent="0.25">
      <c r="A39" s="324">
        <v>52147789</v>
      </c>
      <c r="B39" t="s">
        <v>3859</v>
      </c>
      <c r="C39" t="s">
        <v>3858</v>
      </c>
      <c r="D39" s="325">
        <v>1075000</v>
      </c>
    </row>
    <row r="40" spans="1:4" x14ac:dyDescent="0.25">
      <c r="A40" s="324">
        <v>39550680</v>
      </c>
      <c r="B40" t="s">
        <v>3853</v>
      </c>
      <c r="C40" t="s">
        <v>3854</v>
      </c>
      <c r="D40" s="325">
        <v>413875</v>
      </c>
    </row>
    <row r="41" spans="1:4" x14ac:dyDescent="0.25">
      <c r="A41" s="324">
        <v>51214522</v>
      </c>
      <c r="B41" t="s">
        <v>3848</v>
      </c>
      <c r="C41" t="s">
        <v>3861</v>
      </c>
      <c r="D41" s="325">
        <v>244200</v>
      </c>
    </row>
    <row r="42" spans="1:4" x14ac:dyDescent="0.25">
      <c r="A42" s="324">
        <v>39654123</v>
      </c>
      <c r="B42" t="s">
        <v>3867</v>
      </c>
      <c r="C42" t="s">
        <v>3862</v>
      </c>
      <c r="D42" s="325">
        <v>3990000</v>
      </c>
    </row>
    <row r="43" spans="1:4" x14ac:dyDescent="0.25">
      <c r="A43" s="324">
        <v>79654100</v>
      </c>
      <c r="B43" t="s">
        <v>3850</v>
      </c>
      <c r="C43" t="s">
        <v>3851</v>
      </c>
      <c r="D43" s="325">
        <v>441450</v>
      </c>
    </row>
    <row r="44" spans="1:4" x14ac:dyDescent="0.25">
      <c r="A44" s="324">
        <v>51123369</v>
      </c>
      <c r="B44" t="s">
        <v>3857</v>
      </c>
      <c r="C44" t="s">
        <v>3854</v>
      </c>
      <c r="D44" s="325">
        <v>349375</v>
      </c>
    </row>
    <row r="45" spans="1:4" x14ac:dyDescent="0.25">
      <c r="A45" s="324">
        <v>39624157</v>
      </c>
      <c r="B45" t="s">
        <v>3853</v>
      </c>
      <c r="C45" t="s">
        <v>3854</v>
      </c>
      <c r="D45" s="325">
        <v>413875</v>
      </c>
    </row>
    <row r="46" spans="1:4" x14ac:dyDescent="0.25">
      <c r="A46" s="324">
        <v>51487965</v>
      </c>
      <c r="B46" t="s">
        <v>3855</v>
      </c>
      <c r="C46" t="s">
        <v>3851</v>
      </c>
      <c r="D46" s="325">
        <v>599500</v>
      </c>
    </row>
    <row r="47" spans="1:4" x14ac:dyDescent="0.25">
      <c r="A47" s="324">
        <v>52123654</v>
      </c>
      <c r="B47" t="s">
        <v>3848</v>
      </c>
      <c r="C47" t="s">
        <v>3861</v>
      </c>
      <c r="D47" s="325">
        <v>260850</v>
      </c>
    </row>
    <row r="48" spans="1:4" x14ac:dyDescent="0.25">
      <c r="A48" s="324">
        <v>39654789</v>
      </c>
      <c r="B48" t="s">
        <v>3855</v>
      </c>
      <c r="C48" t="s">
        <v>3851</v>
      </c>
      <c r="D48" s="325">
        <v>545000</v>
      </c>
    </row>
    <row r="49" spans="1:4" x14ac:dyDescent="0.25">
      <c r="A49" s="324">
        <v>39600012</v>
      </c>
      <c r="B49" t="s">
        <v>3863</v>
      </c>
      <c r="C49" t="s">
        <v>3858</v>
      </c>
      <c r="D49" s="325">
        <v>1558750</v>
      </c>
    </row>
    <row r="50" spans="1:4" x14ac:dyDescent="0.25">
      <c r="A50" s="324">
        <v>39693214</v>
      </c>
      <c r="B50" t="s">
        <v>3866</v>
      </c>
      <c r="C50" t="s">
        <v>3851</v>
      </c>
      <c r="D50" s="325">
        <v>561350</v>
      </c>
    </row>
    <row r="51" spans="1:4" x14ac:dyDescent="0.25">
      <c r="A51" s="324">
        <v>79254784</v>
      </c>
      <c r="B51" t="s">
        <v>3848</v>
      </c>
      <c r="C51" t="s">
        <v>3861</v>
      </c>
      <c r="D51" s="325">
        <v>244200</v>
      </c>
    </row>
    <row r="52" spans="1:4" x14ac:dyDescent="0.25">
      <c r="A52" s="324">
        <v>39689541</v>
      </c>
      <c r="B52" t="s">
        <v>3865</v>
      </c>
      <c r="C52" t="s">
        <v>3851</v>
      </c>
      <c r="D52" s="325">
        <v>708500</v>
      </c>
    </row>
    <row r="53" spans="1:4" x14ac:dyDescent="0.25">
      <c r="A53" s="324">
        <v>79254784</v>
      </c>
      <c r="B53" t="s">
        <v>3865</v>
      </c>
      <c r="C53" t="s">
        <v>3852</v>
      </c>
      <c r="D53" s="325">
        <v>330000</v>
      </c>
    </row>
    <row r="54" spans="1:4" x14ac:dyDescent="0.25">
      <c r="A54" s="324">
        <v>51789999</v>
      </c>
      <c r="B54" t="s">
        <v>3866</v>
      </c>
      <c r="C54" t="s">
        <v>3851</v>
      </c>
      <c r="D54" s="325">
        <v>599500</v>
      </c>
    </row>
    <row r="55" spans="1:4" x14ac:dyDescent="0.25">
      <c r="A55" s="324">
        <v>14521145</v>
      </c>
      <c r="B55" t="s">
        <v>3848</v>
      </c>
      <c r="C55" t="s">
        <v>3861</v>
      </c>
      <c r="D55" s="325">
        <v>249750</v>
      </c>
    </row>
    <row r="56" spans="1:4" x14ac:dyDescent="0.25">
      <c r="A56" s="324">
        <v>51478841</v>
      </c>
      <c r="B56" t="s">
        <v>3859</v>
      </c>
      <c r="C56" t="s">
        <v>3858</v>
      </c>
      <c r="D56" s="325">
        <v>1075000</v>
      </c>
    </row>
    <row r="57" spans="1:4" x14ac:dyDescent="0.25">
      <c r="A57" s="324">
        <v>79245871</v>
      </c>
      <c r="B57" t="s">
        <v>3860</v>
      </c>
      <c r="C57" t="s">
        <v>3858</v>
      </c>
      <c r="D57" s="325">
        <v>1558750</v>
      </c>
    </row>
    <row r="58" spans="1:4" x14ac:dyDescent="0.25">
      <c r="A58" s="324">
        <v>39178898</v>
      </c>
      <c r="B58" t="s">
        <v>3855</v>
      </c>
      <c r="C58" t="s">
        <v>3858</v>
      </c>
      <c r="D58" s="325">
        <v>1558750</v>
      </c>
    </row>
    <row r="59" spans="1:4" x14ac:dyDescent="0.25">
      <c r="A59" s="324">
        <v>35200100</v>
      </c>
      <c r="B59" t="s">
        <v>3857</v>
      </c>
      <c r="C59" t="s">
        <v>3854</v>
      </c>
      <c r="D59" s="325">
        <v>370875</v>
      </c>
    </row>
    <row r="60" spans="1:4" x14ac:dyDescent="0.25">
      <c r="A60" s="324">
        <v>52487412</v>
      </c>
      <c r="B60" t="s">
        <v>3855</v>
      </c>
      <c r="C60" t="s">
        <v>3858</v>
      </c>
      <c r="D60" s="325">
        <v>1075000</v>
      </c>
    </row>
    <row r="61" spans="1:4" x14ac:dyDescent="0.25">
      <c r="A61" s="324">
        <v>39412587</v>
      </c>
      <c r="B61" t="s">
        <v>3859</v>
      </c>
      <c r="C61" t="s">
        <v>3858</v>
      </c>
      <c r="D61" s="325">
        <v>1773750</v>
      </c>
    </row>
    <row r="62" spans="1:4" x14ac:dyDescent="0.25">
      <c r="A62" s="324">
        <v>79854123</v>
      </c>
      <c r="B62" t="s">
        <v>3850</v>
      </c>
      <c r="C62" t="s">
        <v>3851</v>
      </c>
      <c r="D62" s="325">
        <v>441450</v>
      </c>
    </row>
    <row r="63" spans="1:4" x14ac:dyDescent="0.25">
      <c r="A63" s="324">
        <v>79239987</v>
      </c>
      <c r="B63" t="s">
        <v>3857</v>
      </c>
      <c r="C63" t="s">
        <v>3854</v>
      </c>
      <c r="D63" s="325">
        <v>376250</v>
      </c>
    </row>
    <row r="64" spans="1:4" x14ac:dyDescent="0.25">
      <c r="A64" s="324">
        <v>52300147</v>
      </c>
      <c r="B64" t="s">
        <v>3868</v>
      </c>
      <c r="C64" t="s">
        <v>3862</v>
      </c>
      <c r="D64" s="325">
        <v>2814000</v>
      </c>
    </row>
    <row r="65" spans="1:4" x14ac:dyDescent="0.25">
      <c r="A65" s="324">
        <v>51458789</v>
      </c>
      <c r="B65" t="s">
        <v>3866</v>
      </c>
      <c r="C65" t="s">
        <v>3851</v>
      </c>
      <c r="D65" s="325">
        <v>632200</v>
      </c>
    </row>
    <row r="66" spans="1:4" x14ac:dyDescent="0.25">
      <c r="A66" s="324">
        <v>41115600</v>
      </c>
      <c r="B66" t="s">
        <v>3856</v>
      </c>
      <c r="C66" t="s">
        <v>3852</v>
      </c>
      <c r="D66" s="325">
        <v>495000</v>
      </c>
    </row>
    <row r="67" spans="1:4" x14ac:dyDescent="0.25">
      <c r="A67" s="324">
        <v>14751020</v>
      </c>
      <c r="B67" t="s">
        <v>3865</v>
      </c>
      <c r="C67" t="s">
        <v>3851</v>
      </c>
      <c r="D67" s="325">
        <v>490500</v>
      </c>
    </row>
    <row r="68" spans="1:4" x14ac:dyDescent="0.25">
      <c r="A68" s="324">
        <v>36541111</v>
      </c>
      <c r="B68" t="s">
        <v>3857</v>
      </c>
      <c r="C68" t="s">
        <v>3854</v>
      </c>
      <c r="D68" s="325">
        <v>376250</v>
      </c>
    </row>
    <row r="69" spans="1:4" x14ac:dyDescent="0.25">
      <c r="A69" s="324">
        <v>12487541</v>
      </c>
      <c r="B69" t="s">
        <v>3857</v>
      </c>
      <c r="C69" t="s">
        <v>3854</v>
      </c>
      <c r="D69" s="325">
        <v>370875</v>
      </c>
    </row>
    <row r="70" spans="1:4" x14ac:dyDescent="0.25">
      <c r="A70" s="324">
        <v>51478300</v>
      </c>
      <c r="B70" t="s">
        <v>3848</v>
      </c>
      <c r="C70" t="s">
        <v>3849</v>
      </c>
      <c r="D70" s="325">
        <v>275000</v>
      </c>
    </row>
    <row r="71" spans="1:4" x14ac:dyDescent="0.25">
      <c r="A71" s="324">
        <v>79003654</v>
      </c>
      <c r="B71" t="s">
        <v>3868</v>
      </c>
      <c r="C71" t="s">
        <v>3851</v>
      </c>
      <c r="D71" s="325">
        <v>833850</v>
      </c>
    </row>
    <row r="72" spans="1:4" x14ac:dyDescent="0.25">
      <c r="A72" s="324">
        <v>45800120</v>
      </c>
      <c r="B72" t="s">
        <v>3853</v>
      </c>
      <c r="C72" t="s">
        <v>3854</v>
      </c>
      <c r="D72" s="325">
        <v>376250</v>
      </c>
    </row>
    <row r="73" spans="1:4" x14ac:dyDescent="0.25">
      <c r="A73" s="324">
        <v>52410025</v>
      </c>
      <c r="B73" t="s">
        <v>3860</v>
      </c>
      <c r="C73" t="s">
        <v>3858</v>
      </c>
      <c r="D73" s="325">
        <v>1773750</v>
      </c>
    </row>
    <row r="74" spans="1:4" x14ac:dyDescent="0.25">
      <c r="A74" s="324">
        <v>36987451</v>
      </c>
      <c r="B74" t="s">
        <v>3848</v>
      </c>
      <c r="C74" t="s">
        <v>3861</v>
      </c>
      <c r="D74" s="325">
        <v>271950</v>
      </c>
    </row>
    <row r="75" spans="1:4" x14ac:dyDescent="0.25">
      <c r="A75" s="324">
        <v>52147789</v>
      </c>
      <c r="B75" t="s">
        <v>3856</v>
      </c>
      <c r="C75" t="s">
        <v>3852</v>
      </c>
      <c r="D75" s="325">
        <v>385000</v>
      </c>
    </row>
    <row r="76" spans="1:4" x14ac:dyDescent="0.25">
      <c r="A76" s="324">
        <v>52487412</v>
      </c>
      <c r="B76" t="s">
        <v>3859</v>
      </c>
      <c r="C76" t="s">
        <v>3864</v>
      </c>
      <c r="D76" s="325">
        <v>5590000</v>
      </c>
    </row>
    <row r="77" spans="1:4" x14ac:dyDescent="0.25">
      <c r="A77" s="324">
        <v>51401369</v>
      </c>
      <c r="B77" t="s">
        <v>3868</v>
      </c>
      <c r="C77" t="s">
        <v>3851</v>
      </c>
      <c r="D77" s="325">
        <v>817500</v>
      </c>
    </row>
    <row r="78" spans="1:4" x14ac:dyDescent="0.25">
      <c r="A78" s="324">
        <v>79254100</v>
      </c>
      <c r="B78" t="s">
        <v>3866</v>
      </c>
      <c r="C78" t="s">
        <v>3851</v>
      </c>
      <c r="D78" s="325">
        <v>441450</v>
      </c>
    </row>
    <row r="79" spans="1:4" x14ac:dyDescent="0.25">
      <c r="A79" s="324">
        <v>39600255</v>
      </c>
      <c r="B79" t="s">
        <v>3848</v>
      </c>
      <c r="C79" t="s">
        <v>3861</v>
      </c>
      <c r="D79" s="325">
        <v>260850</v>
      </c>
    </row>
    <row r="80" spans="1:4" x14ac:dyDescent="0.25">
      <c r="A80" s="324">
        <v>39654112</v>
      </c>
      <c r="B80" t="s">
        <v>3848</v>
      </c>
      <c r="C80" t="s">
        <v>3849</v>
      </c>
      <c r="D80" s="325">
        <v>247500</v>
      </c>
    </row>
    <row r="81" spans="1:4" x14ac:dyDescent="0.25">
      <c r="A81" s="324">
        <v>51478100</v>
      </c>
      <c r="B81" t="s">
        <v>3865</v>
      </c>
      <c r="C81" t="s">
        <v>3852</v>
      </c>
      <c r="D81" s="325">
        <v>462000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45"/>
  <sheetViews>
    <sheetView topLeftCell="A4" zoomScale="120" zoomScaleNormal="120" workbookViewId="0">
      <selection activeCell="J8" sqref="J8"/>
    </sheetView>
  </sheetViews>
  <sheetFormatPr baseColWidth="10" defaultRowHeight="15" x14ac:dyDescent="0.25"/>
  <cols>
    <col min="1" max="1" width="3.85546875" style="90" customWidth="1"/>
    <col min="2" max="2" width="3" customWidth="1"/>
    <col min="3" max="3" width="4" customWidth="1"/>
    <col min="4" max="4" width="3.140625" customWidth="1"/>
    <col min="5" max="5" width="11.85546875" bestFit="1" customWidth="1"/>
    <col min="6" max="6" width="12.42578125" bestFit="1" customWidth="1"/>
    <col min="7" max="9" width="11.85546875" bestFit="1" customWidth="1"/>
    <col min="12" max="12" width="3" customWidth="1"/>
  </cols>
  <sheetData>
    <row r="1" spans="2:12" ht="15.75" thickBot="1" x14ac:dyDescent="0.3"/>
    <row r="2" spans="2:12" ht="15.75" thickTop="1" x14ac:dyDescent="0.25">
      <c r="B2" s="91"/>
      <c r="C2" s="92"/>
      <c r="D2" s="92"/>
      <c r="E2" s="92"/>
      <c r="F2" s="92"/>
      <c r="G2" s="92"/>
      <c r="H2" s="92"/>
      <c r="I2" s="92"/>
      <c r="J2" s="92"/>
      <c r="K2" s="92"/>
      <c r="L2" s="93"/>
    </row>
    <row r="3" spans="2:12" ht="19.5" x14ac:dyDescent="0.3">
      <c r="B3" s="94"/>
      <c r="C3" s="95" t="s">
        <v>175</v>
      </c>
      <c r="D3" s="96"/>
      <c r="E3" s="96"/>
      <c r="F3" s="96"/>
      <c r="G3" s="97"/>
      <c r="H3" s="97"/>
      <c r="I3" s="97"/>
      <c r="J3" s="97"/>
      <c r="K3" s="97"/>
      <c r="L3" s="98"/>
    </row>
    <row r="4" spans="2:12" ht="90" customHeight="1" x14ac:dyDescent="0.25">
      <c r="B4" s="94"/>
      <c r="C4" s="371" t="s">
        <v>176</v>
      </c>
      <c r="D4" s="371"/>
      <c r="E4" s="371"/>
      <c r="F4" s="371"/>
      <c r="G4" s="371"/>
      <c r="H4" s="371"/>
      <c r="I4" s="371"/>
      <c r="J4" s="371"/>
      <c r="K4" s="371"/>
      <c r="L4" s="98"/>
    </row>
    <row r="5" spans="2:12" ht="37.5" customHeight="1" thickBot="1" x14ac:dyDescent="0.3">
      <c r="B5" s="94"/>
      <c r="C5" s="99"/>
      <c r="D5" s="97"/>
      <c r="E5" s="97"/>
      <c r="F5" s="97"/>
      <c r="G5" s="97"/>
      <c r="H5" s="97"/>
      <c r="I5" s="97"/>
      <c r="J5" s="97"/>
      <c r="K5" s="97"/>
      <c r="L5" s="98"/>
    </row>
    <row r="6" spans="2:12" ht="15.75" thickBot="1" x14ac:dyDescent="0.3">
      <c r="B6" s="94"/>
      <c r="C6" s="97"/>
      <c r="D6" s="97"/>
      <c r="E6" s="100" t="s">
        <v>177</v>
      </c>
      <c r="F6" s="100" t="s">
        <v>178</v>
      </c>
      <c r="I6" s="101" t="s">
        <v>177</v>
      </c>
      <c r="J6" s="102" t="s">
        <v>191</v>
      </c>
      <c r="K6" s="97"/>
      <c r="L6" s="98"/>
    </row>
    <row r="7" spans="2:12" ht="15.75" thickBot="1" x14ac:dyDescent="0.3">
      <c r="B7" s="94"/>
      <c r="C7" s="97"/>
      <c r="D7" s="97"/>
      <c r="E7" s="103" t="s">
        <v>180</v>
      </c>
      <c r="F7" s="104" t="s">
        <v>181</v>
      </c>
      <c r="G7" s="105"/>
      <c r="I7" s="106" t="s">
        <v>178</v>
      </c>
      <c r="J7" s="107" t="str">
        <f>VLOOKUP(J6,Base1,2,0)</f>
        <v>621-114-452</v>
      </c>
      <c r="K7" s="97"/>
      <c r="L7" s="98"/>
    </row>
    <row r="8" spans="2:12" x14ac:dyDescent="0.25">
      <c r="B8" s="94"/>
      <c r="C8" s="97"/>
      <c r="D8" s="97"/>
      <c r="E8" s="108" t="s">
        <v>182</v>
      </c>
      <c r="F8" s="109" t="s">
        <v>183</v>
      </c>
      <c r="G8" s="105"/>
      <c r="K8" s="97"/>
      <c r="L8" s="98"/>
    </row>
    <row r="9" spans="2:12" x14ac:dyDescent="0.25">
      <c r="B9" s="94"/>
      <c r="C9" s="97"/>
      <c r="D9" s="97"/>
      <c r="E9" s="108" t="s">
        <v>184</v>
      </c>
      <c r="F9" s="109" t="s">
        <v>185</v>
      </c>
      <c r="G9" s="105"/>
      <c r="K9" s="97"/>
      <c r="L9" s="98"/>
    </row>
    <row r="10" spans="2:12" x14ac:dyDescent="0.25">
      <c r="B10" s="94"/>
      <c r="C10" s="97"/>
      <c r="D10" s="97"/>
      <c r="E10" s="108" t="s">
        <v>179</v>
      </c>
      <c r="F10" s="109" t="s">
        <v>186</v>
      </c>
      <c r="G10" s="105"/>
      <c r="K10" s="97"/>
      <c r="L10" s="98"/>
    </row>
    <row r="11" spans="2:12" x14ac:dyDescent="0.25">
      <c r="B11" s="94"/>
      <c r="C11" s="97"/>
      <c r="D11" s="97"/>
      <c r="E11" s="108" t="s">
        <v>187</v>
      </c>
      <c r="F11" s="109" t="s">
        <v>188</v>
      </c>
      <c r="G11" s="105"/>
      <c r="K11" s="97"/>
      <c r="L11" s="98"/>
    </row>
    <row r="12" spans="2:12" x14ac:dyDescent="0.25">
      <c r="B12" s="94"/>
      <c r="C12" s="97"/>
      <c r="D12" s="97"/>
      <c r="E12" s="108" t="s">
        <v>189</v>
      </c>
      <c r="F12" s="109" t="s">
        <v>190</v>
      </c>
      <c r="G12" s="105"/>
      <c r="K12" s="97"/>
      <c r="L12" s="98"/>
    </row>
    <row r="13" spans="2:12" ht="15.75" thickBot="1" x14ac:dyDescent="0.3">
      <c r="B13" s="94"/>
      <c r="C13" s="97"/>
      <c r="D13" s="97"/>
      <c r="E13" s="107" t="s">
        <v>191</v>
      </c>
      <c r="F13" s="110" t="s">
        <v>192</v>
      </c>
      <c r="G13" s="105"/>
      <c r="K13" s="97"/>
      <c r="L13" s="98"/>
    </row>
    <row r="14" spans="2:12" x14ac:dyDescent="0.25">
      <c r="B14" s="94"/>
      <c r="C14" s="97"/>
      <c r="D14" s="97"/>
      <c r="E14" s="97"/>
      <c r="F14" s="111"/>
      <c r="G14" s="105"/>
      <c r="K14" s="97"/>
      <c r="L14" s="98"/>
    </row>
    <row r="15" spans="2:12" ht="19.5" x14ac:dyDescent="0.3">
      <c r="B15" s="94"/>
      <c r="C15" s="95" t="s">
        <v>193</v>
      </c>
      <c r="D15" s="96"/>
      <c r="E15" s="96"/>
      <c r="F15" s="96"/>
      <c r="G15" s="97"/>
      <c r="H15" s="97"/>
      <c r="I15" s="97"/>
      <c r="J15" s="97"/>
      <c r="K15" s="97"/>
      <c r="L15" s="98"/>
    </row>
    <row r="16" spans="2:12" ht="106.5" customHeight="1" x14ac:dyDescent="0.25">
      <c r="B16" s="94"/>
      <c r="C16" s="372" t="s">
        <v>194</v>
      </c>
      <c r="D16" s="372"/>
      <c r="E16" s="372"/>
      <c r="F16" s="372"/>
      <c r="G16" s="372"/>
      <c r="H16" s="372"/>
      <c r="I16" s="372"/>
      <c r="J16" s="372"/>
      <c r="K16" s="372"/>
      <c r="L16" s="98"/>
    </row>
    <row r="17" spans="1:13" x14ac:dyDescent="0.25">
      <c r="B17" s="94"/>
      <c r="C17" s="97"/>
      <c r="D17" s="97"/>
      <c r="E17" s="97"/>
      <c r="F17" s="97"/>
      <c r="G17" s="97"/>
      <c r="H17" s="97"/>
      <c r="I17" s="97"/>
      <c r="J17" s="97"/>
      <c r="K17" s="97"/>
      <c r="L17" s="98"/>
    </row>
    <row r="18" spans="1:13" ht="19.5" x14ac:dyDescent="0.3">
      <c r="A18" s="112"/>
      <c r="B18" s="21"/>
      <c r="C18" s="113"/>
      <c r="D18" s="114"/>
      <c r="E18" s="114"/>
      <c r="F18" s="114"/>
      <c r="G18" s="21"/>
      <c r="H18" s="21"/>
      <c r="I18" s="21"/>
      <c r="J18" s="21"/>
      <c r="K18" s="21"/>
      <c r="L18" s="21"/>
      <c r="M18" s="21"/>
    </row>
    <row r="19" spans="1:13" x14ac:dyDescent="0.25">
      <c r="A19" s="112"/>
      <c r="B19" s="21"/>
      <c r="C19" s="115"/>
      <c r="D19" s="21"/>
      <c r="E19" s="21"/>
      <c r="F19" s="21"/>
      <c r="G19" s="21"/>
      <c r="H19" s="21"/>
      <c r="I19" s="21"/>
      <c r="J19" s="21"/>
      <c r="K19" s="21"/>
      <c r="L19" s="21"/>
      <c r="M19" s="21"/>
    </row>
    <row r="20" spans="1:13" ht="242.25" customHeight="1" x14ac:dyDescent="0.25">
      <c r="A20" s="112"/>
      <c r="B20" s="21"/>
      <c r="C20" s="115"/>
      <c r="D20" s="21"/>
      <c r="E20" s="21"/>
      <c r="F20" s="21"/>
      <c r="G20" s="21"/>
      <c r="H20" s="21"/>
      <c r="I20" s="21"/>
      <c r="J20" s="21"/>
      <c r="K20" s="21"/>
      <c r="L20" s="21"/>
      <c r="M20" s="21"/>
    </row>
    <row r="21" spans="1:13" x14ac:dyDescent="0.25">
      <c r="A21" s="112"/>
      <c r="B21" s="21"/>
      <c r="C21" s="21"/>
      <c r="D21" s="21"/>
      <c r="E21" s="21"/>
      <c r="F21" s="21"/>
      <c r="G21" s="21"/>
      <c r="H21" s="21"/>
      <c r="I21" s="21"/>
      <c r="J21" s="21"/>
      <c r="K21" s="21"/>
      <c r="L21" s="21"/>
      <c r="M21" s="21"/>
    </row>
    <row r="22" spans="1:13" x14ac:dyDescent="0.25">
      <c r="A22" s="112"/>
      <c r="B22" s="21"/>
      <c r="C22" s="370"/>
      <c r="D22" s="370"/>
      <c r="E22" s="370"/>
      <c r="F22" s="370"/>
      <c r="G22" s="370"/>
      <c r="H22" s="370"/>
      <c r="I22" s="370"/>
      <c r="J22" s="370"/>
      <c r="K22" s="370"/>
      <c r="L22" s="21"/>
      <c r="M22" s="21"/>
    </row>
    <row r="23" spans="1:13" x14ac:dyDescent="0.25">
      <c r="A23" s="112"/>
      <c r="B23" s="21"/>
      <c r="C23" s="370"/>
      <c r="D23" s="370"/>
      <c r="E23" s="370"/>
      <c r="F23" s="370"/>
      <c r="G23" s="370"/>
      <c r="H23" s="370"/>
      <c r="I23" s="370"/>
      <c r="J23" s="370"/>
      <c r="K23" s="370"/>
      <c r="L23" s="21"/>
      <c r="M23" s="21"/>
    </row>
    <row r="24" spans="1:13" x14ac:dyDescent="0.25">
      <c r="A24" s="112"/>
      <c r="B24" s="21"/>
      <c r="C24" s="116"/>
      <c r="D24" s="116"/>
      <c r="E24" s="116"/>
      <c r="F24" s="116"/>
      <c r="G24" s="116"/>
      <c r="H24" s="116"/>
      <c r="I24" s="116"/>
      <c r="J24" s="116"/>
      <c r="K24" s="116"/>
      <c r="L24" s="21"/>
      <c r="M24" s="21"/>
    </row>
    <row r="25" spans="1:13" ht="19.5" x14ac:dyDescent="0.3">
      <c r="A25" s="112"/>
      <c r="B25" s="21"/>
      <c r="C25" s="113"/>
      <c r="D25" s="114"/>
      <c r="E25" s="114"/>
      <c r="F25" s="114"/>
      <c r="G25" s="21"/>
      <c r="H25" s="21"/>
      <c r="I25" s="21"/>
      <c r="J25" s="21"/>
      <c r="K25" s="21"/>
      <c r="L25" s="21"/>
      <c r="M25" s="21"/>
    </row>
    <row r="26" spans="1:13" ht="15.75" x14ac:dyDescent="0.25">
      <c r="A26" s="117"/>
      <c r="B26" s="21"/>
      <c r="C26" s="373"/>
      <c r="D26" s="373"/>
      <c r="E26" s="373"/>
      <c r="F26" s="373"/>
      <c r="G26" s="373"/>
      <c r="H26" s="373"/>
      <c r="I26" s="373"/>
      <c r="J26" s="373"/>
      <c r="K26" s="373"/>
      <c r="L26" s="21"/>
      <c r="M26" s="21"/>
    </row>
    <row r="27" spans="1:13" ht="15.75" x14ac:dyDescent="0.25">
      <c r="A27" s="117"/>
      <c r="B27" s="21"/>
      <c r="C27" s="118"/>
      <c r="D27" s="21"/>
      <c r="E27" s="21"/>
      <c r="F27" s="21"/>
      <c r="G27" s="21"/>
      <c r="H27" s="21"/>
      <c r="I27" s="21"/>
      <c r="J27" s="21"/>
      <c r="K27" s="21"/>
      <c r="L27" s="21"/>
      <c r="M27" s="21"/>
    </row>
    <row r="28" spans="1:13" ht="15" customHeight="1" x14ac:dyDescent="0.25">
      <c r="A28" s="117"/>
      <c r="B28" s="21"/>
      <c r="C28" s="21"/>
      <c r="D28" s="21"/>
      <c r="E28" s="119"/>
      <c r="F28" s="119"/>
      <c r="G28" s="21"/>
      <c r="H28" s="21"/>
      <c r="I28" s="120"/>
      <c r="J28" s="21"/>
      <c r="K28" s="21"/>
      <c r="L28" s="21"/>
      <c r="M28" s="21"/>
    </row>
    <row r="29" spans="1:13" ht="15" customHeight="1" x14ac:dyDescent="0.25">
      <c r="A29" s="117"/>
      <c r="B29" s="21"/>
      <c r="C29" s="21"/>
      <c r="D29" s="21"/>
      <c r="E29" s="21"/>
      <c r="F29" s="121"/>
      <c r="G29" s="121"/>
      <c r="H29" s="21"/>
      <c r="I29" s="120"/>
      <c r="J29" s="21"/>
      <c r="K29" s="21"/>
      <c r="L29" s="21"/>
      <c r="M29" s="21"/>
    </row>
    <row r="30" spans="1:13" ht="15" customHeight="1" x14ac:dyDescent="0.25">
      <c r="A30" s="117"/>
      <c r="B30" s="21"/>
      <c r="C30" s="21"/>
      <c r="D30" s="21"/>
      <c r="E30" s="21"/>
      <c r="F30" s="121"/>
      <c r="G30" s="121"/>
      <c r="H30" s="21"/>
      <c r="I30" s="21"/>
      <c r="J30" s="21"/>
      <c r="K30" s="21"/>
      <c r="L30" s="21"/>
      <c r="M30" s="21"/>
    </row>
    <row r="31" spans="1:13" ht="15" customHeight="1" x14ac:dyDescent="0.25">
      <c r="A31" s="117"/>
      <c r="B31" s="21"/>
      <c r="C31" s="21"/>
      <c r="D31" s="21"/>
      <c r="E31" s="21"/>
      <c r="F31" s="121"/>
      <c r="G31" s="121"/>
      <c r="H31" s="21"/>
      <c r="I31" s="21"/>
      <c r="J31" s="21"/>
      <c r="K31" s="21"/>
      <c r="L31" s="21"/>
      <c r="M31" s="21"/>
    </row>
    <row r="32" spans="1:13" ht="15" customHeight="1" x14ac:dyDescent="0.25">
      <c r="A32" s="117"/>
      <c r="B32" s="21"/>
      <c r="C32" s="21"/>
      <c r="D32" s="21"/>
      <c r="E32" s="21"/>
      <c r="F32" s="121"/>
      <c r="G32" s="121"/>
      <c r="H32" s="21"/>
      <c r="I32" s="21"/>
      <c r="J32" s="21"/>
      <c r="K32" s="21"/>
      <c r="L32" s="21"/>
      <c r="M32" s="21"/>
    </row>
    <row r="33" spans="1:13" ht="15.75" x14ac:dyDescent="0.25">
      <c r="A33" s="117"/>
      <c r="B33" s="21"/>
      <c r="C33" s="21"/>
      <c r="D33" s="21"/>
      <c r="E33" s="21"/>
      <c r="F33" s="121"/>
      <c r="G33" s="121"/>
      <c r="H33" s="21"/>
      <c r="I33" s="21"/>
      <c r="J33" s="21"/>
      <c r="K33" s="21"/>
      <c r="L33" s="21"/>
      <c r="M33" s="21"/>
    </row>
    <row r="34" spans="1:13" ht="15.75" x14ac:dyDescent="0.25">
      <c r="A34" s="117"/>
      <c r="B34" s="21"/>
      <c r="C34" s="21"/>
      <c r="D34" s="21"/>
      <c r="E34" s="21"/>
      <c r="F34" s="121"/>
      <c r="G34" s="121"/>
      <c r="H34" s="21"/>
      <c r="I34" s="21"/>
      <c r="J34" s="21"/>
      <c r="K34" s="21"/>
      <c r="L34" s="21"/>
      <c r="M34" s="21"/>
    </row>
    <row r="35" spans="1:13" ht="15.75" x14ac:dyDescent="0.25">
      <c r="A35" s="117"/>
      <c r="B35" s="21"/>
      <c r="C35" s="21"/>
      <c r="D35" s="21"/>
      <c r="E35" s="21"/>
      <c r="F35" s="121"/>
      <c r="G35" s="121"/>
      <c r="H35" s="21"/>
      <c r="I35" s="21"/>
      <c r="J35" s="21"/>
      <c r="K35" s="21"/>
      <c r="L35" s="21"/>
      <c r="M35" s="21"/>
    </row>
    <row r="36" spans="1:13" ht="15.75" x14ac:dyDescent="0.25">
      <c r="A36" s="117"/>
      <c r="B36" s="21"/>
      <c r="C36" s="21"/>
      <c r="D36" s="21"/>
      <c r="E36" s="21"/>
      <c r="F36" s="121"/>
      <c r="G36" s="121"/>
      <c r="H36" s="21"/>
      <c r="I36" s="21"/>
      <c r="J36" s="21"/>
      <c r="K36" s="21"/>
      <c r="L36" s="21"/>
      <c r="M36" s="21"/>
    </row>
    <row r="37" spans="1:13" ht="19.5" x14ac:dyDescent="0.3">
      <c r="A37" s="112"/>
      <c r="B37" s="21"/>
      <c r="C37" s="113"/>
      <c r="D37" s="114"/>
      <c r="E37" s="114"/>
      <c r="F37" s="114"/>
      <c r="G37" s="21"/>
      <c r="H37" s="21"/>
      <c r="I37" s="21"/>
      <c r="J37" s="21"/>
      <c r="K37" s="21"/>
      <c r="L37" s="21"/>
      <c r="M37" s="21"/>
    </row>
    <row r="38" spans="1:13" ht="17.25" customHeight="1" x14ac:dyDescent="0.25">
      <c r="A38" s="112"/>
      <c r="B38" s="21"/>
      <c r="C38" s="370"/>
      <c r="D38" s="370"/>
      <c r="E38" s="370"/>
      <c r="F38" s="370"/>
      <c r="G38" s="370"/>
      <c r="H38" s="370"/>
      <c r="I38" s="370"/>
      <c r="J38" s="370"/>
      <c r="K38" s="370"/>
      <c r="L38" s="21"/>
      <c r="M38" s="21"/>
    </row>
    <row r="39" spans="1:13" ht="15.75" x14ac:dyDescent="0.25">
      <c r="A39" s="117"/>
      <c r="B39" s="21"/>
      <c r="C39" s="21"/>
      <c r="D39" s="21"/>
      <c r="E39" s="21"/>
      <c r="F39" s="21"/>
      <c r="G39" s="21"/>
      <c r="H39" s="21"/>
      <c r="I39" s="21"/>
      <c r="J39" s="21"/>
      <c r="K39" s="21"/>
      <c r="L39" s="21"/>
      <c r="M39" s="21"/>
    </row>
    <row r="40" spans="1:13" ht="15.75" x14ac:dyDescent="0.25">
      <c r="A40" s="117"/>
      <c r="B40" s="21"/>
      <c r="C40" s="21"/>
      <c r="D40" s="21"/>
      <c r="E40" s="21"/>
      <c r="F40" s="21"/>
      <c r="G40" s="21"/>
      <c r="H40" s="21"/>
      <c r="I40" s="21"/>
      <c r="J40" s="21"/>
      <c r="K40" s="21"/>
      <c r="L40" s="21"/>
      <c r="M40" s="21"/>
    </row>
    <row r="41" spans="1:13" ht="15.75" x14ac:dyDescent="0.25">
      <c r="A41" s="122"/>
    </row>
    <row r="42" spans="1:13" ht="15.75" x14ac:dyDescent="0.25">
      <c r="A42" s="122"/>
    </row>
    <row r="43" spans="1:13" ht="15.75" x14ac:dyDescent="0.25">
      <c r="A43" s="122"/>
    </row>
    <row r="44" spans="1:13" ht="15.75" x14ac:dyDescent="0.25">
      <c r="A44" s="122"/>
    </row>
    <row r="45" spans="1:13" ht="15.75" x14ac:dyDescent="0.25">
      <c r="A45" s="122"/>
    </row>
  </sheetData>
  <mergeCells count="6">
    <mergeCell ref="C38:K38"/>
    <mergeCell ref="C4:K4"/>
    <mergeCell ref="C16:K16"/>
    <mergeCell ref="C22:K22"/>
    <mergeCell ref="C23:K23"/>
    <mergeCell ref="C26:K2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114"/>
  <sheetViews>
    <sheetView topLeftCell="A13" workbookViewId="0">
      <selection activeCell="E101" sqref="E101"/>
    </sheetView>
  </sheetViews>
  <sheetFormatPr baseColWidth="10" defaultColWidth="11.42578125" defaultRowHeight="15" x14ac:dyDescent="0.25"/>
  <cols>
    <col min="1" max="2" width="3.85546875" style="123" customWidth="1"/>
    <col min="3" max="8" width="17" style="123" customWidth="1"/>
    <col min="9" max="9" width="3.85546875" style="123" customWidth="1"/>
    <col min="10" max="16384" width="11.42578125" style="123"/>
  </cols>
  <sheetData>
    <row r="1" spans="1:11" ht="15.75" thickBot="1" x14ac:dyDescent="0.3"/>
    <row r="2" spans="1:11" s="128" customFormat="1" ht="15.75" thickTop="1" x14ac:dyDescent="0.25">
      <c r="A2" s="124"/>
      <c r="B2" s="125"/>
      <c r="C2" s="126"/>
      <c r="D2" s="126"/>
      <c r="E2" s="126"/>
      <c r="F2" s="126"/>
      <c r="G2" s="126"/>
      <c r="H2" s="126"/>
      <c r="I2" s="127"/>
      <c r="J2" s="123"/>
      <c r="K2" s="123"/>
    </row>
    <row r="3" spans="1:11" s="128" customFormat="1" ht="18.75" x14ac:dyDescent="0.3">
      <c r="A3" s="124"/>
      <c r="B3" s="129"/>
      <c r="C3" s="375" t="s">
        <v>195</v>
      </c>
      <c r="D3" s="376"/>
      <c r="E3" s="376"/>
      <c r="F3" s="376"/>
      <c r="G3" s="376"/>
      <c r="H3" s="376"/>
      <c r="I3" s="130"/>
      <c r="J3" s="123"/>
      <c r="K3" s="123"/>
    </row>
    <row r="4" spans="1:11" s="128" customFormat="1" ht="15.75" thickBot="1" x14ac:dyDescent="0.3">
      <c r="A4" s="124"/>
      <c r="B4" s="131"/>
      <c r="C4" s="132"/>
      <c r="D4" s="132"/>
      <c r="E4" s="132"/>
      <c r="F4" s="132"/>
      <c r="G4" s="132"/>
      <c r="H4" s="132"/>
      <c r="I4" s="133"/>
      <c r="J4" s="123"/>
      <c r="K4" s="123"/>
    </row>
    <row r="5" spans="1:11" ht="16.5" thickTop="1" thickBot="1" x14ac:dyDescent="0.3"/>
    <row r="6" spans="1:11" ht="15.75" thickTop="1" x14ac:dyDescent="0.25">
      <c r="B6" s="134"/>
      <c r="C6" s="135"/>
      <c r="D6" s="135"/>
      <c r="E6" s="135"/>
      <c r="F6" s="135"/>
      <c r="G6" s="135"/>
      <c r="H6" s="135"/>
      <c r="I6" s="136"/>
    </row>
    <row r="7" spans="1:11" x14ac:dyDescent="0.25">
      <c r="B7" s="137"/>
      <c r="C7" s="138" t="s">
        <v>196</v>
      </c>
      <c r="D7" s="139"/>
      <c r="E7" s="139"/>
      <c r="F7" s="139"/>
      <c r="G7" s="139"/>
      <c r="H7" s="139"/>
      <c r="I7" s="130"/>
    </row>
    <row r="8" spans="1:11" x14ac:dyDescent="0.25">
      <c r="B8" s="137"/>
      <c r="C8" s="139"/>
      <c r="D8" s="139"/>
      <c r="E8" s="139"/>
      <c r="F8" s="139"/>
      <c r="G8" s="139"/>
      <c r="H8" s="139"/>
      <c r="I8" s="130"/>
    </row>
    <row r="9" spans="1:11" ht="15.75" thickBot="1" x14ac:dyDescent="0.3">
      <c r="B9" s="137"/>
      <c r="C9" s="140" t="s">
        <v>197</v>
      </c>
      <c r="D9" s="141"/>
      <c r="E9" s="142"/>
      <c r="F9" s="143"/>
      <c r="G9" s="143"/>
      <c r="H9" s="143"/>
      <c r="I9" s="130"/>
    </row>
    <row r="10" spans="1:11" ht="15.75" thickBot="1" x14ac:dyDescent="0.3">
      <c r="B10" s="137"/>
      <c r="C10" s="144" t="s">
        <v>198</v>
      </c>
      <c r="D10" s="144" t="s">
        <v>199</v>
      </c>
      <c r="E10" s="142"/>
      <c r="F10" s="144" t="s">
        <v>198</v>
      </c>
      <c r="G10" s="144" t="s">
        <v>199</v>
      </c>
      <c r="H10" s="143"/>
      <c r="I10" s="130"/>
    </row>
    <row r="11" spans="1:11" ht="15.75" thickBot="1" x14ac:dyDescent="0.3">
      <c r="B11" s="137"/>
      <c r="C11" s="145" t="s">
        <v>3869</v>
      </c>
      <c r="D11" s="146" t="str">
        <f>VLOOKUP(C11,Base2,2,0)</f>
        <v>ASTENGO</v>
      </c>
      <c r="E11" s="142"/>
      <c r="F11" s="145" t="s">
        <v>4853</v>
      </c>
      <c r="G11" s="146" t="str">
        <f>VLOOKUP(F11,Base2,2,0)</f>
        <v>BRAVO</v>
      </c>
      <c r="H11" s="143"/>
      <c r="I11" s="130"/>
    </row>
    <row r="12" spans="1:11" x14ac:dyDescent="0.25">
      <c r="B12" s="137"/>
      <c r="C12" s="140"/>
      <c r="D12" s="140"/>
      <c r="E12" s="142"/>
      <c r="F12" s="143"/>
      <c r="G12" s="143"/>
      <c r="H12" s="143"/>
      <c r="I12" s="130"/>
    </row>
    <row r="13" spans="1:11" ht="15.75" thickBot="1" x14ac:dyDescent="0.3">
      <c r="B13" s="137"/>
      <c r="C13" s="140" t="s">
        <v>201</v>
      </c>
      <c r="D13" s="140"/>
      <c r="E13" s="142"/>
      <c r="F13" s="143"/>
      <c r="G13" s="143"/>
      <c r="H13" s="143"/>
      <c r="I13" s="130"/>
    </row>
    <row r="14" spans="1:11" ht="15.75" thickBot="1" x14ac:dyDescent="0.3">
      <c r="B14" s="137"/>
      <c r="C14" s="144" t="s">
        <v>198</v>
      </c>
      <c r="D14" s="144" t="s">
        <v>202</v>
      </c>
      <c r="E14" s="142"/>
      <c r="F14" s="143"/>
      <c r="G14" s="143"/>
      <c r="H14" s="143"/>
      <c r="I14" s="130"/>
    </row>
    <row r="15" spans="1:11" ht="15.75" thickBot="1" x14ac:dyDescent="0.3">
      <c r="B15" s="137"/>
      <c r="C15" s="145" t="s">
        <v>203</v>
      </c>
      <c r="D15" s="146">
        <f>VLOOKUP(C15,Base2,3,0)</f>
        <v>1500000</v>
      </c>
      <c r="E15" s="142"/>
      <c r="F15" s="143"/>
      <c r="G15" s="143"/>
      <c r="H15" s="143"/>
      <c r="I15" s="130"/>
    </row>
    <row r="16" spans="1:11" x14ac:dyDescent="0.25">
      <c r="B16" s="137"/>
      <c r="C16" s="140"/>
      <c r="D16" s="140"/>
      <c r="E16" s="142"/>
      <c r="F16" s="143"/>
      <c r="G16" s="143"/>
      <c r="H16" s="143"/>
      <c r="I16" s="130"/>
    </row>
    <row r="17" spans="2:12" ht="15.75" thickBot="1" x14ac:dyDescent="0.3">
      <c r="B17" s="137"/>
      <c r="C17" s="140" t="s">
        <v>204</v>
      </c>
      <c r="D17" s="140"/>
      <c r="E17" s="142"/>
      <c r="F17" s="143"/>
      <c r="G17" s="143"/>
      <c r="H17" s="143"/>
      <c r="I17" s="130"/>
    </row>
    <row r="18" spans="2:12" ht="15.75" thickBot="1" x14ac:dyDescent="0.3">
      <c r="B18" s="137"/>
      <c r="C18" s="144" t="s">
        <v>198</v>
      </c>
      <c r="D18" s="144" t="s">
        <v>205</v>
      </c>
      <c r="E18" s="142"/>
      <c r="F18" s="143"/>
      <c r="G18" s="143"/>
      <c r="H18" s="143"/>
      <c r="I18" s="130"/>
    </row>
    <row r="19" spans="2:12" ht="15.75" thickBot="1" x14ac:dyDescent="0.3">
      <c r="B19" s="137"/>
      <c r="C19" s="145" t="s">
        <v>206</v>
      </c>
      <c r="D19" s="146" t="str">
        <f>VLOOKUP(C19,Base2,4,)</f>
        <v>ATARDECERES</v>
      </c>
      <c r="E19" s="142"/>
      <c r="F19" s="143"/>
      <c r="G19" s="143"/>
      <c r="H19" s="143"/>
      <c r="I19" s="130"/>
    </row>
    <row r="20" spans="2:12" x14ac:dyDescent="0.25">
      <c r="B20" s="137"/>
      <c r="C20" s="147"/>
      <c r="D20" s="142"/>
      <c r="E20" s="142"/>
      <c r="F20" s="143"/>
      <c r="G20" s="148"/>
      <c r="H20" s="148"/>
      <c r="I20" s="130"/>
    </row>
    <row r="21" spans="2:12" ht="15.75" thickBot="1" x14ac:dyDescent="0.3">
      <c r="B21" s="137"/>
      <c r="C21" s="139"/>
      <c r="D21" s="139"/>
      <c r="E21" s="139"/>
      <c r="F21" s="139"/>
      <c r="G21" s="149"/>
      <c r="H21" s="149"/>
      <c r="I21" s="130"/>
    </row>
    <row r="22" spans="2:12" ht="15.75" thickBot="1" x14ac:dyDescent="0.3">
      <c r="B22" s="137"/>
      <c r="C22" s="144" t="s">
        <v>198</v>
      </c>
      <c r="D22" s="144" t="s">
        <v>199</v>
      </c>
      <c r="E22" s="144" t="s">
        <v>202</v>
      </c>
      <c r="F22" s="144" t="s">
        <v>205</v>
      </c>
      <c r="G22" s="150"/>
      <c r="H22" s="150"/>
      <c r="I22" s="130"/>
    </row>
    <row r="23" spans="2:12" x14ac:dyDescent="0.25">
      <c r="B23" s="137"/>
      <c r="C23" s="151" t="s">
        <v>200</v>
      </c>
      <c r="D23" s="151" t="s">
        <v>207</v>
      </c>
      <c r="E23" s="152">
        <v>1200000</v>
      </c>
      <c r="F23" s="151" t="s">
        <v>208</v>
      </c>
      <c r="G23" s="153"/>
      <c r="H23" s="153"/>
      <c r="I23" s="130"/>
    </row>
    <row r="24" spans="2:12" x14ac:dyDescent="0.25">
      <c r="B24" s="137"/>
      <c r="C24" s="154" t="s">
        <v>203</v>
      </c>
      <c r="D24" s="154" t="s">
        <v>209</v>
      </c>
      <c r="E24" s="155">
        <v>1500000</v>
      </c>
      <c r="F24" s="154" t="s">
        <v>210</v>
      </c>
      <c r="G24" s="153"/>
      <c r="H24" s="153"/>
      <c r="I24" s="130"/>
      <c r="L24" s="156"/>
    </row>
    <row r="25" spans="2:12" ht="15.75" thickBot="1" x14ac:dyDescent="0.3">
      <c r="B25" s="137"/>
      <c r="C25" s="157" t="s">
        <v>206</v>
      </c>
      <c r="D25" s="157" t="s">
        <v>211</v>
      </c>
      <c r="E25" s="158">
        <v>1000000</v>
      </c>
      <c r="F25" s="157" t="s">
        <v>212</v>
      </c>
      <c r="G25" s="153"/>
      <c r="H25" s="153"/>
      <c r="I25" s="130"/>
    </row>
    <row r="26" spans="2:12" ht="15.75" thickBot="1" x14ac:dyDescent="0.3">
      <c r="B26" s="159"/>
      <c r="C26" s="160"/>
      <c r="D26" s="160"/>
      <c r="E26" s="160"/>
      <c r="F26" s="160"/>
      <c r="G26" s="160"/>
      <c r="H26" s="160"/>
      <c r="I26" s="161"/>
      <c r="K26" s="156"/>
    </row>
    <row r="27" spans="2:12" ht="15.75" thickTop="1" x14ac:dyDescent="0.25"/>
    <row r="28" spans="2:12" ht="15.75" thickBot="1" x14ac:dyDescent="0.3"/>
    <row r="29" spans="2:12" ht="15.75" thickTop="1" x14ac:dyDescent="0.25">
      <c r="B29" s="134"/>
      <c r="C29" s="135"/>
      <c r="D29" s="135"/>
      <c r="E29" s="135"/>
      <c r="F29" s="135"/>
      <c r="G29" s="135"/>
      <c r="H29" s="135"/>
      <c r="I29" s="136"/>
    </row>
    <row r="30" spans="2:12" x14ac:dyDescent="0.25">
      <c r="B30" s="137"/>
      <c r="C30" s="138" t="s">
        <v>213</v>
      </c>
      <c r="D30" s="139"/>
      <c r="E30" s="139"/>
      <c r="F30" s="139"/>
      <c r="G30" s="139"/>
      <c r="H30" s="139"/>
      <c r="I30" s="130"/>
    </row>
    <row r="31" spans="2:12" x14ac:dyDescent="0.25">
      <c r="B31" s="137"/>
      <c r="C31" s="139"/>
      <c r="D31" s="139"/>
      <c r="E31" s="139"/>
      <c r="F31" s="139"/>
      <c r="G31" s="139"/>
      <c r="H31" s="139"/>
      <c r="I31" s="130"/>
    </row>
    <row r="32" spans="2:12" ht="15" customHeight="1" x14ac:dyDescent="0.25">
      <c r="B32" s="137"/>
      <c r="C32" s="377" t="s">
        <v>214</v>
      </c>
      <c r="D32" s="377"/>
      <c r="E32" s="377"/>
      <c r="F32" s="377"/>
      <c r="G32" s="377"/>
      <c r="H32" s="377"/>
      <c r="I32" s="130"/>
    </row>
    <row r="33" spans="2:11" ht="15.75" thickBot="1" x14ac:dyDescent="0.3">
      <c r="B33" s="137"/>
      <c r="C33" s="162"/>
      <c r="D33" s="163"/>
      <c r="E33" s="163"/>
      <c r="F33" s="163"/>
      <c r="G33" s="163"/>
      <c r="H33" s="163"/>
      <c r="I33" s="130"/>
    </row>
    <row r="34" spans="2:11" x14ac:dyDescent="0.25">
      <c r="B34" s="137"/>
      <c r="C34" s="164" t="s">
        <v>215</v>
      </c>
      <c r="D34" s="329" t="s">
        <v>219</v>
      </c>
      <c r="E34" s="165"/>
      <c r="F34" s="165"/>
      <c r="G34" s="165"/>
      <c r="H34" s="165"/>
      <c r="I34" s="130"/>
      <c r="J34" s="166"/>
      <c r="K34" s="166"/>
    </row>
    <row r="35" spans="2:11" x14ac:dyDescent="0.25">
      <c r="B35" s="137"/>
      <c r="C35" s="167" t="s">
        <v>199</v>
      </c>
      <c r="D35" s="168" t="str">
        <f>HLOOKUP(D34,base3,2,0)</f>
        <v>CAUDILLO</v>
      </c>
      <c r="E35" s="165"/>
      <c r="F35" s="165"/>
      <c r="G35" s="165"/>
      <c r="H35" s="165"/>
      <c r="I35" s="130"/>
      <c r="J35" s="166"/>
      <c r="K35" s="166"/>
    </row>
    <row r="36" spans="2:11" x14ac:dyDescent="0.25">
      <c r="B36" s="137"/>
      <c r="C36" s="167" t="s">
        <v>198</v>
      </c>
      <c r="D36" s="168" t="str">
        <f>HLOOKUP(D34,base3,3,0)</f>
        <v>JOSE LUIS</v>
      </c>
      <c r="E36" s="165"/>
      <c r="F36" s="165"/>
      <c r="G36" s="165"/>
      <c r="H36" s="165"/>
      <c r="I36" s="130"/>
      <c r="J36" s="166"/>
      <c r="K36" s="166"/>
    </row>
    <row r="37" spans="2:11" ht="15.75" thickBot="1" x14ac:dyDescent="0.3">
      <c r="B37" s="137"/>
      <c r="C37" s="169" t="s">
        <v>217</v>
      </c>
      <c r="D37" s="170" t="str">
        <f>HLOOKUP(D34,base3,4,0)</f>
        <v>AUXILIAR</v>
      </c>
      <c r="E37" s="165"/>
      <c r="F37" s="165"/>
      <c r="G37" s="165"/>
      <c r="H37" s="165"/>
      <c r="I37" s="130"/>
      <c r="J37" s="166"/>
      <c r="K37" s="166"/>
    </row>
    <row r="38" spans="2:11" x14ac:dyDescent="0.25">
      <c r="B38" s="137"/>
      <c r="C38" s="165"/>
      <c r="D38" s="165"/>
      <c r="E38" s="165"/>
      <c r="F38" s="165"/>
      <c r="G38" s="165"/>
      <c r="H38" s="165"/>
      <c r="I38" s="130"/>
      <c r="J38" s="166"/>
      <c r="K38" s="166"/>
    </row>
    <row r="39" spans="2:11" ht="15.75" thickBot="1" x14ac:dyDescent="0.3">
      <c r="B39" s="137"/>
      <c r="C39" s="165"/>
      <c r="D39" s="165"/>
      <c r="E39" s="165"/>
      <c r="F39" s="165"/>
      <c r="G39" s="165"/>
      <c r="H39" s="165"/>
      <c r="I39" s="130"/>
      <c r="J39" s="166"/>
      <c r="K39" s="166"/>
    </row>
    <row r="40" spans="2:11" x14ac:dyDescent="0.25">
      <c r="B40" s="137"/>
      <c r="C40" s="164" t="s">
        <v>215</v>
      </c>
      <c r="D40" s="329" t="s">
        <v>218</v>
      </c>
      <c r="E40" s="329" t="s">
        <v>219</v>
      </c>
      <c r="F40" s="328" t="s">
        <v>216</v>
      </c>
      <c r="G40" s="328" t="s">
        <v>220</v>
      </c>
      <c r="H40" s="328" t="s">
        <v>221</v>
      </c>
      <c r="I40" s="130"/>
      <c r="J40" s="166"/>
      <c r="K40" s="166"/>
    </row>
    <row r="41" spans="2:11" s="175" customFormat="1" x14ac:dyDescent="0.2">
      <c r="B41" s="171"/>
      <c r="C41" s="167" t="s">
        <v>199</v>
      </c>
      <c r="D41" s="172" t="s">
        <v>222</v>
      </c>
      <c r="E41" s="172" t="s">
        <v>223</v>
      </c>
      <c r="F41" s="172" t="s">
        <v>224</v>
      </c>
      <c r="G41" s="172" t="s">
        <v>225</v>
      </c>
      <c r="H41" s="172" t="s">
        <v>226</v>
      </c>
      <c r="I41" s="173"/>
      <c r="J41" s="174"/>
      <c r="K41" s="174"/>
    </row>
    <row r="42" spans="2:11" x14ac:dyDescent="0.25">
      <c r="B42" s="137"/>
      <c r="C42" s="167" t="s">
        <v>198</v>
      </c>
      <c r="D42" s="172" t="s">
        <v>227</v>
      </c>
      <c r="E42" s="172" t="s">
        <v>228</v>
      </c>
      <c r="F42" s="172" t="s">
        <v>229</v>
      </c>
      <c r="G42" s="172" t="s">
        <v>230</v>
      </c>
      <c r="H42" s="172" t="s">
        <v>231</v>
      </c>
      <c r="I42" s="130"/>
      <c r="J42" s="166"/>
      <c r="K42" s="166"/>
    </row>
    <row r="43" spans="2:11" ht="15.75" thickBot="1" x14ac:dyDescent="0.3">
      <c r="B43" s="137"/>
      <c r="C43" s="169" t="s">
        <v>217</v>
      </c>
      <c r="D43" s="176" t="s">
        <v>232</v>
      </c>
      <c r="E43" s="176" t="s">
        <v>233</v>
      </c>
      <c r="F43" s="176" t="s">
        <v>234</v>
      </c>
      <c r="G43" s="176" t="s">
        <v>235</v>
      </c>
      <c r="H43" s="176" t="s">
        <v>233</v>
      </c>
      <c r="I43" s="130"/>
      <c r="J43" s="166"/>
      <c r="K43" s="166"/>
    </row>
    <row r="44" spans="2:11" ht="15.75" thickBot="1" x14ac:dyDescent="0.3">
      <c r="B44" s="159"/>
      <c r="C44" s="177"/>
      <c r="D44" s="177"/>
      <c r="E44" s="177"/>
      <c r="F44" s="177"/>
      <c r="G44" s="177"/>
      <c r="H44" s="177"/>
      <c r="I44" s="161"/>
      <c r="J44" s="166"/>
      <c r="K44" s="166"/>
    </row>
    <row r="45" spans="2:11" ht="15.75" thickTop="1" x14ac:dyDescent="0.25">
      <c r="B45" s="139"/>
      <c r="C45" s="178"/>
      <c r="D45" s="178"/>
      <c r="E45" s="178"/>
      <c r="F45" s="178"/>
      <c r="G45" s="178"/>
      <c r="H45" s="178"/>
      <c r="I45" s="139"/>
      <c r="J45" s="166"/>
      <c r="K45" s="166"/>
    </row>
    <row r="46" spans="2:11" ht="15.75" thickBot="1" x14ac:dyDescent="0.3">
      <c r="B46" s="139"/>
      <c r="C46" s="178"/>
      <c r="D46" s="178"/>
      <c r="E46" s="178"/>
      <c r="F46" s="178"/>
      <c r="G46" s="178"/>
      <c r="H46" s="178"/>
      <c r="I46" s="139"/>
      <c r="J46" s="166"/>
      <c r="K46" s="166"/>
    </row>
    <row r="47" spans="2:11" ht="15.75" thickTop="1" x14ac:dyDescent="0.25">
      <c r="B47" s="134"/>
      <c r="C47" s="135"/>
      <c r="D47" s="135"/>
      <c r="E47" s="135"/>
      <c r="F47" s="135"/>
      <c r="G47" s="135"/>
      <c r="H47" s="135"/>
      <c r="I47" s="136"/>
    </row>
    <row r="48" spans="2:11" x14ac:dyDescent="0.25">
      <c r="B48" s="137"/>
      <c r="C48" s="138" t="s">
        <v>236</v>
      </c>
      <c r="D48" s="139"/>
      <c r="E48" s="139"/>
      <c r="F48" s="139"/>
      <c r="G48" s="139"/>
      <c r="H48" s="139"/>
      <c r="I48" s="130"/>
    </row>
    <row r="49" spans="2:11" x14ac:dyDescent="0.25">
      <c r="B49" s="137"/>
      <c r="C49" s="139"/>
      <c r="D49" s="139"/>
      <c r="E49" s="139"/>
      <c r="F49" s="139"/>
      <c r="G49" s="139"/>
      <c r="H49" s="139"/>
      <c r="I49" s="130"/>
    </row>
    <row r="50" spans="2:11" ht="32.25" customHeight="1" x14ac:dyDescent="0.25">
      <c r="B50" s="137"/>
      <c r="C50" s="378" t="s">
        <v>237</v>
      </c>
      <c r="D50" s="378"/>
      <c r="E50" s="378"/>
      <c r="F50" s="378"/>
      <c r="G50" s="378"/>
      <c r="H50" s="378"/>
      <c r="I50" s="130"/>
    </row>
    <row r="51" spans="2:11" x14ac:dyDescent="0.25">
      <c r="B51" s="137"/>
      <c r="C51" s="162"/>
      <c r="D51" s="162"/>
      <c r="E51" s="162"/>
      <c r="F51" s="162"/>
      <c r="G51" s="162"/>
      <c r="H51" s="162"/>
      <c r="I51" s="130"/>
    </row>
    <row r="52" spans="2:11" ht="32.25" customHeight="1" x14ac:dyDescent="0.25">
      <c r="B52" s="137"/>
      <c r="C52" s="379" t="s">
        <v>238</v>
      </c>
      <c r="D52" s="379"/>
      <c r="E52" s="379"/>
      <c r="F52" s="379"/>
      <c r="G52" s="379"/>
      <c r="H52" s="379"/>
      <c r="I52" s="130"/>
    </row>
    <row r="53" spans="2:11" ht="15.75" thickBot="1" x14ac:dyDescent="0.3">
      <c r="B53" s="137"/>
      <c r="C53" s="162"/>
      <c r="D53" s="163"/>
      <c r="E53" s="163"/>
      <c r="F53" s="163"/>
      <c r="G53" s="163"/>
      <c r="H53" s="163"/>
      <c r="I53" s="130"/>
    </row>
    <row r="54" spans="2:11" ht="15.75" thickBot="1" x14ac:dyDescent="0.3">
      <c r="B54" s="137"/>
      <c r="C54" s="179" t="s">
        <v>116</v>
      </c>
      <c r="D54" s="179" t="s">
        <v>177</v>
      </c>
      <c r="E54" s="179" t="s">
        <v>239</v>
      </c>
      <c r="F54" s="179" t="s">
        <v>240</v>
      </c>
      <c r="G54" s="179" t="s">
        <v>241</v>
      </c>
      <c r="H54" s="163"/>
      <c r="I54" s="130"/>
    </row>
    <row r="55" spans="2:11" ht="15.75" thickBot="1" x14ac:dyDescent="0.3">
      <c r="B55" s="137"/>
      <c r="C55" s="180" t="s">
        <v>271</v>
      </c>
      <c r="D55" s="181" t="str">
        <f>VLOOKUP($C$55,Base5,2,0)</f>
        <v>Christina Berglund</v>
      </c>
      <c r="E55" s="181" t="str">
        <f>VLOOKUP($C$55,Base5,3,0)</f>
        <v>Lizt 6677</v>
      </c>
      <c r="F55" s="181">
        <f>VLOOKUP($C$55,Base5,5,0)</f>
        <v>4927000</v>
      </c>
      <c r="G55" s="368">
        <f>VLOOKUP($C$55,Base5,6,0)</f>
        <v>24269</v>
      </c>
      <c r="H55" s="163"/>
      <c r="I55" s="130"/>
    </row>
    <row r="56" spans="2:11" x14ac:dyDescent="0.25">
      <c r="B56" s="137"/>
      <c r="C56" s="182"/>
      <c r="D56" s="182"/>
      <c r="E56" s="183"/>
      <c r="F56" s="141"/>
      <c r="G56" s="141"/>
      <c r="H56" s="141"/>
      <c r="I56" s="130"/>
      <c r="J56" s="90"/>
      <c r="K56" s="90"/>
    </row>
    <row r="57" spans="2:11" ht="15.75" thickBot="1" x14ac:dyDescent="0.3">
      <c r="B57" s="137"/>
      <c r="C57" s="182"/>
      <c r="D57" s="182"/>
      <c r="E57" s="183"/>
      <c r="F57" s="141"/>
      <c r="G57" s="141"/>
      <c r="H57" s="141"/>
      <c r="I57" s="130"/>
      <c r="J57" s="90"/>
      <c r="K57" s="90"/>
    </row>
    <row r="58" spans="2:11" ht="15.75" thickBot="1" x14ac:dyDescent="0.3">
      <c r="B58" s="137"/>
      <c r="C58" s="179" t="s">
        <v>4856</v>
      </c>
      <c r="D58" s="179" t="s">
        <v>177</v>
      </c>
      <c r="E58" s="179" t="s">
        <v>239</v>
      </c>
      <c r="F58" s="179" t="s">
        <v>178</v>
      </c>
      <c r="G58" s="179" t="s">
        <v>240</v>
      </c>
      <c r="H58" s="179" t="s">
        <v>243</v>
      </c>
      <c r="I58" s="130"/>
      <c r="J58" s="90"/>
      <c r="K58" s="90"/>
    </row>
    <row r="59" spans="2:11" x14ac:dyDescent="0.25">
      <c r="B59" s="137"/>
      <c r="C59" s="184" t="s">
        <v>244</v>
      </c>
      <c r="D59" s="185" t="s">
        <v>245</v>
      </c>
      <c r="E59" s="186" t="s">
        <v>246</v>
      </c>
      <c r="F59" s="186">
        <v>2336758</v>
      </c>
      <c r="G59" s="187">
        <v>2500000</v>
      </c>
      <c r="H59" s="188">
        <v>18384</v>
      </c>
      <c r="I59" s="130"/>
      <c r="J59" s="189"/>
      <c r="K59" s="90"/>
    </row>
    <row r="60" spans="2:11" x14ac:dyDescent="0.25">
      <c r="B60" s="137"/>
      <c r="C60" s="184" t="s">
        <v>247</v>
      </c>
      <c r="D60" s="185" t="s">
        <v>248</v>
      </c>
      <c r="E60" s="186" t="s">
        <v>249</v>
      </c>
      <c r="F60" s="186">
        <v>2213490</v>
      </c>
      <c r="G60" s="187">
        <v>2347000</v>
      </c>
      <c r="H60" s="188">
        <v>23882</v>
      </c>
      <c r="I60" s="130"/>
      <c r="J60" s="189"/>
      <c r="K60" s="90"/>
    </row>
    <row r="61" spans="2:11" x14ac:dyDescent="0.25">
      <c r="B61" s="137"/>
      <c r="C61" s="184" t="s">
        <v>250</v>
      </c>
      <c r="D61" s="185" t="s">
        <v>251</v>
      </c>
      <c r="E61" s="186" t="s">
        <v>252</v>
      </c>
      <c r="F61" s="186">
        <v>2214590</v>
      </c>
      <c r="G61" s="187">
        <v>1900000</v>
      </c>
      <c r="H61" s="188">
        <v>22487</v>
      </c>
      <c r="I61" s="130"/>
      <c r="J61" s="189"/>
      <c r="K61" s="90"/>
    </row>
    <row r="62" spans="2:11" x14ac:dyDescent="0.25">
      <c r="B62" s="137"/>
      <c r="C62" s="184" t="s">
        <v>253</v>
      </c>
      <c r="D62" s="185" t="s">
        <v>254</v>
      </c>
      <c r="E62" s="186" t="s">
        <v>255</v>
      </c>
      <c r="F62" s="186">
        <v>8732652</v>
      </c>
      <c r="G62" s="187">
        <v>3000000</v>
      </c>
      <c r="H62" s="188">
        <v>27258</v>
      </c>
      <c r="I62" s="130"/>
      <c r="J62" s="189"/>
      <c r="K62" s="90"/>
    </row>
    <row r="63" spans="2:11" x14ac:dyDescent="0.25">
      <c r="B63" s="137"/>
      <c r="C63" s="184" t="s">
        <v>256</v>
      </c>
      <c r="D63" s="185" t="s">
        <v>257</v>
      </c>
      <c r="E63" s="186" t="s">
        <v>258</v>
      </c>
      <c r="F63" s="186">
        <v>2279012</v>
      </c>
      <c r="G63" s="187">
        <v>2000000</v>
      </c>
      <c r="H63" s="188">
        <v>18879</v>
      </c>
      <c r="I63" s="130"/>
      <c r="J63" s="189"/>
      <c r="K63" s="90"/>
    </row>
    <row r="64" spans="2:11" x14ac:dyDescent="0.25">
      <c r="B64" s="137"/>
      <c r="C64" s="184" t="s">
        <v>259</v>
      </c>
      <c r="D64" s="185" t="s">
        <v>260</v>
      </c>
      <c r="E64" s="186" t="s">
        <v>261</v>
      </c>
      <c r="F64" s="186">
        <v>2219090</v>
      </c>
      <c r="G64" s="187">
        <v>7600000</v>
      </c>
      <c r="H64" s="188">
        <v>21287</v>
      </c>
      <c r="I64" s="130"/>
      <c r="J64" s="189"/>
      <c r="K64" s="90"/>
    </row>
    <row r="65" spans="2:11" x14ac:dyDescent="0.25">
      <c r="B65" s="137"/>
      <c r="C65" s="184" t="s">
        <v>262</v>
      </c>
      <c r="D65" s="185" t="s">
        <v>263</v>
      </c>
      <c r="E65" s="186" t="s">
        <v>264</v>
      </c>
      <c r="F65" s="186">
        <v>2186758</v>
      </c>
      <c r="G65" s="187">
        <v>3345000</v>
      </c>
      <c r="H65" s="188">
        <v>15128</v>
      </c>
      <c r="I65" s="130"/>
      <c r="J65" s="189"/>
      <c r="K65" s="90"/>
    </row>
    <row r="66" spans="2:11" x14ac:dyDescent="0.25">
      <c r="B66" s="137"/>
      <c r="C66" s="184" t="s">
        <v>265</v>
      </c>
      <c r="D66" s="185" t="s">
        <v>266</v>
      </c>
      <c r="E66" s="186" t="s">
        <v>267</v>
      </c>
      <c r="F66" s="186">
        <v>8512345</v>
      </c>
      <c r="G66" s="187">
        <v>3600000</v>
      </c>
      <c r="H66" s="188">
        <v>14983</v>
      </c>
      <c r="I66" s="130"/>
      <c r="J66" s="189"/>
      <c r="K66" s="90"/>
    </row>
    <row r="67" spans="2:11" x14ac:dyDescent="0.25">
      <c r="B67" s="137"/>
      <c r="C67" s="184" t="s">
        <v>268</v>
      </c>
      <c r="D67" s="185" t="s">
        <v>269</v>
      </c>
      <c r="E67" s="190" t="s">
        <v>270</v>
      </c>
      <c r="F67" s="191">
        <v>3258451</v>
      </c>
      <c r="G67" s="187">
        <v>4672500</v>
      </c>
      <c r="H67" s="188">
        <v>20362</v>
      </c>
      <c r="I67" s="130"/>
      <c r="J67" s="189"/>
      <c r="K67" s="90"/>
    </row>
    <row r="68" spans="2:11" x14ac:dyDescent="0.25">
      <c r="B68" s="137"/>
      <c r="C68" s="184" t="s">
        <v>271</v>
      </c>
      <c r="D68" s="185" t="s">
        <v>272</v>
      </c>
      <c r="E68" s="190" t="s">
        <v>273</v>
      </c>
      <c r="F68" s="191">
        <v>6326587</v>
      </c>
      <c r="G68" s="187">
        <v>4927000</v>
      </c>
      <c r="H68" s="188">
        <v>24269</v>
      </c>
      <c r="I68" s="130"/>
      <c r="J68" s="189"/>
      <c r="K68" s="90"/>
    </row>
    <row r="69" spans="2:11" x14ac:dyDescent="0.25">
      <c r="B69" s="137"/>
      <c r="C69" s="184" t="s">
        <v>274</v>
      </c>
      <c r="D69" s="185" t="s">
        <v>275</v>
      </c>
      <c r="E69" s="190" t="s">
        <v>276</v>
      </c>
      <c r="F69" s="191">
        <v>5333268</v>
      </c>
      <c r="G69" s="187">
        <v>5181500</v>
      </c>
      <c r="H69" s="188">
        <v>25000</v>
      </c>
      <c r="I69" s="130"/>
      <c r="J69" s="189"/>
      <c r="K69" s="90"/>
    </row>
    <row r="70" spans="2:11" x14ac:dyDescent="0.25">
      <c r="B70" s="137"/>
      <c r="C70" s="184" t="s">
        <v>277</v>
      </c>
      <c r="D70" s="185" t="s">
        <v>278</v>
      </c>
      <c r="E70" s="190" t="s">
        <v>279</v>
      </c>
      <c r="F70" s="191">
        <v>3812488</v>
      </c>
      <c r="G70" s="187">
        <v>5436000</v>
      </c>
      <c r="H70" s="188">
        <v>22018</v>
      </c>
      <c r="I70" s="130"/>
      <c r="J70" s="189"/>
      <c r="K70" s="90"/>
    </row>
    <row r="71" spans="2:11" x14ac:dyDescent="0.25">
      <c r="B71" s="137"/>
      <c r="C71" s="184" t="s">
        <v>280</v>
      </c>
      <c r="D71" s="185" t="s">
        <v>281</v>
      </c>
      <c r="E71" s="192" t="s">
        <v>282</v>
      </c>
      <c r="F71" s="191">
        <v>2215487</v>
      </c>
      <c r="G71" s="187">
        <v>5690500</v>
      </c>
      <c r="H71" s="188">
        <v>26475</v>
      </c>
      <c r="I71" s="130"/>
      <c r="J71" s="189"/>
      <c r="K71" s="90"/>
    </row>
    <row r="72" spans="2:11" x14ac:dyDescent="0.25">
      <c r="B72" s="137"/>
      <c r="C72" s="184" t="s">
        <v>283</v>
      </c>
      <c r="D72" s="185" t="s">
        <v>284</v>
      </c>
      <c r="E72" s="190" t="s">
        <v>285</v>
      </c>
      <c r="F72" s="191">
        <v>2215487</v>
      </c>
      <c r="G72" s="187">
        <v>5945000</v>
      </c>
      <c r="H72" s="188">
        <v>16466</v>
      </c>
      <c r="I72" s="130"/>
      <c r="J72" s="189"/>
      <c r="K72" s="90"/>
    </row>
    <row r="73" spans="2:11" x14ac:dyDescent="0.25">
      <c r="B73" s="137"/>
      <c r="C73" s="184" t="s">
        <v>286</v>
      </c>
      <c r="D73" s="185" t="s">
        <v>287</v>
      </c>
      <c r="E73" s="190" t="s">
        <v>288</v>
      </c>
      <c r="F73" s="191">
        <v>6215498</v>
      </c>
      <c r="G73" s="187">
        <v>6199500</v>
      </c>
      <c r="H73" s="188">
        <v>25951</v>
      </c>
      <c r="I73" s="130"/>
      <c r="J73" s="189"/>
      <c r="K73" s="90"/>
    </row>
    <row r="74" spans="2:11" x14ac:dyDescent="0.25">
      <c r="B74" s="137"/>
      <c r="C74" s="193" t="s">
        <v>289</v>
      </c>
      <c r="D74" s="194" t="s">
        <v>290</v>
      </c>
      <c r="E74" s="195" t="s">
        <v>291</v>
      </c>
      <c r="F74" s="196">
        <v>3265987</v>
      </c>
      <c r="G74" s="197">
        <v>6454000</v>
      </c>
      <c r="H74" s="198">
        <v>24811</v>
      </c>
      <c r="I74" s="130"/>
      <c r="J74" s="189"/>
      <c r="K74" s="90"/>
    </row>
    <row r="75" spans="2:11" x14ac:dyDescent="0.25">
      <c r="B75" s="137"/>
      <c r="C75" s="184" t="s">
        <v>292</v>
      </c>
      <c r="D75" s="185" t="s">
        <v>293</v>
      </c>
      <c r="E75" s="185" t="s">
        <v>294</v>
      </c>
      <c r="F75" s="199">
        <v>8574321</v>
      </c>
      <c r="G75" s="187">
        <v>6890277.7777777798</v>
      </c>
      <c r="H75" s="188">
        <v>25475</v>
      </c>
      <c r="I75" s="130"/>
      <c r="J75" s="189"/>
      <c r="K75" s="90"/>
    </row>
    <row r="76" spans="2:11" s="208" customFormat="1" x14ac:dyDescent="0.2">
      <c r="B76" s="200"/>
      <c r="C76" s="201" t="s">
        <v>295</v>
      </c>
      <c r="D76" s="202" t="s">
        <v>296</v>
      </c>
      <c r="E76" s="186" t="s">
        <v>297</v>
      </c>
      <c r="F76" s="203">
        <v>5554729</v>
      </c>
      <c r="G76" s="204">
        <v>7199311.1111111101</v>
      </c>
      <c r="H76" s="205">
        <v>26294</v>
      </c>
      <c r="I76" s="206"/>
      <c r="J76" s="189"/>
      <c r="K76" s="207"/>
    </row>
    <row r="77" spans="2:11" x14ac:dyDescent="0.25">
      <c r="B77" s="137"/>
      <c r="C77" s="184" t="s">
        <v>242</v>
      </c>
      <c r="D77" s="185" t="s">
        <v>298</v>
      </c>
      <c r="E77" s="185" t="s">
        <v>299</v>
      </c>
      <c r="F77" s="199">
        <v>5553932</v>
      </c>
      <c r="G77" s="187">
        <v>7508344.4444444496</v>
      </c>
      <c r="H77" s="188">
        <v>17949</v>
      </c>
      <c r="I77" s="130"/>
      <c r="J77" s="189"/>
      <c r="K77" s="90"/>
    </row>
    <row r="78" spans="2:11" x14ac:dyDescent="0.25">
      <c r="B78" s="137"/>
      <c r="C78" s="184" t="s">
        <v>300</v>
      </c>
      <c r="D78" s="185" t="s">
        <v>301</v>
      </c>
      <c r="E78" s="185" t="s">
        <v>302</v>
      </c>
      <c r="F78" s="199">
        <v>5557788</v>
      </c>
      <c r="G78" s="187">
        <v>7817377.7777777798</v>
      </c>
      <c r="H78" s="188">
        <v>27777</v>
      </c>
      <c r="I78" s="130"/>
      <c r="J78" s="189"/>
      <c r="K78" s="90"/>
    </row>
    <row r="79" spans="2:11" ht="15.75" thickBot="1" x14ac:dyDescent="0.3">
      <c r="B79" s="137"/>
      <c r="C79" s="209" t="s">
        <v>303</v>
      </c>
      <c r="D79" s="210" t="s">
        <v>304</v>
      </c>
      <c r="E79" s="210" t="s">
        <v>305</v>
      </c>
      <c r="F79" s="211">
        <v>8212345</v>
      </c>
      <c r="G79" s="212">
        <v>8126411.1111111101</v>
      </c>
      <c r="H79" s="213">
        <v>24000</v>
      </c>
      <c r="I79" s="130"/>
      <c r="J79" s="189"/>
      <c r="K79" s="90"/>
    </row>
    <row r="80" spans="2:11" ht="15.75" thickBot="1" x14ac:dyDescent="0.3">
      <c r="B80" s="159"/>
      <c r="C80" s="160"/>
      <c r="D80" s="160"/>
      <c r="E80" s="160"/>
      <c r="F80" s="160"/>
      <c r="G80" s="160"/>
      <c r="H80" s="160"/>
      <c r="I80" s="161"/>
    </row>
    <row r="81" spans="2:11" ht="15.75" thickTop="1" x14ac:dyDescent="0.25">
      <c r="B81" s="139"/>
      <c r="C81" s="178"/>
      <c r="D81" s="178"/>
      <c r="E81" s="178"/>
      <c r="F81" s="178"/>
      <c r="G81" s="178"/>
      <c r="H81" s="178"/>
      <c r="I81" s="139"/>
      <c r="J81" s="166"/>
      <c r="K81" s="166"/>
    </row>
    <row r="82" spans="2:11" ht="15.75" thickBot="1" x14ac:dyDescent="0.3">
      <c r="B82" s="139"/>
      <c r="C82" s="178"/>
      <c r="D82" s="178"/>
      <c r="E82" s="178"/>
      <c r="F82" s="178"/>
      <c r="G82" s="178"/>
      <c r="H82" s="178"/>
      <c r="I82" s="139"/>
      <c r="J82" s="166"/>
      <c r="K82" s="166"/>
    </row>
    <row r="83" spans="2:11" ht="15.75" thickTop="1" x14ac:dyDescent="0.25">
      <c r="B83" s="134"/>
      <c r="C83" s="135"/>
      <c r="D83" s="135"/>
      <c r="E83" s="135"/>
      <c r="F83" s="135"/>
      <c r="G83" s="135"/>
      <c r="H83" s="135"/>
      <c r="I83" s="136"/>
    </row>
    <row r="84" spans="2:11" x14ac:dyDescent="0.25">
      <c r="B84" s="137"/>
      <c r="C84" s="138" t="s">
        <v>306</v>
      </c>
      <c r="D84" s="139"/>
      <c r="E84" s="139"/>
      <c r="F84" s="139"/>
      <c r="G84" s="139"/>
      <c r="H84" s="139"/>
      <c r="I84" s="130"/>
    </row>
    <row r="85" spans="2:11" x14ac:dyDescent="0.25">
      <c r="B85" s="137"/>
      <c r="C85" s="139"/>
      <c r="D85" s="139"/>
      <c r="E85" s="139"/>
      <c r="F85" s="139"/>
      <c r="G85" s="139"/>
      <c r="H85" s="139"/>
      <c r="I85" s="130"/>
    </row>
    <row r="86" spans="2:11" ht="47.25" customHeight="1" x14ac:dyDescent="0.25">
      <c r="B86" s="137"/>
      <c r="C86" s="378" t="s">
        <v>307</v>
      </c>
      <c r="D86" s="378"/>
      <c r="E86" s="378"/>
      <c r="F86" s="378"/>
      <c r="G86" s="378"/>
      <c r="H86" s="378"/>
      <c r="I86" s="130"/>
    </row>
    <row r="87" spans="2:11" ht="15.75" thickBot="1" x14ac:dyDescent="0.3">
      <c r="B87" s="137"/>
      <c r="C87" s="162"/>
      <c r="D87" s="163"/>
      <c r="E87" s="163"/>
      <c r="F87" s="163"/>
      <c r="G87" s="163"/>
      <c r="H87" s="163"/>
      <c r="I87" s="130"/>
    </row>
    <row r="88" spans="2:11" x14ac:dyDescent="0.25">
      <c r="B88" s="137"/>
      <c r="C88" s="214"/>
      <c r="D88" s="215"/>
      <c r="E88" s="215"/>
      <c r="F88" s="215"/>
      <c r="G88" s="216"/>
      <c r="H88" s="163"/>
      <c r="I88" s="130"/>
    </row>
    <row r="89" spans="2:11" ht="27" x14ac:dyDescent="0.5">
      <c r="B89" s="137"/>
      <c r="C89" s="380" t="s">
        <v>308</v>
      </c>
      <c r="D89" s="381"/>
      <c r="E89" s="381"/>
      <c r="F89" s="381"/>
      <c r="G89" s="382"/>
      <c r="H89" s="163"/>
      <c r="I89" s="130"/>
    </row>
    <row r="90" spans="2:11" x14ac:dyDescent="0.25">
      <c r="B90" s="137"/>
      <c r="C90" s="217"/>
      <c r="D90" s="218"/>
      <c r="E90" s="218"/>
      <c r="F90" s="218"/>
      <c r="G90" s="219"/>
      <c r="H90" s="163"/>
      <c r="I90" s="130"/>
    </row>
    <row r="91" spans="2:11" x14ac:dyDescent="0.25">
      <c r="B91" s="137"/>
      <c r="C91" s="217"/>
      <c r="D91" s="220" t="s">
        <v>309</v>
      </c>
      <c r="E91" s="221" t="s">
        <v>322</v>
      </c>
      <c r="F91" s="218"/>
      <c r="G91" s="219"/>
      <c r="H91" s="163"/>
      <c r="I91" s="130"/>
    </row>
    <row r="92" spans="2:11" ht="15.75" thickBot="1" x14ac:dyDescent="0.3">
      <c r="B92" s="137"/>
      <c r="C92" s="217"/>
      <c r="D92" s="220"/>
      <c r="E92" s="222"/>
      <c r="F92" s="218"/>
      <c r="G92" s="219"/>
      <c r="H92" s="163"/>
      <c r="I92" s="130"/>
    </row>
    <row r="93" spans="2:11" ht="15.75" thickBot="1" x14ac:dyDescent="0.3">
      <c r="B93" s="137"/>
      <c r="C93" s="217"/>
      <c r="D93" s="220" t="s">
        <v>311</v>
      </c>
      <c r="E93" s="223" t="str">
        <f>HLOOKUP($E$91,Base6,2,0)</f>
        <v>Escanner</v>
      </c>
      <c r="F93" s="218"/>
      <c r="G93" s="219"/>
      <c r="H93" s="163"/>
      <c r="I93" s="130"/>
    </row>
    <row r="94" spans="2:11" ht="15.75" thickBot="1" x14ac:dyDescent="0.3">
      <c r="B94" s="137"/>
      <c r="C94" s="217"/>
      <c r="D94" s="220" t="s">
        <v>312</v>
      </c>
      <c r="E94" s="223" t="str">
        <f>HLOOKUP($E$91,Base6,4,0)</f>
        <v>Malvinas</v>
      </c>
      <c r="F94" s="218"/>
      <c r="G94" s="219"/>
      <c r="H94" s="163"/>
      <c r="I94" s="130"/>
    </row>
    <row r="95" spans="2:11" ht="15.75" thickBot="1" x14ac:dyDescent="0.3">
      <c r="B95" s="137"/>
      <c r="C95" s="217"/>
      <c r="D95" s="220" t="s">
        <v>313</v>
      </c>
      <c r="E95" s="223" t="str">
        <f>HLOOKUP($E$91,Base6,3,0)</f>
        <v>DELL</v>
      </c>
      <c r="F95" s="218"/>
      <c r="G95" s="219"/>
      <c r="H95" s="163"/>
      <c r="I95" s="130"/>
    </row>
    <row r="96" spans="2:11" ht="15.75" thickBot="1" x14ac:dyDescent="0.3">
      <c r="B96" s="137"/>
      <c r="C96" s="217"/>
      <c r="D96" s="220" t="s">
        <v>314</v>
      </c>
      <c r="E96" s="223">
        <f>HLOOKUP($E$91,Base6,5,0)</f>
        <v>20</v>
      </c>
      <c r="F96" s="218"/>
      <c r="G96" s="219"/>
      <c r="H96" s="163"/>
      <c r="I96" s="130"/>
    </row>
    <row r="97" spans="2:11" x14ac:dyDescent="0.25">
      <c r="B97" s="137"/>
      <c r="C97" s="217"/>
      <c r="D97" s="220" t="s">
        <v>315</v>
      </c>
      <c r="E97" s="223">
        <f>HLOOKUP($E$91,Base6,6,0)</f>
        <v>200</v>
      </c>
      <c r="F97" s="218"/>
      <c r="G97" s="219"/>
      <c r="H97" s="163"/>
      <c r="I97" s="130"/>
    </row>
    <row r="98" spans="2:11" x14ac:dyDescent="0.25">
      <c r="B98" s="137"/>
      <c r="C98" s="217"/>
      <c r="D98" s="220" t="s">
        <v>316</v>
      </c>
      <c r="E98" s="364">
        <f>E96*E97</f>
        <v>4000</v>
      </c>
      <c r="F98" s="218"/>
      <c r="G98" s="219"/>
      <c r="H98" s="224"/>
      <c r="I98" s="130"/>
    </row>
    <row r="99" spans="2:11" x14ac:dyDescent="0.25">
      <c r="B99" s="137"/>
      <c r="C99" s="217"/>
      <c r="D99" s="220" t="s">
        <v>317</v>
      </c>
      <c r="E99" s="364">
        <f>E98*19%</f>
        <v>760</v>
      </c>
      <c r="F99" s="218"/>
      <c r="G99" s="219"/>
      <c r="H99" s="224"/>
      <c r="I99" s="130"/>
    </row>
    <row r="100" spans="2:11" ht="15.75" thickBot="1" x14ac:dyDescent="0.3">
      <c r="B100" s="137"/>
      <c r="C100" s="217"/>
      <c r="D100" s="220" t="s">
        <v>318</v>
      </c>
      <c r="E100" s="365">
        <f>E98+E99</f>
        <v>4760</v>
      </c>
      <c r="F100" s="218"/>
      <c r="G100" s="219"/>
      <c r="H100" s="225"/>
      <c r="I100" s="130"/>
      <c r="J100" s="90"/>
      <c r="K100" s="90"/>
    </row>
    <row r="101" spans="2:11" x14ac:dyDescent="0.25">
      <c r="B101" s="137"/>
      <c r="C101" s="217"/>
      <c r="D101" s="218"/>
      <c r="E101" s="218"/>
      <c r="F101" s="218"/>
      <c r="G101" s="219"/>
      <c r="H101" s="226"/>
      <c r="I101" s="130"/>
      <c r="J101" s="90"/>
      <c r="K101" s="90"/>
    </row>
    <row r="102" spans="2:11" ht="15.75" thickBot="1" x14ac:dyDescent="0.3">
      <c r="B102" s="137"/>
      <c r="C102" s="227"/>
      <c r="D102" s="228"/>
      <c r="E102" s="228"/>
      <c r="F102" s="228"/>
      <c r="G102" s="229"/>
      <c r="H102" s="230"/>
      <c r="I102" s="130"/>
      <c r="J102" s="90"/>
      <c r="K102" s="90"/>
    </row>
    <row r="103" spans="2:11" x14ac:dyDescent="0.25">
      <c r="B103" s="137"/>
      <c r="C103" s="182"/>
      <c r="D103" s="182"/>
      <c r="E103" s="183"/>
      <c r="F103" s="141"/>
      <c r="G103" s="141"/>
      <c r="H103" s="141"/>
      <c r="I103" s="130"/>
      <c r="J103" s="90"/>
      <c r="K103" s="90"/>
    </row>
    <row r="104" spans="2:11" ht="15.75" thickBot="1" x14ac:dyDescent="0.3">
      <c r="B104" s="137"/>
      <c r="C104" s="182"/>
      <c r="D104" s="182"/>
      <c r="E104" s="183"/>
      <c r="F104" s="141"/>
      <c r="G104" s="141"/>
      <c r="H104" s="141"/>
      <c r="I104" s="130"/>
      <c r="J104" s="90"/>
      <c r="K104" s="90"/>
    </row>
    <row r="105" spans="2:11" ht="27.75" thickBot="1" x14ac:dyDescent="0.55000000000000004">
      <c r="B105" s="137"/>
      <c r="C105" s="374" t="s">
        <v>319</v>
      </c>
      <c r="D105" s="374"/>
      <c r="E105" s="374"/>
      <c r="F105" s="374"/>
      <c r="G105" s="374"/>
      <c r="H105" s="374"/>
      <c r="I105" s="130"/>
      <c r="J105" s="90"/>
      <c r="K105" s="90"/>
    </row>
    <row r="106" spans="2:11" x14ac:dyDescent="0.25">
      <c r="B106" s="137"/>
      <c r="C106" s="231" t="s">
        <v>22</v>
      </c>
      <c r="D106" s="232" t="s">
        <v>320</v>
      </c>
      <c r="E106" s="232" t="s">
        <v>321</v>
      </c>
      <c r="F106" s="232" t="s">
        <v>310</v>
      </c>
      <c r="G106" s="232" t="s">
        <v>322</v>
      </c>
      <c r="H106" s="232" t="s">
        <v>323</v>
      </c>
      <c r="I106" s="130"/>
      <c r="J106" s="90"/>
      <c r="K106" s="90"/>
    </row>
    <row r="107" spans="2:11" x14ac:dyDescent="0.25">
      <c r="B107" s="137"/>
      <c r="C107" s="233" t="s">
        <v>57</v>
      </c>
      <c r="D107" s="234" t="s">
        <v>324</v>
      </c>
      <c r="E107" s="234" t="s">
        <v>325</v>
      </c>
      <c r="F107" s="234" t="s">
        <v>326</v>
      </c>
      <c r="G107" s="234" t="s">
        <v>327</v>
      </c>
      <c r="H107" s="234" t="s">
        <v>328</v>
      </c>
      <c r="I107" s="130"/>
      <c r="J107" s="90"/>
      <c r="K107" s="90"/>
    </row>
    <row r="108" spans="2:11" x14ac:dyDescent="0.25">
      <c r="B108" s="137"/>
      <c r="C108" s="233" t="s">
        <v>329</v>
      </c>
      <c r="D108" s="234" t="s">
        <v>330</v>
      </c>
      <c r="E108" s="234" t="s">
        <v>331</v>
      </c>
      <c r="F108" s="234" t="s">
        <v>332</v>
      </c>
      <c r="G108" s="234" t="s">
        <v>333</v>
      </c>
      <c r="H108" s="234" t="s">
        <v>334</v>
      </c>
      <c r="I108" s="130"/>
      <c r="J108" s="90"/>
      <c r="K108" s="90"/>
    </row>
    <row r="109" spans="2:11" x14ac:dyDescent="0.25">
      <c r="B109" s="137"/>
      <c r="C109" s="233" t="s">
        <v>335</v>
      </c>
      <c r="D109" s="193" t="s">
        <v>336</v>
      </c>
      <c r="E109" s="193" t="s">
        <v>337</v>
      </c>
      <c r="F109" s="193" t="s">
        <v>338</v>
      </c>
      <c r="G109" s="193" t="s">
        <v>339</v>
      </c>
      <c r="H109" s="193" t="s">
        <v>340</v>
      </c>
      <c r="I109" s="130"/>
      <c r="J109" s="90"/>
      <c r="K109" s="90"/>
    </row>
    <row r="110" spans="2:11" x14ac:dyDescent="0.25">
      <c r="B110" s="137"/>
      <c r="C110" s="233" t="s">
        <v>341</v>
      </c>
      <c r="D110" s="193">
        <v>4</v>
      </c>
      <c r="E110" s="193">
        <v>10</v>
      </c>
      <c r="F110" s="193">
        <v>45</v>
      </c>
      <c r="G110" s="193">
        <v>20</v>
      </c>
      <c r="H110" s="193">
        <v>3</v>
      </c>
      <c r="I110" s="130"/>
      <c r="J110" s="90"/>
      <c r="K110" s="90"/>
    </row>
    <row r="111" spans="2:11" ht="15.75" thickBot="1" x14ac:dyDescent="0.3">
      <c r="B111" s="137"/>
      <c r="C111" s="235" t="s">
        <v>118</v>
      </c>
      <c r="D111" s="236">
        <v>1956500</v>
      </c>
      <c r="E111" s="236">
        <v>195650</v>
      </c>
      <c r="F111" s="236">
        <v>75250</v>
      </c>
      <c r="G111" s="193">
        <v>200</v>
      </c>
      <c r="H111" s="236">
        <v>3612000</v>
      </c>
      <c r="I111" s="130"/>
      <c r="J111" s="90"/>
      <c r="K111" s="90"/>
    </row>
    <row r="112" spans="2:11" ht="15.75" thickBot="1" x14ac:dyDescent="0.3">
      <c r="B112" s="159"/>
      <c r="C112" s="160"/>
      <c r="D112" s="160"/>
      <c r="E112" s="160"/>
      <c r="F112" s="160"/>
      <c r="G112" s="160"/>
      <c r="H112" s="160"/>
      <c r="I112" s="161"/>
    </row>
    <row r="113" spans="4:8" ht="15.75" thickTop="1" x14ac:dyDescent="0.25"/>
    <row r="114" spans="4:8" x14ac:dyDescent="0.25">
      <c r="D114" s="237"/>
      <c r="E114" s="237"/>
      <c r="F114" s="237"/>
      <c r="G114" s="237"/>
      <c r="H114" s="237"/>
    </row>
  </sheetData>
  <mergeCells count="7">
    <mergeCell ref="C105:H105"/>
    <mergeCell ref="C3:H3"/>
    <mergeCell ref="C32:H32"/>
    <mergeCell ref="C50:H50"/>
    <mergeCell ref="C52:H52"/>
    <mergeCell ref="C86:H86"/>
    <mergeCell ref="C89:G89"/>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D3E91-A52D-4170-AE61-3A23380591FD}">
  <dimension ref="A1:AC258"/>
  <sheetViews>
    <sheetView topLeftCell="A2" workbookViewId="0">
      <selection activeCell="B2" sqref="B2:B11"/>
    </sheetView>
  </sheetViews>
  <sheetFormatPr baseColWidth="10" defaultRowHeight="15" x14ac:dyDescent="0.25"/>
  <cols>
    <col min="28" max="28" width="11.140625" bestFit="1" customWidth="1"/>
  </cols>
  <sheetData>
    <row r="1" spans="1:29" ht="315.75" thickBot="1" x14ac:dyDescent="0.3">
      <c r="A1" s="383" t="s">
        <v>3871</v>
      </c>
      <c r="B1" s="383"/>
      <c r="C1" s="383"/>
      <c r="D1" s="383"/>
      <c r="E1" s="383"/>
      <c r="F1" s="330" t="s">
        <v>3872</v>
      </c>
      <c r="G1" s="330" t="s">
        <v>3873</v>
      </c>
      <c r="H1" s="330" t="s">
        <v>3874</v>
      </c>
      <c r="I1" s="330" t="s">
        <v>3875</v>
      </c>
      <c r="J1" s="330" t="s">
        <v>3876</v>
      </c>
      <c r="K1" s="330" t="s">
        <v>3877</v>
      </c>
      <c r="L1" s="330" t="s">
        <v>3878</v>
      </c>
      <c r="M1" s="330" t="s">
        <v>3879</v>
      </c>
      <c r="N1" s="330" t="s">
        <v>3880</v>
      </c>
      <c r="O1" s="330" t="s">
        <v>3881</v>
      </c>
      <c r="P1" s="330" t="s">
        <v>3881</v>
      </c>
      <c r="Q1" s="330" t="s">
        <v>3882</v>
      </c>
      <c r="R1" s="330" t="s">
        <v>3883</v>
      </c>
      <c r="S1" s="331"/>
      <c r="T1" s="330" t="s">
        <v>3884</v>
      </c>
      <c r="U1" s="330" t="s">
        <v>3885</v>
      </c>
      <c r="V1" s="331"/>
      <c r="W1" s="331"/>
      <c r="X1" s="330" t="s">
        <v>3886</v>
      </c>
      <c r="Y1" s="330" t="s">
        <v>3887</v>
      </c>
    </row>
    <row r="2" spans="1:29" ht="90" x14ac:dyDescent="0.25">
      <c r="A2" s="332" t="s">
        <v>3888</v>
      </c>
      <c r="B2" s="332" t="s">
        <v>3889</v>
      </c>
      <c r="C2" s="333" t="s">
        <v>177</v>
      </c>
      <c r="D2" s="333" t="s">
        <v>3890</v>
      </c>
      <c r="E2" s="334" t="s">
        <v>3891</v>
      </c>
      <c r="F2" s="332" t="s">
        <v>3892</v>
      </c>
      <c r="G2" s="332" t="s">
        <v>3893</v>
      </c>
      <c r="H2" s="332" t="s">
        <v>26</v>
      </c>
      <c r="I2" s="332" t="s">
        <v>3894</v>
      </c>
      <c r="J2" s="335" t="s">
        <v>3895</v>
      </c>
      <c r="K2" s="332" t="s">
        <v>3896</v>
      </c>
      <c r="L2" s="332" t="s">
        <v>3897</v>
      </c>
      <c r="M2" s="336" t="s">
        <v>3898</v>
      </c>
      <c r="N2" s="336" t="s">
        <v>3899</v>
      </c>
      <c r="O2" s="336" t="s">
        <v>3900</v>
      </c>
      <c r="P2" s="336" t="s">
        <v>3901</v>
      </c>
      <c r="Q2" s="336" t="s">
        <v>3902</v>
      </c>
      <c r="R2" s="336" t="s">
        <v>3903</v>
      </c>
      <c r="S2" s="336" t="s">
        <v>3904</v>
      </c>
      <c r="T2" s="336" t="s">
        <v>3905</v>
      </c>
      <c r="U2" s="336" t="s">
        <v>3906</v>
      </c>
      <c r="V2" s="336" t="s">
        <v>3907</v>
      </c>
      <c r="W2" s="336" t="s">
        <v>3908</v>
      </c>
      <c r="X2" s="337" t="s">
        <v>3909</v>
      </c>
      <c r="Y2" s="338" t="s">
        <v>3910</v>
      </c>
      <c r="AB2" t="s">
        <v>3870</v>
      </c>
    </row>
    <row r="3" spans="1:29" x14ac:dyDescent="0.25">
      <c r="A3" s="15"/>
      <c r="B3" s="15" t="s">
        <v>3912</v>
      </c>
      <c r="C3" s="15" t="s">
        <v>3913</v>
      </c>
      <c r="D3" s="339" t="s">
        <v>3914</v>
      </c>
      <c r="E3" s="339">
        <v>7225125227</v>
      </c>
      <c r="F3" s="339" t="s">
        <v>3915</v>
      </c>
      <c r="G3" s="339" t="s">
        <v>3916</v>
      </c>
      <c r="I3" t="s">
        <v>3917</v>
      </c>
      <c r="J3" t="s">
        <v>364</v>
      </c>
      <c r="O3" t="s">
        <v>3918</v>
      </c>
      <c r="P3" t="s">
        <v>3918</v>
      </c>
      <c r="V3" s="65" t="s">
        <v>3919</v>
      </c>
      <c r="W3" s="65"/>
      <c r="Y3" t="s">
        <v>3920</v>
      </c>
      <c r="Z3" s="340"/>
      <c r="AB3" t="s">
        <v>4854</v>
      </c>
      <c r="AC3" t="s">
        <v>4855</v>
      </c>
    </row>
    <row r="4" spans="1:29" x14ac:dyDescent="0.25">
      <c r="A4" s="15" t="s">
        <v>3911</v>
      </c>
      <c r="B4" s="15" t="s">
        <v>3921</v>
      </c>
      <c r="C4" s="15" t="s">
        <v>3922</v>
      </c>
      <c r="D4" s="339" t="s">
        <v>3923</v>
      </c>
      <c r="E4" s="339" t="s">
        <v>3924</v>
      </c>
      <c r="F4" s="339" t="s">
        <v>3925</v>
      </c>
      <c r="G4" s="339" t="s">
        <v>3916</v>
      </c>
      <c r="I4" t="s">
        <v>3926</v>
      </c>
      <c r="J4" t="s">
        <v>364</v>
      </c>
      <c r="O4" t="s">
        <v>3927</v>
      </c>
      <c r="P4" t="s">
        <v>3928</v>
      </c>
      <c r="V4" s="65" t="s">
        <v>3929</v>
      </c>
      <c r="W4" s="65"/>
      <c r="Y4" t="s">
        <v>3920</v>
      </c>
      <c r="Z4" s="340"/>
    </row>
    <row r="5" spans="1:29" x14ac:dyDescent="0.25">
      <c r="A5" s="15" t="s">
        <v>3911</v>
      </c>
      <c r="B5" s="15" t="s">
        <v>3930</v>
      </c>
      <c r="C5" s="15" t="s">
        <v>3931</v>
      </c>
      <c r="D5" s="339" t="s">
        <v>3932</v>
      </c>
      <c r="E5" s="339" t="s">
        <v>3933</v>
      </c>
      <c r="F5" s="339" t="s">
        <v>3925</v>
      </c>
      <c r="G5" s="339" t="s">
        <v>3916</v>
      </c>
      <c r="I5" t="s">
        <v>3926</v>
      </c>
      <c r="J5" t="s">
        <v>364</v>
      </c>
      <c r="O5" t="s">
        <v>3927</v>
      </c>
      <c r="P5" t="s">
        <v>3928</v>
      </c>
      <c r="V5" s="65" t="s">
        <v>3919</v>
      </c>
      <c r="W5" s="65"/>
      <c r="Y5" t="s">
        <v>3920</v>
      </c>
      <c r="Z5" s="340"/>
    </row>
    <row r="6" spans="1:29" x14ac:dyDescent="0.25">
      <c r="A6" s="15" t="s">
        <v>3911</v>
      </c>
      <c r="B6" s="15" t="s">
        <v>3934</v>
      </c>
      <c r="C6" s="15" t="s">
        <v>3935</v>
      </c>
      <c r="D6" s="339" t="s">
        <v>3936</v>
      </c>
      <c r="E6" s="339" t="s">
        <v>3937</v>
      </c>
      <c r="F6" s="339" t="s">
        <v>3925</v>
      </c>
      <c r="G6" s="339" t="s">
        <v>3916</v>
      </c>
      <c r="I6" t="s">
        <v>3938</v>
      </c>
      <c r="J6" t="s">
        <v>364</v>
      </c>
      <c r="L6" t="s">
        <v>3939</v>
      </c>
      <c r="O6" t="s">
        <v>3918</v>
      </c>
      <c r="P6" t="s">
        <v>3918</v>
      </c>
      <c r="V6" s="65" t="s">
        <v>3929</v>
      </c>
      <c r="W6" s="65"/>
      <c r="Y6" t="s">
        <v>3920</v>
      </c>
      <c r="Z6" s="340"/>
    </row>
    <row r="7" spans="1:29" x14ac:dyDescent="0.25">
      <c r="A7" s="15" t="s">
        <v>3911</v>
      </c>
      <c r="B7" s="15" t="s">
        <v>3940</v>
      </c>
      <c r="C7" s="15" t="s">
        <v>3941</v>
      </c>
      <c r="D7" s="339" t="s">
        <v>3942</v>
      </c>
      <c r="E7" s="339" t="s">
        <v>3943</v>
      </c>
      <c r="F7" s="339" t="s">
        <v>3925</v>
      </c>
      <c r="G7" s="339" t="s">
        <v>3916</v>
      </c>
      <c r="I7" t="s">
        <v>3944</v>
      </c>
      <c r="J7" t="s">
        <v>364</v>
      </c>
      <c r="O7" t="s">
        <v>3918</v>
      </c>
      <c r="P7" t="s">
        <v>3918</v>
      </c>
      <c r="V7" s="65" t="s">
        <v>3919</v>
      </c>
      <c r="W7" s="65"/>
      <c r="Y7" t="s">
        <v>3920</v>
      </c>
      <c r="Z7" s="340"/>
    </row>
    <row r="8" spans="1:29" x14ac:dyDescent="0.25">
      <c r="A8" s="15" t="s">
        <v>3911</v>
      </c>
      <c r="B8" s="15" t="s">
        <v>3945</v>
      </c>
      <c r="C8" s="15" t="s">
        <v>3946</v>
      </c>
      <c r="D8" s="339" t="s">
        <v>3947</v>
      </c>
      <c r="E8" s="339" t="s">
        <v>3948</v>
      </c>
      <c r="F8" s="339" t="s">
        <v>3925</v>
      </c>
      <c r="G8" s="339" t="s">
        <v>3916</v>
      </c>
      <c r="I8" t="s">
        <v>3926</v>
      </c>
      <c r="J8" t="s">
        <v>364</v>
      </c>
      <c r="O8" t="s">
        <v>3927</v>
      </c>
      <c r="P8" t="s">
        <v>3928</v>
      </c>
      <c r="V8" s="65" t="s">
        <v>3929</v>
      </c>
      <c r="W8" s="65"/>
      <c r="Y8" t="s">
        <v>3920</v>
      </c>
      <c r="Z8" s="340"/>
    </row>
    <row r="9" spans="1:29" x14ac:dyDescent="0.25">
      <c r="A9" s="15" t="s">
        <v>3911</v>
      </c>
      <c r="B9" s="15" t="s">
        <v>3949</v>
      </c>
      <c r="C9" s="15" t="s">
        <v>3950</v>
      </c>
      <c r="D9" s="339" t="s">
        <v>3951</v>
      </c>
      <c r="E9" s="339">
        <v>6642701158</v>
      </c>
      <c r="F9" s="339" t="s">
        <v>3925</v>
      </c>
      <c r="G9" s="339" t="s">
        <v>3916</v>
      </c>
      <c r="I9" t="s">
        <v>3926</v>
      </c>
      <c r="J9" t="s">
        <v>364</v>
      </c>
      <c r="O9" t="s">
        <v>3927</v>
      </c>
      <c r="P9" t="s">
        <v>3928</v>
      </c>
      <c r="V9" s="65" t="s">
        <v>3919</v>
      </c>
      <c r="W9" s="65"/>
      <c r="Y9" t="s">
        <v>3920</v>
      </c>
      <c r="Z9" s="340"/>
    </row>
    <row r="10" spans="1:29" x14ac:dyDescent="0.25">
      <c r="A10" s="15" t="s">
        <v>3911</v>
      </c>
      <c r="B10" s="15" t="s">
        <v>3952</v>
      </c>
      <c r="C10" s="15" t="s">
        <v>3953</v>
      </c>
      <c r="D10" s="339" t="s">
        <v>3954</v>
      </c>
      <c r="E10" s="339" t="s">
        <v>3955</v>
      </c>
      <c r="F10" s="339" t="s">
        <v>3925</v>
      </c>
      <c r="G10" s="339" t="s">
        <v>3916</v>
      </c>
      <c r="I10" t="s">
        <v>3956</v>
      </c>
      <c r="J10" t="s">
        <v>364</v>
      </c>
      <c r="O10" t="s">
        <v>3918</v>
      </c>
      <c r="P10" t="s">
        <v>3918</v>
      </c>
      <c r="V10" s="65" t="s">
        <v>3919</v>
      </c>
      <c r="W10" s="65"/>
      <c r="Y10" t="s">
        <v>3920</v>
      </c>
      <c r="Z10" s="340"/>
    </row>
    <row r="11" spans="1:29" x14ac:dyDescent="0.25">
      <c r="A11" s="15" t="s">
        <v>3911</v>
      </c>
      <c r="B11" s="15" t="s">
        <v>3957</v>
      </c>
      <c r="C11" s="15" t="s">
        <v>3958</v>
      </c>
      <c r="D11" s="339" t="s">
        <v>3959</v>
      </c>
      <c r="E11" s="339" t="s">
        <v>3960</v>
      </c>
      <c r="F11" s="339" t="s">
        <v>3925</v>
      </c>
      <c r="G11" s="339" t="s">
        <v>3916</v>
      </c>
      <c r="I11" t="s">
        <v>3961</v>
      </c>
      <c r="J11" t="s">
        <v>364</v>
      </c>
      <c r="O11" t="s">
        <v>3918</v>
      </c>
      <c r="P11" t="s">
        <v>3918</v>
      </c>
      <c r="V11" s="65" t="s">
        <v>3919</v>
      </c>
      <c r="W11" s="65"/>
      <c r="Y11" t="s">
        <v>3920</v>
      </c>
      <c r="Z11" s="340"/>
    </row>
    <row r="12" spans="1:29" x14ac:dyDescent="0.25">
      <c r="A12" s="15" t="s">
        <v>3911</v>
      </c>
      <c r="B12" s="15" t="s">
        <v>3962</v>
      </c>
      <c r="C12" s="15" t="s">
        <v>3963</v>
      </c>
      <c r="D12" s="339" t="s">
        <v>3964</v>
      </c>
      <c r="E12" s="339" t="s">
        <v>3965</v>
      </c>
      <c r="F12" s="339" t="s">
        <v>3925</v>
      </c>
      <c r="G12" s="339" t="s">
        <v>3916</v>
      </c>
      <c r="I12" t="s">
        <v>3966</v>
      </c>
      <c r="J12" t="s">
        <v>364</v>
      </c>
      <c r="K12" t="s">
        <v>3967</v>
      </c>
      <c r="L12" t="s">
        <v>3968</v>
      </c>
      <c r="O12" t="s">
        <v>3969</v>
      </c>
      <c r="P12" t="s">
        <v>3918</v>
      </c>
      <c r="S12" s="341"/>
      <c r="V12" s="65" t="s">
        <v>3929</v>
      </c>
      <c r="W12" s="65"/>
      <c r="Y12" t="s">
        <v>3920</v>
      </c>
      <c r="Z12" s="340"/>
    </row>
    <row r="13" spans="1:29" x14ac:dyDescent="0.25">
      <c r="A13" s="15" t="s">
        <v>3911</v>
      </c>
      <c r="B13" s="15" t="s">
        <v>3970</v>
      </c>
      <c r="C13" s="15" t="s">
        <v>3971</v>
      </c>
      <c r="D13" s="339" t="s">
        <v>3972</v>
      </c>
      <c r="E13" s="339" t="s">
        <v>3973</v>
      </c>
      <c r="F13" s="339" t="s">
        <v>3925</v>
      </c>
      <c r="G13" s="339" t="s">
        <v>3916</v>
      </c>
      <c r="I13" t="s">
        <v>3974</v>
      </c>
      <c r="J13" t="s">
        <v>364</v>
      </c>
      <c r="O13" t="s">
        <v>3918</v>
      </c>
      <c r="P13" t="s">
        <v>3918</v>
      </c>
      <c r="V13" s="65" t="s">
        <v>3929</v>
      </c>
      <c r="W13" s="65"/>
      <c r="Y13" t="s">
        <v>3975</v>
      </c>
      <c r="Z13" s="340"/>
    </row>
    <row r="14" spans="1:29" x14ac:dyDescent="0.25">
      <c r="A14" s="15" t="s">
        <v>3911</v>
      </c>
      <c r="B14" s="15" t="s">
        <v>3976</v>
      </c>
      <c r="C14" s="15" t="s">
        <v>3977</v>
      </c>
      <c r="D14" s="339" t="s">
        <v>3978</v>
      </c>
      <c r="E14" s="339" t="s">
        <v>3979</v>
      </c>
      <c r="F14" s="339" t="s">
        <v>3925</v>
      </c>
      <c r="G14" s="339" t="s">
        <v>3916</v>
      </c>
      <c r="I14" t="s">
        <v>3980</v>
      </c>
      <c r="J14" t="s">
        <v>364</v>
      </c>
      <c r="O14" t="s">
        <v>3918</v>
      </c>
      <c r="P14" t="s">
        <v>3918</v>
      </c>
      <c r="V14" s="65" t="s">
        <v>3919</v>
      </c>
      <c r="W14" s="65"/>
      <c r="Y14" t="s">
        <v>3975</v>
      </c>
      <c r="Z14" s="340"/>
    </row>
    <row r="15" spans="1:29" x14ac:dyDescent="0.25">
      <c r="A15" s="15" t="s">
        <v>3911</v>
      </c>
      <c r="B15" s="15" t="s">
        <v>3981</v>
      </c>
      <c r="C15" s="15" t="s">
        <v>3982</v>
      </c>
      <c r="D15" s="339" t="s">
        <v>3983</v>
      </c>
      <c r="E15" s="339" t="s">
        <v>3984</v>
      </c>
      <c r="F15" s="339" t="s">
        <v>3925</v>
      </c>
      <c r="G15" s="339" t="s">
        <v>3916</v>
      </c>
      <c r="I15" t="s">
        <v>3926</v>
      </c>
      <c r="J15" t="s">
        <v>364</v>
      </c>
      <c r="O15" t="s">
        <v>3927</v>
      </c>
      <c r="P15" t="s">
        <v>3928</v>
      </c>
      <c r="V15" s="65" t="s">
        <v>3919</v>
      </c>
      <c r="W15" s="65"/>
      <c r="Y15" t="s">
        <v>3920</v>
      </c>
      <c r="Z15" s="340"/>
    </row>
    <row r="16" spans="1:29" x14ac:dyDescent="0.25">
      <c r="A16" s="15" t="s">
        <v>3911</v>
      </c>
      <c r="B16" s="15" t="s">
        <v>3985</v>
      </c>
      <c r="C16" s="15" t="s">
        <v>3986</v>
      </c>
      <c r="D16" s="339" t="s">
        <v>3987</v>
      </c>
      <c r="E16" s="339" t="s">
        <v>3988</v>
      </c>
      <c r="F16" s="339" t="s">
        <v>3925</v>
      </c>
      <c r="G16" s="339" t="s">
        <v>3916</v>
      </c>
      <c r="I16" t="s">
        <v>3989</v>
      </c>
      <c r="J16" t="s">
        <v>364</v>
      </c>
      <c r="O16" t="s">
        <v>3918</v>
      </c>
      <c r="P16" t="s">
        <v>3918</v>
      </c>
      <c r="V16" s="65" t="s">
        <v>3919</v>
      </c>
      <c r="W16" s="65"/>
      <c r="Y16" t="s">
        <v>3975</v>
      </c>
      <c r="Z16" s="340"/>
    </row>
    <row r="17" spans="1:26" x14ac:dyDescent="0.25">
      <c r="A17" s="15" t="s">
        <v>3911</v>
      </c>
      <c r="B17" s="15" t="s">
        <v>3990</v>
      </c>
      <c r="C17" s="15" t="s">
        <v>3991</v>
      </c>
      <c r="D17" s="339" t="s">
        <v>3992</v>
      </c>
      <c r="E17" s="339" t="s">
        <v>3993</v>
      </c>
      <c r="F17" s="339" t="s">
        <v>3925</v>
      </c>
      <c r="G17" s="339" t="s">
        <v>3916</v>
      </c>
      <c r="I17" t="s">
        <v>3938</v>
      </c>
      <c r="J17" t="s">
        <v>364</v>
      </c>
      <c r="O17" t="s">
        <v>3918</v>
      </c>
      <c r="P17" t="s">
        <v>3918</v>
      </c>
      <c r="V17" s="65" t="s">
        <v>3919</v>
      </c>
      <c r="W17" s="65"/>
      <c r="Y17" t="s">
        <v>3920</v>
      </c>
      <c r="Z17" s="340"/>
    </row>
    <row r="18" spans="1:26" x14ac:dyDescent="0.25">
      <c r="A18" s="15" t="s">
        <v>3911</v>
      </c>
      <c r="B18" s="15" t="s">
        <v>3994</v>
      </c>
      <c r="C18" s="15" t="s">
        <v>3995</v>
      </c>
      <c r="D18" s="339" t="s">
        <v>3996</v>
      </c>
      <c r="E18" s="339" t="s">
        <v>3997</v>
      </c>
      <c r="F18" s="339" t="s">
        <v>3925</v>
      </c>
      <c r="G18" s="339" t="s">
        <v>3916</v>
      </c>
      <c r="I18" t="s">
        <v>3998</v>
      </c>
      <c r="J18" t="s">
        <v>364</v>
      </c>
      <c r="O18" t="s">
        <v>3918</v>
      </c>
      <c r="P18" t="s">
        <v>3918</v>
      </c>
      <c r="V18" s="65" t="s">
        <v>3919</v>
      </c>
      <c r="W18" s="65"/>
      <c r="Y18" t="s">
        <v>3975</v>
      </c>
      <c r="Z18" s="340"/>
    </row>
    <row r="19" spans="1:26" x14ac:dyDescent="0.25">
      <c r="A19" s="15" t="s">
        <v>3911</v>
      </c>
      <c r="B19" s="15" t="s">
        <v>3999</v>
      </c>
      <c r="C19" s="15" t="s">
        <v>4000</v>
      </c>
      <c r="D19" s="339" t="s">
        <v>4001</v>
      </c>
      <c r="E19" s="339" t="s">
        <v>4002</v>
      </c>
      <c r="F19" s="339" t="s">
        <v>3925</v>
      </c>
      <c r="G19" s="339" t="s">
        <v>3916</v>
      </c>
      <c r="I19" t="s">
        <v>4003</v>
      </c>
      <c r="J19" t="s">
        <v>364</v>
      </c>
      <c r="O19" t="s">
        <v>3918</v>
      </c>
      <c r="P19" t="s">
        <v>3918</v>
      </c>
      <c r="V19" s="65" t="s">
        <v>3929</v>
      </c>
      <c r="W19" s="65"/>
      <c r="Y19" t="s">
        <v>3975</v>
      </c>
      <c r="Z19" s="340"/>
    </row>
    <row r="20" spans="1:26" x14ac:dyDescent="0.25">
      <c r="A20" s="15" t="s">
        <v>3911</v>
      </c>
      <c r="B20" s="15" t="s">
        <v>4004</v>
      </c>
      <c r="C20" s="15" t="s">
        <v>4005</v>
      </c>
      <c r="D20" s="339" t="s">
        <v>4006</v>
      </c>
      <c r="E20" s="339">
        <v>7223268751</v>
      </c>
      <c r="F20" s="339" t="s">
        <v>3925</v>
      </c>
      <c r="G20" s="339" t="s">
        <v>3916</v>
      </c>
      <c r="I20" t="s">
        <v>4007</v>
      </c>
      <c r="J20" t="s">
        <v>364</v>
      </c>
      <c r="O20" t="s">
        <v>3918</v>
      </c>
      <c r="P20" t="s">
        <v>3918</v>
      </c>
      <c r="V20" s="65" t="s">
        <v>3919</v>
      </c>
      <c r="W20" s="65"/>
      <c r="Y20" t="s">
        <v>3975</v>
      </c>
      <c r="Z20" s="340"/>
    </row>
    <row r="21" spans="1:26" x14ac:dyDescent="0.25">
      <c r="A21" s="15" t="s">
        <v>3911</v>
      </c>
      <c r="B21" s="15" t="s">
        <v>4008</v>
      </c>
      <c r="C21" s="15" t="s">
        <v>4009</v>
      </c>
      <c r="D21" s="339" t="s">
        <v>4010</v>
      </c>
      <c r="E21" s="339" t="s">
        <v>4011</v>
      </c>
      <c r="F21" s="339" t="s">
        <v>3925</v>
      </c>
      <c r="G21" s="339" t="s">
        <v>3916</v>
      </c>
      <c r="I21" t="s">
        <v>3926</v>
      </c>
      <c r="J21" t="s">
        <v>364</v>
      </c>
      <c r="O21" t="s">
        <v>3927</v>
      </c>
      <c r="P21" t="s">
        <v>3928</v>
      </c>
      <c r="V21" s="65" t="s">
        <v>3929</v>
      </c>
      <c r="W21" s="65"/>
      <c r="Y21" t="s">
        <v>3920</v>
      </c>
      <c r="Z21" s="340"/>
    </row>
    <row r="22" spans="1:26" x14ac:dyDescent="0.25">
      <c r="A22" s="15" t="s">
        <v>3911</v>
      </c>
      <c r="B22" s="15" t="s">
        <v>4012</v>
      </c>
      <c r="C22" s="15" t="s">
        <v>4013</v>
      </c>
      <c r="D22" s="339" t="s">
        <v>4014</v>
      </c>
      <c r="E22" s="339" t="s">
        <v>4015</v>
      </c>
      <c r="F22" s="339" t="s">
        <v>3925</v>
      </c>
      <c r="G22" s="339" t="s">
        <v>3916</v>
      </c>
      <c r="I22" t="s">
        <v>4016</v>
      </c>
      <c r="J22" t="s">
        <v>364</v>
      </c>
      <c r="O22" t="s">
        <v>3918</v>
      </c>
      <c r="P22" t="s">
        <v>3918</v>
      </c>
      <c r="V22" s="65" t="s">
        <v>4017</v>
      </c>
      <c r="W22" s="65"/>
      <c r="Y22" t="s">
        <v>3975</v>
      </c>
      <c r="Z22" s="340"/>
    </row>
    <row r="23" spans="1:26" x14ac:dyDescent="0.25">
      <c r="A23" s="15" t="s">
        <v>3911</v>
      </c>
      <c r="B23" s="15" t="s">
        <v>4018</v>
      </c>
      <c r="C23" s="15" t="s">
        <v>4019</v>
      </c>
      <c r="D23" s="339" t="s">
        <v>4020</v>
      </c>
      <c r="E23" s="339" t="s">
        <v>4021</v>
      </c>
      <c r="F23" s="339" t="s">
        <v>3925</v>
      </c>
      <c r="G23" s="339" t="s">
        <v>3916</v>
      </c>
      <c r="I23" t="s">
        <v>3989</v>
      </c>
      <c r="J23" t="s">
        <v>364</v>
      </c>
      <c r="O23" t="s">
        <v>3918</v>
      </c>
      <c r="P23" t="s">
        <v>3918</v>
      </c>
      <c r="V23" s="65" t="s">
        <v>3919</v>
      </c>
      <c r="W23" s="65"/>
      <c r="Y23" t="s">
        <v>3920</v>
      </c>
      <c r="Z23" s="340"/>
    </row>
    <row r="24" spans="1:26" x14ac:dyDescent="0.25">
      <c r="A24" s="15" t="s">
        <v>3911</v>
      </c>
      <c r="B24" s="15" t="s">
        <v>4022</v>
      </c>
      <c r="C24" s="15" t="s">
        <v>4023</v>
      </c>
      <c r="D24" s="339" t="s">
        <v>4024</v>
      </c>
      <c r="E24" s="339" t="s">
        <v>4025</v>
      </c>
      <c r="F24" s="339" t="s">
        <v>3925</v>
      </c>
      <c r="G24" s="339" t="s">
        <v>3916</v>
      </c>
      <c r="I24" t="s">
        <v>4016</v>
      </c>
      <c r="J24" t="s">
        <v>364</v>
      </c>
      <c r="O24" t="s">
        <v>3918</v>
      </c>
      <c r="P24" t="s">
        <v>3918</v>
      </c>
      <c r="V24" s="65" t="s">
        <v>3929</v>
      </c>
      <c r="W24" s="65"/>
      <c r="Y24" t="s">
        <v>3920</v>
      </c>
      <c r="Z24" s="340"/>
    </row>
    <row r="25" spans="1:26" x14ac:dyDescent="0.25">
      <c r="A25" s="15" t="s">
        <v>3911</v>
      </c>
      <c r="B25" s="15" t="s">
        <v>4026</v>
      </c>
      <c r="C25" s="15" t="s">
        <v>4027</v>
      </c>
      <c r="D25" s="339" t="s">
        <v>4028</v>
      </c>
      <c r="E25" s="339" t="s">
        <v>4029</v>
      </c>
      <c r="F25" s="339" t="s">
        <v>3925</v>
      </c>
      <c r="G25" s="339" t="s">
        <v>3916</v>
      </c>
      <c r="I25" t="s">
        <v>3926</v>
      </c>
      <c r="J25" t="s">
        <v>364</v>
      </c>
      <c r="O25" t="s">
        <v>3927</v>
      </c>
      <c r="P25" t="s">
        <v>3928</v>
      </c>
      <c r="V25" s="65" t="s">
        <v>3929</v>
      </c>
      <c r="W25" s="65"/>
      <c r="Y25" t="s">
        <v>3920</v>
      </c>
      <c r="Z25" s="340"/>
    </row>
    <row r="26" spans="1:26" x14ac:dyDescent="0.25">
      <c r="A26" s="15" t="s">
        <v>3911</v>
      </c>
      <c r="B26" s="15" t="s">
        <v>4030</v>
      </c>
      <c r="C26" s="15" t="s">
        <v>4031</v>
      </c>
      <c r="D26" s="339" t="s">
        <v>4032</v>
      </c>
      <c r="E26" s="339" t="s">
        <v>4033</v>
      </c>
      <c r="F26" s="339" t="s">
        <v>3925</v>
      </c>
      <c r="G26" s="339" t="s">
        <v>3916</v>
      </c>
      <c r="I26" t="s">
        <v>4034</v>
      </c>
      <c r="J26" t="s">
        <v>364</v>
      </c>
      <c r="O26" t="s">
        <v>3918</v>
      </c>
      <c r="P26" t="s">
        <v>3918</v>
      </c>
      <c r="V26" s="65" t="s">
        <v>4017</v>
      </c>
      <c r="W26" s="65"/>
      <c r="Y26" t="s">
        <v>3920</v>
      </c>
      <c r="Z26" s="340"/>
    </row>
    <row r="27" spans="1:26" x14ac:dyDescent="0.25">
      <c r="A27" s="15" t="s">
        <v>3911</v>
      </c>
      <c r="B27" s="15" t="s">
        <v>4035</v>
      </c>
      <c r="C27" s="15" t="s">
        <v>4036</v>
      </c>
      <c r="D27" s="339" t="s">
        <v>4037</v>
      </c>
      <c r="E27" s="339" t="s">
        <v>4038</v>
      </c>
      <c r="F27" s="339" t="s">
        <v>3925</v>
      </c>
      <c r="G27" s="339" t="s">
        <v>3916</v>
      </c>
      <c r="I27" t="s">
        <v>3989</v>
      </c>
      <c r="J27" t="s">
        <v>364</v>
      </c>
      <c r="O27" t="s">
        <v>3918</v>
      </c>
      <c r="P27" t="s">
        <v>3918</v>
      </c>
      <c r="V27" s="65" t="s">
        <v>3919</v>
      </c>
      <c r="W27" s="65"/>
      <c r="Y27" t="s">
        <v>3975</v>
      </c>
      <c r="Z27" s="340"/>
    </row>
    <row r="28" spans="1:26" x14ac:dyDescent="0.25">
      <c r="A28" s="15" t="s">
        <v>3911</v>
      </c>
      <c r="B28" s="15" t="s">
        <v>4039</v>
      </c>
      <c r="C28" s="15" t="s">
        <v>4040</v>
      </c>
      <c r="D28" s="339" t="s">
        <v>4041</v>
      </c>
      <c r="E28" s="339">
        <v>5554130425</v>
      </c>
      <c r="F28" s="339" t="s">
        <v>3925</v>
      </c>
      <c r="G28" s="339" t="s">
        <v>3916</v>
      </c>
      <c r="I28" t="s">
        <v>4042</v>
      </c>
      <c r="J28" t="s">
        <v>364</v>
      </c>
      <c r="O28" t="s">
        <v>521</v>
      </c>
      <c r="P28" t="s">
        <v>3918</v>
      </c>
      <c r="V28" s="65" t="s">
        <v>3929</v>
      </c>
      <c r="W28" s="65"/>
      <c r="Y28" t="s">
        <v>4043</v>
      </c>
      <c r="Z28" s="340"/>
    </row>
    <row r="29" spans="1:26" x14ac:dyDescent="0.25">
      <c r="A29" s="15" t="s">
        <v>3911</v>
      </c>
      <c r="B29" s="15" t="s">
        <v>4044</v>
      </c>
      <c r="C29" s="15" t="s">
        <v>4045</v>
      </c>
      <c r="D29" s="339" t="s">
        <v>4046</v>
      </c>
      <c r="E29" s="339">
        <v>5598177739</v>
      </c>
      <c r="F29" s="339" t="s">
        <v>3925</v>
      </c>
      <c r="G29" s="339" t="s">
        <v>3916</v>
      </c>
      <c r="I29" t="s">
        <v>4047</v>
      </c>
      <c r="J29" t="s">
        <v>364</v>
      </c>
      <c r="K29" t="s">
        <v>4048</v>
      </c>
      <c r="L29" t="s">
        <v>3968</v>
      </c>
      <c r="O29" t="s">
        <v>3918</v>
      </c>
      <c r="P29" t="s">
        <v>3969</v>
      </c>
      <c r="S29" s="341">
        <v>44363</v>
      </c>
      <c r="T29" t="s">
        <v>4049</v>
      </c>
      <c r="V29" s="65" t="s">
        <v>3929</v>
      </c>
      <c r="W29" s="65"/>
      <c r="Y29" t="s">
        <v>3975</v>
      </c>
      <c r="Z29" s="340"/>
    </row>
    <row r="30" spans="1:26" x14ac:dyDescent="0.25">
      <c r="A30" s="15" t="s">
        <v>3911</v>
      </c>
      <c r="B30" s="15" t="s">
        <v>4050</v>
      </c>
      <c r="C30" s="15" t="s">
        <v>4051</v>
      </c>
      <c r="D30" s="339" t="s">
        <v>4052</v>
      </c>
      <c r="E30" s="339">
        <v>5611105646</v>
      </c>
      <c r="F30" s="339" t="s">
        <v>3925</v>
      </c>
      <c r="G30" s="339" t="s">
        <v>3916</v>
      </c>
      <c r="I30" t="s">
        <v>4053</v>
      </c>
      <c r="J30" t="s">
        <v>364</v>
      </c>
      <c r="O30" t="s">
        <v>3918</v>
      </c>
      <c r="P30" t="s">
        <v>3918</v>
      </c>
      <c r="V30" s="65" t="s">
        <v>3929</v>
      </c>
      <c r="W30" s="65"/>
      <c r="Y30" t="s">
        <v>3975</v>
      </c>
      <c r="Z30" s="340"/>
    </row>
    <row r="31" spans="1:26" x14ac:dyDescent="0.25">
      <c r="A31" s="15" t="s">
        <v>3911</v>
      </c>
      <c r="B31" s="15" t="s">
        <v>4054</v>
      </c>
      <c r="C31" s="15" t="s">
        <v>4055</v>
      </c>
      <c r="D31" s="339" t="s">
        <v>4056</v>
      </c>
      <c r="E31" s="339">
        <v>5534242424</v>
      </c>
      <c r="F31" s="339" t="s">
        <v>3925</v>
      </c>
      <c r="G31" s="339" t="s">
        <v>3916</v>
      </c>
      <c r="I31" t="s">
        <v>3998</v>
      </c>
      <c r="J31" t="s">
        <v>364</v>
      </c>
      <c r="O31" t="s">
        <v>3918</v>
      </c>
      <c r="P31" t="s">
        <v>3918</v>
      </c>
      <c r="V31" s="65" t="s">
        <v>3919</v>
      </c>
      <c r="W31" s="65"/>
      <c r="Y31" t="s">
        <v>3975</v>
      </c>
      <c r="Z31" s="340"/>
    </row>
    <row r="32" spans="1:26" x14ac:dyDescent="0.25">
      <c r="A32" s="15" t="s">
        <v>3911</v>
      </c>
      <c r="B32" s="15" t="s">
        <v>4057</v>
      </c>
      <c r="C32" s="15" t="s">
        <v>4058</v>
      </c>
      <c r="D32" s="339" t="s">
        <v>4059</v>
      </c>
      <c r="E32" s="339">
        <v>5564761536</v>
      </c>
      <c r="F32" s="339" t="s">
        <v>3925</v>
      </c>
      <c r="G32" s="339" t="s">
        <v>3916</v>
      </c>
      <c r="I32" t="s">
        <v>4003</v>
      </c>
      <c r="J32" t="s">
        <v>364</v>
      </c>
      <c r="O32" t="s">
        <v>3918</v>
      </c>
      <c r="P32" t="s">
        <v>3918</v>
      </c>
      <c r="V32" s="65" t="s">
        <v>3929</v>
      </c>
      <c r="W32" s="65"/>
      <c r="Y32" t="s">
        <v>4043</v>
      </c>
      <c r="Z32" s="340"/>
    </row>
    <row r="33" spans="1:26" x14ac:dyDescent="0.25">
      <c r="A33" s="15" t="s">
        <v>3911</v>
      </c>
      <c r="B33" s="15" t="s">
        <v>4060</v>
      </c>
      <c r="C33" s="15" t="s">
        <v>4061</v>
      </c>
      <c r="D33" s="339" t="s">
        <v>4062</v>
      </c>
      <c r="E33" s="339">
        <v>5531071479</v>
      </c>
      <c r="F33" s="339" t="s">
        <v>3925</v>
      </c>
      <c r="G33" s="339" t="s">
        <v>3916</v>
      </c>
      <c r="I33" t="s">
        <v>4063</v>
      </c>
      <c r="J33" t="s">
        <v>364</v>
      </c>
      <c r="O33" t="s">
        <v>3918</v>
      </c>
      <c r="P33" t="s">
        <v>3918</v>
      </c>
      <c r="V33" s="65" t="s">
        <v>3929</v>
      </c>
      <c r="W33" s="65"/>
      <c r="Y33" t="s">
        <v>4043</v>
      </c>
      <c r="Z33" s="340"/>
    </row>
    <row r="34" spans="1:26" x14ac:dyDescent="0.25">
      <c r="A34" s="15" t="s">
        <v>3911</v>
      </c>
      <c r="B34" s="15" t="s">
        <v>4064</v>
      </c>
      <c r="C34" s="15" t="s">
        <v>4065</v>
      </c>
      <c r="D34" s="339" t="s">
        <v>4066</v>
      </c>
      <c r="E34" s="339">
        <v>5611454224</v>
      </c>
      <c r="F34" s="339" t="s">
        <v>3925</v>
      </c>
      <c r="G34" s="339" t="s">
        <v>3916</v>
      </c>
      <c r="I34" t="s">
        <v>3926</v>
      </c>
      <c r="J34" t="s">
        <v>364</v>
      </c>
      <c r="O34" t="s">
        <v>3927</v>
      </c>
      <c r="P34" t="s">
        <v>3928</v>
      </c>
      <c r="V34" s="65" t="s">
        <v>3929</v>
      </c>
      <c r="W34" s="65"/>
      <c r="Y34" t="s">
        <v>3975</v>
      </c>
      <c r="Z34" s="340"/>
    </row>
    <row r="35" spans="1:26" x14ac:dyDescent="0.25">
      <c r="A35" s="15" t="s">
        <v>3911</v>
      </c>
      <c r="B35" s="15" t="s">
        <v>4067</v>
      </c>
      <c r="C35" s="15" t="s">
        <v>4068</v>
      </c>
      <c r="D35" s="339" t="s">
        <v>4069</v>
      </c>
      <c r="E35" s="339">
        <v>5583671999</v>
      </c>
      <c r="F35" s="339" t="s">
        <v>3925</v>
      </c>
      <c r="G35" s="339" t="s">
        <v>3916</v>
      </c>
      <c r="I35" t="s">
        <v>4070</v>
      </c>
      <c r="J35" t="s">
        <v>364</v>
      </c>
      <c r="K35" t="s">
        <v>3967</v>
      </c>
      <c r="L35" t="s">
        <v>3968</v>
      </c>
      <c r="O35" t="s">
        <v>3969</v>
      </c>
      <c r="P35" t="s">
        <v>4071</v>
      </c>
      <c r="S35" s="341">
        <v>44363</v>
      </c>
      <c r="T35" t="s">
        <v>4072</v>
      </c>
      <c r="V35" s="65" t="s">
        <v>3929</v>
      </c>
      <c r="W35" s="65"/>
      <c r="Y35" t="s">
        <v>4043</v>
      </c>
      <c r="Z35" s="340"/>
    </row>
    <row r="36" spans="1:26" x14ac:dyDescent="0.25">
      <c r="A36" s="15" t="s">
        <v>3911</v>
      </c>
      <c r="B36" s="15" t="s">
        <v>4073</v>
      </c>
      <c r="C36" s="15" t="s">
        <v>4074</v>
      </c>
      <c r="D36" s="339" t="s">
        <v>4075</v>
      </c>
      <c r="E36" s="339">
        <v>5524981705</v>
      </c>
      <c r="F36" s="339" t="s">
        <v>3925</v>
      </c>
      <c r="G36" s="339" t="s">
        <v>3916</v>
      </c>
      <c r="I36" t="s">
        <v>4076</v>
      </c>
      <c r="J36" t="s">
        <v>364</v>
      </c>
      <c r="O36" t="s">
        <v>3918</v>
      </c>
      <c r="P36" t="s">
        <v>3918</v>
      </c>
      <c r="V36" s="65" t="s">
        <v>3929</v>
      </c>
      <c r="W36" s="65"/>
      <c r="Y36" t="s">
        <v>3975</v>
      </c>
      <c r="Z36" s="340"/>
    </row>
    <row r="37" spans="1:26" x14ac:dyDescent="0.25">
      <c r="A37" s="15" t="s">
        <v>3911</v>
      </c>
      <c r="B37" s="15" t="s">
        <v>4077</v>
      </c>
      <c r="C37" s="15" t="s">
        <v>4078</v>
      </c>
      <c r="D37" s="339" t="s">
        <v>4079</v>
      </c>
      <c r="E37" s="339" t="s">
        <v>4080</v>
      </c>
      <c r="F37" s="339" t="s">
        <v>3925</v>
      </c>
      <c r="G37" s="339" t="s">
        <v>3916</v>
      </c>
      <c r="I37" t="s">
        <v>3926</v>
      </c>
      <c r="J37" t="s">
        <v>364</v>
      </c>
      <c r="O37" t="s">
        <v>3927</v>
      </c>
      <c r="P37" t="s">
        <v>3928</v>
      </c>
      <c r="V37" s="65" t="s">
        <v>4017</v>
      </c>
      <c r="W37" s="65"/>
      <c r="Y37" t="s">
        <v>4043</v>
      </c>
      <c r="Z37" s="340"/>
    </row>
    <row r="38" spans="1:26" x14ac:dyDescent="0.25">
      <c r="A38" s="15" t="s">
        <v>3911</v>
      </c>
      <c r="B38" s="15" t="s">
        <v>4081</v>
      </c>
      <c r="C38" s="15" t="s">
        <v>4082</v>
      </c>
      <c r="D38" s="339" t="s">
        <v>4083</v>
      </c>
      <c r="E38" s="339">
        <v>5534314837</v>
      </c>
      <c r="F38" s="339" t="s">
        <v>3915</v>
      </c>
      <c r="G38" s="339" t="s">
        <v>3916</v>
      </c>
      <c r="I38" t="s">
        <v>4084</v>
      </c>
      <c r="J38" t="s">
        <v>364</v>
      </c>
      <c r="O38" t="s">
        <v>3918</v>
      </c>
      <c r="P38" t="s">
        <v>3918</v>
      </c>
      <c r="V38" s="65" t="s">
        <v>3929</v>
      </c>
      <c r="W38" s="65"/>
      <c r="Y38" t="s">
        <v>4043</v>
      </c>
      <c r="Z38" s="340"/>
    </row>
    <row r="39" spans="1:26" x14ac:dyDescent="0.25">
      <c r="A39" s="15" t="s">
        <v>3911</v>
      </c>
      <c r="B39" s="15" t="s">
        <v>4085</v>
      </c>
      <c r="C39" s="15" t="s">
        <v>4086</v>
      </c>
      <c r="D39" s="339" t="s">
        <v>4087</v>
      </c>
      <c r="E39" s="339" t="s">
        <v>4088</v>
      </c>
      <c r="F39" s="339" t="s">
        <v>3915</v>
      </c>
      <c r="G39" s="339" t="s">
        <v>3916</v>
      </c>
      <c r="I39" t="s">
        <v>4063</v>
      </c>
      <c r="J39" t="s">
        <v>364</v>
      </c>
      <c r="O39" t="s">
        <v>3918</v>
      </c>
      <c r="P39" t="s">
        <v>3918</v>
      </c>
      <c r="V39" s="65" t="s">
        <v>3919</v>
      </c>
      <c r="W39" s="65"/>
      <c r="Y39" t="s">
        <v>4043</v>
      </c>
      <c r="Z39" s="340"/>
    </row>
    <row r="40" spans="1:26" x14ac:dyDescent="0.25">
      <c r="A40" s="15" t="s">
        <v>3911</v>
      </c>
      <c r="B40" s="15" t="s">
        <v>4089</v>
      </c>
      <c r="C40" s="15" t="s">
        <v>4090</v>
      </c>
      <c r="D40" s="339" t="s">
        <v>4091</v>
      </c>
      <c r="E40" s="339">
        <v>5579500920</v>
      </c>
      <c r="F40" s="339" t="s">
        <v>3915</v>
      </c>
      <c r="G40" s="339" t="s">
        <v>3916</v>
      </c>
      <c r="I40" t="s">
        <v>4084</v>
      </c>
      <c r="J40" t="s">
        <v>364</v>
      </c>
      <c r="K40" t="s">
        <v>4092</v>
      </c>
      <c r="L40" t="s">
        <v>3968</v>
      </c>
      <c r="O40" t="s">
        <v>3969</v>
      </c>
      <c r="P40" t="s">
        <v>3918</v>
      </c>
      <c r="S40" s="341"/>
      <c r="V40" s="65" t="s">
        <v>3919</v>
      </c>
      <c r="W40" s="65"/>
      <c r="Y40" t="s">
        <v>4043</v>
      </c>
      <c r="Z40" s="340"/>
    </row>
    <row r="41" spans="1:26" x14ac:dyDescent="0.25">
      <c r="A41" s="15" t="s">
        <v>3911</v>
      </c>
      <c r="B41" s="15" t="s">
        <v>4093</v>
      </c>
      <c r="C41" s="15" t="s">
        <v>4094</v>
      </c>
      <c r="D41" s="339" t="s">
        <v>4095</v>
      </c>
      <c r="E41" s="339" t="s">
        <v>4096</v>
      </c>
      <c r="F41" s="339" t="s">
        <v>3925</v>
      </c>
      <c r="G41" s="339" t="s">
        <v>3916</v>
      </c>
      <c r="I41" t="s">
        <v>3966</v>
      </c>
      <c r="J41" t="s">
        <v>364</v>
      </c>
      <c r="O41" t="s">
        <v>3969</v>
      </c>
      <c r="P41" t="s">
        <v>3918</v>
      </c>
      <c r="S41" s="341"/>
      <c r="V41" s="65" t="s">
        <v>3919</v>
      </c>
      <c r="W41" s="65"/>
      <c r="Y41" t="s">
        <v>4043</v>
      </c>
      <c r="Z41" s="340"/>
    </row>
    <row r="42" spans="1:26" x14ac:dyDescent="0.25">
      <c r="A42" s="15" t="s">
        <v>3911</v>
      </c>
      <c r="B42" s="15" t="s">
        <v>4097</v>
      </c>
      <c r="C42" s="15" t="s">
        <v>4098</v>
      </c>
      <c r="D42" s="339" t="s">
        <v>4099</v>
      </c>
      <c r="E42" s="339">
        <v>5548697299</v>
      </c>
      <c r="F42" s="339" t="s">
        <v>3925</v>
      </c>
      <c r="G42" s="339" t="s">
        <v>3916</v>
      </c>
      <c r="I42" t="s">
        <v>3980</v>
      </c>
      <c r="J42" t="s">
        <v>364</v>
      </c>
      <c r="K42" t="s">
        <v>4092</v>
      </c>
      <c r="L42" t="s">
        <v>3939</v>
      </c>
      <c r="O42" t="s">
        <v>3969</v>
      </c>
      <c r="P42" t="s">
        <v>3918</v>
      </c>
      <c r="S42" s="341"/>
      <c r="V42" s="65" t="s">
        <v>3919</v>
      </c>
      <c r="W42" s="65"/>
      <c r="Y42" t="s">
        <v>4043</v>
      </c>
      <c r="Z42" s="340"/>
    </row>
    <row r="43" spans="1:26" x14ac:dyDescent="0.25">
      <c r="A43" s="15" t="s">
        <v>3911</v>
      </c>
      <c r="B43" s="15" t="s">
        <v>4100</v>
      </c>
      <c r="C43" s="15" t="s">
        <v>4101</v>
      </c>
      <c r="D43" s="339" t="s">
        <v>4102</v>
      </c>
      <c r="E43" s="339">
        <v>5543515026</v>
      </c>
      <c r="F43" s="339" t="s">
        <v>3925</v>
      </c>
      <c r="G43" s="339" t="s">
        <v>3916</v>
      </c>
      <c r="I43" t="s">
        <v>3926</v>
      </c>
      <c r="J43" t="s">
        <v>364</v>
      </c>
      <c r="O43" t="s">
        <v>3927</v>
      </c>
      <c r="P43" t="s">
        <v>3928</v>
      </c>
      <c r="V43" s="65" t="s">
        <v>3929</v>
      </c>
      <c r="W43" s="65"/>
      <c r="Y43" t="s">
        <v>4043</v>
      </c>
      <c r="Z43" s="340"/>
    </row>
    <row r="44" spans="1:26" x14ac:dyDescent="0.25">
      <c r="A44" s="15" t="s">
        <v>3911</v>
      </c>
      <c r="B44" s="15" t="s">
        <v>4103</v>
      </c>
      <c r="C44" s="15" t="s">
        <v>4104</v>
      </c>
      <c r="D44" s="339" t="s">
        <v>4105</v>
      </c>
      <c r="E44" s="339">
        <v>4441213111</v>
      </c>
      <c r="F44" s="339" t="s">
        <v>3925</v>
      </c>
      <c r="G44" s="339" t="s">
        <v>3916</v>
      </c>
      <c r="I44" t="s">
        <v>4106</v>
      </c>
      <c r="J44" t="s">
        <v>364</v>
      </c>
      <c r="O44" t="s">
        <v>3918</v>
      </c>
      <c r="P44" t="s">
        <v>3918</v>
      </c>
      <c r="V44" s="65" t="s">
        <v>3929</v>
      </c>
      <c r="W44" s="65"/>
      <c r="Y44" t="s">
        <v>3975</v>
      </c>
      <c r="Z44" s="340"/>
    </row>
    <row r="45" spans="1:26" x14ac:dyDescent="0.25">
      <c r="A45" s="15" t="s">
        <v>3911</v>
      </c>
      <c r="B45" s="15" t="s">
        <v>4107</v>
      </c>
      <c r="C45" s="15" t="s">
        <v>4108</v>
      </c>
      <c r="D45" s="339" t="s">
        <v>4109</v>
      </c>
      <c r="E45" s="339" t="s">
        <v>4110</v>
      </c>
      <c r="F45" s="339" t="s">
        <v>3925</v>
      </c>
      <c r="G45" s="339" t="s">
        <v>3916</v>
      </c>
      <c r="I45" t="s">
        <v>3926</v>
      </c>
      <c r="J45" t="s">
        <v>364</v>
      </c>
      <c r="O45" t="s">
        <v>3927</v>
      </c>
      <c r="P45" t="s">
        <v>3928</v>
      </c>
      <c r="V45" s="65" t="s">
        <v>3919</v>
      </c>
      <c r="W45" s="65"/>
      <c r="Y45" t="s">
        <v>3975</v>
      </c>
      <c r="Z45" s="340"/>
    </row>
    <row r="46" spans="1:26" x14ac:dyDescent="0.25">
      <c r="A46" s="15" t="s">
        <v>3911</v>
      </c>
      <c r="B46" s="15" t="s">
        <v>4111</v>
      </c>
      <c r="C46" s="15" t="s">
        <v>4112</v>
      </c>
      <c r="D46" s="339" t="s">
        <v>4113</v>
      </c>
      <c r="E46" s="339" t="s">
        <v>4114</v>
      </c>
      <c r="F46" s="339" t="s">
        <v>3925</v>
      </c>
      <c r="G46" s="339" t="s">
        <v>3916</v>
      </c>
      <c r="I46" t="s">
        <v>4106</v>
      </c>
      <c r="J46" t="s">
        <v>364</v>
      </c>
      <c r="O46" t="s">
        <v>3918</v>
      </c>
      <c r="P46" t="s">
        <v>3918</v>
      </c>
      <c r="V46" s="65" t="s">
        <v>3929</v>
      </c>
      <c r="W46" s="65"/>
      <c r="Y46" t="s">
        <v>3975</v>
      </c>
      <c r="Z46" s="340"/>
    </row>
    <row r="47" spans="1:26" x14ac:dyDescent="0.25">
      <c r="A47" s="15" t="s">
        <v>3911</v>
      </c>
      <c r="B47" s="15" t="s">
        <v>4115</v>
      </c>
      <c r="C47" s="15" t="s">
        <v>4116</v>
      </c>
      <c r="D47" s="339" t="s">
        <v>4117</v>
      </c>
      <c r="E47" s="339">
        <v>9933425575</v>
      </c>
      <c r="F47" s="339" t="s">
        <v>3925</v>
      </c>
      <c r="G47" s="339" t="s">
        <v>3916</v>
      </c>
      <c r="I47" t="s">
        <v>4118</v>
      </c>
      <c r="J47" t="s">
        <v>364</v>
      </c>
      <c r="K47" t="s">
        <v>4092</v>
      </c>
      <c r="L47" t="s">
        <v>3968</v>
      </c>
      <c r="O47" t="s">
        <v>3969</v>
      </c>
      <c r="P47" t="s">
        <v>4071</v>
      </c>
      <c r="S47" s="341"/>
      <c r="T47" t="s">
        <v>4119</v>
      </c>
      <c r="U47" t="s">
        <v>4120</v>
      </c>
      <c r="V47" s="65" t="s">
        <v>3919</v>
      </c>
      <c r="W47" s="65"/>
      <c r="Y47" t="s">
        <v>4043</v>
      </c>
      <c r="Z47" s="340"/>
    </row>
    <row r="48" spans="1:26" x14ac:dyDescent="0.25">
      <c r="A48" s="15" t="s">
        <v>3911</v>
      </c>
      <c r="B48" s="15" t="s">
        <v>4121</v>
      </c>
      <c r="C48" s="15" t="s">
        <v>4122</v>
      </c>
      <c r="D48" s="339" t="s">
        <v>4123</v>
      </c>
      <c r="E48" s="339">
        <v>5510805086</v>
      </c>
      <c r="F48" s="339" t="s">
        <v>3925</v>
      </c>
      <c r="G48" s="339" t="s">
        <v>3916</v>
      </c>
      <c r="I48" t="s">
        <v>3998</v>
      </c>
      <c r="J48" t="s">
        <v>364</v>
      </c>
      <c r="O48" t="s">
        <v>3918</v>
      </c>
      <c r="P48" t="s">
        <v>3918</v>
      </c>
      <c r="V48" s="65" t="s">
        <v>3919</v>
      </c>
      <c r="W48" s="65"/>
      <c r="Y48" t="s">
        <v>4043</v>
      </c>
      <c r="Z48" s="340"/>
    </row>
    <row r="49" spans="1:26" x14ac:dyDescent="0.25">
      <c r="A49" s="15" t="s">
        <v>3911</v>
      </c>
      <c r="B49" s="15" t="s">
        <v>4124</v>
      </c>
      <c r="C49" s="15" t="s">
        <v>4125</v>
      </c>
      <c r="D49" s="339" t="s">
        <v>4126</v>
      </c>
      <c r="E49" s="339">
        <v>5539588873</v>
      </c>
      <c r="F49" s="339" t="s">
        <v>3925</v>
      </c>
      <c r="G49" s="339" t="s">
        <v>3916</v>
      </c>
      <c r="I49" t="s">
        <v>4127</v>
      </c>
      <c r="J49" t="s">
        <v>364</v>
      </c>
      <c r="O49" t="s">
        <v>3918</v>
      </c>
      <c r="P49" t="s">
        <v>3918</v>
      </c>
      <c r="V49" s="65" t="s">
        <v>3919</v>
      </c>
      <c r="W49" s="65"/>
      <c r="Y49" t="s">
        <v>4043</v>
      </c>
      <c r="Z49" s="340"/>
    </row>
    <row r="50" spans="1:26" x14ac:dyDescent="0.25">
      <c r="A50" s="15" t="s">
        <v>3911</v>
      </c>
      <c r="B50" s="15" t="s">
        <v>4128</v>
      </c>
      <c r="C50" s="15" t="s">
        <v>4129</v>
      </c>
      <c r="D50" s="339" t="s">
        <v>4130</v>
      </c>
      <c r="E50" s="339">
        <v>5532575604</v>
      </c>
      <c r="F50" s="339" t="s">
        <v>3925</v>
      </c>
      <c r="G50" s="339" t="s">
        <v>3916</v>
      </c>
      <c r="I50" t="s">
        <v>4131</v>
      </c>
      <c r="J50" t="s">
        <v>364</v>
      </c>
      <c r="O50" t="s">
        <v>3918</v>
      </c>
      <c r="P50" t="s">
        <v>3918</v>
      </c>
      <c r="V50" s="65" t="s">
        <v>3919</v>
      </c>
      <c r="W50" s="65"/>
      <c r="Y50" t="s">
        <v>4043</v>
      </c>
      <c r="Z50" s="340"/>
    </row>
    <row r="51" spans="1:26" x14ac:dyDescent="0.25">
      <c r="A51" s="15" t="s">
        <v>3911</v>
      </c>
      <c r="B51" s="15" t="s">
        <v>4132</v>
      </c>
      <c r="C51" s="15" t="s">
        <v>4133</v>
      </c>
      <c r="D51" s="339" t="s">
        <v>4134</v>
      </c>
      <c r="E51" s="339">
        <v>5510618489</v>
      </c>
      <c r="F51" s="339" t="s">
        <v>3925</v>
      </c>
      <c r="G51" s="339" t="s">
        <v>3916</v>
      </c>
      <c r="I51" t="s">
        <v>4063</v>
      </c>
      <c r="J51" t="s">
        <v>364</v>
      </c>
      <c r="K51" t="s">
        <v>4048</v>
      </c>
      <c r="L51" t="s">
        <v>3939</v>
      </c>
      <c r="O51" t="s">
        <v>4071</v>
      </c>
      <c r="P51" t="s">
        <v>4071</v>
      </c>
      <c r="S51" s="341"/>
      <c r="V51" s="65" t="s">
        <v>4017</v>
      </c>
      <c r="W51" s="65"/>
      <c r="Y51" t="s">
        <v>4043</v>
      </c>
      <c r="Z51" s="340"/>
    </row>
    <row r="52" spans="1:26" x14ac:dyDescent="0.25">
      <c r="A52" s="15" t="s">
        <v>3911</v>
      </c>
      <c r="B52" s="15" t="s">
        <v>4135</v>
      </c>
      <c r="C52" s="15" t="s">
        <v>4136</v>
      </c>
      <c r="D52" s="339" t="s">
        <v>4137</v>
      </c>
      <c r="E52" s="339">
        <v>5585751868</v>
      </c>
      <c r="F52" s="339" t="s">
        <v>3925</v>
      </c>
      <c r="G52" s="339" t="s">
        <v>3916</v>
      </c>
      <c r="I52" t="s">
        <v>3926</v>
      </c>
      <c r="J52" t="s">
        <v>364</v>
      </c>
      <c r="O52" t="s">
        <v>3927</v>
      </c>
      <c r="P52" t="s">
        <v>3928</v>
      </c>
      <c r="V52" s="65" t="s">
        <v>3919</v>
      </c>
      <c r="W52" s="65"/>
      <c r="Y52" t="s">
        <v>4043</v>
      </c>
      <c r="Z52" s="340"/>
    </row>
    <row r="53" spans="1:26" x14ac:dyDescent="0.25">
      <c r="A53" s="15" t="s">
        <v>3911</v>
      </c>
      <c r="B53" s="15" t="s">
        <v>4138</v>
      </c>
      <c r="C53" s="15" t="s">
        <v>4139</v>
      </c>
      <c r="D53" s="339" t="s">
        <v>4140</v>
      </c>
      <c r="E53" s="339">
        <v>8994974761</v>
      </c>
      <c r="F53" s="339" t="s">
        <v>3925</v>
      </c>
      <c r="G53" s="339" t="s">
        <v>3916</v>
      </c>
      <c r="I53" t="s">
        <v>3926</v>
      </c>
      <c r="J53" t="s">
        <v>364</v>
      </c>
      <c r="O53" t="s">
        <v>3927</v>
      </c>
      <c r="P53" t="s">
        <v>3928</v>
      </c>
      <c r="V53" s="65" t="s">
        <v>3919</v>
      </c>
      <c r="W53" s="65"/>
      <c r="Y53" t="s">
        <v>4043</v>
      </c>
      <c r="Z53" s="340"/>
    </row>
    <row r="54" spans="1:26" x14ac:dyDescent="0.25">
      <c r="A54" s="15" t="s">
        <v>3911</v>
      </c>
      <c r="B54" s="15" t="s">
        <v>4141</v>
      </c>
      <c r="C54" s="15" t="s">
        <v>4142</v>
      </c>
      <c r="D54" s="339" t="s">
        <v>4143</v>
      </c>
      <c r="E54" s="339">
        <v>5526532284</v>
      </c>
      <c r="F54" s="339" t="s">
        <v>3925</v>
      </c>
      <c r="G54" s="339" t="s">
        <v>3916</v>
      </c>
      <c r="I54" t="s">
        <v>3926</v>
      </c>
      <c r="J54" t="s">
        <v>364</v>
      </c>
      <c r="O54" t="s">
        <v>3927</v>
      </c>
      <c r="P54" t="s">
        <v>3928</v>
      </c>
      <c r="V54" s="65" t="s">
        <v>3929</v>
      </c>
      <c r="W54" s="65"/>
      <c r="Y54" t="s">
        <v>3920</v>
      </c>
      <c r="Z54" s="340"/>
    </row>
    <row r="55" spans="1:26" x14ac:dyDescent="0.25">
      <c r="A55" s="15" t="s">
        <v>3911</v>
      </c>
      <c r="B55" s="15" t="s">
        <v>4144</v>
      </c>
      <c r="C55" s="15" t="s">
        <v>4145</v>
      </c>
      <c r="D55" s="339" t="s">
        <v>4146</v>
      </c>
      <c r="E55" s="339">
        <v>5516916054</v>
      </c>
      <c r="F55" s="339" t="s">
        <v>3925</v>
      </c>
      <c r="G55" s="339" t="s">
        <v>3916</v>
      </c>
      <c r="I55" t="s">
        <v>4147</v>
      </c>
      <c r="J55" t="s">
        <v>364</v>
      </c>
      <c r="O55" t="s">
        <v>3918</v>
      </c>
      <c r="P55" t="s">
        <v>3918</v>
      </c>
      <c r="V55" s="65" t="s">
        <v>4017</v>
      </c>
      <c r="W55" s="65"/>
      <c r="Y55" t="s">
        <v>3920</v>
      </c>
      <c r="Z55" s="340"/>
    </row>
    <row r="56" spans="1:26" x14ac:dyDescent="0.25">
      <c r="A56" s="15" t="s">
        <v>3911</v>
      </c>
      <c r="B56" s="15" t="s">
        <v>4148</v>
      </c>
      <c r="C56" s="15" t="s">
        <v>4149</v>
      </c>
      <c r="D56" s="339" t="s">
        <v>4150</v>
      </c>
      <c r="E56" s="339">
        <v>5520200068</v>
      </c>
      <c r="F56" s="339" t="s">
        <v>3925</v>
      </c>
      <c r="G56" s="339" t="s">
        <v>3916</v>
      </c>
      <c r="I56" t="s">
        <v>4084</v>
      </c>
      <c r="J56" t="s">
        <v>364</v>
      </c>
      <c r="K56" t="s">
        <v>3967</v>
      </c>
      <c r="L56" t="s">
        <v>3968</v>
      </c>
      <c r="O56" t="s">
        <v>3969</v>
      </c>
      <c r="P56" t="s">
        <v>3918</v>
      </c>
      <c r="S56" s="341"/>
      <c r="T56" t="s">
        <v>4151</v>
      </c>
      <c r="V56" s="65" t="s">
        <v>3919</v>
      </c>
      <c r="W56" s="65"/>
      <c r="Y56" t="s">
        <v>3920</v>
      </c>
      <c r="Z56" s="340"/>
    </row>
    <row r="57" spans="1:26" x14ac:dyDescent="0.25">
      <c r="A57" s="15" t="s">
        <v>3911</v>
      </c>
      <c r="B57" s="15" t="s">
        <v>4152</v>
      </c>
      <c r="C57" s="15" t="s">
        <v>4153</v>
      </c>
      <c r="D57" s="339" t="s">
        <v>4154</v>
      </c>
      <c r="E57" s="339">
        <v>5549866748</v>
      </c>
      <c r="F57" s="339" t="s">
        <v>3925</v>
      </c>
      <c r="G57" s="339" t="s">
        <v>3916</v>
      </c>
      <c r="I57" t="s">
        <v>4155</v>
      </c>
      <c r="J57" t="s">
        <v>364</v>
      </c>
      <c r="K57" t="s">
        <v>3967</v>
      </c>
      <c r="L57" t="s">
        <v>3939</v>
      </c>
      <c r="O57" t="s">
        <v>3969</v>
      </c>
      <c r="P57" t="s">
        <v>3918</v>
      </c>
      <c r="S57" s="341"/>
      <c r="T57" t="s">
        <v>4156</v>
      </c>
      <c r="V57" s="65" t="s">
        <v>3919</v>
      </c>
      <c r="W57" s="65"/>
      <c r="Y57" t="s">
        <v>3920</v>
      </c>
      <c r="Z57" s="340"/>
    </row>
    <row r="58" spans="1:26" x14ac:dyDescent="0.25">
      <c r="A58" s="15" t="s">
        <v>3911</v>
      </c>
      <c r="B58" s="15" t="s">
        <v>4157</v>
      </c>
      <c r="C58" s="15" t="s">
        <v>4158</v>
      </c>
      <c r="D58" s="339" t="s">
        <v>4159</v>
      </c>
      <c r="E58" s="339">
        <v>5527809901</v>
      </c>
      <c r="F58" s="339" t="s">
        <v>3925</v>
      </c>
      <c r="G58" s="339" t="s">
        <v>3916</v>
      </c>
      <c r="I58" t="s">
        <v>4160</v>
      </c>
      <c r="J58" t="s">
        <v>364</v>
      </c>
      <c r="O58" t="s">
        <v>3918</v>
      </c>
      <c r="P58" t="s">
        <v>3918</v>
      </c>
      <c r="V58" s="65" t="s">
        <v>3919</v>
      </c>
      <c r="W58" s="65"/>
      <c r="Y58" t="s">
        <v>3920</v>
      </c>
      <c r="Z58" s="340"/>
    </row>
    <row r="59" spans="1:26" x14ac:dyDescent="0.25">
      <c r="A59" s="15" t="s">
        <v>3911</v>
      </c>
      <c r="B59" s="15" t="s">
        <v>4161</v>
      </c>
      <c r="C59" s="15" t="s">
        <v>4162</v>
      </c>
      <c r="D59" s="339" t="s">
        <v>4163</v>
      </c>
      <c r="E59" s="339">
        <v>5524240969</v>
      </c>
      <c r="F59" s="339" t="s">
        <v>3925</v>
      </c>
      <c r="G59" s="339" t="s">
        <v>3916</v>
      </c>
      <c r="I59" t="s">
        <v>4118</v>
      </c>
      <c r="J59" t="s">
        <v>364</v>
      </c>
      <c r="K59" t="s">
        <v>4092</v>
      </c>
      <c r="L59" t="s">
        <v>3968</v>
      </c>
      <c r="O59" t="s">
        <v>3969</v>
      </c>
      <c r="P59" t="s">
        <v>4071</v>
      </c>
      <c r="S59" s="341"/>
      <c r="V59" s="65" t="s">
        <v>4017</v>
      </c>
      <c r="W59" s="65"/>
      <c r="Y59" t="s">
        <v>3920</v>
      </c>
      <c r="Z59" s="340"/>
    </row>
    <row r="60" spans="1:26" x14ac:dyDescent="0.25">
      <c r="A60" s="15" t="s">
        <v>3911</v>
      </c>
      <c r="B60" s="15" t="s">
        <v>4164</v>
      </c>
      <c r="C60" s="15" t="s">
        <v>4165</v>
      </c>
      <c r="D60" s="339" t="s">
        <v>4166</v>
      </c>
      <c r="E60" s="339">
        <v>8673080345</v>
      </c>
      <c r="F60" s="339" t="s">
        <v>3925</v>
      </c>
      <c r="G60" s="339" t="s">
        <v>3916</v>
      </c>
      <c r="I60" t="s">
        <v>3926</v>
      </c>
      <c r="J60" t="s">
        <v>364</v>
      </c>
      <c r="O60" t="s">
        <v>3927</v>
      </c>
      <c r="P60" t="s">
        <v>3928</v>
      </c>
      <c r="V60" s="65" t="s">
        <v>3919</v>
      </c>
      <c r="W60" s="65"/>
      <c r="Y60" t="s">
        <v>3920</v>
      </c>
      <c r="Z60" s="340"/>
    </row>
    <row r="61" spans="1:26" x14ac:dyDescent="0.25">
      <c r="A61" s="15" t="s">
        <v>3911</v>
      </c>
      <c r="B61" s="15" t="s">
        <v>4167</v>
      </c>
      <c r="C61" s="15" t="s">
        <v>4168</v>
      </c>
      <c r="D61" s="339" t="s">
        <v>4169</v>
      </c>
      <c r="E61" s="339">
        <v>8671208292</v>
      </c>
      <c r="F61" s="339" t="s">
        <v>3925</v>
      </c>
      <c r="G61" s="339" t="s">
        <v>3916</v>
      </c>
      <c r="I61" t="s">
        <v>3926</v>
      </c>
      <c r="J61" t="s">
        <v>364</v>
      </c>
      <c r="O61" t="s">
        <v>3927</v>
      </c>
      <c r="P61" t="s">
        <v>3928</v>
      </c>
      <c r="V61" s="65" t="s">
        <v>4017</v>
      </c>
      <c r="W61" s="65"/>
      <c r="Y61" t="s">
        <v>3920</v>
      </c>
      <c r="Z61" s="340"/>
    </row>
    <row r="62" spans="1:26" x14ac:dyDescent="0.25">
      <c r="A62" s="15" t="s">
        <v>3911</v>
      </c>
      <c r="B62" s="15" t="s">
        <v>4170</v>
      </c>
      <c r="C62" s="15" t="s">
        <v>4171</v>
      </c>
      <c r="D62" s="339" t="s">
        <v>4172</v>
      </c>
      <c r="E62" s="339">
        <v>2295291214</v>
      </c>
      <c r="F62" s="339" t="s">
        <v>3925</v>
      </c>
      <c r="G62" s="339" t="s">
        <v>3916</v>
      </c>
      <c r="I62" t="s">
        <v>3926</v>
      </c>
      <c r="J62" t="s">
        <v>364</v>
      </c>
      <c r="O62" t="s">
        <v>3927</v>
      </c>
      <c r="P62" t="s">
        <v>3928</v>
      </c>
      <c r="V62" s="65" t="s">
        <v>3919</v>
      </c>
      <c r="W62" s="65"/>
      <c r="Y62" t="s">
        <v>3920</v>
      </c>
      <c r="Z62" s="340"/>
    </row>
    <row r="63" spans="1:26" x14ac:dyDescent="0.25">
      <c r="A63" s="15" t="s">
        <v>3911</v>
      </c>
      <c r="B63" s="15" t="s">
        <v>4173</v>
      </c>
      <c r="C63" s="15" t="s">
        <v>4174</v>
      </c>
      <c r="D63" s="339" t="s">
        <v>4175</v>
      </c>
      <c r="E63" s="339">
        <v>5532419057</v>
      </c>
      <c r="F63" s="339" t="s">
        <v>3925</v>
      </c>
      <c r="G63" s="339" t="s">
        <v>3916</v>
      </c>
      <c r="I63" t="s">
        <v>4176</v>
      </c>
      <c r="J63" t="s">
        <v>364</v>
      </c>
      <c r="O63" t="s">
        <v>3918</v>
      </c>
      <c r="P63" t="s">
        <v>3918</v>
      </c>
      <c r="V63" s="65" t="s">
        <v>4177</v>
      </c>
      <c r="W63" s="65"/>
      <c r="Y63" t="s">
        <v>3920</v>
      </c>
      <c r="Z63" s="340"/>
    </row>
    <row r="64" spans="1:26" x14ac:dyDescent="0.25">
      <c r="A64" s="15" t="s">
        <v>3911</v>
      </c>
      <c r="B64" s="15" t="s">
        <v>4178</v>
      </c>
      <c r="C64" s="15" t="s">
        <v>4179</v>
      </c>
      <c r="D64" s="339" t="s">
        <v>4180</v>
      </c>
      <c r="E64" s="339">
        <v>6182366209</v>
      </c>
      <c r="F64" s="339" t="s">
        <v>3925</v>
      </c>
      <c r="G64" s="339" t="s">
        <v>3916</v>
      </c>
      <c r="I64" t="s">
        <v>4181</v>
      </c>
      <c r="J64" t="s">
        <v>364</v>
      </c>
      <c r="O64" t="s">
        <v>3918</v>
      </c>
      <c r="P64" t="s">
        <v>3918</v>
      </c>
      <c r="V64" s="65" t="s">
        <v>3929</v>
      </c>
      <c r="W64" s="65"/>
      <c r="Y64" t="s">
        <v>3920</v>
      </c>
      <c r="Z64" s="340"/>
    </row>
    <row r="65" spans="1:26" x14ac:dyDescent="0.25">
      <c r="A65" s="15" t="s">
        <v>3911</v>
      </c>
      <c r="B65" s="15" t="s">
        <v>4182</v>
      </c>
      <c r="C65" s="15" t="s">
        <v>4183</v>
      </c>
      <c r="D65" s="339" t="s">
        <v>4184</v>
      </c>
      <c r="E65" s="339">
        <v>5575402823</v>
      </c>
      <c r="F65" s="339" t="s">
        <v>3925</v>
      </c>
      <c r="G65" s="339" t="s">
        <v>3916</v>
      </c>
      <c r="I65" t="s">
        <v>4131</v>
      </c>
      <c r="J65" t="s">
        <v>364</v>
      </c>
      <c r="O65" t="s">
        <v>3918</v>
      </c>
      <c r="P65" t="s">
        <v>3918</v>
      </c>
      <c r="V65" s="65" t="s">
        <v>3919</v>
      </c>
      <c r="W65" s="65"/>
      <c r="Y65" t="s">
        <v>3975</v>
      </c>
      <c r="Z65" s="340"/>
    </row>
    <row r="66" spans="1:26" x14ac:dyDescent="0.25">
      <c r="A66" s="15" t="s">
        <v>3911</v>
      </c>
      <c r="B66" s="15" t="s">
        <v>4185</v>
      </c>
      <c r="C66" s="15" t="s">
        <v>4186</v>
      </c>
      <c r="D66" s="339" t="s">
        <v>4187</v>
      </c>
      <c r="E66" s="339">
        <v>6643866118</v>
      </c>
      <c r="F66" s="339" t="s">
        <v>3925</v>
      </c>
      <c r="G66" s="339" t="s">
        <v>3916</v>
      </c>
      <c r="I66" t="s">
        <v>3926</v>
      </c>
      <c r="J66" t="s">
        <v>364</v>
      </c>
      <c r="O66" t="s">
        <v>3927</v>
      </c>
      <c r="P66" t="s">
        <v>3928</v>
      </c>
      <c r="V66" s="65" t="s">
        <v>4017</v>
      </c>
      <c r="W66" s="65"/>
      <c r="Y66" t="s">
        <v>3920</v>
      </c>
      <c r="Z66" s="340"/>
    </row>
    <row r="67" spans="1:26" x14ac:dyDescent="0.25">
      <c r="A67" s="15" t="s">
        <v>3911</v>
      </c>
      <c r="B67" s="15" t="s">
        <v>4188</v>
      </c>
      <c r="C67" s="15" t="s">
        <v>4189</v>
      </c>
      <c r="D67" s="339" t="s">
        <v>4190</v>
      </c>
      <c r="E67" s="339">
        <v>5523272952</v>
      </c>
      <c r="F67" s="339" t="s">
        <v>3925</v>
      </c>
      <c r="G67" s="339" t="s">
        <v>3916</v>
      </c>
      <c r="I67" t="s">
        <v>4084</v>
      </c>
      <c r="J67" t="s">
        <v>364</v>
      </c>
      <c r="O67" t="s">
        <v>3918</v>
      </c>
      <c r="P67" t="s">
        <v>3918</v>
      </c>
      <c r="V67" s="65" t="s">
        <v>3919</v>
      </c>
      <c r="W67" s="65"/>
      <c r="Y67" t="s">
        <v>3920</v>
      </c>
      <c r="Z67" s="340"/>
    </row>
    <row r="68" spans="1:26" x14ac:dyDescent="0.25">
      <c r="A68" s="15" t="s">
        <v>3911</v>
      </c>
      <c r="B68" s="15" t="s">
        <v>4191</v>
      </c>
      <c r="C68" s="15" t="s">
        <v>4192</v>
      </c>
      <c r="D68" s="339" t="s">
        <v>4193</v>
      </c>
      <c r="E68" s="339">
        <v>5522743915</v>
      </c>
      <c r="F68" s="339" t="s">
        <v>3925</v>
      </c>
      <c r="G68" s="339" t="s">
        <v>3916</v>
      </c>
      <c r="I68" t="s">
        <v>4084</v>
      </c>
      <c r="J68" t="s">
        <v>364</v>
      </c>
      <c r="O68" t="s">
        <v>3918</v>
      </c>
      <c r="P68" t="s">
        <v>3918</v>
      </c>
      <c r="V68" s="65" t="s">
        <v>3929</v>
      </c>
      <c r="W68" s="65"/>
      <c r="Y68" t="s">
        <v>3920</v>
      </c>
      <c r="Z68" s="340"/>
    </row>
    <row r="69" spans="1:26" x14ac:dyDescent="0.25">
      <c r="A69" s="15" t="s">
        <v>3911</v>
      </c>
      <c r="B69" s="15" t="s">
        <v>4194</v>
      </c>
      <c r="C69" s="15" t="s">
        <v>4195</v>
      </c>
      <c r="D69" s="339" t="s">
        <v>4196</v>
      </c>
      <c r="E69" s="339">
        <v>5532019651</v>
      </c>
      <c r="F69" s="339" t="s">
        <v>3925</v>
      </c>
      <c r="G69" s="339" t="s">
        <v>3916</v>
      </c>
      <c r="I69" t="s">
        <v>4160</v>
      </c>
      <c r="J69" t="s">
        <v>364</v>
      </c>
      <c r="O69" t="s">
        <v>3918</v>
      </c>
      <c r="P69" t="s">
        <v>3918</v>
      </c>
      <c r="V69" s="65" t="s">
        <v>3929</v>
      </c>
      <c r="W69" s="65"/>
      <c r="Y69" t="s">
        <v>3920</v>
      </c>
      <c r="Z69" s="340"/>
    </row>
    <row r="70" spans="1:26" x14ac:dyDescent="0.25">
      <c r="A70" s="15" t="s">
        <v>3911</v>
      </c>
      <c r="B70" s="15" t="s">
        <v>4197</v>
      </c>
      <c r="C70" s="15" t="s">
        <v>4198</v>
      </c>
      <c r="D70" s="339" t="s">
        <v>4199</v>
      </c>
      <c r="E70" s="339">
        <v>5536765318</v>
      </c>
      <c r="F70" s="339" t="s">
        <v>3925</v>
      </c>
      <c r="G70" s="339" t="s">
        <v>3916</v>
      </c>
      <c r="I70" t="s">
        <v>3926</v>
      </c>
      <c r="J70" t="s">
        <v>364</v>
      </c>
      <c r="O70" t="s">
        <v>3927</v>
      </c>
      <c r="P70" t="s">
        <v>3928</v>
      </c>
      <c r="V70" s="65" t="s">
        <v>3929</v>
      </c>
      <c r="W70" s="65"/>
      <c r="Y70" t="s">
        <v>3920</v>
      </c>
      <c r="Z70" s="340"/>
    </row>
    <row r="71" spans="1:26" x14ac:dyDescent="0.25">
      <c r="A71" s="15" t="s">
        <v>3911</v>
      </c>
      <c r="B71" s="15" t="s">
        <v>4200</v>
      </c>
      <c r="C71" s="15" t="s">
        <v>4201</v>
      </c>
      <c r="D71" s="339" t="s">
        <v>4202</v>
      </c>
      <c r="E71" s="339">
        <v>5522994894</v>
      </c>
      <c r="F71" s="339" t="s">
        <v>3925</v>
      </c>
      <c r="G71" s="339" t="s">
        <v>3916</v>
      </c>
      <c r="I71" t="s">
        <v>4181</v>
      </c>
      <c r="J71" t="s">
        <v>364</v>
      </c>
      <c r="O71" t="s">
        <v>3918</v>
      </c>
      <c r="P71" t="s">
        <v>3918</v>
      </c>
      <c r="V71" s="65" t="s">
        <v>4203</v>
      </c>
      <c r="W71" s="65"/>
      <c r="Y71" t="s">
        <v>3920</v>
      </c>
      <c r="Z71" s="340"/>
    </row>
    <row r="72" spans="1:26" x14ac:dyDescent="0.25">
      <c r="A72" s="15" t="s">
        <v>3911</v>
      </c>
      <c r="B72" s="15" t="s">
        <v>4204</v>
      </c>
      <c r="C72" s="15" t="s">
        <v>4205</v>
      </c>
      <c r="D72" s="339" t="s">
        <v>4206</v>
      </c>
      <c r="E72" s="339">
        <v>3312494979</v>
      </c>
      <c r="F72" s="339" t="s">
        <v>3925</v>
      </c>
      <c r="G72" s="339" t="s">
        <v>3916</v>
      </c>
      <c r="I72" t="s">
        <v>4160</v>
      </c>
      <c r="J72" t="s">
        <v>364</v>
      </c>
      <c r="O72" t="s">
        <v>3918</v>
      </c>
      <c r="P72" t="s">
        <v>3918</v>
      </c>
      <c r="V72" s="65" t="s">
        <v>3929</v>
      </c>
      <c r="W72" s="65"/>
      <c r="Y72" t="s">
        <v>3920</v>
      </c>
      <c r="Z72" s="340"/>
    </row>
    <row r="73" spans="1:26" x14ac:dyDescent="0.25">
      <c r="A73" s="15" t="s">
        <v>3911</v>
      </c>
      <c r="B73" s="15" t="s">
        <v>4207</v>
      </c>
      <c r="C73" s="15" t="s">
        <v>4208</v>
      </c>
      <c r="D73" s="339" t="s">
        <v>4209</v>
      </c>
      <c r="E73" s="339">
        <v>7771421983</v>
      </c>
      <c r="F73" s="339" t="s">
        <v>3925</v>
      </c>
      <c r="G73" s="339" t="s">
        <v>3916</v>
      </c>
      <c r="I73" t="s">
        <v>4210</v>
      </c>
      <c r="J73" t="s">
        <v>364</v>
      </c>
      <c r="O73" t="s">
        <v>3918</v>
      </c>
      <c r="P73" t="s">
        <v>3918</v>
      </c>
      <c r="V73" s="65" t="s">
        <v>4017</v>
      </c>
      <c r="W73" s="65"/>
      <c r="Y73" t="s">
        <v>3920</v>
      </c>
      <c r="Z73" s="340"/>
    </row>
    <row r="74" spans="1:26" x14ac:dyDescent="0.25">
      <c r="A74" s="15" t="s">
        <v>3911</v>
      </c>
      <c r="B74" s="15" t="s">
        <v>4211</v>
      </c>
      <c r="C74" s="15" t="s">
        <v>4212</v>
      </c>
      <c r="D74" s="339" t="s">
        <v>4213</v>
      </c>
      <c r="E74" s="339">
        <v>5566570711</v>
      </c>
      <c r="F74" s="339" t="s">
        <v>3925</v>
      </c>
      <c r="G74" s="339" t="s">
        <v>3916</v>
      </c>
      <c r="I74" t="s">
        <v>4131</v>
      </c>
      <c r="J74" t="s">
        <v>364</v>
      </c>
      <c r="O74" t="s">
        <v>3918</v>
      </c>
      <c r="P74" t="s">
        <v>3918</v>
      </c>
      <c r="V74" s="65" t="s">
        <v>3919</v>
      </c>
      <c r="W74" s="65"/>
      <c r="Y74" t="s">
        <v>3975</v>
      </c>
      <c r="Z74" s="340"/>
    </row>
    <row r="75" spans="1:26" x14ac:dyDescent="0.25">
      <c r="A75" s="15" t="s">
        <v>3911</v>
      </c>
      <c r="B75" s="15" t="s">
        <v>4214</v>
      </c>
      <c r="C75" s="15" t="s">
        <v>4215</v>
      </c>
      <c r="D75" s="339" t="s">
        <v>4216</v>
      </c>
      <c r="E75" s="339">
        <v>5522151924</v>
      </c>
      <c r="F75" s="339" t="s">
        <v>3925</v>
      </c>
      <c r="G75" s="339" t="s">
        <v>3916</v>
      </c>
      <c r="I75" t="s">
        <v>4217</v>
      </c>
      <c r="J75" t="s">
        <v>364</v>
      </c>
      <c r="O75" t="s">
        <v>3918</v>
      </c>
      <c r="P75" t="s">
        <v>3918</v>
      </c>
      <c r="V75" s="65" t="s">
        <v>4177</v>
      </c>
      <c r="W75" s="65"/>
      <c r="Y75" t="s">
        <v>3975</v>
      </c>
      <c r="Z75" s="340"/>
    </row>
    <row r="76" spans="1:26" x14ac:dyDescent="0.25">
      <c r="A76" s="15" t="s">
        <v>3911</v>
      </c>
      <c r="B76" s="15" t="s">
        <v>4218</v>
      </c>
      <c r="C76" s="15" t="s">
        <v>4219</v>
      </c>
      <c r="D76" s="339" t="s">
        <v>4220</v>
      </c>
      <c r="E76" s="339">
        <v>5539777596</v>
      </c>
      <c r="F76" s="339" t="s">
        <v>3925</v>
      </c>
      <c r="G76" s="339" t="s">
        <v>3916</v>
      </c>
      <c r="I76" t="s">
        <v>4084</v>
      </c>
      <c r="J76" t="s">
        <v>364</v>
      </c>
      <c r="O76" t="s">
        <v>3918</v>
      </c>
      <c r="P76" t="s">
        <v>3918</v>
      </c>
      <c r="V76" s="65" t="s">
        <v>3929</v>
      </c>
      <c r="W76" s="65"/>
      <c r="Y76" t="s">
        <v>3920</v>
      </c>
      <c r="Z76" s="340"/>
    </row>
    <row r="77" spans="1:26" x14ac:dyDescent="0.25">
      <c r="A77" s="15" t="s">
        <v>3911</v>
      </c>
      <c r="B77" s="15" t="s">
        <v>4221</v>
      </c>
      <c r="C77" s="15" t="s">
        <v>4222</v>
      </c>
      <c r="D77" s="339" t="s">
        <v>4223</v>
      </c>
      <c r="E77" s="339">
        <v>3316911478</v>
      </c>
      <c r="F77" s="339" t="s">
        <v>3925</v>
      </c>
      <c r="G77" s="339" t="s">
        <v>3916</v>
      </c>
      <c r="I77" t="s">
        <v>4147</v>
      </c>
      <c r="J77" t="s">
        <v>364</v>
      </c>
      <c r="O77" t="s">
        <v>3918</v>
      </c>
      <c r="P77" t="s">
        <v>3918</v>
      </c>
      <c r="V77" s="65" t="s">
        <v>3929</v>
      </c>
      <c r="W77" s="65"/>
      <c r="Y77" t="s">
        <v>3920</v>
      </c>
      <c r="Z77" s="340"/>
    </row>
    <row r="78" spans="1:26" x14ac:dyDescent="0.25">
      <c r="A78" s="15" t="s">
        <v>3911</v>
      </c>
      <c r="B78" s="15" t="s">
        <v>4224</v>
      </c>
      <c r="C78" s="15" t="s">
        <v>4225</v>
      </c>
      <c r="D78" s="339" t="s">
        <v>4223</v>
      </c>
      <c r="E78" s="339">
        <v>3316911478</v>
      </c>
      <c r="F78" s="339" t="s">
        <v>3925</v>
      </c>
      <c r="G78" s="339" t="s">
        <v>3916</v>
      </c>
      <c r="I78" t="s">
        <v>4084</v>
      </c>
      <c r="J78" t="s">
        <v>364</v>
      </c>
      <c r="O78" t="s">
        <v>3918</v>
      </c>
      <c r="P78" t="s">
        <v>3918</v>
      </c>
      <c r="V78" s="65" t="s">
        <v>3929</v>
      </c>
      <c r="W78" s="65"/>
      <c r="Y78" t="s">
        <v>3920</v>
      </c>
      <c r="Z78" s="340"/>
    </row>
    <row r="79" spans="1:26" x14ac:dyDescent="0.25">
      <c r="A79" s="15" t="s">
        <v>3911</v>
      </c>
      <c r="B79" s="15" t="s">
        <v>4226</v>
      </c>
      <c r="C79" s="15" t="s">
        <v>4227</v>
      </c>
      <c r="D79" s="339" t="s">
        <v>4228</v>
      </c>
      <c r="E79" s="339">
        <v>9621219466</v>
      </c>
      <c r="F79" s="339" t="s">
        <v>3925</v>
      </c>
      <c r="G79" s="339" t="s">
        <v>3916</v>
      </c>
      <c r="I79" t="s">
        <v>4131</v>
      </c>
      <c r="J79" t="s">
        <v>364</v>
      </c>
      <c r="K79" t="s">
        <v>3967</v>
      </c>
      <c r="L79" t="s">
        <v>3939</v>
      </c>
      <c r="O79" t="s">
        <v>3969</v>
      </c>
      <c r="P79" t="s">
        <v>3918</v>
      </c>
      <c r="S79" s="341"/>
      <c r="T79" t="s">
        <v>4229</v>
      </c>
      <c r="V79" s="65" t="s">
        <v>4017</v>
      </c>
      <c r="W79" s="65"/>
      <c r="Y79" t="s">
        <v>3920</v>
      </c>
      <c r="Z79" s="340"/>
    </row>
    <row r="80" spans="1:26" x14ac:dyDescent="0.25">
      <c r="A80" s="15" t="s">
        <v>3911</v>
      </c>
      <c r="B80" s="15" t="s">
        <v>4230</v>
      </c>
      <c r="C80" s="15" t="s">
        <v>4231</v>
      </c>
      <c r="D80" s="339" t="s">
        <v>4232</v>
      </c>
      <c r="E80" s="339">
        <v>3318505083</v>
      </c>
      <c r="F80" s="339" t="s">
        <v>3925</v>
      </c>
      <c r="G80" s="339" t="s">
        <v>3916</v>
      </c>
      <c r="I80" t="s">
        <v>4084</v>
      </c>
      <c r="J80" t="s">
        <v>364</v>
      </c>
      <c r="O80" t="s">
        <v>3918</v>
      </c>
      <c r="P80" t="s">
        <v>3918</v>
      </c>
      <c r="V80" s="65" t="s">
        <v>4017</v>
      </c>
      <c r="W80" s="65"/>
      <c r="Y80" t="s">
        <v>3920</v>
      </c>
      <c r="Z80" s="340"/>
    </row>
    <row r="81" spans="1:26" x14ac:dyDescent="0.25">
      <c r="A81" s="15" t="s">
        <v>3911</v>
      </c>
      <c r="B81" s="15" t="s">
        <v>4233</v>
      </c>
      <c r="C81" s="15" t="s">
        <v>4234</v>
      </c>
      <c r="D81" s="339" t="s">
        <v>4235</v>
      </c>
      <c r="E81" s="339">
        <v>5526905811</v>
      </c>
      <c r="F81" s="339" t="s">
        <v>3925</v>
      </c>
      <c r="G81" s="339" t="s">
        <v>3916</v>
      </c>
      <c r="I81" t="s">
        <v>4084</v>
      </c>
      <c r="J81" t="s">
        <v>364</v>
      </c>
      <c r="O81" t="s">
        <v>3918</v>
      </c>
      <c r="P81" t="s">
        <v>3918</v>
      </c>
      <c r="V81" s="342">
        <v>40</v>
      </c>
      <c r="W81" s="342"/>
      <c r="Y81" t="s">
        <v>3920</v>
      </c>
      <c r="Z81" s="340"/>
    </row>
    <row r="82" spans="1:26" x14ac:dyDescent="0.25">
      <c r="A82" s="15" t="s">
        <v>3911</v>
      </c>
      <c r="B82" s="15" t="s">
        <v>4236</v>
      </c>
      <c r="C82" s="15" t="s">
        <v>4237</v>
      </c>
      <c r="D82" s="339" t="s">
        <v>4238</v>
      </c>
      <c r="E82" s="339">
        <v>5570502954</v>
      </c>
      <c r="F82" s="339" t="s">
        <v>3925</v>
      </c>
      <c r="G82" s="339" t="s">
        <v>3916</v>
      </c>
      <c r="I82" t="s">
        <v>4084</v>
      </c>
      <c r="J82" t="s">
        <v>364</v>
      </c>
      <c r="O82" t="s">
        <v>3918</v>
      </c>
      <c r="P82" t="s">
        <v>3918</v>
      </c>
      <c r="V82" s="65" t="s">
        <v>4017</v>
      </c>
      <c r="W82" s="65"/>
      <c r="Y82" t="s">
        <v>3920</v>
      </c>
      <c r="Z82" s="340"/>
    </row>
    <row r="83" spans="1:26" x14ac:dyDescent="0.25">
      <c r="A83" s="15" t="s">
        <v>3911</v>
      </c>
      <c r="B83" s="15" t="s">
        <v>4239</v>
      </c>
      <c r="C83" s="15" t="s">
        <v>4240</v>
      </c>
      <c r="D83" s="339" t="s">
        <v>4241</v>
      </c>
      <c r="E83" s="339">
        <v>5513537447</v>
      </c>
      <c r="F83" s="339" t="s">
        <v>3925</v>
      </c>
      <c r="G83" s="339" t="s">
        <v>3916</v>
      </c>
      <c r="I83" t="s">
        <v>4127</v>
      </c>
      <c r="J83" t="s">
        <v>364</v>
      </c>
      <c r="O83" t="s">
        <v>3918</v>
      </c>
      <c r="P83" t="s">
        <v>3918</v>
      </c>
      <c r="V83" s="65" t="s">
        <v>3929</v>
      </c>
      <c r="W83" s="65"/>
      <c r="Y83" t="s">
        <v>3920</v>
      </c>
      <c r="Z83" s="340"/>
    </row>
    <row r="84" spans="1:26" x14ac:dyDescent="0.25">
      <c r="A84" s="15" t="s">
        <v>3911</v>
      </c>
      <c r="B84" s="15" t="s">
        <v>4242</v>
      </c>
      <c r="C84" s="15" t="s">
        <v>4243</v>
      </c>
      <c r="D84" s="339" t="s">
        <v>4244</v>
      </c>
      <c r="E84" s="339">
        <v>5517016149</v>
      </c>
      <c r="F84" s="339" t="s">
        <v>3925</v>
      </c>
      <c r="G84" s="339" t="s">
        <v>3916</v>
      </c>
      <c r="I84" t="s">
        <v>4245</v>
      </c>
      <c r="J84" t="s">
        <v>364</v>
      </c>
      <c r="K84" t="s">
        <v>4092</v>
      </c>
      <c r="L84" t="s">
        <v>3968</v>
      </c>
      <c r="O84" t="s">
        <v>3969</v>
      </c>
      <c r="P84" t="s">
        <v>4071</v>
      </c>
      <c r="S84" s="341"/>
      <c r="V84" s="65" t="s">
        <v>3919</v>
      </c>
      <c r="W84" s="65"/>
      <c r="Y84" t="s">
        <v>3920</v>
      </c>
      <c r="Z84" s="340"/>
    </row>
    <row r="85" spans="1:26" x14ac:dyDescent="0.25">
      <c r="A85" s="15" t="s">
        <v>3911</v>
      </c>
      <c r="B85" s="15" t="s">
        <v>4246</v>
      </c>
      <c r="C85" s="15" t="s">
        <v>4247</v>
      </c>
      <c r="D85" s="339" t="s">
        <v>4248</v>
      </c>
      <c r="E85" s="339">
        <v>5547663830</v>
      </c>
      <c r="F85" s="339" t="s">
        <v>3925</v>
      </c>
      <c r="G85" s="339" t="s">
        <v>3916</v>
      </c>
      <c r="I85" t="s">
        <v>4245</v>
      </c>
      <c r="J85" t="s">
        <v>364</v>
      </c>
      <c r="K85" t="s">
        <v>4092</v>
      </c>
      <c r="L85" t="s">
        <v>3968</v>
      </c>
      <c r="O85" t="s">
        <v>3969</v>
      </c>
      <c r="P85" t="s">
        <v>4071</v>
      </c>
      <c r="S85" s="341"/>
      <c r="V85" s="65" t="s">
        <v>4017</v>
      </c>
      <c r="W85" s="65"/>
      <c r="Y85" t="s">
        <v>3920</v>
      </c>
      <c r="Z85" s="340"/>
    </row>
    <row r="86" spans="1:26" x14ac:dyDescent="0.25">
      <c r="A86" s="15" t="s">
        <v>3911</v>
      </c>
      <c r="B86" s="15" t="s">
        <v>4249</v>
      </c>
      <c r="C86" s="15" t="s">
        <v>4250</v>
      </c>
      <c r="D86" s="339" t="s">
        <v>4251</v>
      </c>
      <c r="E86" s="339">
        <v>9991509393</v>
      </c>
      <c r="F86" s="339" t="s">
        <v>3925</v>
      </c>
      <c r="G86" s="339" t="s">
        <v>3916</v>
      </c>
      <c r="I86" t="s">
        <v>4084</v>
      </c>
      <c r="J86" t="s">
        <v>364</v>
      </c>
      <c r="O86" t="s">
        <v>3918</v>
      </c>
      <c r="P86" t="s">
        <v>3918</v>
      </c>
      <c r="V86" s="65" t="s">
        <v>4017</v>
      </c>
      <c r="W86" s="65"/>
      <c r="Y86" t="s">
        <v>3920</v>
      </c>
      <c r="Z86" s="340"/>
    </row>
    <row r="87" spans="1:26" x14ac:dyDescent="0.25">
      <c r="A87" s="15" t="s">
        <v>3911</v>
      </c>
      <c r="B87" s="15" t="s">
        <v>4252</v>
      </c>
      <c r="C87" s="15" t="s">
        <v>4253</v>
      </c>
      <c r="D87" s="15" t="s">
        <v>4254</v>
      </c>
      <c r="E87" s="339">
        <v>5568038837</v>
      </c>
      <c r="F87" s="339" t="s">
        <v>3925</v>
      </c>
      <c r="G87" s="339" t="s">
        <v>3916</v>
      </c>
      <c r="I87" t="s">
        <v>3926</v>
      </c>
      <c r="J87" t="s">
        <v>364</v>
      </c>
      <c r="O87" t="s">
        <v>3927</v>
      </c>
      <c r="P87" t="s">
        <v>3928</v>
      </c>
      <c r="V87" s="65" t="s">
        <v>3929</v>
      </c>
      <c r="W87" s="65"/>
      <c r="Y87" t="s">
        <v>3920</v>
      </c>
      <c r="Z87" s="340"/>
    </row>
    <row r="88" spans="1:26" x14ac:dyDescent="0.25">
      <c r="A88" s="15" t="s">
        <v>3911</v>
      </c>
      <c r="B88" s="15" t="s">
        <v>4255</v>
      </c>
      <c r="C88" s="15" t="s">
        <v>4256</v>
      </c>
      <c r="D88" s="339" t="s">
        <v>4257</v>
      </c>
      <c r="E88" s="339">
        <v>2462170473</v>
      </c>
      <c r="F88" s="339" t="s">
        <v>3925</v>
      </c>
      <c r="G88" s="339" t="s">
        <v>3916</v>
      </c>
      <c r="I88" t="s">
        <v>3926</v>
      </c>
      <c r="J88" t="s">
        <v>364</v>
      </c>
      <c r="O88" t="s">
        <v>3927</v>
      </c>
      <c r="P88" t="s">
        <v>3928</v>
      </c>
      <c r="V88" s="65" t="s">
        <v>3929</v>
      </c>
      <c r="W88" s="65"/>
      <c r="Y88" t="s">
        <v>3920</v>
      </c>
      <c r="Z88" s="340"/>
    </row>
    <row r="89" spans="1:26" x14ac:dyDescent="0.25">
      <c r="A89" s="15" t="s">
        <v>3911</v>
      </c>
      <c r="B89" s="15" t="s">
        <v>4258</v>
      </c>
      <c r="C89" s="15" t="s">
        <v>4259</v>
      </c>
      <c r="D89" s="339" t="s">
        <v>4260</v>
      </c>
      <c r="E89" s="339">
        <v>7293571872</v>
      </c>
      <c r="F89" s="339" t="s">
        <v>3925</v>
      </c>
      <c r="G89" s="339" t="s">
        <v>3916</v>
      </c>
      <c r="I89" t="s">
        <v>4261</v>
      </c>
      <c r="J89" t="s">
        <v>364</v>
      </c>
      <c r="O89" t="s">
        <v>3918</v>
      </c>
      <c r="P89" t="s">
        <v>3918</v>
      </c>
      <c r="V89" s="65" t="s">
        <v>3929</v>
      </c>
      <c r="W89" s="65"/>
      <c r="Y89" t="s">
        <v>3920</v>
      </c>
      <c r="Z89" s="340"/>
    </row>
    <row r="90" spans="1:26" x14ac:dyDescent="0.25">
      <c r="A90" s="15" t="s">
        <v>3911</v>
      </c>
      <c r="B90" s="15" t="s">
        <v>4262</v>
      </c>
      <c r="C90" s="15" t="s">
        <v>4263</v>
      </c>
      <c r="D90" s="339" t="s">
        <v>4264</v>
      </c>
      <c r="E90" s="339">
        <v>5541886616</v>
      </c>
      <c r="F90" s="339" t="s">
        <v>3925</v>
      </c>
      <c r="G90" s="339" t="s">
        <v>3916</v>
      </c>
      <c r="I90" t="s">
        <v>3926</v>
      </c>
      <c r="J90" t="s">
        <v>364</v>
      </c>
      <c r="O90" t="s">
        <v>3927</v>
      </c>
      <c r="P90" t="s">
        <v>3928</v>
      </c>
      <c r="V90" s="65" t="s">
        <v>4177</v>
      </c>
      <c r="W90" s="65"/>
      <c r="Y90" t="s">
        <v>3920</v>
      </c>
      <c r="Z90" s="340"/>
    </row>
    <row r="91" spans="1:26" x14ac:dyDescent="0.25">
      <c r="A91" s="15" t="s">
        <v>3911</v>
      </c>
      <c r="B91" s="15" t="s">
        <v>4265</v>
      </c>
      <c r="C91" s="15" t="s">
        <v>4266</v>
      </c>
      <c r="D91" s="15" t="s">
        <v>4267</v>
      </c>
      <c r="E91" s="15" t="s">
        <v>4268</v>
      </c>
      <c r="F91" s="339" t="s">
        <v>3925</v>
      </c>
      <c r="G91" s="339" t="s">
        <v>3916</v>
      </c>
      <c r="I91" t="s">
        <v>4084</v>
      </c>
      <c r="J91" t="s">
        <v>364</v>
      </c>
      <c r="K91" t="s">
        <v>3967</v>
      </c>
      <c r="L91" t="s">
        <v>3968</v>
      </c>
      <c r="O91" t="s">
        <v>4269</v>
      </c>
      <c r="P91" t="s">
        <v>4071</v>
      </c>
      <c r="S91" s="341"/>
      <c r="V91" s="65" t="s">
        <v>3929</v>
      </c>
      <c r="W91" s="65"/>
      <c r="Y91" t="s">
        <v>3920</v>
      </c>
      <c r="Z91" s="340"/>
    </row>
    <row r="92" spans="1:26" x14ac:dyDescent="0.25">
      <c r="A92" s="15" t="s">
        <v>3911</v>
      </c>
      <c r="B92" s="15" t="s">
        <v>4270</v>
      </c>
      <c r="C92" s="15" t="s">
        <v>4271</v>
      </c>
      <c r="D92" s="339" t="s">
        <v>4272</v>
      </c>
      <c r="E92" s="339">
        <v>6647878760</v>
      </c>
      <c r="F92" s="339" t="s">
        <v>3925</v>
      </c>
      <c r="G92" s="339" t="s">
        <v>3916</v>
      </c>
      <c r="I92" t="s">
        <v>4084</v>
      </c>
      <c r="J92" t="s">
        <v>364</v>
      </c>
      <c r="O92" t="s">
        <v>3918</v>
      </c>
      <c r="P92" t="s">
        <v>3918</v>
      </c>
      <c r="V92" s="65" t="s">
        <v>3929</v>
      </c>
      <c r="W92" s="65"/>
      <c r="Y92" t="s">
        <v>3920</v>
      </c>
      <c r="Z92" s="340"/>
    </row>
    <row r="93" spans="1:26" x14ac:dyDescent="0.25">
      <c r="A93" s="15" t="s">
        <v>3911</v>
      </c>
      <c r="B93" s="15" t="s">
        <v>4273</v>
      </c>
      <c r="C93" s="15" t="s">
        <v>4274</v>
      </c>
      <c r="D93" s="339" t="s">
        <v>4275</v>
      </c>
      <c r="E93" s="339">
        <v>6631012177</v>
      </c>
      <c r="F93" s="339" t="s">
        <v>3925</v>
      </c>
      <c r="G93" s="339" t="s">
        <v>3916</v>
      </c>
      <c r="I93" t="s">
        <v>4276</v>
      </c>
      <c r="J93" t="s">
        <v>364</v>
      </c>
      <c r="O93" t="s">
        <v>3918</v>
      </c>
      <c r="P93" t="s">
        <v>3928</v>
      </c>
      <c r="V93" s="65" t="s">
        <v>4017</v>
      </c>
      <c r="W93" s="65"/>
      <c r="Y93" t="s">
        <v>3920</v>
      </c>
      <c r="Z93" s="340"/>
    </row>
    <row r="94" spans="1:26" x14ac:dyDescent="0.25">
      <c r="A94" s="15" t="s">
        <v>3911</v>
      </c>
      <c r="B94" s="15" t="s">
        <v>4277</v>
      </c>
      <c r="C94" s="15" t="s">
        <v>4278</v>
      </c>
      <c r="D94" s="339" t="s">
        <v>4279</v>
      </c>
      <c r="E94" s="339">
        <v>6674318552</v>
      </c>
      <c r="F94" s="339" t="s">
        <v>3925</v>
      </c>
      <c r="G94" s="339" t="s">
        <v>3916</v>
      </c>
      <c r="I94" t="s">
        <v>4280</v>
      </c>
      <c r="J94" t="s">
        <v>364</v>
      </c>
      <c r="O94" t="s">
        <v>3918</v>
      </c>
      <c r="P94" t="s">
        <v>3918</v>
      </c>
      <c r="V94" s="65" t="s">
        <v>3929</v>
      </c>
      <c r="W94" s="65"/>
      <c r="Y94" t="s">
        <v>3920</v>
      </c>
      <c r="Z94" s="340"/>
    </row>
    <row r="95" spans="1:26" x14ac:dyDescent="0.25">
      <c r="A95" s="15" t="s">
        <v>3911</v>
      </c>
      <c r="B95" s="15" t="s">
        <v>4281</v>
      </c>
      <c r="C95" s="15" t="s">
        <v>4282</v>
      </c>
      <c r="D95" s="339" t="s">
        <v>4283</v>
      </c>
      <c r="E95" s="339">
        <v>5561507670</v>
      </c>
      <c r="F95" s="339" t="s">
        <v>3925</v>
      </c>
      <c r="G95" s="339" t="s">
        <v>3916</v>
      </c>
      <c r="I95" t="s">
        <v>4160</v>
      </c>
      <c r="J95" t="s">
        <v>364</v>
      </c>
      <c r="O95" t="s">
        <v>3918</v>
      </c>
      <c r="P95" t="s">
        <v>4071</v>
      </c>
      <c r="V95" s="65" t="s">
        <v>3919</v>
      </c>
      <c r="W95" s="65"/>
      <c r="Y95" t="s">
        <v>3920</v>
      </c>
      <c r="Z95" s="340"/>
    </row>
    <row r="96" spans="1:26" x14ac:dyDescent="0.25">
      <c r="A96" s="15" t="s">
        <v>3911</v>
      </c>
      <c r="B96" s="15" t="s">
        <v>4284</v>
      </c>
      <c r="C96" s="15" t="s">
        <v>4285</v>
      </c>
      <c r="D96" s="339" t="s">
        <v>4286</v>
      </c>
      <c r="E96" s="339">
        <v>5560891359</v>
      </c>
      <c r="F96" s="339" t="s">
        <v>3925</v>
      </c>
      <c r="G96" s="339" t="s">
        <v>3916</v>
      </c>
      <c r="I96" t="s">
        <v>4160</v>
      </c>
      <c r="J96" t="s">
        <v>364</v>
      </c>
      <c r="O96" t="s">
        <v>3918</v>
      </c>
      <c r="P96" t="s">
        <v>3918</v>
      </c>
      <c r="V96" s="65" t="s">
        <v>3919</v>
      </c>
      <c r="W96" s="65"/>
      <c r="Y96" t="s">
        <v>3920</v>
      </c>
      <c r="Z96" s="340"/>
    </row>
    <row r="97" spans="1:26" x14ac:dyDescent="0.25">
      <c r="A97" s="15" t="s">
        <v>3911</v>
      </c>
      <c r="B97" s="15" t="s">
        <v>4287</v>
      </c>
      <c r="C97" s="15" t="s">
        <v>4288</v>
      </c>
      <c r="D97" s="343" t="s">
        <v>4289</v>
      </c>
      <c r="E97" s="15" t="s">
        <v>4290</v>
      </c>
      <c r="F97" s="15" t="s">
        <v>3925</v>
      </c>
      <c r="G97" s="339" t="s">
        <v>3916</v>
      </c>
      <c r="I97" t="s">
        <v>3926</v>
      </c>
      <c r="J97" t="s">
        <v>364</v>
      </c>
      <c r="O97" t="s">
        <v>3927</v>
      </c>
      <c r="P97" t="s">
        <v>3918</v>
      </c>
      <c r="V97" s="65" t="s">
        <v>3929</v>
      </c>
      <c r="W97" s="65"/>
      <c r="Y97" t="s">
        <v>3920</v>
      </c>
      <c r="Z97" s="340"/>
    </row>
    <row r="98" spans="1:26" x14ac:dyDescent="0.25">
      <c r="A98" s="15" t="s">
        <v>3911</v>
      </c>
      <c r="B98" s="15" t="s">
        <v>4291</v>
      </c>
      <c r="C98" s="15" t="s">
        <v>4292</v>
      </c>
      <c r="D98" s="339" t="s">
        <v>4293</v>
      </c>
      <c r="E98" s="339">
        <v>5511547793</v>
      </c>
      <c r="F98" s="339" t="s">
        <v>3925</v>
      </c>
      <c r="G98" s="339" t="s">
        <v>3916</v>
      </c>
      <c r="I98" t="s">
        <v>4147</v>
      </c>
      <c r="J98" t="s">
        <v>364</v>
      </c>
      <c r="O98" t="s">
        <v>3918</v>
      </c>
      <c r="P98" t="s">
        <v>3928</v>
      </c>
      <c r="V98" s="65" t="s">
        <v>3919</v>
      </c>
      <c r="W98" s="65"/>
      <c r="Y98" t="s">
        <v>3920</v>
      </c>
      <c r="Z98" s="340"/>
    </row>
    <row r="99" spans="1:26" x14ac:dyDescent="0.25">
      <c r="A99" s="15" t="s">
        <v>3911</v>
      </c>
      <c r="B99" s="15" t="s">
        <v>4294</v>
      </c>
      <c r="C99" s="15" t="s">
        <v>4295</v>
      </c>
      <c r="D99" s="339" t="s">
        <v>4296</v>
      </c>
      <c r="E99" s="339">
        <v>5585801895</v>
      </c>
      <c r="F99" s="339" t="s">
        <v>3925</v>
      </c>
      <c r="G99" s="339" t="s">
        <v>3916</v>
      </c>
      <c r="I99" t="s">
        <v>3926</v>
      </c>
      <c r="J99" t="s">
        <v>364</v>
      </c>
      <c r="O99" t="s">
        <v>3927</v>
      </c>
      <c r="P99" t="s">
        <v>3918</v>
      </c>
      <c r="V99" s="65" t="s">
        <v>3919</v>
      </c>
      <c r="W99" s="65"/>
      <c r="Y99" t="s">
        <v>3920</v>
      </c>
      <c r="Z99" s="340"/>
    </row>
    <row r="100" spans="1:26" x14ac:dyDescent="0.25">
      <c r="A100" s="15" t="s">
        <v>3911</v>
      </c>
      <c r="B100" s="15" t="s">
        <v>4297</v>
      </c>
      <c r="C100" s="15" t="s">
        <v>4298</v>
      </c>
      <c r="D100" s="339" t="s">
        <v>4299</v>
      </c>
      <c r="E100" s="339">
        <v>5526698792</v>
      </c>
      <c r="F100" s="339" t="s">
        <v>3925</v>
      </c>
      <c r="G100" s="339" t="s">
        <v>3916</v>
      </c>
      <c r="I100" t="s">
        <v>4261</v>
      </c>
      <c r="J100" t="s">
        <v>364</v>
      </c>
      <c r="O100" t="s">
        <v>3918</v>
      </c>
      <c r="P100" t="s">
        <v>3928</v>
      </c>
      <c r="V100" s="65" t="s">
        <v>3919</v>
      </c>
      <c r="W100" s="65"/>
      <c r="Y100" t="s">
        <v>3920</v>
      </c>
      <c r="Z100" s="340"/>
    </row>
    <row r="101" spans="1:26" x14ac:dyDescent="0.25">
      <c r="A101" s="15" t="s">
        <v>3911</v>
      </c>
      <c r="B101" s="15" t="s">
        <v>4300</v>
      </c>
      <c r="C101" s="15" t="s">
        <v>4301</v>
      </c>
      <c r="D101" s="339" t="s">
        <v>4302</v>
      </c>
      <c r="E101" s="339">
        <v>5530834094</v>
      </c>
      <c r="F101" s="339" t="s">
        <v>3925</v>
      </c>
      <c r="G101" s="339" t="s">
        <v>3916</v>
      </c>
      <c r="I101" t="s">
        <v>4210</v>
      </c>
      <c r="J101" t="s">
        <v>364</v>
      </c>
      <c r="O101" t="s">
        <v>3918</v>
      </c>
      <c r="P101" t="s">
        <v>3918</v>
      </c>
      <c r="V101" s="65" t="s">
        <v>3929</v>
      </c>
      <c r="W101" s="65"/>
      <c r="Y101" t="s">
        <v>3920</v>
      </c>
      <c r="Z101" s="340"/>
    </row>
    <row r="102" spans="1:26" x14ac:dyDescent="0.25">
      <c r="A102" s="15" t="s">
        <v>3911</v>
      </c>
      <c r="B102" s="15" t="s">
        <v>4303</v>
      </c>
      <c r="C102" s="15" t="s">
        <v>4304</v>
      </c>
      <c r="D102" s="344" t="s">
        <v>4305</v>
      </c>
      <c r="E102" s="15" t="s">
        <v>4306</v>
      </c>
      <c r="F102" s="15" t="s">
        <v>3925</v>
      </c>
      <c r="G102" s="339" t="s">
        <v>3916</v>
      </c>
      <c r="I102" t="s">
        <v>4307</v>
      </c>
      <c r="J102" t="s">
        <v>364</v>
      </c>
      <c r="K102" t="s">
        <v>4308</v>
      </c>
      <c r="L102" t="s">
        <v>4309</v>
      </c>
      <c r="O102" t="s">
        <v>3969</v>
      </c>
      <c r="P102" t="s">
        <v>3918</v>
      </c>
      <c r="S102" s="341"/>
      <c r="T102" t="s">
        <v>4310</v>
      </c>
      <c r="V102" s="65" t="s">
        <v>3929</v>
      </c>
      <c r="W102" s="65"/>
      <c r="Y102" t="s">
        <v>3920</v>
      </c>
      <c r="Z102" s="340"/>
    </row>
    <row r="103" spans="1:26" x14ac:dyDescent="0.25">
      <c r="A103" s="15" t="s">
        <v>3911</v>
      </c>
      <c r="B103" s="15" t="s">
        <v>4311</v>
      </c>
      <c r="C103" s="15" t="s">
        <v>4312</v>
      </c>
      <c r="D103" s="15" t="s">
        <v>4313</v>
      </c>
      <c r="E103" s="15" t="s">
        <v>4314</v>
      </c>
      <c r="F103" s="15" t="s">
        <v>3925</v>
      </c>
      <c r="G103" s="339" t="s">
        <v>3916</v>
      </c>
      <c r="I103" t="s">
        <v>4127</v>
      </c>
      <c r="J103" t="s">
        <v>364</v>
      </c>
      <c r="K103" t="s">
        <v>4315</v>
      </c>
      <c r="L103" t="s">
        <v>3968</v>
      </c>
      <c r="O103" t="s">
        <v>3969</v>
      </c>
      <c r="P103" t="s">
        <v>3918</v>
      </c>
      <c r="S103" s="341"/>
      <c r="T103" t="s">
        <v>4316</v>
      </c>
      <c r="V103" s="65" t="s">
        <v>3929</v>
      </c>
      <c r="W103" s="65"/>
      <c r="Y103" t="s">
        <v>3920</v>
      </c>
      <c r="Z103" s="340"/>
    </row>
    <row r="104" spans="1:26" x14ac:dyDescent="0.25">
      <c r="A104" s="15" t="s">
        <v>3911</v>
      </c>
      <c r="B104" s="15" t="s">
        <v>4317</v>
      </c>
      <c r="C104" s="15" t="s">
        <v>4318</v>
      </c>
      <c r="D104" s="339" t="s">
        <v>4319</v>
      </c>
      <c r="E104" s="339">
        <v>7771409820</v>
      </c>
      <c r="F104" s="339" t="s">
        <v>3925</v>
      </c>
      <c r="G104" s="339" t="s">
        <v>3916</v>
      </c>
      <c r="I104" t="s">
        <v>4160</v>
      </c>
      <c r="J104" t="s">
        <v>364</v>
      </c>
      <c r="O104" t="s">
        <v>3918</v>
      </c>
      <c r="P104" t="s">
        <v>4071</v>
      </c>
      <c r="V104" s="65" t="s">
        <v>3929</v>
      </c>
      <c r="W104" s="65"/>
      <c r="Y104" t="s">
        <v>3920</v>
      </c>
      <c r="Z104" s="340"/>
    </row>
    <row r="105" spans="1:26" x14ac:dyDescent="0.25">
      <c r="A105" s="15" t="s">
        <v>3911</v>
      </c>
      <c r="B105" s="15" t="s">
        <v>4320</v>
      </c>
      <c r="C105" s="15" t="s">
        <v>4321</v>
      </c>
      <c r="D105" s="339" t="s">
        <v>4322</v>
      </c>
      <c r="E105" s="339">
        <v>5574377738</v>
      </c>
      <c r="F105" s="339" t="s">
        <v>3925</v>
      </c>
      <c r="G105" s="339" t="s">
        <v>3916</v>
      </c>
      <c r="I105" t="s">
        <v>4261</v>
      </c>
      <c r="J105" t="s">
        <v>364</v>
      </c>
      <c r="O105" t="s">
        <v>3918</v>
      </c>
      <c r="P105" t="s">
        <v>3918</v>
      </c>
      <c r="V105" s="65" t="s">
        <v>3919</v>
      </c>
      <c r="W105" s="65"/>
      <c r="Y105" t="s">
        <v>3920</v>
      </c>
      <c r="Z105" s="340"/>
    </row>
    <row r="106" spans="1:26" x14ac:dyDescent="0.25">
      <c r="A106" s="15" t="s">
        <v>3911</v>
      </c>
      <c r="B106" s="15" t="s">
        <v>4323</v>
      </c>
      <c r="C106" s="15" t="s">
        <v>4324</v>
      </c>
      <c r="D106" s="339" t="s">
        <v>4325</v>
      </c>
      <c r="E106" s="339">
        <v>5543523993</v>
      </c>
      <c r="F106" s="339" t="s">
        <v>3925</v>
      </c>
      <c r="G106" s="339" t="s">
        <v>3916</v>
      </c>
      <c r="I106" t="s">
        <v>4127</v>
      </c>
      <c r="J106" t="s">
        <v>364</v>
      </c>
      <c r="K106" t="s">
        <v>4315</v>
      </c>
      <c r="L106" t="s">
        <v>3968</v>
      </c>
      <c r="O106" t="s">
        <v>3969</v>
      </c>
      <c r="P106" t="s">
        <v>3918</v>
      </c>
      <c r="S106" s="341"/>
      <c r="T106" t="s">
        <v>4326</v>
      </c>
      <c r="V106" s="65" t="s">
        <v>3929</v>
      </c>
      <c r="W106" s="65"/>
      <c r="Y106" t="s">
        <v>3920</v>
      </c>
      <c r="Z106" s="340"/>
    </row>
    <row r="107" spans="1:26" x14ac:dyDescent="0.25">
      <c r="A107" s="15" t="s">
        <v>3911</v>
      </c>
      <c r="B107" s="15" t="s">
        <v>4327</v>
      </c>
      <c r="C107" s="15" t="s">
        <v>4328</v>
      </c>
      <c r="D107" s="339" t="s">
        <v>4216</v>
      </c>
      <c r="E107" s="339">
        <v>5522151924</v>
      </c>
      <c r="F107" s="339" t="s">
        <v>3925</v>
      </c>
      <c r="G107" s="339" t="s">
        <v>3916</v>
      </c>
      <c r="I107" t="s">
        <v>4147</v>
      </c>
      <c r="J107" t="s">
        <v>364</v>
      </c>
      <c r="O107" t="s">
        <v>3918</v>
      </c>
      <c r="P107" t="s">
        <v>4071</v>
      </c>
      <c r="V107" s="65" t="s">
        <v>4177</v>
      </c>
      <c r="W107" s="65"/>
      <c r="Y107" t="s">
        <v>3920</v>
      </c>
      <c r="Z107" s="340"/>
    </row>
    <row r="108" spans="1:26" x14ac:dyDescent="0.25">
      <c r="A108" s="15" t="s">
        <v>3911</v>
      </c>
      <c r="B108" s="15" t="s">
        <v>4329</v>
      </c>
      <c r="C108" s="15" t="s">
        <v>4330</v>
      </c>
      <c r="D108" s="339" t="s">
        <v>4331</v>
      </c>
      <c r="E108" s="339">
        <v>2871213007</v>
      </c>
      <c r="F108" s="339" t="s">
        <v>3925</v>
      </c>
      <c r="G108" s="339" t="s">
        <v>3916</v>
      </c>
      <c r="I108" t="s">
        <v>4332</v>
      </c>
      <c r="J108" t="s">
        <v>364</v>
      </c>
      <c r="O108" t="s">
        <v>3918</v>
      </c>
      <c r="P108" t="s">
        <v>3918</v>
      </c>
      <c r="V108" s="65" t="s">
        <v>3929</v>
      </c>
      <c r="W108" s="65"/>
      <c r="Y108" t="s">
        <v>3920</v>
      </c>
      <c r="Z108" s="340"/>
    </row>
    <row r="109" spans="1:26" x14ac:dyDescent="0.25">
      <c r="A109" s="15" t="s">
        <v>3911</v>
      </c>
      <c r="B109" s="15" t="s">
        <v>4333</v>
      </c>
      <c r="C109" s="15" t="s">
        <v>4334</v>
      </c>
      <c r="D109" s="339" t="s">
        <v>4335</v>
      </c>
      <c r="E109" s="339">
        <v>5520657403</v>
      </c>
      <c r="F109" s="339" t="s">
        <v>3925</v>
      </c>
      <c r="G109" s="339" t="s">
        <v>3916</v>
      </c>
      <c r="I109" t="s">
        <v>4147</v>
      </c>
      <c r="J109" t="s">
        <v>364</v>
      </c>
      <c r="O109" t="s">
        <v>3918</v>
      </c>
      <c r="P109" t="s">
        <v>3918</v>
      </c>
      <c r="V109" s="65" t="s">
        <v>3929</v>
      </c>
      <c r="W109" s="65"/>
      <c r="Y109" t="s">
        <v>3920</v>
      </c>
      <c r="Z109" s="340"/>
    </row>
    <row r="110" spans="1:26" x14ac:dyDescent="0.25">
      <c r="A110" s="15" t="s">
        <v>3911</v>
      </c>
      <c r="B110" s="15" t="s">
        <v>4336</v>
      </c>
      <c r="C110" s="15" t="s">
        <v>4337</v>
      </c>
      <c r="D110" s="339" t="s">
        <v>4338</v>
      </c>
      <c r="E110" s="339">
        <v>5570746455</v>
      </c>
      <c r="F110" s="339" t="s">
        <v>3925</v>
      </c>
      <c r="G110" s="339" t="s">
        <v>3916</v>
      </c>
      <c r="I110" t="s">
        <v>4261</v>
      </c>
      <c r="J110" t="s">
        <v>364</v>
      </c>
      <c r="O110" t="s">
        <v>3918</v>
      </c>
      <c r="P110" t="s">
        <v>3918</v>
      </c>
      <c r="V110" s="65" t="s">
        <v>4177</v>
      </c>
      <c r="W110" s="65"/>
      <c r="Y110" t="s">
        <v>3920</v>
      </c>
      <c r="Z110" s="340"/>
    </row>
    <row r="111" spans="1:26" x14ac:dyDescent="0.25">
      <c r="A111" s="15" t="s">
        <v>3911</v>
      </c>
      <c r="B111" s="15" t="s">
        <v>4339</v>
      </c>
      <c r="C111" s="15" t="s">
        <v>4340</v>
      </c>
      <c r="D111" s="339" t="s">
        <v>4341</v>
      </c>
      <c r="E111" s="339">
        <v>2381008151</v>
      </c>
      <c r="F111" s="339" t="s">
        <v>3925</v>
      </c>
      <c r="G111" s="339" t="s">
        <v>3916</v>
      </c>
      <c r="I111" t="s">
        <v>3926</v>
      </c>
      <c r="J111" t="s">
        <v>364</v>
      </c>
      <c r="O111" t="s">
        <v>3927</v>
      </c>
      <c r="P111" t="s">
        <v>3918</v>
      </c>
      <c r="V111" s="65" t="s">
        <v>3919</v>
      </c>
      <c r="W111" s="65"/>
      <c r="Y111" t="s">
        <v>3920</v>
      </c>
      <c r="Z111" s="340"/>
    </row>
    <row r="112" spans="1:26" x14ac:dyDescent="0.25">
      <c r="A112" s="15" t="s">
        <v>3911</v>
      </c>
      <c r="B112" s="15" t="s">
        <v>4342</v>
      </c>
      <c r="C112" s="15" t="s">
        <v>4343</v>
      </c>
      <c r="D112" s="339" t="s">
        <v>4344</v>
      </c>
      <c r="E112" s="339">
        <v>5559677761</v>
      </c>
      <c r="F112" s="339" t="s">
        <v>3925</v>
      </c>
      <c r="G112" s="339" t="s">
        <v>3916</v>
      </c>
      <c r="I112" t="s">
        <v>4261</v>
      </c>
      <c r="J112" t="s">
        <v>364</v>
      </c>
      <c r="O112" t="s">
        <v>3918</v>
      </c>
      <c r="P112" t="s">
        <v>3918</v>
      </c>
      <c r="V112" s="65" t="s">
        <v>3929</v>
      </c>
      <c r="W112" s="65"/>
      <c r="Y112" t="s">
        <v>3920</v>
      </c>
      <c r="Z112" s="340"/>
    </row>
    <row r="113" spans="1:26" x14ac:dyDescent="0.25">
      <c r="A113" s="15" t="s">
        <v>3911</v>
      </c>
      <c r="B113" s="15" t="s">
        <v>4345</v>
      </c>
      <c r="C113" s="15" t="s">
        <v>4346</v>
      </c>
      <c r="D113" s="339" t="s">
        <v>4347</v>
      </c>
      <c r="E113" s="339">
        <v>8331933860</v>
      </c>
      <c r="F113" s="339" t="s">
        <v>3925</v>
      </c>
      <c r="G113" s="339" t="s">
        <v>3916</v>
      </c>
      <c r="I113" t="s">
        <v>3926</v>
      </c>
      <c r="J113" t="s">
        <v>364</v>
      </c>
      <c r="O113" t="s">
        <v>3927</v>
      </c>
      <c r="P113" t="s">
        <v>3928</v>
      </c>
      <c r="V113" s="65" t="s">
        <v>3929</v>
      </c>
      <c r="W113" s="65"/>
      <c r="Y113" t="s">
        <v>3920</v>
      </c>
      <c r="Z113" s="340"/>
    </row>
    <row r="114" spans="1:26" x14ac:dyDescent="0.25">
      <c r="A114" s="15" t="s">
        <v>3911</v>
      </c>
      <c r="B114" s="15" t="s">
        <v>4348</v>
      </c>
      <c r="C114" s="15" t="s">
        <v>4349</v>
      </c>
      <c r="D114" s="339" t="s">
        <v>4350</v>
      </c>
      <c r="E114" s="339">
        <v>2299522161</v>
      </c>
      <c r="F114" s="339" t="s">
        <v>3925</v>
      </c>
      <c r="G114" s="339" t="s">
        <v>3916</v>
      </c>
      <c r="I114" t="s">
        <v>4351</v>
      </c>
      <c r="J114" t="s">
        <v>364</v>
      </c>
      <c r="O114" t="s">
        <v>3918</v>
      </c>
      <c r="P114" t="s">
        <v>3918</v>
      </c>
      <c r="V114" s="65" t="s">
        <v>3929</v>
      </c>
      <c r="W114" s="65"/>
      <c r="Y114" t="s">
        <v>3920</v>
      </c>
      <c r="Z114" s="340"/>
    </row>
    <row r="115" spans="1:26" x14ac:dyDescent="0.25">
      <c r="A115" s="15" t="s">
        <v>3911</v>
      </c>
      <c r="B115" s="15" t="s">
        <v>4352</v>
      </c>
      <c r="C115" s="15" t="s">
        <v>4353</v>
      </c>
      <c r="D115" s="343" t="s">
        <v>4354</v>
      </c>
      <c r="E115" s="15" t="s">
        <v>4355</v>
      </c>
      <c r="F115" s="15" t="s">
        <v>3925</v>
      </c>
      <c r="G115" s="339" t="s">
        <v>3916</v>
      </c>
      <c r="I115" t="s">
        <v>3926</v>
      </c>
      <c r="J115" t="s">
        <v>364</v>
      </c>
      <c r="O115" t="s">
        <v>3927</v>
      </c>
      <c r="P115" t="s">
        <v>3928</v>
      </c>
      <c r="V115" s="65" t="s">
        <v>3929</v>
      </c>
      <c r="W115" s="65"/>
      <c r="Y115" t="s">
        <v>3920</v>
      </c>
      <c r="Z115" s="340"/>
    </row>
    <row r="116" spans="1:26" x14ac:dyDescent="0.25">
      <c r="A116" s="15" t="s">
        <v>3911</v>
      </c>
      <c r="B116" s="15" t="s">
        <v>4356</v>
      </c>
      <c r="C116" s="15" t="s">
        <v>4357</v>
      </c>
      <c r="D116" s="339" t="s">
        <v>4358</v>
      </c>
      <c r="E116" s="339">
        <v>4424505181</v>
      </c>
      <c r="F116" s="339" t="s">
        <v>3925</v>
      </c>
      <c r="G116" s="339" t="s">
        <v>3916</v>
      </c>
      <c r="I116" t="s">
        <v>4147</v>
      </c>
      <c r="J116" t="s">
        <v>364</v>
      </c>
      <c r="O116" t="s">
        <v>3918</v>
      </c>
      <c r="P116" t="s">
        <v>3918</v>
      </c>
      <c r="V116" s="65" t="s">
        <v>3929</v>
      </c>
      <c r="W116" s="65"/>
      <c r="Y116" t="s">
        <v>3920</v>
      </c>
      <c r="Z116" s="340"/>
    </row>
    <row r="117" spans="1:26" x14ac:dyDescent="0.25">
      <c r="A117" s="15" t="s">
        <v>3911</v>
      </c>
      <c r="B117" s="15" t="s">
        <v>4359</v>
      </c>
      <c r="C117" s="15" t="s">
        <v>4360</v>
      </c>
      <c r="D117" s="15" t="s">
        <v>4361</v>
      </c>
      <c r="E117" s="15" t="s">
        <v>4362</v>
      </c>
      <c r="F117" s="15" t="s">
        <v>3925</v>
      </c>
      <c r="G117" s="339" t="s">
        <v>3916</v>
      </c>
      <c r="I117" t="s">
        <v>3926</v>
      </c>
      <c r="J117" t="s">
        <v>364</v>
      </c>
      <c r="O117" t="s">
        <v>3927</v>
      </c>
      <c r="P117" t="s">
        <v>3928</v>
      </c>
      <c r="V117" s="65" t="s">
        <v>4177</v>
      </c>
      <c r="W117" s="65"/>
      <c r="Y117" t="s">
        <v>3920</v>
      </c>
      <c r="Z117" s="340"/>
    </row>
    <row r="118" spans="1:26" x14ac:dyDescent="0.25">
      <c r="A118" s="15" t="s">
        <v>3911</v>
      </c>
      <c r="B118" s="15" t="s">
        <v>4363</v>
      </c>
      <c r="C118" s="15" t="s">
        <v>4364</v>
      </c>
      <c r="D118" s="339" t="s">
        <v>4365</v>
      </c>
      <c r="E118" s="339">
        <v>5574461476</v>
      </c>
      <c r="F118" s="339" t="s">
        <v>3925</v>
      </c>
      <c r="G118" s="339" t="s">
        <v>3916</v>
      </c>
      <c r="I118" t="s">
        <v>4147</v>
      </c>
      <c r="J118" t="s">
        <v>364</v>
      </c>
      <c r="O118" t="s">
        <v>3918</v>
      </c>
      <c r="P118" t="s">
        <v>3918</v>
      </c>
      <c r="V118" s="65" t="s">
        <v>3929</v>
      </c>
      <c r="W118" s="65"/>
      <c r="Y118" t="s">
        <v>3920</v>
      </c>
      <c r="Z118" s="340"/>
    </row>
    <row r="119" spans="1:26" x14ac:dyDescent="0.25">
      <c r="A119" s="15" t="s">
        <v>3911</v>
      </c>
      <c r="B119" s="15" t="s">
        <v>4366</v>
      </c>
      <c r="C119" s="15" t="s">
        <v>4367</v>
      </c>
      <c r="D119" s="15" t="s">
        <v>4368</v>
      </c>
      <c r="E119" s="15" t="s">
        <v>4369</v>
      </c>
      <c r="F119" s="339" t="s">
        <v>3925</v>
      </c>
      <c r="G119" s="339" t="s">
        <v>3916</v>
      </c>
      <c r="I119" t="s">
        <v>3926</v>
      </c>
      <c r="J119" t="s">
        <v>364</v>
      </c>
      <c r="O119" t="s">
        <v>3927</v>
      </c>
      <c r="P119" t="s">
        <v>3928</v>
      </c>
      <c r="V119" s="65" t="s">
        <v>3929</v>
      </c>
      <c r="W119" s="65"/>
      <c r="Y119" t="s">
        <v>3920</v>
      </c>
      <c r="Z119" s="340"/>
    </row>
    <row r="120" spans="1:26" x14ac:dyDescent="0.25">
      <c r="A120" s="15" t="s">
        <v>3911</v>
      </c>
      <c r="B120" s="15" t="s">
        <v>4370</v>
      </c>
      <c r="C120" s="15" t="s">
        <v>4371</v>
      </c>
      <c r="D120" s="339" t="s">
        <v>4372</v>
      </c>
      <c r="E120" s="339">
        <v>5585494686</v>
      </c>
      <c r="F120" s="339" t="s">
        <v>3925</v>
      </c>
      <c r="G120" s="339" t="s">
        <v>3916</v>
      </c>
      <c r="I120" t="s">
        <v>4261</v>
      </c>
      <c r="J120" t="s">
        <v>364</v>
      </c>
      <c r="O120" t="s">
        <v>3918</v>
      </c>
      <c r="P120" t="s">
        <v>3918</v>
      </c>
      <c r="V120" s="65" t="s">
        <v>3929</v>
      </c>
      <c r="W120" s="65"/>
      <c r="Y120" t="s">
        <v>3920</v>
      </c>
      <c r="Z120" s="340"/>
    </row>
    <row r="121" spans="1:26" x14ac:dyDescent="0.25">
      <c r="A121" s="340" t="s">
        <v>3911</v>
      </c>
      <c r="B121" s="340" t="s">
        <v>4373</v>
      </c>
      <c r="C121" s="340" t="s">
        <v>4374</v>
      </c>
      <c r="D121" s="339" t="s">
        <v>4375</v>
      </c>
      <c r="E121" s="339" t="s">
        <v>4376</v>
      </c>
      <c r="F121" s="339" t="s">
        <v>4377</v>
      </c>
      <c r="G121" s="339"/>
      <c r="O121" t="s">
        <v>3928</v>
      </c>
      <c r="V121" s="65"/>
      <c r="W121" s="65"/>
      <c r="Z121" s="340"/>
    </row>
    <row r="122" spans="1:26" x14ac:dyDescent="0.25">
      <c r="A122" s="15" t="s">
        <v>3911</v>
      </c>
      <c r="B122" s="15" t="s">
        <v>4378</v>
      </c>
      <c r="C122" s="15" t="s">
        <v>4379</v>
      </c>
      <c r="D122" s="339" t="s">
        <v>4380</v>
      </c>
      <c r="E122" s="339">
        <v>4444116922</v>
      </c>
      <c r="F122" s="339" t="s">
        <v>3925</v>
      </c>
      <c r="G122" s="339" t="s">
        <v>3916</v>
      </c>
      <c r="I122" t="s">
        <v>4160</v>
      </c>
      <c r="J122" t="s">
        <v>364</v>
      </c>
      <c r="O122" t="s">
        <v>3918</v>
      </c>
      <c r="P122" t="s">
        <v>3918</v>
      </c>
      <c r="V122" s="65" t="s">
        <v>3929</v>
      </c>
      <c r="W122" s="65"/>
      <c r="Y122" t="s">
        <v>3920</v>
      </c>
      <c r="Z122" s="340"/>
    </row>
    <row r="123" spans="1:26" x14ac:dyDescent="0.25">
      <c r="A123" s="15" t="s">
        <v>3911</v>
      </c>
      <c r="B123" s="15" t="s">
        <v>4381</v>
      </c>
      <c r="C123" s="15" t="s">
        <v>4382</v>
      </c>
      <c r="D123" s="339" t="s">
        <v>4383</v>
      </c>
      <c r="E123" s="339">
        <v>6181534806</v>
      </c>
      <c r="F123" s="339" t="s">
        <v>3925</v>
      </c>
      <c r="G123" s="339" t="s">
        <v>3916</v>
      </c>
      <c r="I123" t="s">
        <v>4127</v>
      </c>
      <c r="J123" t="s">
        <v>364</v>
      </c>
      <c r="O123" t="s">
        <v>3918</v>
      </c>
      <c r="P123" t="s">
        <v>3918</v>
      </c>
      <c r="V123" s="65" t="s">
        <v>4177</v>
      </c>
      <c r="W123" s="65"/>
      <c r="Y123" t="s">
        <v>3920</v>
      </c>
      <c r="Z123" s="340"/>
    </row>
    <row r="124" spans="1:26" x14ac:dyDescent="0.25">
      <c r="A124" s="15" t="s">
        <v>3911</v>
      </c>
      <c r="B124" s="15" t="s">
        <v>4384</v>
      </c>
      <c r="C124" s="15" t="s">
        <v>4385</v>
      </c>
      <c r="D124" s="339" t="s">
        <v>4386</v>
      </c>
      <c r="E124" s="339">
        <v>5585535141</v>
      </c>
      <c r="F124" s="339" t="s">
        <v>3925</v>
      </c>
      <c r="G124" s="339" t="s">
        <v>3916</v>
      </c>
      <c r="I124" t="s">
        <v>4160</v>
      </c>
      <c r="J124" t="s">
        <v>364</v>
      </c>
      <c r="O124" t="s">
        <v>3918</v>
      </c>
      <c r="P124" t="s">
        <v>3918</v>
      </c>
      <c r="V124" s="65" t="s">
        <v>3929</v>
      </c>
      <c r="W124" s="65"/>
      <c r="Y124" t="s">
        <v>3920</v>
      </c>
      <c r="Z124" s="340"/>
    </row>
    <row r="125" spans="1:26" x14ac:dyDescent="0.25">
      <c r="A125" s="15" t="s">
        <v>3911</v>
      </c>
      <c r="B125" s="15" t="s">
        <v>4387</v>
      </c>
      <c r="C125" s="15" t="s">
        <v>4388</v>
      </c>
      <c r="D125" s="339" t="s">
        <v>4389</v>
      </c>
      <c r="E125" s="339">
        <v>7221082726</v>
      </c>
      <c r="F125" s="339" t="s">
        <v>3925</v>
      </c>
      <c r="G125" s="339" t="s">
        <v>3916</v>
      </c>
      <c r="I125" t="s">
        <v>4160</v>
      </c>
      <c r="J125" t="s">
        <v>364</v>
      </c>
      <c r="O125" t="s">
        <v>3918</v>
      </c>
      <c r="P125" t="s">
        <v>3918</v>
      </c>
      <c r="V125" s="65" t="s">
        <v>3929</v>
      </c>
      <c r="W125" s="65"/>
      <c r="Y125" t="s">
        <v>3920</v>
      </c>
      <c r="Z125" s="340"/>
    </row>
    <row r="126" spans="1:26" x14ac:dyDescent="0.25">
      <c r="A126" s="15" t="s">
        <v>3911</v>
      </c>
      <c r="B126" s="15" t="s">
        <v>4390</v>
      </c>
      <c r="C126" s="15" t="s">
        <v>4391</v>
      </c>
      <c r="D126" s="339" t="s">
        <v>4392</v>
      </c>
      <c r="E126" s="339">
        <v>5518534814</v>
      </c>
      <c r="F126" s="339" t="s">
        <v>3925</v>
      </c>
      <c r="G126" s="339" t="s">
        <v>3916</v>
      </c>
      <c r="I126" t="s">
        <v>4261</v>
      </c>
      <c r="J126" t="s">
        <v>364</v>
      </c>
      <c r="O126" t="s">
        <v>3918</v>
      </c>
      <c r="P126" t="s">
        <v>3918</v>
      </c>
      <c r="V126" s="65" t="s">
        <v>4393</v>
      </c>
      <c r="W126" s="65"/>
      <c r="Y126" t="s">
        <v>3920</v>
      </c>
      <c r="Z126" s="340"/>
    </row>
    <row r="127" spans="1:26" x14ac:dyDescent="0.25">
      <c r="A127" s="15" t="s">
        <v>3911</v>
      </c>
      <c r="B127" s="15" t="s">
        <v>4394</v>
      </c>
      <c r="C127" s="15" t="s">
        <v>4395</v>
      </c>
      <c r="D127" s="339" t="s">
        <v>4272</v>
      </c>
      <c r="E127" s="339">
        <v>6647878760</v>
      </c>
      <c r="F127" s="339" t="s">
        <v>3925</v>
      </c>
      <c r="G127" s="339" t="s">
        <v>3916</v>
      </c>
      <c r="I127" t="s">
        <v>4160</v>
      </c>
      <c r="J127" t="s">
        <v>364</v>
      </c>
      <c r="O127" t="s">
        <v>3918</v>
      </c>
      <c r="P127" t="s">
        <v>3918</v>
      </c>
      <c r="V127" s="65" t="s">
        <v>4177</v>
      </c>
      <c r="W127" s="65"/>
      <c r="Y127" t="s">
        <v>3920</v>
      </c>
      <c r="Z127" s="340"/>
    </row>
    <row r="128" spans="1:26" x14ac:dyDescent="0.25">
      <c r="A128" s="15" t="s">
        <v>3911</v>
      </c>
      <c r="B128" s="15" t="s">
        <v>4396</v>
      </c>
      <c r="C128" s="15" t="s">
        <v>4397</v>
      </c>
      <c r="D128" s="15" t="s">
        <v>4398</v>
      </c>
      <c r="E128" s="15" t="s">
        <v>4399</v>
      </c>
      <c r="F128" s="15" t="s">
        <v>3925</v>
      </c>
      <c r="G128" s="339" t="s">
        <v>3916</v>
      </c>
      <c r="I128" t="s">
        <v>3926</v>
      </c>
      <c r="J128" t="s">
        <v>364</v>
      </c>
      <c r="O128" t="s">
        <v>3927</v>
      </c>
      <c r="P128" t="s">
        <v>3928</v>
      </c>
      <c r="V128" s="65" t="s">
        <v>4177</v>
      </c>
      <c r="W128" s="65"/>
      <c r="Y128" t="s">
        <v>3920</v>
      </c>
      <c r="Z128" s="340"/>
    </row>
    <row r="129" spans="1:26" x14ac:dyDescent="0.25">
      <c r="A129" s="15" t="s">
        <v>3911</v>
      </c>
      <c r="B129" s="15" t="s">
        <v>4400</v>
      </c>
      <c r="C129" s="15" t="s">
        <v>4401</v>
      </c>
      <c r="D129" s="339" t="s">
        <v>4402</v>
      </c>
      <c r="E129" s="339">
        <v>8998710126</v>
      </c>
      <c r="F129" s="339" t="s">
        <v>3925</v>
      </c>
      <c r="G129" s="339" t="s">
        <v>3916</v>
      </c>
      <c r="I129" t="s">
        <v>4351</v>
      </c>
      <c r="J129" t="s">
        <v>364</v>
      </c>
      <c r="O129" t="s">
        <v>3918</v>
      </c>
      <c r="P129" t="s">
        <v>3918</v>
      </c>
      <c r="V129" s="65" t="s">
        <v>4177</v>
      </c>
      <c r="W129" s="65"/>
      <c r="Y129" t="s">
        <v>3920</v>
      </c>
      <c r="Z129" s="340"/>
    </row>
    <row r="130" spans="1:26" x14ac:dyDescent="0.25">
      <c r="A130" s="15" t="s">
        <v>3911</v>
      </c>
      <c r="B130" s="15" t="s">
        <v>4403</v>
      </c>
      <c r="C130" s="15" t="s">
        <v>4404</v>
      </c>
      <c r="D130" s="339" t="s">
        <v>4405</v>
      </c>
      <c r="E130" s="339">
        <v>8261010000</v>
      </c>
      <c r="F130" s="339" t="s">
        <v>3925</v>
      </c>
      <c r="G130" s="339" t="s">
        <v>3916</v>
      </c>
      <c r="I130" t="s">
        <v>4147</v>
      </c>
      <c r="J130" t="s">
        <v>364</v>
      </c>
      <c r="K130" t="s">
        <v>4315</v>
      </c>
      <c r="L130" t="s">
        <v>3968</v>
      </c>
      <c r="O130" t="s">
        <v>3918</v>
      </c>
      <c r="P130" t="s">
        <v>3918</v>
      </c>
      <c r="S130" s="341"/>
      <c r="V130" s="65" t="s">
        <v>4177</v>
      </c>
      <c r="W130" s="65"/>
      <c r="Y130" t="s">
        <v>3920</v>
      </c>
      <c r="Z130" s="340"/>
    </row>
    <row r="131" spans="1:26" x14ac:dyDescent="0.25">
      <c r="A131" s="15" t="s">
        <v>3911</v>
      </c>
      <c r="B131" s="15" t="s">
        <v>4406</v>
      </c>
      <c r="C131" s="15" t="s">
        <v>4407</v>
      </c>
      <c r="D131" s="15" t="s">
        <v>4408</v>
      </c>
      <c r="E131" s="15" t="s">
        <v>4409</v>
      </c>
      <c r="F131" s="15" t="s">
        <v>3925</v>
      </c>
      <c r="G131" s="339" t="s">
        <v>3916</v>
      </c>
      <c r="I131" t="s">
        <v>3926</v>
      </c>
      <c r="J131" t="s">
        <v>364</v>
      </c>
      <c r="O131" t="s">
        <v>3927</v>
      </c>
      <c r="P131" t="s">
        <v>3928</v>
      </c>
      <c r="V131" s="65" t="s">
        <v>4177</v>
      </c>
      <c r="W131" s="65"/>
      <c r="Y131" t="s">
        <v>3920</v>
      </c>
      <c r="Z131" s="340"/>
    </row>
    <row r="132" spans="1:26" x14ac:dyDescent="0.25">
      <c r="A132" s="15" t="s">
        <v>3911</v>
      </c>
      <c r="B132" s="15" t="s">
        <v>4410</v>
      </c>
      <c r="C132" s="15" t="s">
        <v>4411</v>
      </c>
      <c r="D132" s="339" t="s">
        <v>4412</v>
      </c>
      <c r="E132" s="339">
        <v>7222899907</v>
      </c>
      <c r="F132" s="339" t="s">
        <v>3925</v>
      </c>
      <c r="G132" s="339" t="s">
        <v>3916</v>
      </c>
      <c r="I132" t="s">
        <v>4160</v>
      </c>
      <c r="J132" t="s">
        <v>364</v>
      </c>
      <c r="O132" t="s">
        <v>3918</v>
      </c>
      <c r="P132" t="s">
        <v>3918</v>
      </c>
      <c r="V132" s="65" t="s">
        <v>4177</v>
      </c>
      <c r="W132" s="65"/>
      <c r="Y132" t="s">
        <v>3920</v>
      </c>
      <c r="Z132" s="340"/>
    </row>
    <row r="133" spans="1:26" x14ac:dyDescent="0.25">
      <c r="A133" s="15" t="s">
        <v>3911</v>
      </c>
      <c r="B133" s="15" t="s">
        <v>4413</v>
      </c>
      <c r="C133" s="15" t="s">
        <v>4414</v>
      </c>
      <c r="D133" s="15" t="s">
        <v>4415</v>
      </c>
      <c r="E133" s="15" t="s">
        <v>4416</v>
      </c>
      <c r="F133" s="15" t="s">
        <v>3925</v>
      </c>
      <c r="G133" s="339" t="s">
        <v>3916</v>
      </c>
      <c r="I133" t="s">
        <v>4127</v>
      </c>
      <c r="J133" t="s">
        <v>364</v>
      </c>
      <c r="K133" t="s">
        <v>4315</v>
      </c>
      <c r="L133" t="s">
        <v>3968</v>
      </c>
      <c r="O133" t="s">
        <v>3969</v>
      </c>
      <c r="P133" t="s">
        <v>4071</v>
      </c>
      <c r="S133" s="341">
        <v>44357</v>
      </c>
      <c r="T133" t="s">
        <v>4417</v>
      </c>
      <c r="V133" s="65" t="s">
        <v>4177</v>
      </c>
      <c r="W133" s="65"/>
      <c r="Y133" t="s">
        <v>3920</v>
      </c>
      <c r="Z133" s="340"/>
    </row>
    <row r="134" spans="1:26" x14ac:dyDescent="0.25">
      <c r="A134" s="15" t="s">
        <v>3911</v>
      </c>
      <c r="B134" s="15" t="s">
        <v>4418</v>
      </c>
      <c r="C134" s="15" t="s">
        <v>4419</v>
      </c>
      <c r="D134" s="15" t="s">
        <v>4420</v>
      </c>
      <c r="E134" s="15" t="s">
        <v>4421</v>
      </c>
      <c r="F134" s="15" t="s">
        <v>4422</v>
      </c>
      <c r="G134" s="339" t="s">
        <v>3916</v>
      </c>
      <c r="I134" t="s">
        <v>3926</v>
      </c>
      <c r="J134" t="s">
        <v>364</v>
      </c>
      <c r="O134" t="s">
        <v>3927</v>
      </c>
      <c r="P134" t="s">
        <v>3928</v>
      </c>
      <c r="V134" s="65" t="s">
        <v>4177</v>
      </c>
      <c r="W134" s="65"/>
      <c r="Y134" t="s">
        <v>3920</v>
      </c>
      <c r="Z134" s="340"/>
    </row>
    <row r="135" spans="1:26" x14ac:dyDescent="0.25">
      <c r="A135" s="15" t="s">
        <v>3911</v>
      </c>
      <c r="B135" s="15" t="s">
        <v>4423</v>
      </c>
      <c r="C135" s="15" t="s">
        <v>4424</v>
      </c>
      <c r="D135" s="339" t="s">
        <v>4425</v>
      </c>
      <c r="E135" s="339">
        <v>5586870083</v>
      </c>
      <c r="F135" s="339" t="s">
        <v>4422</v>
      </c>
      <c r="G135" s="339" t="s">
        <v>3916</v>
      </c>
      <c r="I135" t="s">
        <v>4426</v>
      </c>
      <c r="J135" t="s">
        <v>364</v>
      </c>
      <c r="O135" t="s">
        <v>3918</v>
      </c>
      <c r="P135" t="s">
        <v>3918</v>
      </c>
      <c r="V135" s="65" t="s">
        <v>4177</v>
      </c>
      <c r="W135" s="65"/>
      <c r="Y135" t="s">
        <v>3920</v>
      </c>
      <c r="Z135" s="340"/>
    </row>
    <row r="136" spans="1:26" x14ac:dyDescent="0.25">
      <c r="A136" s="15" t="s">
        <v>3911</v>
      </c>
      <c r="B136" s="15" t="s">
        <v>4427</v>
      </c>
      <c r="C136" s="15" t="s">
        <v>4428</v>
      </c>
      <c r="D136" s="339" t="s">
        <v>4429</v>
      </c>
      <c r="E136" s="339">
        <v>4494338261</v>
      </c>
      <c r="F136" s="339" t="s">
        <v>4422</v>
      </c>
      <c r="G136" s="339" t="s">
        <v>3916</v>
      </c>
      <c r="I136" t="s">
        <v>4307</v>
      </c>
      <c r="J136" t="s">
        <v>364</v>
      </c>
      <c r="O136" t="s">
        <v>3918</v>
      </c>
      <c r="P136" t="s">
        <v>3918</v>
      </c>
      <c r="V136" s="65" t="s">
        <v>4177</v>
      </c>
      <c r="W136" s="65"/>
      <c r="Y136" t="s">
        <v>3920</v>
      </c>
      <c r="Z136" s="340"/>
    </row>
    <row r="137" spans="1:26" x14ac:dyDescent="0.25">
      <c r="A137" s="15" t="s">
        <v>3911</v>
      </c>
      <c r="B137" s="15" t="s">
        <v>4430</v>
      </c>
      <c r="C137" s="15" t="s">
        <v>4431</v>
      </c>
      <c r="D137" s="345" t="s">
        <v>4432</v>
      </c>
      <c r="E137" s="345" t="s">
        <v>4433</v>
      </c>
      <c r="F137" s="15" t="s">
        <v>4422</v>
      </c>
      <c r="G137" s="339" t="s">
        <v>3916</v>
      </c>
      <c r="I137" t="s">
        <v>4332</v>
      </c>
      <c r="J137" t="s">
        <v>364</v>
      </c>
      <c r="O137" t="s">
        <v>3918</v>
      </c>
      <c r="P137" t="s">
        <v>3918</v>
      </c>
      <c r="V137" s="65" t="s">
        <v>4203</v>
      </c>
      <c r="W137" s="65"/>
      <c r="Y137" t="s">
        <v>3920</v>
      </c>
      <c r="Z137" s="340"/>
    </row>
    <row r="138" spans="1:26" x14ac:dyDescent="0.25">
      <c r="A138" s="15" t="s">
        <v>3911</v>
      </c>
      <c r="B138" s="15" t="s">
        <v>4434</v>
      </c>
      <c r="C138" s="15" t="s">
        <v>4435</v>
      </c>
      <c r="D138" s="15" t="s">
        <v>4436</v>
      </c>
      <c r="E138" s="345">
        <v>5510038333</v>
      </c>
      <c r="F138" s="15" t="s">
        <v>4437</v>
      </c>
      <c r="G138" s="339" t="s">
        <v>3916</v>
      </c>
      <c r="I138" t="s">
        <v>4332</v>
      </c>
      <c r="J138" t="s">
        <v>364</v>
      </c>
      <c r="K138" t="s">
        <v>4092</v>
      </c>
      <c r="L138" t="s">
        <v>3968</v>
      </c>
      <c r="O138" t="s">
        <v>3969</v>
      </c>
      <c r="P138" t="s">
        <v>4071</v>
      </c>
      <c r="S138" s="341">
        <v>44357</v>
      </c>
      <c r="T138" t="s">
        <v>4438</v>
      </c>
      <c r="V138" s="65" t="s">
        <v>4177</v>
      </c>
      <c r="W138" s="65"/>
      <c r="Y138" t="s">
        <v>3920</v>
      </c>
      <c r="Z138" s="340"/>
    </row>
    <row r="139" spans="1:26" x14ac:dyDescent="0.25">
      <c r="A139" s="15" t="s">
        <v>3911</v>
      </c>
      <c r="B139" s="15" t="s">
        <v>4439</v>
      </c>
      <c r="C139" s="15" t="s">
        <v>4440</v>
      </c>
      <c r="D139" s="339" t="s">
        <v>4441</v>
      </c>
      <c r="E139" s="339">
        <v>5530308454</v>
      </c>
      <c r="F139" s="339" t="s">
        <v>4422</v>
      </c>
      <c r="G139" s="339" t="s">
        <v>3916</v>
      </c>
      <c r="I139" t="s">
        <v>4442</v>
      </c>
      <c r="J139" t="s">
        <v>364</v>
      </c>
      <c r="O139" t="s">
        <v>3918</v>
      </c>
      <c r="P139" t="s">
        <v>3918</v>
      </c>
      <c r="V139" s="65" t="s">
        <v>4203</v>
      </c>
      <c r="W139" s="65"/>
      <c r="Y139" t="s">
        <v>3920</v>
      </c>
      <c r="Z139" s="340"/>
    </row>
    <row r="140" spans="1:26" x14ac:dyDescent="0.25">
      <c r="A140" s="15" t="s">
        <v>3911</v>
      </c>
      <c r="B140" s="15" t="s">
        <v>4443</v>
      </c>
      <c r="C140" s="15" t="s">
        <v>4444</v>
      </c>
      <c r="D140" s="339" t="s">
        <v>4445</v>
      </c>
      <c r="E140" s="339">
        <v>3318100758</v>
      </c>
      <c r="F140" s="339" t="s">
        <v>4422</v>
      </c>
      <c r="G140" s="339" t="s">
        <v>3916</v>
      </c>
      <c r="I140" t="s">
        <v>4446</v>
      </c>
      <c r="J140" t="s">
        <v>364</v>
      </c>
      <c r="O140" t="s">
        <v>3918</v>
      </c>
      <c r="P140" t="s">
        <v>3918</v>
      </c>
      <c r="V140" s="65" t="s">
        <v>4203</v>
      </c>
      <c r="W140" s="65"/>
      <c r="Y140" t="s">
        <v>3920</v>
      </c>
      <c r="Z140" s="340"/>
    </row>
    <row r="141" spans="1:26" x14ac:dyDescent="0.25">
      <c r="A141" s="15" t="s">
        <v>3911</v>
      </c>
      <c r="B141" s="15" t="s">
        <v>4447</v>
      </c>
      <c r="C141" s="15" t="s">
        <v>4448</v>
      </c>
      <c r="D141" s="339" t="s">
        <v>4449</v>
      </c>
      <c r="E141" s="339">
        <v>5548114405</v>
      </c>
      <c r="F141" s="339" t="s">
        <v>4422</v>
      </c>
      <c r="G141" s="339" t="s">
        <v>3916</v>
      </c>
      <c r="I141" t="s">
        <v>4442</v>
      </c>
      <c r="J141" t="s">
        <v>364</v>
      </c>
      <c r="O141" t="s">
        <v>3918</v>
      </c>
      <c r="P141" t="s">
        <v>3918</v>
      </c>
      <c r="V141" s="65" t="s">
        <v>4203</v>
      </c>
      <c r="W141" s="65"/>
      <c r="Y141" t="s">
        <v>3920</v>
      </c>
      <c r="Z141" s="340"/>
    </row>
    <row r="142" spans="1:26" x14ac:dyDescent="0.25">
      <c r="A142" s="15" t="s">
        <v>3911</v>
      </c>
      <c r="B142" s="15" t="s">
        <v>4450</v>
      </c>
      <c r="C142" s="15" t="s">
        <v>4451</v>
      </c>
      <c r="D142" s="339" t="s">
        <v>4452</v>
      </c>
      <c r="E142" s="339">
        <v>5531498775</v>
      </c>
      <c r="F142" s="339" t="s">
        <v>4422</v>
      </c>
      <c r="G142" s="339" t="s">
        <v>3916</v>
      </c>
      <c r="I142" t="s">
        <v>4245</v>
      </c>
      <c r="J142" t="s">
        <v>364</v>
      </c>
      <c r="O142" t="s">
        <v>3918</v>
      </c>
      <c r="P142" t="s">
        <v>3918</v>
      </c>
      <c r="V142" s="65" t="s">
        <v>3929</v>
      </c>
      <c r="W142" s="65"/>
      <c r="Y142" t="s">
        <v>3920</v>
      </c>
      <c r="Z142" s="340"/>
    </row>
    <row r="143" spans="1:26" x14ac:dyDescent="0.25">
      <c r="A143" s="15" t="s">
        <v>3911</v>
      </c>
      <c r="B143" s="15" t="s">
        <v>4453</v>
      </c>
      <c r="C143" s="15" t="s">
        <v>4454</v>
      </c>
      <c r="D143" s="339" t="s">
        <v>4455</v>
      </c>
      <c r="E143" s="339">
        <v>5510684226</v>
      </c>
      <c r="F143" s="339" t="s">
        <v>4422</v>
      </c>
      <c r="G143" s="339" t="s">
        <v>3916</v>
      </c>
      <c r="I143" t="s">
        <v>4426</v>
      </c>
      <c r="J143" t="s">
        <v>364</v>
      </c>
      <c r="O143" t="s">
        <v>3918</v>
      </c>
      <c r="P143" t="s">
        <v>3918</v>
      </c>
      <c r="V143" s="65" t="s">
        <v>3929</v>
      </c>
      <c r="W143" s="65"/>
      <c r="Y143" t="s">
        <v>3920</v>
      </c>
      <c r="Z143" s="340"/>
    </row>
    <row r="144" spans="1:26" x14ac:dyDescent="0.25">
      <c r="A144" s="15" t="s">
        <v>3911</v>
      </c>
      <c r="B144" s="15" t="s">
        <v>4456</v>
      </c>
      <c r="C144" s="15" t="s">
        <v>4457</v>
      </c>
      <c r="D144" s="339" t="s">
        <v>4458</v>
      </c>
      <c r="E144" s="339">
        <v>5547693300</v>
      </c>
      <c r="F144" s="339" t="s">
        <v>4422</v>
      </c>
      <c r="G144" s="339" t="s">
        <v>3916</v>
      </c>
      <c r="I144" t="s">
        <v>4351</v>
      </c>
      <c r="J144" t="s">
        <v>364</v>
      </c>
      <c r="O144" t="s">
        <v>3918</v>
      </c>
      <c r="P144" t="s">
        <v>3918</v>
      </c>
      <c r="V144" s="65" t="s">
        <v>4203</v>
      </c>
      <c r="W144" s="65"/>
      <c r="Y144" t="s">
        <v>3920</v>
      </c>
      <c r="Z144" s="340"/>
    </row>
    <row r="145" spans="1:26" x14ac:dyDescent="0.25">
      <c r="A145" s="15" t="s">
        <v>3911</v>
      </c>
      <c r="B145" s="15" t="s">
        <v>4459</v>
      </c>
      <c r="C145" s="15" t="s">
        <v>4460</v>
      </c>
      <c r="D145" s="339" t="s">
        <v>4461</v>
      </c>
      <c r="E145" s="339">
        <v>6141155838</v>
      </c>
      <c r="F145" s="339" t="s">
        <v>4422</v>
      </c>
      <c r="G145" s="339" t="s">
        <v>3916</v>
      </c>
      <c r="I145" t="s">
        <v>4462</v>
      </c>
      <c r="J145" t="s">
        <v>364</v>
      </c>
      <c r="O145" t="s">
        <v>3918</v>
      </c>
      <c r="P145" t="s">
        <v>3918</v>
      </c>
      <c r="V145" s="65" t="s">
        <v>4177</v>
      </c>
      <c r="W145" s="65"/>
      <c r="Y145" t="s">
        <v>3920</v>
      </c>
      <c r="Z145" s="340"/>
    </row>
    <row r="146" spans="1:26" x14ac:dyDescent="0.25">
      <c r="A146" s="15" t="s">
        <v>3911</v>
      </c>
      <c r="B146" s="15" t="s">
        <v>4463</v>
      </c>
      <c r="C146" s="15" t="s">
        <v>4464</v>
      </c>
      <c r="D146" s="339" t="s">
        <v>4465</v>
      </c>
      <c r="E146" s="339">
        <v>5534775027</v>
      </c>
      <c r="F146" s="339" t="s">
        <v>4422</v>
      </c>
      <c r="G146" s="339" t="s">
        <v>3916</v>
      </c>
      <c r="I146" t="s">
        <v>4426</v>
      </c>
      <c r="J146" t="s">
        <v>364</v>
      </c>
      <c r="O146" t="s">
        <v>3918</v>
      </c>
      <c r="P146" t="s">
        <v>3918</v>
      </c>
      <c r="V146" s="65" t="s">
        <v>3919</v>
      </c>
      <c r="W146" s="65"/>
      <c r="Y146" t="s">
        <v>3920</v>
      </c>
      <c r="Z146" s="340"/>
    </row>
    <row r="147" spans="1:26" x14ac:dyDescent="0.25">
      <c r="A147" s="15" t="s">
        <v>3911</v>
      </c>
      <c r="B147" s="15" t="s">
        <v>4466</v>
      </c>
      <c r="C147" s="15" t="s">
        <v>4467</v>
      </c>
      <c r="D147" s="339" t="s">
        <v>4468</v>
      </c>
      <c r="E147" s="339">
        <v>4422501264</v>
      </c>
      <c r="F147" s="339" t="s">
        <v>4377</v>
      </c>
      <c r="G147" s="339" t="s">
        <v>3916</v>
      </c>
      <c r="I147" t="s">
        <v>4351</v>
      </c>
      <c r="J147" t="s">
        <v>364</v>
      </c>
      <c r="O147" t="s">
        <v>3918</v>
      </c>
      <c r="P147" t="s">
        <v>3918</v>
      </c>
      <c r="V147" s="65" t="s">
        <v>4177</v>
      </c>
      <c r="W147" s="65"/>
      <c r="Y147" t="s">
        <v>3920</v>
      </c>
      <c r="Z147" s="340"/>
    </row>
    <row r="148" spans="1:26" x14ac:dyDescent="0.25">
      <c r="A148" s="15" t="s">
        <v>3911</v>
      </c>
      <c r="B148" s="15" t="s">
        <v>4469</v>
      </c>
      <c r="C148" s="15" t="s">
        <v>4470</v>
      </c>
      <c r="D148" s="339" t="s">
        <v>4471</v>
      </c>
      <c r="E148" s="339">
        <v>9931538542</v>
      </c>
      <c r="F148" s="339" t="s">
        <v>4377</v>
      </c>
      <c r="G148" s="339" t="s">
        <v>3916</v>
      </c>
      <c r="I148" t="s">
        <v>4351</v>
      </c>
      <c r="J148" t="s">
        <v>364</v>
      </c>
      <c r="O148" t="s">
        <v>3918</v>
      </c>
      <c r="P148" t="s">
        <v>3918</v>
      </c>
      <c r="V148" s="65" t="s">
        <v>4203</v>
      </c>
      <c r="W148" s="65"/>
      <c r="Y148" t="s">
        <v>3920</v>
      </c>
      <c r="Z148" s="340"/>
    </row>
    <row r="149" spans="1:26" x14ac:dyDescent="0.25">
      <c r="A149" s="15" t="s">
        <v>3911</v>
      </c>
      <c r="B149" s="15" t="s">
        <v>4472</v>
      </c>
      <c r="C149" s="15" t="s">
        <v>4473</v>
      </c>
      <c r="D149" s="339" t="s">
        <v>4474</v>
      </c>
      <c r="E149" s="339">
        <v>4448282377</v>
      </c>
      <c r="F149" s="339" t="s">
        <v>4377</v>
      </c>
      <c r="G149" s="339" t="s">
        <v>3916</v>
      </c>
      <c r="I149" t="s">
        <v>4307</v>
      </c>
      <c r="J149" t="s">
        <v>364</v>
      </c>
      <c r="K149" t="s">
        <v>4308</v>
      </c>
      <c r="L149" t="s">
        <v>4309</v>
      </c>
      <c r="O149" t="s">
        <v>3969</v>
      </c>
      <c r="P149" t="s">
        <v>4071</v>
      </c>
      <c r="S149" s="341">
        <v>44357</v>
      </c>
      <c r="T149" t="s">
        <v>4475</v>
      </c>
      <c r="V149" s="65" t="s">
        <v>4177</v>
      </c>
      <c r="W149" s="65"/>
      <c r="Y149" t="s">
        <v>3920</v>
      </c>
      <c r="Z149" s="340"/>
    </row>
    <row r="150" spans="1:26" x14ac:dyDescent="0.25">
      <c r="A150" s="15" t="s">
        <v>3911</v>
      </c>
      <c r="B150" s="15" t="s">
        <v>4476</v>
      </c>
      <c r="C150" s="15" t="s">
        <v>4477</v>
      </c>
      <c r="D150" s="339" t="s">
        <v>4478</v>
      </c>
      <c r="E150" s="339">
        <v>3211083960</v>
      </c>
      <c r="F150" s="339" t="s">
        <v>4377</v>
      </c>
      <c r="G150" s="339" t="s">
        <v>3916</v>
      </c>
      <c r="I150" t="s">
        <v>3926</v>
      </c>
      <c r="J150" t="s">
        <v>364</v>
      </c>
      <c r="O150" t="s">
        <v>3927</v>
      </c>
      <c r="P150" t="s">
        <v>3928</v>
      </c>
      <c r="V150" s="65" t="s">
        <v>3929</v>
      </c>
      <c r="W150" s="65"/>
      <c r="Y150" t="s">
        <v>3920</v>
      </c>
      <c r="Z150" s="340"/>
    </row>
    <row r="151" spans="1:26" x14ac:dyDescent="0.25">
      <c r="A151" s="15" t="s">
        <v>3911</v>
      </c>
      <c r="B151" s="15" t="s">
        <v>4479</v>
      </c>
      <c r="C151" s="15" t="s">
        <v>4480</v>
      </c>
      <c r="D151" s="339" t="s">
        <v>4481</v>
      </c>
      <c r="E151" s="339">
        <v>525530000000</v>
      </c>
      <c r="F151" s="339" t="s">
        <v>4377</v>
      </c>
      <c r="G151" s="339" t="s">
        <v>3916</v>
      </c>
      <c r="I151" t="s">
        <v>4351</v>
      </c>
      <c r="J151" t="s">
        <v>364</v>
      </c>
      <c r="O151" t="s">
        <v>3918</v>
      </c>
      <c r="P151" t="s">
        <v>3918</v>
      </c>
      <c r="V151" s="65" t="s">
        <v>4177</v>
      </c>
      <c r="W151" s="65"/>
      <c r="Y151" t="s">
        <v>3920</v>
      </c>
      <c r="Z151" s="340"/>
    </row>
    <row r="152" spans="1:26" x14ac:dyDescent="0.25">
      <c r="A152" s="15" t="s">
        <v>3911</v>
      </c>
      <c r="B152" s="15" t="s">
        <v>4482</v>
      </c>
      <c r="C152" s="15" t="s">
        <v>4483</v>
      </c>
      <c r="D152" s="339" t="s">
        <v>4484</v>
      </c>
      <c r="E152" s="339">
        <v>8661004193</v>
      </c>
      <c r="F152" s="339" t="s">
        <v>4377</v>
      </c>
      <c r="G152" s="339" t="s">
        <v>3916</v>
      </c>
      <c r="I152" t="s">
        <v>4332</v>
      </c>
      <c r="J152" t="s">
        <v>364</v>
      </c>
      <c r="O152" t="s">
        <v>3918</v>
      </c>
      <c r="P152" t="s">
        <v>3918</v>
      </c>
      <c r="V152" s="65" t="s">
        <v>3929</v>
      </c>
      <c r="W152" s="65"/>
      <c r="Y152" t="s">
        <v>3920</v>
      </c>
      <c r="Z152" s="340"/>
    </row>
    <row r="153" spans="1:26" x14ac:dyDescent="0.25">
      <c r="A153" s="15" t="s">
        <v>3911</v>
      </c>
      <c r="B153" s="15" t="s">
        <v>4485</v>
      </c>
      <c r="C153" s="15" t="s">
        <v>4486</v>
      </c>
      <c r="D153" s="339" t="s">
        <v>4487</v>
      </c>
      <c r="E153" s="339">
        <v>8446088194</v>
      </c>
      <c r="F153" s="339" t="s">
        <v>4377</v>
      </c>
      <c r="G153" s="339" t="s">
        <v>3916</v>
      </c>
      <c r="I153" t="s">
        <v>4351</v>
      </c>
      <c r="J153" t="s">
        <v>364</v>
      </c>
      <c r="O153" t="s">
        <v>3918</v>
      </c>
      <c r="P153" t="s">
        <v>3918</v>
      </c>
      <c r="V153" s="65" t="s">
        <v>3929</v>
      </c>
      <c r="W153" s="65"/>
      <c r="Y153" t="s">
        <v>3920</v>
      </c>
      <c r="Z153" s="340"/>
    </row>
    <row r="154" spans="1:26" x14ac:dyDescent="0.25">
      <c r="A154" s="15" t="s">
        <v>3911</v>
      </c>
      <c r="B154" s="15" t="s">
        <v>4488</v>
      </c>
      <c r="C154" s="15" t="s">
        <v>4489</v>
      </c>
      <c r="D154" s="339" t="s">
        <v>4490</v>
      </c>
      <c r="E154" s="339">
        <v>5530802760</v>
      </c>
      <c r="F154" s="339" t="s">
        <v>4377</v>
      </c>
      <c r="G154" s="339" t="s">
        <v>3916</v>
      </c>
      <c r="I154" t="s">
        <v>4351</v>
      </c>
      <c r="J154" t="s">
        <v>364</v>
      </c>
      <c r="O154" t="s">
        <v>3918</v>
      </c>
      <c r="P154" t="s">
        <v>3918</v>
      </c>
      <c r="V154" s="65" t="s">
        <v>4203</v>
      </c>
      <c r="W154" s="65"/>
      <c r="Y154" t="s">
        <v>3920</v>
      </c>
      <c r="Z154" s="340"/>
    </row>
    <row r="155" spans="1:26" x14ac:dyDescent="0.25">
      <c r="A155" s="346" t="s">
        <v>4491</v>
      </c>
      <c r="B155" s="346" t="s">
        <v>4492</v>
      </c>
      <c r="C155" s="346" t="s">
        <v>4493</v>
      </c>
      <c r="D155" s="347" t="s">
        <v>4494</v>
      </c>
      <c r="E155" s="347">
        <v>8110507379</v>
      </c>
      <c r="F155" s="347" t="s">
        <v>4377</v>
      </c>
      <c r="G155" s="347" t="s">
        <v>3916</v>
      </c>
      <c r="H155" s="346"/>
      <c r="I155" s="346" t="s">
        <v>4245</v>
      </c>
      <c r="J155" t="s">
        <v>364</v>
      </c>
      <c r="O155" t="s">
        <v>4495</v>
      </c>
      <c r="P155" t="s">
        <v>4495</v>
      </c>
      <c r="S155" s="341"/>
      <c r="V155" s="65" t="s">
        <v>4177</v>
      </c>
      <c r="W155" s="65"/>
      <c r="Y155" t="s">
        <v>3920</v>
      </c>
      <c r="Z155" s="340"/>
    </row>
    <row r="156" spans="1:26" x14ac:dyDescent="0.25">
      <c r="A156" s="15" t="s">
        <v>3911</v>
      </c>
      <c r="B156" s="15" t="s">
        <v>4496</v>
      </c>
      <c r="C156" s="15" t="s">
        <v>4497</v>
      </c>
      <c r="D156" s="339" t="s">
        <v>4498</v>
      </c>
      <c r="E156" s="339">
        <v>5554507151</v>
      </c>
      <c r="F156" s="339" t="s">
        <v>4377</v>
      </c>
      <c r="G156" s="339" t="s">
        <v>3916</v>
      </c>
      <c r="I156" t="s">
        <v>4307</v>
      </c>
      <c r="J156" t="s">
        <v>364</v>
      </c>
      <c r="O156" t="s">
        <v>3918</v>
      </c>
      <c r="P156" t="s">
        <v>3918</v>
      </c>
      <c r="V156" s="65" t="s">
        <v>4203</v>
      </c>
      <c r="W156" s="65"/>
      <c r="Y156" t="s">
        <v>3920</v>
      </c>
      <c r="Z156" s="340"/>
    </row>
    <row r="157" spans="1:26" x14ac:dyDescent="0.25">
      <c r="A157" s="15" t="s">
        <v>3911</v>
      </c>
      <c r="B157" s="15" t="s">
        <v>4499</v>
      </c>
      <c r="C157" s="15" t="s">
        <v>4500</v>
      </c>
      <c r="D157" s="339" t="s">
        <v>4501</v>
      </c>
      <c r="E157" s="339">
        <v>5532737465</v>
      </c>
      <c r="F157" s="339" t="s">
        <v>4377</v>
      </c>
      <c r="G157" s="339" t="s">
        <v>3916</v>
      </c>
      <c r="I157" t="s">
        <v>4351</v>
      </c>
      <c r="J157" t="s">
        <v>364</v>
      </c>
      <c r="O157" t="s">
        <v>3918</v>
      </c>
      <c r="P157" t="s">
        <v>3918</v>
      </c>
      <c r="V157" s="65" t="s">
        <v>3919</v>
      </c>
      <c r="W157" s="65"/>
      <c r="Y157" t="s">
        <v>3920</v>
      </c>
      <c r="Z157" s="340"/>
    </row>
    <row r="158" spans="1:26" x14ac:dyDescent="0.25">
      <c r="A158" s="15" t="s">
        <v>3911</v>
      </c>
      <c r="B158" s="15" t="s">
        <v>4502</v>
      </c>
      <c r="C158" s="15" t="s">
        <v>4503</v>
      </c>
      <c r="D158" s="339" t="s">
        <v>4504</v>
      </c>
      <c r="E158" s="339">
        <v>9616585930</v>
      </c>
      <c r="F158" s="339" t="s">
        <v>4505</v>
      </c>
      <c r="G158" s="339" t="s">
        <v>3916</v>
      </c>
      <c r="I158" t="s">
        <v>4307</v>
      </c>
      <c r="J158" t="s">
        <v>364</v>
      </c>
      <c r="O158" t="s">
        <v>3918</v>
      </c>
      <c r="P158" t="s">
        <v>3918</v>
      </c>
      <c r="V158" s="65" t="s">
        <v>3919</v>
      </c>
      <c r="W158" s="65"/>
      <c r="Y158" t="s">
        <v>3920</v>
      </c>
      <c r="Z158" s="340"/>
    </row>
    <row r="159" spans="1:26" x14ac:dyDescent="0.25">
      <c r="A159" s="15" t="s">
        <v>3911</v>
      </c>
      <c r="B159" s="15" t="s">
        <v>4506</v>
      </c>
      <c r="C159" s="15" t="s">
        <v>4507</v>
      </c>
      <c r="D159" s="339" t="s">
        <v>4508</v>
      </c>
      <c r="E159" s="339">
        <v>5583687193</v>
      </c>
      <c r="F159" s="339" t="s">
        <v>4377</v>
      </c>
      <c r="G159" s="339" t="s">
        <v>3916</v>
      </c>
      <c r="I159" t="s">
        <v>4351</v>
      </c>
      <c r="J159" t="s">
        <v>364</v>
      </c>
      <c r="O159" t="s">
        <v>3918</v>
      </c>
      <c r="P159" t="s">
        <v>3918</v>
      </c>
      <c r="V159" s="65" t="s">
        <v>4177</v>
      </c>
      <c r="W159" s="65"/>
      <c r="Y159" t="s">
        <v>3920</v>
      </c>
      <c r="Z159" s="340"/>
    </row>
    <row r="160" spans="1:26" x14ac:dyDescent="0.25">
      <c r="A160" s="15" t="s">
        <v>3911</v>
      </c>
      <c r="B160" s="15" t="s">
        <v>4509</v>
      </c>
      <c r="C160" s="15" t="s">
        <v>4510</v>
      </c>
      <c r="D160" s="339" t="s">
        <v>4511</v>
      </c>
      <c r="E160" s="339">
        <v>4442202902</v>
      </c>
      <c r="F160" s="339" t="s">
        <v>4377</v>
      </c>
      <c r="G160" s="339" t="s">
        <v>3916</v>
      </c>
      <c r="I160" t="s">
        <v>4512</v>
      </c>
      <c r="J160" t="s">
        <v>364</v>
      </c>
      <c r="O160" t="s">
        <v>3918</v>
      </c>
      <c r="P160" t="s">
        <v>3969</v>
      </c>
      <c r="R160" t="s">
        <v>4513</v>
      </c>
      <c r="S160" s="341">
        <v>44363</v>
      </c>
      <c r="T160" t="s">
        <v>4514</v>
      </c>
      <c r="V160" s="65" t="s">
        <v>3929</v>
      </c>
      <c r="W160" s="65"/>
      <c r="Y160" t="s">
        <v>3920</v>
      </c>
      <c r="Z160" s="340"/>
    </row>
    <row r="161" spans="1:26" x14ac:dyDescent="0.25">
      <c r="A161" s="15" t="s">
        <v>3911</v>
      </c>
      <c r="B161" s="15" t="s">
        <v>4515</v>
      </c>
      <c r="C161" s="15" t="s">
        <v>4516</v>
      </c>
      <c r="D161" s="339" t="s">
        <v>4517</v>
      </c>
      <c r="E161" s="339">
        <v>5562139640</v>
      </c>
      <c r="F161" s="339" t="s">
        <v>4377</v>
      </c>
      <c r="G161" s="339" t="s">
        <v>3916</v>
      </c>
      <c r="I161" t="s">
        <v>4351</v>
      </c>
      <c r="J161" t="s">
        <v>364</v>
      </c>
      <c r="O161" t="s">
        <v>3918</v>
      </c>
      <c r="P161" t="s">
        <v>3918</v>
      </c>
      <c r="V161" s="65" t="s">
        <v>3929</v>
      </c>
      <c r="W161" s="65"/>
      <c r="Y161" t="s">
        <v>3920</v>
      </c>
      <c r="Z161" s="340"/>
    </row>
    <row r="162" spans="1:26" x14ac:dyDescent="0.25">
      <c r="A162" s="15" t="s">
        <v>3911</v>
      </c>
      <c r="B162" s="15" t="s">
        <v>4518</v>
      </c>
      <c r="C162" s="15" t="s">
        <v>4519</v>
      </c>
      <c r="D162" s="339" t="s">
        <v>4520</v>
      </c>
      <c r="E162" s="339">
        <v>5567050108</v>
      </c>
      <c r="F162" s="339" t="s">
        <v>4377</v>
      </c>
      <c r="G162" s="339" t="s">
        <v>3916</v>
      </c>
      <c r="I162" t="s">
        <v>4351</v>
      </c>
      <c r="J162" t="s">
        <v>364</v>
      </c>
      <c r="O162" t="s">
        <v>3918</v>
      </c>
      <c r="P162" t="s">
        <v>3918</v>
      </c>
      <c r="V162" s="65" t="s">
        <v>4393</v>
      </c>
      <c r="W162" s="65"/>
      <c r="Y162" t="s">
        <v>3920</v>
      </c>
      <c r="Z162" s="340"/>
    </row>
    <row r="163" spans="1:26" x14ac:dyDescent="0.25">
      <c r="A163" s="15" t="s">
        <v>3911</v>
      </c>
      <c r="B163" s="340" t="s">
        <v>4521</v>
      </c>
      <c r="C163" s="340" t="s">
        <v>4522</v>
      </c>
      <c r="D163" s="339" t="s">
        <v>4523</v>
      </c>
      <c r="E163" s="339" t="s">
        <v>4524</v>
      </c>
      <c r="F163" s="339" t="s">
        <v>4377</v>
      </c>
      <c r="G163" s="339" t="s">
        <v>3916</v>
      </c>
      <c r="P163" t="s">
        <v>3928</v>
      </c>
      <c r="V163" s="65"/>
      <c r="W163" s="65"/>
      <c r="Z163" s="340"/>
    </row>
    <row r="164" spans="1:26" x14ac:dyDescent="0.25">
      <c r="A164" s="15" t="s">
        <v>3911</v>
      </c>
      <c r="B164" s="15" t="s">
        <v>4525</v>
      </c>
      <c r="C164" s="15" t="s">
        <v>4526</v>
      </c>
      <c r="D164" s="339" t="s">
        <v>4527</v>
      </c>
      <c r="E164" s="339">
        <v>5533139060</v>
      </c>
      <c r="F164" s="339" t="s">
        <v>4377</v>
      </c>
      <c r="G164" s="339" t="s">
        <v>3916</v>
      </c>
      <c r="I164" t="s">
        <v>4528</v>
      </c>
      <c r="J164" t="s">
        <v>364</v>
      </c>
      <c r="O164" t="s">
        <v>3918</v>
      </c>
      <c r="P164" t="s">
        <v>3918</v>
      </c>
      <c r="V164" s="65" t="s">
        <v>4203</v>
      </c>
      <c r="W164" s="65"/>
      <c r="Y164" t="s">
        <v>3920</v>
      </c>
      <c r="Z164" s="340"/>
    </row>
    <row r="165" spans="1:26" x14ac:dyDescent="0.25">
      <c r="A165" s="15" t="s">
        <v>3911</v>
      </c>
      <c r="B165" s="15" t="s">
        <v>4529</v>
      </c>
      <c r="C165" s="15" t="s">
        <v>4530</v>
      </c>
      <c r="D165" s="339" t="s">
        <v>4531</v>
      </c>
      <c r="E165" s="339">
        <v>5540857462</v>
      </c>
      <c r="F165" s="339" t="s">
        <v>4377</v>
      </c>
      <c r="G165" s="339" t="s">
        <v>3916</v>
      </c>
      <c r="I165" t="s">
        <v>4351</v>
      </c>
      <c r="J165" t="s">
        <v>364</v>
      </c>
      <c r="O165" t="s">
        <v>3918</v>
      </c>
      <c r="P165" t="s">
        <v>3918</v>
      </c>
      <c r="V165" s="65" t="s">
        <v>3929</v>
      </c>
      <c r="W165" s="65"/>
      <c r="Y165" t="s">
        <v>3920</v>
      </c>
      <c r="Z165" s="340"/>
    </row>
    <row r="166" spans="1:26" x14ac:dyDescent="0.25">
      <c r="A166" s="15" t="s">
        <v>3911</v>
      </c>
      <c r="B166" s="15" t="s">
        <v>4532</v>
      </c>
      <c r="C166" s="15" t="s">
        <v>4533</v>
      </c>
      <c r="D166" s="339" t="s">
        <v>4534</v>
      </c>
      <c r="E166" s="339">
        <v>7227172507</v>
      </c>
      <c r="F166" s="339" t="s">
        <v>4377</v>
      </c>
      <c r="G166" s="339" t="s">
        <v>3916</v>
      </c>
      <c r="I166" t="s">
        <v>4442</v>
      </c>
      <c r="J166" t="s">
        <v>364</v>
      </c>
      <c r="O166" t="s">
        <v>3918</v>
      </c>
      <c r="P166" t="s">
        <v>3918</v>
      </c>
      <c r="V166" s="65" t="s">
        <v>4177</v>
      </c>
      <c r="W166" s="65"/>
      <c r="Y166" t="s">
        <v>3920</v>
      </c>
      <c r="Z166" s="340"/>
    </row>
    <row r="167" spans="1:26" x14ac:dyDescent="0.25">
      <c r="A167" s="15" t="s">
        <v>3911</v>
      </c>
      <c r="B167" s="15" t="s">
        <v>4535</v>
      </c>
      <c r="C167" s="15" t="s">
        <v>4536</v>
      </c>
      <c r="D167" s="345" t="s">
        <v>4537</v>
      </c>
      <c r="E167" s="15" t="s">
        <v>4538</v>
      </c>
      <c r="F167" s="15" t="s">
        <v>4377</v>
      </c>
      <c r="G167" s="339" t="s">
        <v>3916</v>
      </c>
      <c r="I167" t="s">
        <v>4351</v>
      </c>
      <c r="J167" t="s">
        <v>364</v>
      </c>
      <c r="O167" t="s">
        <v>3918</v>
      </c>
      <c r="P167" t="s">
        <v>3918</v>
      </c>
      <c r="V167" s="65" t="s">
        <v>4203</v>
      </c>
      <c r="W167" s="65"/>
      <c r="Y167" t="s">
        <v>3920</v>
      </c>
      <c r="Z167" s="340"/>
    </row>
    <row r="168" spans="1:26" x14ac:dyDescent="0.25">
      <c r="A168" s="15" t="s">
        <v>3911</v>
      </c>
      <c r="B168" s="15" t="s">
        <v>4539</v>
      </c>
      <c r="C168" s="15" t="s">
        <v>4540</v>
      </c>
      <c r="D168" s="339" t="s">
        <v>4541</v>
      </c>
      <c r="E168" s="339">
        <v>5538937132</v>
      </c>
      <c r="F168" s="339" t="s">
        <v>4377</v>
      </c>
      <c r="G168" s="339" t="s">
        <v>3916</v>
      </c>
      <c r="I168" t="s">
        <v>4307</v>
      </c>
      <c r="J168" t="s">
        <v>364</v>
      </c>
      <c r="O168" t="s">
        <v>3918</v>
      </c>
      <c r="P168" t="s">
        <v>3918</v>
      </c>
      <c r="V168" s="65" t="s">
        <v>3929</v>
      </c>
      <c r="W168" s="65"/>
      <c r="Y168" t="s">
        <v>3920</v>
      </c>
      <c r="Z168" s="340"/>
    </row>
    <row r="169" spans="1:26" x14ac:dyDescent="0.25">
      <c r="A169" s="15" t="s">
        <v>3911</v>
      </c>
      <c r="B169" s="15" t="s">
        <v>4542</v>
      </c>
      <c r="C169" s="15" t="s">
        <v>4543</v>
      </c>
      <c r="D169" s="15" t="s">
        <v>4544</v>
      </c>
      <c r="E169" s="15" t="s">
        <v>4545</v>
      </c>
      <c r="F169" s="15" t="s">
        <v>4377</v>
      </c>
      <c r="G169" s="339" t="s">
        <v>3916</v>
      </c>
      <c r="I169" t="s">
        <v>3926</v>
      </c>
      <c r="J169" t="s">
        <v>364</v>
      </c>
      <c r="O169" t="s">
        <v>3927</v>
      </c>
      <c r="P169" t="s">
        <v>3928</v>
      </c>
      <c r="V169" s="65" t="s">
        <v>4203</v>
      </c>
      <c r="W169" s="65"/>
      <c r="Y169" t="s">
        <v>3920</v>
      </c>
      <c r="Z169" s="340"/>
    </row>
    <row r="170" spans="1:26" x14ac:dyDescent="0.25">
      <c r="A170" s="15" t="s">
        <v>3911</v>
      </c>
      <c r="B170" s="15" t="s">
        <v>4546</v>
      </c>
      <c r="C170" s="15" t="s">
        <v>4547</v>
      </c>
      <c r="D170" s="339" t="s">
        <v>4548</v>
      </c>
      <c r="E170" s="339">
        <v>5587924109</v>
      </c>
      <c r="F170" s="339" t="s">
        <v>4377</v>
      </c>
      <c r="G170" s="339" t="s">
        <v>3916</v>
      </c>
      <c r="I170" t="s">
        <v>4245</v>
      </c>
      <c r="J170" t="s">
        <v>364</v>
      </c>
      <c r="O170" t="s">
        <v>3918</v>
      </c>
      <c r="P170" t="s">
        <v>3918</v>
      </c>
      <c r="V170">
        <v>0</v>
      </c>
      <c r="Y170" t="s">
        <v>3920</v>
      </c>
      <c r="Z170" s="340"/>
    </row>
    <row r="171" spans="1:26" x14ac:dyDescent="0.25">
      <c r="A171" s="15" t="s">
        <v>3911</v>
      </c>
      <c r="B171" s="15" t="s">
        <v>4549</v>
      </c>
      <c r="C171" s="15" t="s">
        <v>4550</v>
      </c>
      <c r="D171" s="339" t="s">
        <v>4551</v>
      </c>
      <c r="E171" s="339">
        <v>5533018600</v>
      </c>
      <c r="F171" s="339" t="s">
        <v>4377</v>
      </c>
      <c r="G171" s="339" t="s">
        <v>3916</v>
      </c>
      <c r="I171" t="s">
        <v>4351</v>
      </c>
      <c r="J171" t="s">
        <v>364</v>
      </c>
      <c r="O171" t="s">
        <v>3918</v>
      </c>
      <c r="P171" t="s">
        <v>3918</v>
      </c>
      <c r="V171" s="65" t="s">
        <v>3929</v>
      </c>
      <c r="W171" s="65"/>
      <c r="Y171" t="s">
        <v>3920</v>
      </c>
      <c r="Z171" s="340"/>
    </row>
    <row r="172" spans="1:26" x14ac:dyDescent="0.25">
      <c r="A172" s="15" t="s">
        <v>3911</v>
      </c>
      <c r="B172" s="15" t="s">
        <v>4552</v>
      </c>
      <c r="C172" s="15" t="s">
        <v>4553</v>
      </c>
      <c r="D172" s="339" t="s">
        <v>4554</v>
      </c>
      <c r="E172" s="339">
        <v>8120653902</v>
      </c>
      <c r="F172" s="339" t="s">
        <v>4377</v>
      </c>
      <c r="G172" s="339" t="s">
        <v>3916</v>
      </c>
      <c r="I172" t="s">
        <v>3926</v>
      </c>
      <c r="J172" t="s">
        <v>364</v>
      </c>
      <c r="O172" t="s">
        <v>3927</v>
      </c>
      <c r="P172" t="s">
        <v>3928</v>
      </c>
      <c r="V172" s="65" t="s">
        <v>3929</v>
      </c>
      <c r="W172" s="65"/>
      <c r="Y172" t="s">
        <v>3920</v>
      </c>
      <c r="Z172" s="340"/>
    </row>
    <row r="173" spans="1:26" x14ac:dyDescent="0.25">
      <c r="A173" s="15" t="s">
        <v>3911</v>
      </c>
      <c r="B173" s="15" t="s">
        <v>4555</v>
      </c>
      <c r="C173" s="339" t="s">
        <v>4556</v>
      </c>
      <c r="D173" s="339" t="s">
        <v>4557</v>
      </c>
      <c r="E173" s="339">
        <v>5532408569</v>
      </c>
      <c r="F173" s="339" t="s">
        <v>3925</v>
      </c>
      <c r="G173" s="339" t="s">
        <v>3916</v>
      </c>
      <c r="I173" t="s">
        <v>4351</v>
      </c>
      <c r="J173" t="s">
        <v>364</v>
      </c>
      <c r="O173" t="s">
        <v>3918</v>
      </c>
      <c r="P173" t="s">
        <v>3918</v>
      </c>
      <c r="V173" s="65" t="s">
        <v>4203</v>
      </c>
      <c r="W173" s="65"/>
      <c r="Y173" t="s">
        <v>3920</v>
      </c>
      <c r="Z173" s="340"/>
    </row>
    <row r="174" spans="1:26" x14ac:dyDescent="0.25">
      <c r="A174" s="15" t="s">
        <v>3911</v>
      </c>
      <c r="B174" s="15" t="s">
        <v>4558</v>
      </c>
      <c r="C174" s="15" t="s">
        <v>4559</v>
      </c>
      <c r="D174" s="339" t="s">
        <v>4560</v>
      </c>
      <c r="E174" s="339">
        <v>5534006509</v>
      </c>
      <c r="F174" s="339" t="s">
        <v>4377</v>
      </c>
      <c r="G174" s="339" t="s">
        <v>3916</v>
      </c>
      <c r="I174" t="s">
        <v>4351</v>
      </c>
      <c r="J174" t="s">
        <v>364</v>
      </c>
      <c r="O174" t="s">
        <v>3918</v>
      </c>
      <c r="P174" t="s">
        <v>3918</v>
      </c>
      <c r="V174" s="65" t="s">
        <v>3929</v>
      </c>
      <c r="W174" s="65"/>
      <c r="Y174" t="s">
        <v>3920</v>
      </c>
      <c r="Z174" s="340"/>
    </row>
    <row r="175" spans="1:26" x14ac:dyDescent="0.25">
      <c r="A175" s="15" t="s">
        <v>3911</v>
      </c>
      <c r="B175" s="15" t="s">
        <v>4561</v>
      </c>
      <c r="C175" s="15" t="s">
        <v>4562</v>
      </c>
      <c r="D175" s="339" t="s">
        <v>4563</v>
      </c>
      <c r="E175" s="339">
        <v>5559660190</v>
      </c>
      <c r="F175" s="339" t="s">
        <v>4377</v>
      </c>
      <c r="G175" s="339" t="s">
        <v>3916</v>
      </c>
      <c r="I175" t="s">
        <v>3926</v>
      </c>
      <c r="J175" t="s">
        <v>364</v>
      </c>
      <c r="O175" t="s">
        <v>3927</v>
      </c>
      <c r="P175" t="s">
        <v>3928</v>
      </c>
      <c r="V175" s="65" t="s">
        <v>4177</v>
      </c>
      <c r="W175" s="65"/>
      <c r="Y175" t="s">
        <v>3920</v>
      </c>
      <c r="Z175" s="340"/>
    </row>
    <row r="176" spans="1:26" x14ac:dyDescent="0.25">
      <c r="A176" s="15" t="s">
        <v>3911</v>
      </c>
      <c r="B176" s="15" t="s">
        <v>4564</v>
      </c>
      <c r="C176" s="15" t="s">
        <v>4565</v>
      </c>
      <c r="D176" s="339" t="s">
        <v>4566</v>
      </c>
      <c r="E176" s="339">
        <v>6567470825</v>
      </c>
      <c r="F176" s="339" t="s">
        <v>4377</v>
      </c>
      <c r="G176" s="339" t="s">
        <v>3916</v>
      </c>
      <c r="I176" t="s">
        <v>4351</v>
      </c>
      <c r="J176" t="s">
        <v>364</v>
      </c>
      <c r="O176" t="s">
        <v>3918</v>
      </c>
      <c r="P176" t="s">
        <v>3918</v>
      </c>
      <c r="V176" s="65" t="s">
        <v>3919</v>
      </c>
      <c r="W176" s="65"/>
      <c r="Y176" t="s">
        <v>3920</v>
      </c>
      <c r="Z176" s="340"/>
    </row>
    <row r="177" spans="1:26" x14ac:dyDescent="0.25">
      <c r="A177" s="15" t="s">
        <v>3911</v>
      </c>
      <c r="B177" s="15" t="s">
        <v>4567</v>
      </c>
      <c r="C177" s="15" t="s">
        <v>4568</v>
      </c>
      <c r="D177" s="339" t="s">
        <v>4569</v>
      </c>
      <c r="E177" s="339">
        <v>5530364237</v>
      </c>
      <c r="F177" s="339" t="s">
        <v>4377</v>
      </c>
      <c r="G177" s="339" t="s">
        <v>3916</v>
      </c>
      <c r="I177" t="s">
        <v>4351</v>
      </c>
      <c r="J177" t="s">
        <v>364</v>
      </c>
      <c r="O177" t="s">
        <v>3918</v>
      </c>
      <c r="P177" t="s">
        <v>3918</v>
      </c>
      <c r="V177" s="65" t="s">
        <v>3929</v>
      </c>
      <c r="W177" s="65"/>
      <c r="Y177" t="s">
        <v>3920</v>
      </c>
      <c r="Z177" s="340"/>
    </row>
    <row r="178" spans="1:26" x14ac:dyDescent="0.25">
      <c r="A178" s="15" t="s">
        <v>3911</v>
      </c>
      <c r="B178" s="15" t="s">
        <v>4570</v>
      </c>
      <c r="C178" s="15" t="s">
        <v>4571</v>
      </c>
      <c r="D178" s="15" t="s">
        <v>4572</v>
      </c>
      <c r="E178" s="15" t="s">
        <v>4573</v>
      </c>
      <c r="F178" s="15" t="s">
        <v>4377</v>
      </c>
      <c r="G178" s="339" t="s">
        <v>3916</v>
      </c>
      <c r="I178" t="s">
        <v>3926</v>
      </c>
      <c r="J178" t="s">
        <v>364</v>
      </c>
      <c r="O178" t="s">
        <v>3927</v>
      </c>
      <c r="P178" t="s">
        <v>3928</v>
      </c>
      <c r="V178" s="65" t="s">
        <v>3919</v>
      </c>
      <c r="W178" s="65"/>
      <c r="Y178" t="s">
        <v>3920</v>
      </c>
      <c r="Z178" s="340"/>
    </row>
    <row r="179" spans="1:26" x14ac:dyDescent="0.25">
      <c r="A179" s="15" t="s">
        <v>3911</v>
      </c>
      <c r="B179" s="15" t="s">
        <v>4574</v>
      </c>
      <c r="C179" s="15" t="s">
        <v>4575</v>
      </c>
      <c r="D179" s="15" t="s">
        <v>4576</v>
      </c>
      <c r="E179" s="15" t="s">
        <v>4577</v>
      </c>
      <c r="F179" s="15" t="s">
        <v>4377</v>
      </c>
      <c r="G179" s="339" t="s">
        <v>3916</v>
      </c>
      <c r="I179" t="s">
        <v>4307</v>
      </c>
      <c r="J179" t="s">
        <v>364</v>
      </c>
      <c r="O179" t="s">
        <v>3918</v>
      </c>
      <c r="P179" t="s">
        <v>3918</v>
      </c>
      <c r="V179" s="65" t="s">
        <v>4203</v>
      </c>
      <c r="W179" s="65"/>
      <c r="Y179" t="s">
        <v>3920</v>
      </c>
      <c r="Z179" s="340"/>
    </row>
    <row r="180" spans="1:26" x14ac:dyDescent="0.25">
      <c r="A180" s="15" t="s">
        <v>3911</v>
      </c>
      <c r="B180" s="15" t="s">
        <v>4578</v>
      </c>
      <c r="C180" s="15" t="s">
        <v>4579</v>
      </c>
      <c r="D180" s="339" t="s">
        <v>4580</v>
      </c>
      <c r="E180" s="339">
        <v>6642571614</v>
      </c>
      <c r="F180" s="339" t="s">
        <v>4377</v>
      </c>
      <c r="G180" s="339" t="s">
        <v>3916</v>
      </c>
      <c r="I180" t="s">
        <v>4512</v>
      </c>
      <c r="J180" t="s">
        <v>364</v>
      </c>
      <c r="O180" t="s">
        <v>3918</v>
      </c>
      <c r="P180" t="s">
        <v>4071</v>
      </c>
      <c r="V180" s="65" t="s">
        <v>3929</v>
      </c>
      <c r="W180" s="65"/>
      <c r="Y180" t="s">
        <v>3920</v>
      </c>
      <c r="Z180" s="340"/>
    </row>
    <row r="181" spans="1:26" x14ac:dyDescent="0.25">
      <c r="A181" s="15" t="s">
        <v>3911</v>
      </c>
      <c r="B181" s="15" t="s">
        <v>4581</v>
      </c>
      <c r="C181" s="15" t="s">
        <v>4582</v>
      </c>
      <c r="D181" s="339" t="s">
        <v>4583</v>
      </c>
      <c r="E181" s="339">
        <v>5582318708</v>
      </c>
      <c r="F181" s="339" t="s">
        <v>4377</v>
      </c>
      <c r="G181" s="339" t="s">
        <v>3916</v>
      </c>
      <c r="I181" t="s">
        <v>4351</v>
      </c>
      <c r="J181" t="s">
        <v>364</v>
      </c>
      <c r="O181" t="s">
        <v>3918</v>
      </c>
      <c r="P181" t="s">
        <v>3918</v>
      </c>
      <c r="V181" s="65" t="s">
        <v>3929</v>
      </c>
      <c r="W181" s="65"/>
      <c r="Y181" t="s">
        <v>3920</v>
      </c>
      <c r="Z181" s="340"/>
    </row>
    <row r="182" spans="1:26" x14ac:dyDescent="0.25">
      <c r="A182" s="15" t="s">
        <v>3911</v>
      </c>
      <c r="B182" s="15" t="s">
        <v>4584</v>
      </c>
      <c r="C182" s="15" t="s">
        <v>4585</v>
      </c>
      <c r="D182" s="15" t="s">
        <v>4586</v>
      </c>
      <c r="E182" s="15" t="s">
        <v>4587</v>
      </c>
      <c r="F182" s="15" t="s">
        <v>4377</v>
      </c>
      <c r="G182" s="339" t="s">
        <v>3916</v>
      </c>
      <c r="I182" t="s">
        <v>4307</v>
      </c>
      <c r="J182" t="s">
        <v>364</v>
      </c>
      <c r="K182" t="s">
        <v>4308</v>
      </c>
      <c r="L182" t="s">
        <v>4309</v>
      </c>
      <c r="O182" t="s">
        <v>3969</v>
      </c>
      <c r="P182" t="s">
        <v>4071</v>
      </c>
      <c r="S182" s="341"/>
      <c r="V182" s="65" t="s">
        <v>3929</v>
      </c>
      <c r="W182" s="65"/>
      <c r="Y182" t="s">
        <v>3920</v>
      </c>
      <c r="Z182" s="340"/>
    </row>
    <row r="183" spans="1:26" x14ac:dyDescent="0.25">
      <c r="A183" s="15" t="s">
        <v>3911</v>
      </c>
      <c r="B183" s="15" t="s">
        <v>4588</v>
      </c>
      <c r="C183" s="15" t="s">
        <v>4589</v>
      </c>
      <c r="D183" s="339" t="s">
        <v>4590</v>
      </c>
      <c r="E183" s="339">
        <v>5574356265</v>
      </c>
      <c r="F183" s="339" t="s">
        <v>4377</v>
      </c>
      <c r="G183" s="339" t="s">
        <v>3916</v>
      </c>
      <c r="I183" t="s">
        <v>4351</v>
      </c>
      <c r="J183" t="s">
        <v>364</v>
      </c>
      <c r="O183" t="s">
        <v>3918</v>
      </c>
      <c r="P183" t="s">
        <v>3918</v>
      </c>
      <c r="V183" s="65" t="s">
        <v>4177</v>
      </c>
      <c r="W183" s="65"/>
      <c r="Y183" t="s">
        <v>3920</v>
      </c>
      <c r="Z183" s="340"/>
    </row>
    <row r="184" spans="1:26" x14ac:dyDescent="0.25">
      <c r="A184" s="15" t="s">
        <v>3911</v>
      </c>
      <c r="B184" s="15" t="s">
        <v>4591</v>
      </c>
      <c r="C184" s="15" t="s">
        <v>4592</v>
      </c>
      <c r="D184" s="339" t="s">
        <v>4593</v>
      </c>
      <c r="E184" s="339">
        <v>2381876904</v>
      </c>
      <c r="F184" s="339" t="s">
        <v>4377</v>
      </c>
      <c r="G184" s="339" t="s">
        <v>3916</v>
      </c>
      <c r="I184" t="s">
        <v>4442</v>
      </c>
      <c r="J184" t="s">
        <v>364</v>
      </c>
      <c r="O184" t="s">
        <v>3918</v>
      </c>
      <c r="P184" t="s">
        <v>3918</v>
      </c>
      <c r="V184" s="65" t="s">
        <v>4177</v>
      </c>
      <c r="W184" s="65"/>
      <c r="Y184" t="s">
        <v>3920</v>
      </c>
      <c r="Z184" s="340"/>
    </row>
    <row r="185" spans="1:26" x14ac:dyDescent="0.25">
      <c r="A185" s="15" t="s">
        <v>3911</v>
      </c>
      <c r="B185" s="15" t="s">
        <v>4594</v>
      </c>
      <c r="C185" s="15" t="s">
        <v>4595</v>
      </c>
      <c r="D185" s="339" t="s">
        <v>4596</v>
      </c>
      <c r="E185" s="339">
        <v>2292297517</v>
      </c>
      <c r="F185" s="339" t="s">
        <v>4377</v>
      </c>
      <c r="G185" s="339" t="s">
        <v>3916</v>
      </c>
      <c r="I185" t="s">
        <v>4351</v>
      </c>
      <c r="J185" t="s">
        <v>364</v>
      </c>
      <c r="O185" t="s">
        <v>3918</v>
      </c>
      <c r="P185" t="s">
        <v>3918</v>
      </c>
      <c r="V185" s="65" t="s">
        <v>4177</v>
      </c>
      <c r="W185" s="65"/>
      <c r="Y185" t="s">
        <v>3920</v>
      </c>
      <c r="Z185" s="340"/>
    </row>
    <row r="186" spans="1:26" x14ac:dyDescent="0.25">
      <c r="A186" s="15" t="s">
        <v>3911</v>
      </c>
      <c r="B186" s="15" t="s">
        <v>4597</v>
      </c>
      <c r="C186" s="15" t="s">
        <v>4598</v>
      </c>
      <c r="D186" s="339" t="s">
        <v>4599</v>
      </c>
      <c r="E186" s="339">
        <v>3333433400</v>
      </c>
      <c r="F186" s="339" t="s">
        <v>4377</v>
      </c>
      <c r="G186" s="339" t="s">
        <v>3916</v>
      </c>
      <c r="I186" t="s">
        <v>4528</v>
      </c>
      <c r="J186" t="s">
        <v>364</v>
      </c>
      <c r="K186" t="s">
        <v>4092</v>
      </c>
      <c r="L186" t="s">
        <v>3968</v>
      </c>
      <c r="O186" t="s">
        <v>3969</v>
      </c>
      <c r="P186" t="s">
        <v>3969</v>
      </c>
      <c r="R186" s="348"/>
      <c r="S186" s="341">
        <v>44358</v>
      </c>
      <c r="T186" t="s">
        <v>4600</v>
      </c>
      <c r="V186" s="65" t="s">
        <v>4601</v>
      </c>
      <c r="W186" s="65"/>
      <c r="Y186" t="s">
        <v>3920</v>
      </c>
      <c r="Z186" s="340"/>
    </row>
    <row r="187" spans="1:26" x14ac:dyDescent="0.25">
      <c r="A187" s="15" t="s">
        <v>3911</v>
      </c>
      <c r="B187" s="15" t="s">
        <v>4602</v>
      </c>
      <c r="C187" s="15" t="s">
        <v>4603</v>
      </c>
      <c r="D187" s="345" t="s">
        <v>4604</v>
      </c>
      <c r="E187" s="345">
        <v>5526613573</v>
      </c>
      <c r="F187" s="15" t="s">
        <v>4377</v>
      </c>
      <c r="G187" s="339" t="s">
        <v>3916</v>
      </c>
      <c r="I187" t="s">
        <v>4280</v>
      </c>
      <c r="J187" t="s">
        <v>364</v>
      </c>
      <c r="O187" t="s">
        <v>3918</v>
      </c>
      <c r="P187" t="s">
        <v>3918</v>
      </c>
      <c r="V187" s="65" t="s">
        <v>3929</v>
      </c>
      <c r="W187" s="65"/>
      <c r="Y187" t="s">
        <v>3920</v>
      </c>
      <c r="Z187" s="340"/>
    </row>
    <row r="188" spans="1:26" x14ac:dyDescent="0.25">
      <c r="A188" s="15" t="s">
        <v>3911</v>
      </c>
      <c r="B188" s="15" t="s">
        <v>4605</v>
      </c>
      <c r="C188" s="15" t="s">
        <v>4606</v>
      </c>
      <c r="D188" s="345" t="s">
        <v>4607</v>
      </c>
      <c r="E188" s="345">
        <v>5540325658</v>
      </c>
      <c r="F188" s="15" t="s">
        <v>4377</v>
      </c>
      <c r="G188" s="339" t="s">
        <v>3916</v>
      </c>
      <c r="I188" t="s">
        <v>4276</v>
      </c>
      <c r="J188" t="s">
        <v>364</v>
      </c>
      <c r="O188" t="s">
        <v>3918</v>
      </c>
      <c r="P188" t="s">
        <v>3969</v>
      </c>
      <c r="V188" s="65" t="s">
        <v>3929</v>
      </c>
      <c r="W188" s="65"/>
      <c r="Y188" t="s">
        <v>3920</v>
      </c>
      <c r="Z188" s="340"/>
    </row>
    <row r="189" spans="1:26" x14ac:dyDescent="0.25">
      <c r="A189" s="15" t="s">
        <v>3911</v>
      </c>
      <c r="B189" s="15" t="s">
        <v>4608</v>
      </c>
      <c r="C189" s="15" t="s">
        <v>4609</v>
      </c>
      <c r="D189" s="345" t="s">
        <v>4610</v>
      </c>
      <c r="E189" s="345">
        <v>5541932488</v>
      </c>
      <c r="F189" s="15" t="s">
        <v>4377</v>
      </c>
      <c r="G189" s="339" t="s">
        <v>3916</v>
      </c>
      <c r="I189" t="s">
        <v>4280</v>
      </c>
      <c r="J189" t="s">
        <v>364</v>
      </c>
      <c r="O189" t="s">
        <v>3918</v>
      </c>
      <c r="P189" t="s">
        <v>3918</v>
      </c>
      <c r="V189" s="65" t="s">
        <v>3919</v>
      </c>
      <c r="W189" s="65"/>
      <c r="Y189" t="s">
        <v>3920</v>
      </c>
      <c r="Z189" s="340"/>
    </row>
    <row r="190" spans="1:26" x14ac:dyDescent="0.25">
      <c r="A190" s="15" t="s">
        <v>3911</v>
      </c>
      <c r="B190" s="15" t="s">
        <v>4611</v>
      </c>
      <c r="C190" s="15" t="s">
        <v>4612</v>
      </c>
      <c r="D190" s="349" t="s">
        <v>4613</v>
      </c>
      <c r="E190" s="345" t="s">
        <v>4614</v>
      </c>
      <c r="F190" s="15" t="s">
        <v>4377</v>
      </c>
      <c r="G190" s="339" t="s">
        <v>3916</v>
      </c>
      <c r="I190" t="s">
        <v>4217</v>
      </c>
      <c r="J190" t="s">
        <v>364</v>
      </c>
      <c r="O190" t="s">
        <v>3918</v>
      </c>
      <c r="P190" t="s">
        <v>3918</v>
      </c>
      <c r="V190" s="65" t="s">
        <v>3919</v>
      </c>
      <c r="W190" s="65"/>
      <c r="Y190" t="s">
        <v>3920</v>
      </c>
      <c r="Z190" s="340"/>
    </row>
    <row r="191" spans="1:26" x14ac:dyDescent="0.25">
      <c r="A191" s="15" t="s">
        <v>3911</v>
      </c>
      <c r="B191" s="15" t="s">
        <v>4615</v>
      </c>
      <c r="C191" s="15" t="s">
        <v>4616</v>
      </c>
      <c r="D191" s="345" t="s">
        <v>4617</v>
      </c>
      <c r="E191" s="345">
        <v>8119109985</v>
      </c>
      <c r="F191" s="15" t="s">
        <v>4377</v>
      </c>
      <c r="G191" s="339" t="s">
        <v>3916</v>
      </c>
      <c r="I191" t="s">
        <v>4217</v>
      </c>
      <c r="J191" t="s">
        <v>364</v>
      </c>
      <c r="O191" t="s">
        <v>3918</v>
      </c>
      <c r="P191" t="s">
        <v>3918</v>
      </c>
      <c r="V191" s="65" t="s">
        <v>3919</v>
      </c>
      <c r="W191" s="65"/>
      <c r="Y191" t="s">
        <v>3920</v>
      </c>
      <c r="Z191" s="340"/>
    </row>
    <row r="192" spans="1:26" x14ac:dyDescent="0.25">
      <c r="A192" s="15" t="s">
        <v>3911</v>
      </c>
      <c r="B192" s="15" t="s">
        <v>4618</v>
      </c>
      <c r="C192" s="15" t="s">
        <v>4619</v>
      </c>
      <c r="D192" s="15" t="s">
        <v>4620</v>
      </c>
      <c r="E192" s="345">
        <v>7222641702</v>
      </c>
      <c r="F192" s="15" t="s">
        <v>4377</v>
      </c>
      <c r="G192" s="339" t="s">
        <v>3916</v>
      </c>
      <c r="I192" t="s">
        <v>4621</v>
      </c>
      <c r="J192" t="s">
        <v>364</v>
      </c>
      <c r="O192" t="s">
        <v>3918</v>
      </c>
      <c r="P192" t="s">
        <v>3918</v>
      </c>
      <c r="V192" s="65" t="s">
        <v>3919</v>
      </c>
      <c r="W192" s="65"/>
      <c r="Y192" t="s">
        <v>3920</v>
      </c>
      <c r="Z192" s="340"/>
    </row>
    <row r="193" spans="1:26" x14ac:dyDescent="0.25">
      <c r="A193" s="15" t="s">
        <v>3911</v>
      </c>
      <c r="B193" s="15" t="s">
        <v>4622</v>
      </c>
      <c r="C193" s="15" t="s">
        <v>4623</v>
      </c>
      <c r="D193" s="15" t="s">
        <v>4624</v>
      </c>
      <c r="E193" s="345">
        <v>5554655342</v>
      </c>
      <c r="F193" s="15" t="s">
        <v>4377</v>
      </c>
      <c r="G193" s="339" t="s">
        <v>3916</v>
      </c>
      <c r="I193" t="s">
        <v>4307</v>
      </c>
      <c r="J193" t="s">
        <v>364</v>
      </c>
      <c r="O193" t="s">
        <v>3918</v>
      </c>
      <c r="P193" t="s">
        <v>3918</v>
      </c>
      <c r="V193" s="65" t="s">
        <v>4177</v>
      </c>
      <c r="W193" s="65"/>
      <c r="Y193" t="s">
        <v>3920</v>
      </c>
      <c r="Z193" s="340"/>
    </row>
    <row r="194" spans="1:26" x14ac:dyDescent="0.25">
      <c r="A194" s="15" t="s">
        <v>3911</v>
      </c>
      <c r="B194" s="15" t="s">
        <v>4625</v>
      </c>
      <c r="C194" s="15" t="s">
        <v>4626</v>
      </c>
      <c r="D194" s="339" t="s">
        <v>4627</v>
      </c>
      <c r="E194" s="339" t="s">
        <v>4628</v>
      </c>
      <c r="F194" s="339" t="s">
        <v>3925</v>
      </c>
      <c r="G194" s="339" t="s">
        <v>3916</v>
      </c>
      <c r="I194" t="s">
        <v>4084</v>
      </c>
      <c r="J194" t="s">
        <v>364</v>
      </c>
      <c r="O194" t="s">
        <v>3918</v>
      </c>
      <c r="P194" t="s">
        <v>3918</v>
      </c>
      <c r="V194" s="65" t="s">
        <v>3929</v>
      </c>
      <c r="W194" s="65"/>
      <c r="Y194" t="s">
        <v>3920</v>
      </c>
      <c r="Z194" s="340"/>
    </row>
    <row r="195" spans="1:26" x14ac:dyDescent="0.25">
      <c r="A195" s="15" t="s">
        <v>3911</v>
      </c>
      <c r="B195" s="15" t="s">
        <v>4629</v>
      </c>
      <c r="C195" s="15" t="s">
        <v>4630</v>
      </c>
      <c r="D195" s="339" t="s">
        <v>4631</v>
      </c>
      <c r="E195" s="339">
        <v>6181581962</v>
      </c>
      <c r="F195" s="339" t="s">
        <v>4377</v>
      </c>
      <c r="G195" s="339" t="s">
        <v>3916</v>
      </c>
      <c r="I195" t="s">
        <v>4217</v>
      </c>
      <c r="J195" t="s">
        <v>364</v>
      </c>
      <c r="O195" t="s">
        <v>3918</v>
      </c>
      <c r="P195" t="s">
        <v>3918</v>
      </c>
      <c r="V195" s="65" t="s">
        <v>3929</v>
      </c>
      <c r="W195" s="65"/>
      <c r="Y195" t="s">
        <v>3920</v>
      </c>
      <c r="Z195" s="340"/>
    </row>
    <row r="196" spans="1:26" x14ac:dyDescent="0.25">
      <c r="A196" s="15" t="s">
        <v>3911</v>
      </c>
      <c r="B196" s="15" t="s">
        <v>4632</v>
      </c>
      <c r="C196" s="15" t="s">
        <v>4633</v>
      </c>
      <c r="D196" s="15" t="s">
        <v>4634</v>
      </c>
      <c r="E196" s="339">
        <v>5530279702</v>
      </c>
      <c r="F196" s="15" t="s">
        <v>4377</v>
      </c>
      <c r="G196" s="339" t="s">
        <v>3916</v>
      </c>
      <c r="I196" t="s">
        <v>4245</v>
      </c>
      <c r="J196" t="s">
        <v>364</v>
      </c>
      <c r="O196" t="s">
        <v>3918</v>
      </c>
      <c r="P196" t="s">
        <v>3918</v>
      </c>
      <c r="V196" s="65" t="s">
        <v>4203</v>
      </c>
      <c r="W196" s="65"/>
      <c r="Y196" t="s">
        <v>3920</v>
      </c>
      <c r="Z196" s="340"/>
    </row>
    <row r="197" spans="1:26" x14ac:dyDescent="0.25">
      <c r="A197" s="15" t="s">
        <v>3911</v>
      </c>
      <c r="B197" s="15" t="s">
        <v>4635</v>
      </c>
      <c r="C197" s="15" t="s">
        <v>4636</v>
      </c>
      <c r="D197" s="15" t="s">
        <v>4637</v>
      </c>
      <c r="E197" s="339">
        <v>3331158179</v>
      </c>
      <c r="F197" s="15" t="s">
        <v>4377</v>
      </c>
      <c r="G197" s="339" t="s">
        <v>3916</v>
      </c>
      <c r="I197" t="s">
        <v>4638</v>
      </c>
      <c r="J197" t="s">
        <v>364</v>
      </c>
      <c r="O197" t="s">
        <v>3918</v>
      </c>
      <c r="P197" t="s">
        <v>3918</v>
      </c>
      <c r="V197" s="65" t="s">
        <v>4177</v>
      </c>
      <c r="W197" s="65"/>
      <c r="Y197" t="s">
        <v>3920</v>
      </c>
      <c r="Z197" s="340"/>
    </row>
    <row r="198" spans="1:26" x14ac:dyDescent="0.25">
      <c r="A198" s="15" t="s">
        <v>3911</v>
      </c>
      <c r="B198" s="15" t="s">
        <v>4639</v>
      </c>
      <c r="C198" s="15" t="s">
        <v>4640</v>
      </c>
      <c r="D198" s="15" t="s">
        <v>4641</v>
      </c>
      <c r="E198" s="339">
        <v>8115710787</v>
      </c>
      <c r="F198" s="15" t="s">
        <v>4377</v>
      </c>
      <c r="G198" s="339" t="s">
        <v>3916</v>
      </c>
      <c r="I198" t="s">
        <v>4642</v>
      </c>
      <c r="J198" t="s">
        <v>364</v>
      </c>
      <c r="K198" t="s">
        <v>4643</v>
      </c>
      <c r="L198" t="s">
        <v>3939</v>
      </c>
      <c r="O198" t="s">
        <v>3969</v>
      </c>
      <c r="P198" t="s">
        <v>4071</v>
      </c>
      <c r="S198" s="341">
        <v>44357</v>
      </c>
      <c r="T198" t="s">
        <v>4644</v>
      </c>
      <c r="V198" s="65" t="s">
        <v>4177</v>
      </c>
      <c r="W198" s="65"/>
      <c r="Y198" t="s">
        <v>3920</v>
      </c>
      <c r="Z198" s="340"/>
    </row>
    <row r="199" spans="1:26" x14ac:dyDescent="0.25">
      <c r="A199" s="15" t="s">
        <v>3911</v>
      </c>
      <c r="B199" s="15" t="s">
        <v>4645</v>
      </c>
      <c r="C199" s="15" t="s">
        <v>4646</v>
      </c>
      <c r="D199" s="339" t="s">
        <v>4647</v>
      </c>
      <c r="E199" s="339">
        <v>6271121863</v>
      </c>
      <c r="F199" s="339" t="s">
        <v>4377</v>
      </c>
      <c r="G199" s="339" t="s">
        <v>3916</v>
      </c>
      <c r="I199" t="s">
        <v>4332</v>
      </c>
      <c r="J199" t="s">
        <v>364</v>
      </c>
      <c r="O199" t="s">
        <v>3918</v>
      </c>
      <c r="P199" t="s">
        <v>3969</v>
      </c>
      <c r="V199" s="65" t="s">
        <v>3929</v>
      </c>
      <c r="W199" s="65"/>
      <c r="Y199" t="s">
        <v>3920</v>
      </c>
      <c r="Z199" s="340"/>
    </row>
    <row r="200" spans="1:26" x14ac:dyDescent="0.25">
      <c r="A200" s="15" t="s">
        <v>3911</v>
      </c>
      <c r="B200" s="15" t="s">
        <v>4648</v>
      </c>
      <c r="C200" s="15" t="s">
        <v>4649</v>
      </c>
      <c r="D200" s="339" t="s">
        <v>4650</v>
      </c>
      <c r="E200" s="339">
        <v>5564212522</v>
      </c>
      <c r="F200" s="339" t="s">
        <v>4377</v>
      </c>
      <c r="G200" s="339" t="s">
        <v>3916</v>
      </c>
      <c r="I200" t="s">
        <v>4638</v>
      </c>
      <c r="J200" t="s">
        <v>364</v>
      </c>
      <c r="O200" t="s">
        <v>3918</v>
      </c>
      <c r="P200" t="s">
        <v>4071</v>
      </c>
      <c r="V200" s="65" t="s">
        <v>4177</v>
      </c>
      <c r="W200" s="65"/>
      <c r="Y200" t="s">
        <v>3920</v>
      </c>
      <c r="Z200" s="340"/>
    </row>
    <row r="201" spans="1:26" x14ac:dyDescent="0.25">
      <c r="A201" s="15" t="s">
        <v>3911</v>
      </c>
      <c r="B201" s="15" t="s">
        <v>4651</v>
      </c>
      <c r="C201" s="15" t="s">
        <v>4652</v>
      </c>
      <c r="D201" s="339" t="s">
        <v>4653</v>
      </c>
      <c r="E201" s="339">
        <v>4422393299</v>
      </c>
      <c r="F201" s="339" t="s">
        <v>4377</v>
      </c>
      <c r="G201" s="339" t="s">
        <v>3916</v>
      </c>
      <c r="I201" t="s">
        <v>4654</v>
      </c>
      <c r="J201" t="s">
        <v>364</v>
      </c>
      <c r="O201" t="s">
        <v>3918</v>
      </c>
      <c r="P201" t="s">
        <v>3918</v>
      </c>
      <c r="V201" s="65" t="s">
        <v>3929</v>
      </c>
      <c r="W201" s="65"/>
      <c r="Y201" t="s">
        <v>3920</v>
      </c>
      <c r="Z201" s="340"/>
    </row>
    <row r="202" spans="1:26" x14ac:dyDescent="0.25">
      <c r="A202" s="15" t="s">
        <v>3911</v>
      </c>
      <c r="B202" s="15" t="s">
        <v>4655</v>
      </c>
      <c r="C202" s="15" t="s">
        <v>4656</v>
      </c>
      <c r="D202" s="339" t="s">
        <v>4657</v>
      </c>
      <c r="E202" s="339">
        <v>7222612811</v>
      </c>
      <c r="F202" s="339" t="s">
        <v>4658</v>
      </c>
      <c r="G202" s="339" t="s">
        <v>3916</v>
      </c>
      <c r="I202" t="s">
        <v>4512</v>
      </c>
      <c r="J202" t="s">
        <v>364</v>
      </c>
      <c r="O202" t="s">
        <v>3918</v>
      </c>
      <c r="P202" t="s">
        <v>3918</v>
      </c>
      <c r="V202" s="65" t="s">
        <v>4177</v>
      </c>
      <c r="W202" s="65"/>
      <c r="Y202" t="s">
        <v>3975</v>
      </c>
      <c r="Z202" s="340"/>
    </row>
    <row r="203" spans="1:26" x14ac:dyDescent="0.25">
      <c r="A203" s="15" t="s">
        <v>3911</v>
      </c>
      <c r="B203" s="15" t="s">
        <v>4659</v>
      </c>
      <c r="C203" s="15" t="s">
        <v>4660</v>
      </c>
      <c r="D203" s="339" t="s">
        <v>4661</v>
      </c>
      <c r="E203" s="339">
        <v>8728365059</v>
      </c>
      <c r="F203" s="339" t="s">
        <v>4658</v>
      </c>
      <c r="G203" s="339" t="s">
        <v>3916</v>
      </c>
      <c r="I203" t="s">
        <v>4662</v>
      </c>
      <c r="J203" t="s">
        <v>364</v>
      </c>
      <c r="O203" t="s">
        <v>3918</v>
      </c>
      <c r="P203" t="s">
        <v>3918</v>
      </c>
      <c r="V203" s="65" t="s">
        <v>3929</v>
      </c>
      <c r="W203" s="65"/>
      <c r="Y203" t="s">
        <v>3975</v>
      </c>
      <c r="Z203" s="340"/>
    </row>
    <row r="204" spans="1:26" x14ac:dyDescent="0.25">
      <c r="A204" s="15" t="s">
        <v>3911</v>
      </c>
      <c r="B204" s="15" t="s">
        <v>4663</v>
      </c>
      <c r="C204" s="15" t="s">
        <v>4664</v>
      </c>
      <c r="D204" s="339" t="s">
        <v>4665</v>
      </c>
      <c r="E204" s="339">
        <v>5555058611</v>
      </c>
      <c r="F204" s="339" t="s">
        <v>4658</v>
      </c>
      <c r="G204" s="339" t="s">
        <v>3916</v>
      </c>
      <c r="I204" t="s">
        <v>4638</v>
      </c>
      <c r="J204" t="s">
        <v>364</v>
      </c>
      <c r="O204" t="s">
        <v>3918</v>
      </c>
      <c r="P204" t="s">
        <v>3918</v>
      </c>
      <c r="V204" s="65" t="s">
        <v>4177</v>
      </c>
      <c r="W204" s="65"/>
      <c r="Y204" t="s">
        <v>3975</v>
      </c>
      <c r="Z204" s="340"/>
    </row>
    <row r="205" spans="1:26" x14ac:dyDescent="0.25">
      <c r="A205" s="15" t="s">
        <v>3911</v>
      </c>
      <c r="B205" s="15" t="s">
        <v>4666</v>
      </c>
      <c r="C205" s="15" t="s">
        <v>4667</v>
      </c>
      <c r="D205" s="339" t="s">
        <v>4668</v>
      </c>
      <c r="E205" s="339">
        <v>5513812207</v>
      </c>
      <c r="F205" s="339" t="s">
        <v>4658</v>
      </c>
      <c r="G205" s="339" t="s">
        <v>3916</v>
      </c>
      <c r="I205" t="s">
        <v>4512</v>
      </c>
      <c r="J205" t="s">
        <v>364</v>
      </c>
      <c r="O205" t="s">
        <v>3918</v>
      </c>
      <c r="P205" t="s">
        <v>3918</v>
      </c>
      <c r="V205" s="65" t="s">
        <v>4177</v>
      </c>
      <c r="W205" s="65"/>
      <c r="Y205" t="s">
        <v>3975</v>
      </c>
      <c r="Z205" s="340"/>
    </row>
    <row r="206" spans="1:26" x14ac:dyDescent="0.25">
      <c r="A206" s="15" t="s">
        <v>3911</v>
      </c>
      <c r="B206" s="15" t="s">
        <v>4669</v>
      </c>
      <c r="C206" s="15" t="s">
        <v>4670</v>
      </c>
      <c r="D206" s="339" t="s">
        <v>4671</v>
      </c>
      <c r="E206" s="339">
        <v>8180507401</v>
      </c>
      <c r="F206" s="339" t="s">
        <v>4658</v>
      </c>
      <c r="G206" s="339" t="s">
        <v>3916</v>
      </c>
      <c r="I206" t="s">
        <v>4638</v>
      </c>
      <c r="J206" t="s">
        <v>364</v>
      </c>
      <c r="O206" t="s">
        <v>3918</v>
      </c>
      <c r="P206" t="s">
        <v>3918</v>
      </c>
      <c r="V206" s="65" t="s">
        <v>3929</v>
      </c>
      <c r="W206" s="65"/>
      <c r="Y206" t="s">
        <v>3975</v>
      </c>
      <c r="Z206" s="340"/>
    </row>
    <row r="207" spans="1:26" x14ac:dyDescent="0.25">
      <c r="A207" s="15" t="s">
        <v>3911</v>
      </c>
      <c r="B207" s="15" t="s">
        <v>4672</v>
      </c>
      <c r="C207" s="15" t="s">
        <v>4673</v>
      </c>
      <c r="D207" s="339" t="s">
        <v>4674</v>
      </c>
      <c r="E207" s="339">
        <v>5538802384</v>
      </c>
      <c r="F207" s="339" t="s">
        <v>4658</v>
      </c>
      <c r="G207" s="339" t="s">
        <v>3916</v>
      </c>
      <c r="I207" t="s">
        <v>4638</v>
      </c>
      <c r="J207" t="s">
        <v>364</v>
      </c>
      <c r="O207" t="s">
        <v>3918</v>
      </c>
      <c r="P207" t="s">
        <v>3918</v>
      </c>
      <c r="V207" s="65" t="s">
        <v>3929</v>
      </c>
      <c r="W207" s="65"/>
      <c r="Y207" t="s">
        <v>3975</v>
      </c>
      <c r="Z207" s="340"/>
    </row>
    <row r="208" spans="1:26" x14ac:dyDescent="0.25">
      <c r="A208" s="15" t="s">
        <v>3911</v>
      </c>
      <c r="B208" s="15" t="s">
        <v>4675</v>
      </c>
      <c r="C208" s="15" t="s">
        <v>4676</v>
      </c>
      <c r="D208" s="339" t="s">
        <v>4677</v>
      </c>
      <c r="E208" s="339">
        <v>8180900789</v>
      </c>
      <c r="F208" s="339" t="s">
        <v>4658</v>
      </c>
      <c r="G208" s="339" t="s">
        <v>3916</v>
      </c>
      <c r="I208" t="s">
        <v>4638</v>
      </c>
      <c r="J208" t="s">
        <v>364</v>
      </c>
      <c r="O208" t="s">
        <v>3918</v>
      </c>
      <c r="P208" t="s">
        <v>3918</v>
      </c>
      <c r="V208" s="65" t="s">
        <v>3929</v>
      </c>
      <c r="W208" s="65"/>
      <c r="Y208" t="s">
        <v>3975</v>
      </c>
      <c r="Z208" s="340"/>
    </row>
    <row r="209" spans="1:26" x14ac:dyDescent="0.25">
      <c r="A209" s="15" t="s">
        <v>3911</v>
      </c>
      <c r="B209" s="15" t="s">
        <v>4678</v>
      </c>
      <c r="C209" s="15" t="s">
        <v>4679</v>
      </c>
      <c r="D209" s="339" t="s">
        <v>4680</v>
      </c>
      <c r="E209" s="339">
        <v>8115440304</v>
      </c>
      <c r="F209" s="339" t="s">
        <v>4658</v>
      </c>
      <c r="G209" s="339" t="s">
        <v>3916</v>
      </c>
      <c r="I209" t="s">
        <v>4654</v>
      </c>
      <c r="J209" t="s">
        <v>364</v>
      </c>
      <c r="O209" t="s">
        <v>3918</v>
      </c>
      <c r="P209" t="s">
        <v>3918</v>
      </c>
      <c r="V209" s="65" t="s">
        <v>4177</v>
      </c>
      <c r="W209" s="65"/>
      <c r="Y209" t="s">
        <v>3975</v>
      </c>
      <c r="Z209" s="340"/>
    </row>
    <row r="210" spans="1:26" x14ac:dyDescent="0.25">
      <c r="A210" s="15" t="s">
        <v>3911</v>
      </c>
      <c r="B210" s="15" t="s">
        <v>4681</v>
      </c>
      <c r="C210" s="15" t="s">
        <v>4682</v>
      </c>
      <c r="D210" s="339" t="s">
        <v>4683</v>
      </c>
      <c r="E210" s="339">
        <v>7228383057</v>
      </c>
      <c r="F210" s="339" t="s">
        <v>4658</v>
      </c>
      <c r="G210" s="339" t="s">
        <v>3916</v>
      </c>
      <c r="I210" t="s">
        <v>4638</v>
      </c>
      <c r="J210" t="s">
        <v>364</v>
      </c>
      <c r="O210" t="s">
        <v>3918</v>
      </c>
      <c r="P210" t="s">
        <v>3918</v>
      </c>
      <c r="V210" s="65" t="s">
        <v>4177</v>
      </c>
      <c r="W210" s="65"/>
      <c r="Y210" t="s">
        <v>3975</v>
      </c>
      <c r="Z210" s="340"/>
    </row>
    <row r="211" spans="1:26" x14ac:dyDescent="0.25">
      <c r="A211" s="15" t="s">
        <v>3911</v>
      </c>
      <c r="B211" s="15" t="s">
        <v>4684</v>
      </c>
      <c r="C211" s="346" t="s">
        <v>4685</v>
      </c>
      <c r="D211" s="347" t="s">
        <v>4686</v>
      </c>
      <c r="E211" s="347">
        <v>5611669957</v>
      </c>
      <c r="F211" s="347" t="s">
        <v>4658</v>
      </c>
      <c r="G211" s="347" t="s">
        <v>3916</v>
      </c>
      <c r="H211" s="346"/>
      <c r="I211" s="346" t="s">
        <v>4638</v>
      </c>
      <c r="J211" t="s">
        <v>364</v>
      </c>
      <c r="K211" t="s">
        <v>3967</v>
      </c>
      <c r="L211" t="s">
        <v>3968</v>
      </c>
      <c r="O211" t="s">
        <v>3969</v>
      </c>
      <c r="P211" t="s">
        <v>3969</v>
      </c>
      <c r="Q211" t="s">
        <v>4687</v>
      </c>
      <c r="S211" s="341"/>
      <c r="V211" s="65" t="s">
        <v>3929</v>
      </c>
      <c r="W211" s="65"/>
      <c r="Y211" t="s">
        <v>3920</v>
      </c>
      <c r="Z211" s="340"/>
    </row>
    <row r="212" spans="1:26" x14ac:dyDescent="0.25">
      <c r="A212" s="15" t="s">
        <v>3911</v>
      </c>
      <c r="B212" s="15" t="s">
        <v>4688</v>
      </c>
      <c r="C212" s="15" t="s">
        <v>4689</v>
      </c>
      <c r="D212" s="339" t="s">
        <v>4690</v>
      </c>
      <c r="E212" s="339">
        <v>5620872753</v>
      </c>
      <c r="F212" s="339" t="s">
        <v>4658</v>
      </c>
      <c r="G212" s="339" t="s">
        <v>3916</v>
      </c>
      <c r="I212" t="s">
        <v>4691</v>
      </c>
      <c r="J212" t="s">
        <v>364</v>
      </c>
      <c r="O212" t="s">
        <v>3918</v>
      </c>
      <c r="P212" t="s">
        <v>3918</v>
      </c>
      <c r="V212" s="65" t="s">
        <v>3929</v>
      </c>
      <c r="W212" s="65"/>
      <c r="Y212" t="s">
        <v>3975</v>
      </c>
      <c r="Z212" s="340"/>
    </row>
    <row r="213" spans="1:26" x14ac:dyDescent="0.25">
      <c r="A213" s="15" t="s">
        <v>3911</v>
      </c>
      <c r="B213" s="15" t="s">
        <v>4692</v>
      </c>
      <c r="C213" s="15" t="s">
        <v>4693</v>
      </c>
      <c r="D213" s="339" t="s">
        <v>4694</v>
      </c>
      <c r="E213" s="339">
        <v>7471001376</v>
      </c>
      <c r="F213" s="339" t="s">
        <v>4658</v>
      </c>
      <c r="G213" s="339" t="s">
        <v>3916</v>
      </c>
      <c r="I213" t="s">
        <v>4654</v>
      </c>
      <c r="J213" t="s">
        <v>364</v>
      </c>
      <c r="O213" t="s">
        <v>3918</v>
      </c>
      <c r="P213" t="s">
        <v>4071</v>
      </c>
      <c r="V213" s="65" t="s">
        <v>4203</v>
      </c>
      <c r="W213" s="65"/>
      <c r="Y213" t="s">
        <v>3975</v>
      </c>
      <c r="Z213" s="340"/>
    </row>
    <row r="214" spans="1:26" x14ac:dyDescent="0.25">
      <c r="A214" s="15" t="s">
        <v>3911</v>
      </c>
      <c r="B214" s="15" t="s">
        <v>4695</v>
      </c>
      <c r="C214" s="15" t="s">
        <v>4696</v>
      </c>
      <c r="D214" s="339" t="s">
        <v>4697</v>
      </c>
      <c r="E214" s="339">
        <v>7791040437</v>
      </c>
      <c r="F214" s="339" t="s">
        <v>4658</v>
      </c>
      <c r="G214" s="339" t="s">
        <v>3916</v>
      </c>
      <c r="I214" t="s">
        <v>4662</v>
      </c>
      <c r="J214" t="s">
        <v>364</v>
      </c>
      <c r="O214" t="s">
        <v>3918</v>
      </c>
      <c r="P214" t="s">
        <v>3918</v>
      </c>
      <c r="V214" s="65" t="s">
        <v>3929</v>
      </c>
      <c r="W214" s="65"/>
      <c r="Y214" t="s">
        <v>3975</v>
      </c>
      <c r="Z214" s="340"/>
    </row>
    <row r="215" spans="1:26" x14ac:dyDescent="0.25">
      <c r="A215" s="15" t="s">
        <v>3911</v>
      </c>
      <c r="B215" s="15" t="s">
        <v>4698</v>
      </c>
      <c r="C215" s="15" t="s">
        <v>4699</v>
      </c>
      <c r="D215" s="339" t="s">
        <v>4700</v>
      </c>
      <c r="E215" s="339">
        <v>7225548061</v>
      </c>
      <c r="F215" s="339" t="s">
        <v>4658</v>
      </c>
      <c r="G215" s="339" t="s">
        <v>3916</v>
      </c>
      <c r="I215" t="s">
        <v>4638</v>
      </c>
      <c r="J215" t="s">
        <v>364</v>
      </c>
      <c r="O215" t="s">
        <v>3918</v>
      </c>
      <c r="P215" t="s">
        <v>4071</v>
      </c>
      <c r="V215" s="65" t="s">
        <v>3919</v>
      </c>
      <c r="W215" s="65"/>
      <c r="Y215" t="s">
        <v>3975</v>
      </c>
      <c r="Z215" s="340"/>
    </row>
    <row r="216" spans="1:26" x14ac:dyDescent="0.25">
      <c r="A216" s="15" t="s">
        <v>3911</v>
      </c>
      <c r="B216" s="15" t="s">
        <v>4701</v>
      </c>
      <c r="C216" s="15" t="s">
        <v>4702</v>
      </c>
      <c r="D216" s="339" t="s">
        <v>4703</v>
      </c>
      <c r="E216" s="339">
        <v>7229806883</v>
      </c>
      <c r="F216" s="339" t="s">
        <v>4658</v>
      </c>
      <c r="G216" s="339" t="s">
        <v>3916</v>
      </c>
      <c r="I216" t="s">
        <v>4654</v>
      </c>
      <c r="J216" t="s">
        <v>364</v>
      </c>
      <c r="O216" t="s">
        <v>3918</v>
      </c>
      <c r="P216" t="s">
        <v>3918</v>
      </c>
      <c r="V216" s="65" t="s">
        <v>4177</v>
      </c>
      <c r="W216" s="65"/>
      <c r="Y216" t="s">
        <v>3975</v>
      </c>
      <c r="Z216" s="340"/>
    </row>
    <row r="217" spans="1:26" x14ac:dyDescent="0.25">
      <c r="A217" s="346" t="s">
        <v>4704</v>
      </c>
      <c r="B217" s="346" t="s">
        <v>4705</v>
      </c>
      <c r="C217" s="346" t="s">
        <v>4706</v>
      </c>
      <c r="D217" s="347" t="s">
        <v>4707</v>
      </c>
      <c r="E217" s="347">
        <v>3311768902</v>
      </c>
      <c r="F217" s="347" t="s">
        <v>4658</v>
      </c>
      <c r="G217" s="347" t="s">
        <v>3916</v>
      </c>
      <c r="H217" s="346"/>
      <c r="I217" s="346" t="s">
        <v>4638</v>
      </c>
      <c r="J217" t="s">
        <v>364</v>
      </c>
      <c r="K217" t="s">
        <v>4315</v>
      </c>
      <c r="L217" t="s">
        <v>3968</v>
      </c>
      <c r="O217" t="s">
        <v>3969</v>
      </c>
      <c r="P217" t="s">
        <v>4071</v>
      </c>
      <c r="Q217" t="s">
        <v>4687</v>
      </c>
      <c r="S217" s="341"/>
      <c r="V217" s="65" t="s">
        <v>4177</v>
      </c>
      <c r="W217" s="65"/>
      <c r="Y217" t="s">
        <v>3975</v>
      </c>
      <c r="Z217" s="340"/>
    </row>
    <row r="218" spans="1:26" x14ac:dyDescent="0.25">
      <c r="A218" s="346" t="s">
        <v>4708</v>
      </c>
      <c r="B218" s="346" t="s">
        <v>4709</v>
      </c>
      <c r="C218" s="346" t="s">
        <v>4710</v>
      </c>
      <c r="D218" s="347" t="s">
        <v>4711</v>
      </c>
      <c r="E218" s="347">
        <v>3318485994</v>
      </c>
      <c r="F218" s="347" t="s">
        <v>4658</v>
      </c>
      <c r="G218" s="347" t="s">
        <v>3916</v>
      </c>
      <c r="H218" s="346"/>
      <c r="I218" s="346" t="s">
        <v>4638</v>
      </c>
      <c r="J218" t="s">
        <v>4708</v>
      </c>
      <c r="L218" t="s">
        <v>3968</v>
      </c>
      <c r="O218" t="s">
        <v>3969</v>
      </c>
      <c r="P218" t="s">
        <v>3969</v>
      </c>
      <c r="Q218" t="s">
        <v>4712</v>
      </c>
      <c r="S218" s="341"/>
      <c r="V218" s="65" t="s">
        <v>3929</v>
      </c>
      <c r="W218" s="65"/>
      <c r="Y218" t="s">
        <v>4713</v>
      </c>
      <c r="Z218" s="340"/>
    </row>
    <row r="219" spans="1:26" x14ac:dyDescent="0.25">
      <c r="A219" s="15" t="s">
        <v>3911</v>
      </c>
      <c r="B219" s="15" t="s">
        <v>4714</v>
      </c>
      <c r="C219" s="15" t="s">
        <v>4715</v>
      </c>
      <c r="D219" s="339" t="s">
        <v>4716</v>
      </c>
      <c r="E219" s="339">
        <v>6181529971</v>
      </c>
      <c r="F219" s="339" t="s">
        <v>4658</v>
      </c>
      <c r="G219" s="339" t="s">
        <v>3916</v>
      </c>
      <c r="I219" t="s">
        <v>4512</v>
      </c>
      <c r="J219" t="s">
        <v>364</v>
      </c>
      <c r="O219" t="s">
        <v>3918</v>
      </c>
      <c r="P219" t="s">
        <v>3969</v>
      </c>
      <c r="T219" t="s">
        <v>4717</v>
      </c>
      <c r="V219" s="65" t="s">
        <v>3919</v>
      </c>
      <c r="W219" s="65"/>
      <c r="Y219" t="s">
        <v>3975</v>
      </c>
      <c r="Z219" s="340"/>
    </row>
    <row r="220" spans="1:26" x14ac:dyDescent="0.25">
      <c r="A220" s="15" t="s">
        <v>3911</v>
      </c>
      <c r="B220" s="15" t="s">
        <v>4718</v>
      </c>
      <c r="C220" s="15" t="s">
        <v>4719</v>
      </c>
      <c r="D220" s="339" t="s">
        <v>4720</v>
      </c>
      <c r="E220" s="339">
        <v>3335066480</v>
      </c>
      <c r="F220" s="339" t="s">
        <v>4658</v>
      </c>
      <c r="G220" s="339" t="s">
        <v>3916</v>
      </c>
      <c r="I220" t="s">
        <v>4638</v>
      </c>
      <c r="J220" t="s">
        <v>364</v>
      </c>
      <c r="O220" t="s">
        <v>3918</v>
      </c>
      <c r="P220" t="s">
        <v>3918</v>
      </c>
      <c r="V220" s="65" t="s">
        <v>4177</v>
      </c>
      <c r="W220" s="65"/>
      <c r="Y220" t="s">
        <v>3975</v>
      </c>
      <c r="Z220" s="340"/>
    </row>
    <row r="221" spans="1:26" x14ac:dyDescent="0.25">
      <c r="A221" s="15" t="s">
        <v>3911</v>
      </c>
      <c r="B221" s="15" t="s">
        <v>4721</v>
      </c>
      <c r="C221" s="15" t="s">
        <v>4722</v>
      </c>
      <c r="D221" s="339" t="s">
        <v>4723</v>
      </c>
      <c r="E221" s="339">
        <v>2224267777</v>
      </c>
      <c r="F221" s="339" t="s">
        <v>4658</v>
      </c>
      <c r="G221" s="339" t="s">
        <v>3916</v>
      </c>
      <c r="I221" t="s">
        <v>4638</v>
      </c>
      <c r="J221" t="s">
        <v>364</v>
      </c>
      <c r="O221" t="s">
        <v>3918</v>
      </c>
      <c r="P221" t="s">
        <v>3918</v>
      </c>
      <c r="V221" s="65" t="s">
        <v>4203</v>
      </c>
      <c r="W221" s="65"/>
      <c r="Y221" t="s">
        <v>3975</v>
      </c>
      <c r="Z221" s="340"/>
    </row>
    <row r="222" spans="1:26" x14ac:dyDescent="0.25">
      <c r="A222" s="15" t="s">
        <v>3911</v>
      </c>
      <c r="B222" s="15" t="s">
        <v>4724</v>
      </c>
      <c r="C222" s="15" t="s">
        <v>4725</v>
      </c>
      <c r="D222" s="339" t="s">
        <v>4726</v>
      </c>
      <c r="E222" s="339">
        <v>6681452231</v>
      </c>
      <c r="F222" s="339" t="s">
        <v>4658</v>
      </c>
      <c r="G222" s="339" t="s">
        <v>3916</v>
      </c>
      <c r="I222" t="s">
        <v>4638</v>
      </c>
      <c r="J222" t="s">
        <v>364</v>
      </c>
      <c r="O222" t="s">
        <v>3918</v>
      </c>
      <c r="P222" t="s">
        <v>3918</v>
      </c>
      <c r="V222" s="65" t="s">
        <v>4177</v>
      </c>
      <c r="W222" s="65"/>
      <c r="Y222" t="s">
        <v>3975</v>
      </c>
      <c r="Z222" s="340"/>
    </row>
    <row r="223" spans="1:26" x14ac:dyDescent="0.25">
      <c r="A223" s="15" t="s">
        <v>3911</v>
      </c>
      <c r="B223" s="15" t="s">
        <v>4727</v>
      </c>
      <c r="C223" s="15" t="s">
        <v>4728</v>
      </c>
      <c r="D223" s="349" t="s">
        <v>4729</v>
      </c>
      <c r="E223" s="339">
        <v>5543830044</v>
      </c>
      <c r="F223" s="339" t="s">
        <v>4658</v>
      </c>
      <c r="G223" s="339" t="s">
        <v>3916</v>
      </c>
      <c r="I223" t="s">
        <v>4730</v>
      </c>
      <c r="J223" t="s">
        <v>364</v>
      </c>
      <c r="O223" t="s">
        <v>3918</v>
      </c>
      <c r="P223" t="s">
        <v>3918</v>
      </c>
      <c r="S223" s="341">
        <v>44360</v>
      </c>
      <c r="T223" t="s">
        <v>4731</v>
      </c>
      <c r="V223" s="65" t="s">
        <v>3919</v>
      </c>
      <c r="W223" s="65"/>
      <c r="Y223" t="s">
        <v>3975</v>
      </c>
      <c r="Z223" s="340"/>
    </row>
    <row r="224" spans="1:26" x14ac:dyDescent="0.25">
      <c r="A224" s="346" t="s">
        <v>4704</v>
      </c>
      <c r="B224" s="346" t="s">
        <v>4732</v>
      </c>
      <c r="C224" s="346" t="s">
        <v>4733</v>
      </c>
      <c r="D224" s="347" t="s">
        <v>4734</v>
      </c>
      <c r="E224" s="347">
        <v>2212866169</v>
      </c>
      <c r="F224" s="347" t="s">
        <v>4658</v>
      </c>
      <c r="G224" s="347" t="s">
        <v>3916</v>
      </c>
      <c r="H224" s="346"/>
      <c r="I224" s="346" t="s">
        <v>4638</v>
      </c>
      <c r="J224" t="s">
        <v>364</v>
      </c>
      <c r="L224" t="s">
        <v>3968</v>
      </c>
      <c r="O224" t="s">
        <v>3918</v>
      </c>
      <c r="P224" t="s">
        <v>3918</v>
      </c>
      <c r="Q224" t="s">
        <v>4687</v>
      </c>
      <c r="S224" s="341">
        <v>44356</v>
      </c>
      <c r="T224" t="s">
        <v>4735</v>
      </c>
      <c r="V224" s="65" t="s">
        <v>4203</v>
      </c>
      <c r="W224" s="65"/>
      <c r="Y224" t="s">
        <v>3975</v>
      </c>
      <c r="Z224" s="340"/>
    </row>
    <row r="225" spans="1:26" x14ac:dyDescent="0.25">
      <c r="A225" s="15" t="s">
        <v>3911</v>
      </c>
      <c r="B225" s="15" t="s">
        <v>4736</v>
      </c>
      <c r="C225" s="15" t="s">
        <v>4737</v>
      </c>
      <c r="D225" s="339" t="s">
        <v>4738</v>
      </c>
      <c r="E225" s="339">
        <v>7221046129</v>
      </c>
      <c r="F225" s="339" t="s">
        <v>4658</v>
      </c>
      <c r="G225" s="339" t="s">
        <v>3916</v>
      </c>
      <c r="I225" t="s">
        <v>4730</v>
      </c>
      <c r="J225" t="s">
        <v>364</v>
      </c>
      <c r="O225" t="s">
        <v>3918</v>
      </c>
      <c r="P225" t="s">
        <v>3918</v>
      </c>
      <c r="V225" s="65" t="s">
        <v>4203</v>
      </c>
      <c r="W225" s="65"/>
      <c r="Y225" t="s">
        <v>3975</v>
      </c>
      <c r="Z225" s="340"/>
    </row>
    <row r="226" spans="1:26" x14ac:dyDescent="0.25">
      <c r="A226" s="15" t="s">
        <v>3911</v>
      </c>
      <c r="B226" s="15" t="s">
        <v>4739</v>
      </c>
      <c r="C226" s="15" t="s">
        <v>4740</v>
      </c>
      <c r="D226" s="339" t="s">
        <v>4741</v>
      </c>
      <c r="E226" s="339">
        <v>4425049885</v>
      </c>
      <c r="F226" s="339" t="s">
        <v>4658</v>
      </c>
      <c r="G226" s="339" t="s">
        <v>3916</v>
      </c>
      <c r="I226" t="s">
        <v>4654</v>
      </c>
      <c r="J226" t="s">
        <v>364</v>
      </c>
      <c r="O226" t="s">
        <v>3918</v>
      </c>
      <c r="P226" t="s">
        <v>3969</v>
      </c>
      <c r="V226" s="65" t="s">
        <v>4203</v>
      </c>
      <c r="W226" s="65"/>
      <c r="Y226" t="s">
        <v>3975</v>
      </c>
      <c r="Z226" s="340"/>
    </row>
    <row r="227" spans="1:26" x14ac:dyDescent="0.25">
      <c r="A227" s="346" t="s">
        <v>4704</v>
      </c>
      <c r="B227" s="346" t="s">
        <v>4742</v>
      </c>
      <c r="C227" s="346" t="s">
        <v>4743</v>
      </c>
      <c r="D227" s="347" t="s">
        <v>4744</v>
      </c>
      <c r="E227" s="347">
        <v>3311773146</v>
      </c>
      <c r="F227" s="347" t="s">
        <v>4658</v>
      </c>
      <c r="G227" s="347" t="s">
        <v>3916</v>
      </c>
      <c r="H227" s="346"/>
      <c r="I227" s="346" t="s">
        <v>4070</v>
      </c>
      <c r="J227" t="s">
        <v>364</v>
      </c>
      <c r="O227" t="s">
        <v>3918</v>
      </c>
      <c r="P227" t="s">
        <v>4071</v>
      </c>
      <c r="Q227" t="s">
        <v>4687</v>
      </c>
      <c r="V227" s="65" t="s">
        <v>4177</v>
      </c>
      <c r="W227" s="65"/>
      <c r="Y227" t="s">
        <v>3975</v>
      </c>
      <c r="Z227" s="340"/>
    </row>
    <row r="228" spans="1:26" x14ac:dyDescent="0.25">
      <c r="A228" s="15" t="s">
        <v>3911</v>
      </c>
      <c r="B228" s="15" t="s">
        <v>4745</v>
      </c>
      <c r="C228" s="15" t="s">
        <v>4746</v>
      </c>
      <c r="D228" s="339" t="s">
        <v>4747</v>
      </c>
      <c r="E228" s="339">
        <v>7224197015</v>
      </c>
      <c r="F228" s="339" t="s">
        <v>4658</v>
      </c>
      <c r="G228" s="339" t="s">
        <v>3916</v>
      </c>
      <c r="I228" t="s">
        <v>4638</v>
      </c>
      <c r="J228" t="s">
        <v>364</v>
      </c>
      <c r="O228" t="s">
        <v>3918</v>
      </c>
      <c r="P228" t="s">
        <v>3918</v>
      </c>
      <c r="V228" s="65" t="s">
        <v>3929</v>
      </c>
      <c r="W228" s="65"/>
      <c r="Y228" t="s">
        <v>3975</v>
      </c>
      <c r="Z228" s="340"/>
    </row>
    <row r="229" spans="1:26" x14ac:dyDescent="0.25">
      <c r="A229" s="15" t="s">
        <v>3911</v>
      </c>
      <c r="B229" s="15" t="s">
        <v>4748</v>
      </c>
      <c r="C229" s="15" t="s">
        <v>4749</v>
      </c>
      <c r="D229" s="339" t="s">
        <v>4750</v>
      </c>
      <c r="E229" s="339">
        <v>7224985065</v>
      </c>
      <c r="F229" s="339" t="s">
        <v>4658</v>
      </c>
      <c r="G229" s="339" t="s">
        <v>3916</v>
      </c>
      <c r="I229" t="s">
        <v>4638</v>
      </c>
      <c r="J229" t="s">
        <v>364</v>
      </c>
      <c r="O229" t="s">
        <v>3918</v>
      </c>
      <c r="P229" t="s">
        <v>3918</v>
      </c>
      <c r="V229" s="65" t="s">
        <v>3929</v>
      </c>
      <c r="W229" s="65"/>
      <c r="Y229" t="s">
        <v>3975</v>
      </c>
      <c r="Z229" s="340"/>
    </row>
    <row r="230" spans="1:26" x14ac:dyDescent="0.25">
      <c r="A230" s="15" t="s">
        <v>3911</v>
      </c>
      <c r="B230" s="15" t="s">
        <v>4751</v>
      </c>
      <c r="C230" s="15" t="s">
        <v>4752</v>
      </c>
      <c r="D230" s="339" t="s">
        <v>4753</v>
      </c>
      <c r="E230" s="339">
        <v>4431023991</v>
      </c>
      <c r="F230" s="339" t="s">
        <v>4658</v>
      </c>
      <c r="G230" s="339" t="s">
        <v>3916</v>
      </c>
      <c r="I230" t="s">
        <v>4638</v>
      </c>
      <c r="J230" t="s">
        <v>364</v>
      </c>
      <c r="O230" t="s">
        <v>3918</v>
      </c>
      <c r="P230" t="s">
        <v>3918</v>
      </c>
      <c r="V230" s="65" t="s">
        <v>4177</v>
      </c>
      <c r="W230" s="65"/>
      <c r="Y230" t="s">
        <v>3975</v>
      </c>
      <c r="Z230" s="340"/>
    </row>
    <row r="231" spans="1:26" x14ac:dyDescent="0.25">
      <c r="A231" s="15" t="s">
        <v>3911</v>
      </c>
      <c r="B231" s="15" t="s">
        <v>4754</v>
      </c>
      <c r="C231" s="15" t="s">
        <v>4755</v>
      </c>
      <c r="D231" s="349" t="s">
        <v>4756</v>
      </c>
      <c r="E231" s="339">
        <v>5580103122</v>
      </c>
      <c r="F231" s="339" t="s">
        <v>4658</v>
      </c>
      <c r="G231" s="339" t="s">
        <v>3916</v>
      </c>
      <c r="I231" t="s">
        <v>4638</v>
      </c>
      <c r="J231" t="s">
        <v>4708</v>
      </c>
      <c r="O231" t="s">
        <v>3918</v>
      </c>
      <c r="P231" t="s">
        <v>3918</v>
      </c>
      <c r="V231" s="65" t="s">
        <v>4203</v>
      </c>
      <c r="W231" s="65"/>
      <c r="Y231" t="s">
        <v>3975</v>
      </c>
      <c r="Z231" s="340"/>
    </row>
    <row r="232" spans="1:26" x14ac:dyDescent="0.25">
      <c r="A232" s="15" t="s">
        <v>3911</v>
      </c>
      <c r="B232" s="15" t="s">
        <v>4757</v>
      </c>
      <c r="C232" s="15" t="s">
        <v>4758</v>
      </c>
      <c r="D232" s="349" t="s">
        <v>4759</v>
      </c>
      <c r="E232" s="339">
        <v>8120369037</v>
      </c>
      <c r="F232" s="339" t="s">
        <v>4658</v>
      </c>
      <c r="G232" s="339" t="s">
        <v>3916</v>
      </c>
      <c r="I232" t="s">
        <v>4662</v>
      </c>
      <c r="J232" t="s">
        <v>364</v>
      </c>
      <c r="O232" t="s">
        <v>3918</v>
      </c>
      <c r="P232" t="s">
        <v>3918</v>
      </c>
      <c r="V232" s="65" t="s">
        <v>3929</v>
      </c>
      <c r="W232" s="65"/>
      <c r="Y232" t="s">
        <v>3975</v>
      </c>
      <c r="Z232" s="340"/>
    </row>
    <row r="233" spans="1:26" x14ac:dyDescent="0.25">
      <c r="A233" s="15" t="s">
        <v>3911</v>
      </c>
      <c r="B233" s="15" t="s">
        <v>4760</v>
      </c>
      <c r="C233" s="15" t="s">
        <v>4761</v>
      </c>
      <c r="D233" s="339" t="s">
        <v>4762</v>
      </c>
      <c r="E233" s="339">
        <v>3323702135</v>
      </c>
      <c r="F233" s="339" t="s">
        <v>4658</v>
      </c>
      <c r="G233" s="339" t="s">
        <v>3916</v>
      </c>
      <c r="I233" t="s">
        <v>4654</v>
      </c>
      <c r="J233" t="s">
        <v>364</v>
      </c>
      <c r="O233" t="s">
        <v>3918</v>
      </c>
      <c r="P233" t="s">
        <v>3969</v>
      </c>
      <c r="V233" s="65" t="s">
        <v>4177</v>
      </c>
      <c r="W233" s="65"/>
      <c r="Y233" t="s">
        <v>3975</v>
      </c>
      <c r="Z233" s="340"/>
    </row>
    <row r="234" spans="1:26" x14ac:dyDescent="0.25">
      <c r="A234" s="15" t="s">
        <v>3911</v>
      </c>
      <c r="B234" s="15" t="s">
        <v>4763</v>
      </c>
      <c r="C234" s="15" t="s">
        <v>4764</v>
      </c>
      <c r="D234" s="349" t="s">
        <v>4765</v>
      </c>
      <c r="E234" s="339">
        <v>5610146342</v>
      </c>
      <c r="F234" s="339" t="s">
        <v>4658</v>
      </c>
      <c r="G234" s="339" t="s">
        <v>3916</v>
      </c>
      <c r="I234" t="s">
        <v>4766</v>
      </c>
      <c r="J234" t="s">
        <v>4708</v>
      </c>
      <c r="O234" t="s">
        <v>3918</v>
      </c>
      <c r="P234" t="s">
        <v>3918</v>
      </c>
      <c r="V234" s="65" t="s">
        <v>4177</v>
      </c>
      <c r="W234" s="65"/>
      <c r="Y234" t="s">
        <v>3975</v>
      </c>
      <c r="Z234" s="340"/>
    </row>
    <row r="235" spans="1:26" x14ac:dyDescent="0.25">
      <c r="A235" s="15" t="s">
        <v>3911</v>
      </c>
      <c r="B235" s="15" t="s">
        <v>4767</v>
      </c>
      <c r="C235" s="15" t="s">
        <v>4768</v>
      </c>
      <c r="D235" s="339" t="s">
        <v>4769</v>
      </c>
      <c r="E235" s="339">
        <v>5513331325</v>
      </c>
      <c r="F235" s="339" t="s">
        <v>4658</v>
      </c>
      <c r="G235" s="339" t="s">
        <v>4770</v>
      </c>
      <c r="I235" t="s">
        <v>4771</v>
      </c>
      <c r="J235" t="s">
        <v>364</v>
      </c>
      <c r="O235" t="s">
        <v>3918</v>
      </c>
      <c r="P235" t="s">
        <v>3969</v>
      </c>
      <c r="V235" s="65" t="s">
        <v>4203</v>
      </c>
      <c r="W235" s="65"/>
      <c r="Y235" t="s">
        <v>3975</v>
      </c>
      <c r="Z235" s="340"/>
    </row>
    <row r="236" spans="1:26" x14ac:dyDescent="0.25">
      <c r="A236" s="15" t="s">
        <v>3911</v>
      </c>
      <c r="B236" s="15" t="s">
        <v>4772</v>
      </c>
      <c r="C236" s="15" t="s">
        <v>4773</v>
      </c>
      <c r="D236" s="339" t="s">
        <v>4774</v>
      </c>
      <c r="E236" s="339">
        <v>5546489493</v>
      </c>
      <c r="F236" s="339" t="s">
        <v>4658</v>
      </c>
      <c r="G236" s="339" t="s">
        <v>3916</v>
      </c>
      <c r="I236" t="s">
        <v>4730</v>
      </c>
      <c r="J236" t="s">
        <v>364</v>
      </c>
      <c r="O236" t="s">
        <v>3918</v>
      </c>
      <c r="P236" t="s">
        <v>4071</v>
      </c>
      <c r="V236" s="65" t="s">
        <v>3919</v>
      </c>
      <c r="W236" s="65"/>
      <c r="Y236" t="s">
        <v>3975</v>
      </c>
      <c r="Z236" s="340"/>
    </row>
    <row r="237" spans="1:26" x14ac:dyDescent="0.25">
      <c r="A237" s="15" t="s">
        <v>3911</v>
      </c>
      <c r="B237" s="15" t="s">
        <v>4775</v>
      </c>
      <c r="C237" s="15" t="s">
        <v>4776</v>
      </c>
      <c r="D237" s="339" t="s">
        <v>4777</v>
      </c>
      <c r="E237" s="339">
        <v>5523343402</v>
      </c>
      <c r="F237" s="339" t="s">
        <v>4658</v>
      </c>
      <c r="G237" s="339" t="s">
        <v>3916</v>
      </c>
      <c r="I237" t="s">
        <v>4654</v>
      </c>
      <c r="J237" t="s">
        <v>364</v>
      </c>
      <c r="O237" t="s">
        <v>3918</v>
      </c>
      <c r="P237" t="s">
        <v>3918</v>
      </c>
      <c r="V237" s="65" t="s">
        <v>3929</v>
      </c>
      <c r="W237" s="65"/>
      <c r="Y237" t="s">
        <v>3975</v>
      </c>
      <c r="Z237" s="340"/>
    </row>
    <row r="238" spans="1:26" x14ac:dyDescent="0.25">
      <c r="A238" s="15" t="s">
        <v>3911</v>
      </c>
      <c r="B238" s="15" t="s">
        <v>4778</v>
      </c>
      <c r="C238" s="15" t="s">
        <v>4779</v>
      </c>
      <c r="D238" s="339" t="s">
        <v>4780</v>
      </c>
      <c r="E238" s="339">
        <v>7772575377</v>
      </c>
      <c r="F238" s="339" t="s">
        <v>4658</v>
      </c>
      <c r="G238" s="339" t="s">
        <v>3916</v>
      </c>
      <c r="I238" t="s">
        <v>4766</v>
      </c>
      <c r="J238" t="s">
        <v>364</v>
      </c>
      <c r="O238" t="s">
        <v>3918</v>
      </c>
      <c r="P238" t="s">
        <v>3969</v>
      </c>
      <c r="V238" s="65" t="s">
        <v>4203</v>
      </c>
      <c r="W238" s="65"/>
      <c r="Y238" t="s">
        <v>3975</v>
      </c>
      <c r="Z238" s="340"/>
    </row>
    <row r="239" spans="1:26" x14ac:dyDescent="0.25">
      <c r="A239" s="346" t="s">
        <v>4781</v>
      </c>
      <c r="B239" s="346" t="s">
        <v>4782</v>
      </c>
      <c r="C239" s="346" t="s">
        <v>4783</v>
      </c>
      <c r="D239" s="350" t="s">
        <v>4784</v>
      </c>
      <c r="E239" s="347">
        <v>4471257538</v>
      </c>
      <c r="F239" s="347" t="s">
        <v>4658</v>
      </c>
      <c r="G239" s="347" t="s">
        <v>3916</v>
      </c>
      <c r="H239" s="346"/>
      <c r="I239" s="346" t="s">
        <v>4070</v>
      </c>
      <c r="J239" t="s">
        <v>364</v>
      </c>
      <c r="K239" t="s">
        <v>4315</v>
      </c>
      <c r="L239" t="s">
        <v>3968</v>
      </c>
      <c r="O239" t="s">
        <v>4269</v>
      </c>
      <c r="P239" t="s">
        <v>4269</v>
      </c>
      <c r="Q239" t="s">
        <v>4785</v>
      </c>
      <c r="S239" s="341">
        <v>44356</v>
      </c>
      <c r="T239" t="s">
        <v>4786</v>
      </c>
      <c r="V239" s="65" t="s">
        <v>4203</v>
      </c>
      <c r="W239" s="65"/>
      <c r="Y239" t="s">
        <v>3975</v>
      </c>
      <c r="Z239" s="340"/>
    </row>
    <row r="240" spans="1:26" x14ac:dyDescent="0.25">
      <c r="A240" s="15" t="s">
        <v>3911</v>
      </c>
      <c r="B240" s="15" t="s">
        <v>4787</v>
      </c>
      <c r="C240" s="15" t="s">
        <v>4788</v>
      </c>
      <c r="D240" s="339" t="s">
        <v>4789</v>
      </c>
      <c r="E240" s="339">
        <v>3331296509</v>
      </c>
      <c r="F240" s="339" t="s">
        <v>4658</v>
      </c>
      <c r="G240" s="339" t="s">
        <v>3916</v>
      </c>
      <c r="I240" t="s">
        <v>4070</v>
      </c>
      <c r="J240" t="s">
        <v>364</v>
      </c>
      <c r="O240" t="s">
        <v>3918</v>
      </c>
      <c r="P240" t="s">
        <v>3918</v>
      </c>
      <c r="V240" s="65" t="s">
        <v>4177</v>
      </c>
      <c r="W240" s="65"/>
      <c r="Y240" t="s">
        <v>3975</v>
      </c>
      <c r="Z240" s="340"/>
    </row>
    <row r="241" spans="1:26" x14ac:dyDescent="0.25">
      <c r="A241" s="15" t="s">
        <v>3911</v>
      </c>
      <c r="B241" s="15" t="s">
        <v>4790</v>
      </c>
      <c r="C241" s="15" t="s">
        <v>4791</v>
      </c>
      <c r="D241" s="339" t="s">
        <v>4792</v>
      </c>
      <c r="E241" s="339">
        <v>2464805458</v>
      </c>
      <c r="F241" s="339" t="s">
        <v>4658</v>
      </c>
      <c r="G241" s="339" t="s">
        <v>3916</v>
      </c>
      <c r="I241" t="s">
        <v>4070</v>
      </c>
      <c r="J241" t="s">
        <v>364</v>
      </c>
      <c r="O241" t="s">
        <v>3918</v>
      </c>
      <c r="P241" t="s">
        <v>3918</v>
      </c>
      <c r="V241" s="65" t="s">
        <v>4203</v>
      </c>
      <c r="W241" s="65"/>
      <c r="Y241" t="s">
        <v>3975</v>
      </c>
      <c r="Z241" s="340"/>
    </row>
    <row r="242" spans="1:26" x14ac:dyDescent="0.25">
      <c r="A242" s="15" t="s">
        <v>3911</v>
      </c>
      <c r="B242" s="15" t="s">
        <v>4793</v>
      </c>
      <c r="C242" s="15" t="s">
        <v>4794</v>
      </c>
      <c r="D242" s="339" t="s">
        <v>4795</v>
      </c>
      <c r="E242" s="339">
        <v>2464706079</v>
      </c>
      <c r="F242" s="339" t="s">
        <v>4658</v>
      </c>
      <c r="G242" s="339" t="s">
        <v>3916</v>
      </c>
      <c r="I242" t="s">
        <v>4070</v>
      </c>
      <c r="J242" t="s">
        <v>364</v>
      </c>
      <c r="O242" t="s">
        <v>3918</v>
      </c>
      <c r="P242" t="s">
        <v>3918</v>
      </c>
      <c r="V242" s="65" t="s">
        <v>4203</v>
      </c>
      <c r="W242" s="65"/>
      <c r="Y242" t="s">
        <v>3975</v>
      </c>
      <c r="Z242" s="340"/>
    </row>
    <row r="243" spans="1:26" x14ac:dyDescent="0.25">
      <c r="A243" s="15" t="s">
        <v>3911</v>
      </c>
      <c r="B243" s="15" t="s">
        <v>4796</v>
      </c>
      <c r="C243" s="15" t="s">
        <v>4797</v>
      </c>
      <c r="D243" s="343" t="s">
        <v>4798</v>
      </c>
      <c r="E243" s="351">
        <v>5517287323</v>
      </c>
      <c r="F243" s="339" t="s">
        <v>4658</v>
      </c>
      <c r="G243" s="339" t="s">
        <v>3916</v>
      </c>
      <c r="I243" t="s">
        <v>4662</v>
      </c>
      <c r="J243" t="s">
        <v>364</v>
      </c>
      <c r="O243" t="s">
        <v>3918</v>
      </c>
      <c r="P243" t="s">
        <v>3918</v>
      </c>
      <c r="V243" s="65" t="s">
        <v>3919</v>
      </c>
      <c r="W243" s="65"/>
      <c r="Y243" t="s">
        <v>3975</v>
      </c>
      <c r="Z243" s="340"/>
    </row>
    <row r="244" spans="1:26" x14ac:dyDescent="0.25">
      <c r="A244" s="15" t="s">
        <v>3911</v>
      </c>
      <c r="B244" s="15" t="s">
        <v>4799</v>
      </c>
      <c r="C244" s="15" t="s">
        <v>4800</v>
      </c>
      <c r="D244" s="343" t="s">
        <v>4801</v>
      </c>
      <c r="E244" s="349">
        <v>3322551411</v>
      </c>
      <c r="F244" s="339" t="s">
        <v>4658</v>
      </c>
      <c r="G244" s="339" t="s">
        <v>3916</v>
      </c>
      <c r="I244" t="s">
        <v>3926</v>
      </c>
      <c r="J244" t="s">
        <v>364</v>
      </c>
      <c r="O244" t="s">
        <v>3927</v>
      </c>
      <c r="P244" t="s">
        <v>3928</v>
      </c>
      <c r="V244" s="65" t="s">
        <v>4017</v>
      </c>
      <c r="W244" s="65"/>
      <c r="Y244" t="s">
        <v>3975</v>
      </c>
      <c r="Z244" s="340"/>
    </row>
    <row r="245" spans="1:26" x14ac:dyDescent="0.25">
      <c r="A245" s="15" t="s">
        <v>3911</v>
      </c>
      <c r="B245" s="15" t="s">
        <v>4802</v>
      </c>
      <c r="C245" s="15" t="s">
        <v>4803</v>
      </c>
      <c r="D245" s="349" t="s">
        <v>4804</v>
      </c>
      <c r="E245" s="351">
        <v>5531245983</v>
      </c>
      <c r="F245" s="15" t="s">
        <v>4658</v>
      </c>
      <c r="G245" s="339" t="s">
        <v>3916</v>
      </c>
      <c r="I245" t="s">
        <v>3926</v>
      </c>
      <c r="J245" t="s">
        <v>364</v>
      </c>
      <c r="O245" t="s">
        <v>3927</v>
      </c>
      <c r="P245" t="s">
        <v>3928</v>
      </c>
      <c r="V245" s="65" t="s">
        <v>4177</v>
      </c>
      <c r="W245" s="65"/>
      <c r="Y245" t="s">
        <v>3975</v>
      </c>
      <c r="Z245" s="340"/>
    </row>
    <row r="246" spans="1:26" x14ac:dyDescent="0.25">
      <c r="A246" s="15" t="s">
        <v>3911</v>
      </c>
      <c r="B246" s="15" t="s">
        <v>4805</v>
      </c>
      <c r="C246" s="15" t="s">
        <v>4806</v>
      </c>
      <c r="D246" s="352" t="s">
        <v>4807</v>
      </c>
      <c r="E246" s="351">
        <v>5527405673</v>
      </c>
      <c r="F246" s="15" t="s">
        <v>4658</v>
      </c>
      <c r="G246" s="339" t="s">
        <v>3916</v>
      </c>
      <c r="I246" t="s">
        <v>3926</v>
      </c>
      <c r="J246" t="s">
        <v>364</v>
      </c>
      <c r="O246" t="s">
        <v>3927</v>
      </c>
      <c r="P246" t="s">
        <v>3928</v>
      </c>
      <c r="V246" s="65" t="s">
        <v>3929</v>
      </c>
      <c r="W246" s="65"/>
      <c r="Y246" t="s">
        <v>3975</v>
      </c>
      <c r="Z246" s="340"/>
    </row>
    <row r="247" spans="1:26" x14ac:dyDescent="0.25">
      <c r="A247" s="15" t="s">
        <v>3911</v>
      </c>
      <c r="B247" s="15" t="s">
        <v>4808</v>
      </c>
      <c r="C247" s="15" t="s">
        <v>4809</v>
      </c>
      <c r="D247" s="343" t="s">
        <v>4810</v>
      </c>
      <c r="E247" s="351">
        <v>8184648156</v>
      </c>
      <c r="F247" s="15" t="s">
        <v>4658</v>
      </c>
      <c r="G247" s="339" t="s">
        <v>3916</v>
      </c>
      <c r="I247" t="s">
        <v>3926</v>
      </c>
      <c r="J247" t="s">
        <v>4708</v>
      </c>
      <c r="O247" t="s">
        <v>3927</v>
      </c>
      <c r="P247" t="s">
        <v>3928</v>
      </c>
      <c r="S247" s="341">
        <v>44361</v>
      </c>
      <c r="T247" t="s">
        <v>4811</v>
      </c>
      <c r="V247" s="65" t="s">
        <v>4203</v>
      </c>
      <c r="W247" s="65"/>
      <c r="Y247" t="s">
        <v>4812</v>
      </c>
      <c r="Z247" s="340"/>
    </row>
    <row r="248" spans="1:26" x14ac:dyDescent="0.25">
      <c r="A248" s="15" t="s">
        <v>3911</v>
      </c>
      <c r="B248" s="15" t="s">
        <v>4813</v>
      </c>
      <c r="C248" s="15" t="s">
        <v>4814</v>
      </c>
      <c r="D248" s="352" t="s">
        <v>4815</v>
      </c>
      <c r="E248" s="351">
        <v>8661408904</v>
      </c>
      <c r="F248" s="15" t="s">
        <v>4658</v>
      </c>
      <c r="G248" s="339" t="s">
        <v>3916</v>
      </c>
      <c r="I248" t="s">
        <v>3926</v>
      </c>
      <c r="J248" t="s">
        <v>364</v>
      </c>
      <c r="O248" t="s">
        <v>3927</v>
      </c>
      <c r="P248" t="s">
        <v>3928</v>
      </c>
      <c r="V248" s="65" t="s">
        <v>3929</v>
      </c>
      <c r="W248" s="65"/>
      <c r="Y248" t="s">
        <v>3975</v>
      </c>
      <c r="Z248" s="340"/>
    </row>
    <row r="249" spans="1:26" x14ac:dyDescent="0.25">
      <c r="A249" s="15" t="s">
        <v>3911</v>
      </c>
      <c r="B249" s="15" t="s">
        <v>4816</v>
      </c>
      <c r="C249" s="15" t="s">
        <v>4817</v>
      </c>
      <c r="D249" s="352" t="s">
        <v>4818</v>
      </c>
      <c r="E249" s="351">
        <v>6181295271</v>
      </c>
      <c r="F249" s="15" t="s">
        <v>4658</v>
      </c>
      <c r="G249" s="339" t="s">
        <v>3916</v>
      </c>
      <c r="I249" t="s">
        <v>3926</v>
      </c>
      <c r="J249" t="s">
        <v>4708</v>
      </c>
      <c r="O249" t="s">
        <v>3927</v>
      </c>
      <c r="P249" t="s">
        <v>3928</v>
      </c>
      <c r="S249" t="s">
        <v>4819</v>
      </c>
      <c r="T249" t="s">
        <v>4811</v>
      </c>
      <c r="V249" s="65" t="s">
        <v>3929</v>
      </c>
      <c r="W249" s="65"/>
      <c r="Y249" t="s">
        <v>4812</v>
      </c>
      <c r="Z249" s="340"/>
    </row>
    <row r="250" spans="1:26" x14ac:dyDescent="0.25">
      <c r="A250" s="15" t="s">
        <v>3911</v>
      </c>
      <c r="B250" s="15" t="s">
        <v>4820</v>
      </c>
      <c r="C250" s="15" t="s">
        <v>4821</v>
      </c>
      <c r="D250" s="352" t="s">
        <v>4822</v>
      </c>
      <c r="E250" s="353">
        <v>9848047709</v>
      </c>
      <c r="F250" s="15" t="s">
        <v>4658</v>
      </c>
      <c r="G250" s="339" t="s">
        <v>3916</v>
      </c>
      <c r="I250" t="s">
        <v>3926</v>
      </c>
      <c r="J250" t="s">
        <v>4708</v>
      </c>
      <c r="O250" t="s">
        <v>3927</v>
      </c>
      <c r="P250" t="s">
        <v>3928</v>
      </c>
      <c r="S250" s="341">
        <v>44355</v>
      </c>
      <c r="T250" t="s">
        <v>4823</v>
      </c>
      <c r="V250" s="65" t="s">
        <v>3929</v>
      </c>
      <c r="W250" s="65"/>
      <c r="Y250" t="s">
        <v>3975</v>
      </c>
      <c r="Z250" s="340"/>
    </row>
    <row r="251" spans="1:26" x14ac:dyDescent="0.25">
      <c r="A251" s="346" t="s">
        <v>4781</v>
      </c>
      <c r="B251" s="346" t="s">
        <v>4824</v>
      </c>
      <c r="C251" s="346" t="s">
        <v>4825</v>
      </c>
      <c r="D251" s="354" t="s">
        <v>4826</v>
      </c>
      <c r="E251" s="355">
        <v>1015314125</v>
      </c>
      <c r="F251" s="346" t="s">
        <v>4827</v>
      </c>
      <c r="G251" s="347" t="s">
        <v>3916</v>
      </c>
      <c r="H251" s="346"/>
      <c r="I251" s="346" t="s">
        <v>4654</v>
      </c>
      <c r="J251" t="s">
        <v>364</v>
      </c>
      <c r="K251" t="s">
        <v>3967</v>
      </c>
      <c r="L251" t="s">
        <v>3968</v>
      </c>
      <c r="O251" t="s">
        <v>4269</v>
      </c>
      <c r="P251" t="s">
        <v>4269</v>
      </c>
      <c r="S251" s="341">
        <v>44363</v>
      </c>
      <c r="T251" t="s">
        <v>4828</v>
      </c>
      <c r="V251" s="65" t="s">
        <v>4203</v>
      </c>
      <c r="W251" s="65"/>
      <c r="Y251" t="s">
        <v>3920</v>
      </c>
      <c r="Z251" s="340"/>
    </row>
    <row r="252" spans="1:26" x14ac:dyDescent="0.25">
      <c r="A252" s="356" t="s">
        <v>3911</v>
      </c>
      <c r="B252" s="15" t="s">
        <v>4829</v>
      </c>
      <c r="C252" s="15" t="s">
        <v>4830</v>
      </c>
      <c r="D252" s="352" t="s">
        <v>4831</v>
      </c>
      <c r="E252" s="351">
        <v>5543597426</v>
      </c>
      <c r="F252" s="15" t="s">
        <v>4658</v>
      </c>
      <c r="G252" s="339" t="s">
        <v>3916</v>
      </c>
      <c r="I252" t="s">
        <v>3926</v>
      </c>
      <c r="J252" t="s">
        <v>364</v>
      </c>
      <c r="O252" t="s">
        <v>3927</v>
      </c>
      <c r="P252" t="s">
        <v>3928</v>
      </c>
      <c r="V252" s="65" t="s">
        <v>4177</v>
      </c>
      <c r="W252" s="65"/>
      <c r="Y252" t="s">
        <v>3920</v>
      </c>
      <c r="Z252" s="340"/>
    </row>
    <row r="253" spans="1:26" x14ac:dyDescent="0.25">
      <c r="A253" s="356" t="s">
        <v>3911</v>
      </c>
      <c r="B253" s="357" t="s">
        <v>4832</v>
      </c>
      <c r="C253" s="344" t="s">
        <v>4833</v>
      </c>
      <c r="D253" s="352" t="s">
        <v>4834</v>
      </c>
      <c r="E253" s="352">
        <v>7731209791</v>
      </c>
      <c r="F253" s="15" t="s">
        <v>4658</v>
      </c>
      <c r="G253" s="339" t="s">
        <v>3916</v>
      </c>
      <c r="J253" t="s">
        <v>364</v>
      </c>
      <c r="O253" t="s">
        <v>3927</v>
      </c>
      <c r="P253" t="s">
        <v>3927</v>
      </c>
      <c r="V253" s="65" t="s">
        <v>4203</v>
      </c>
      <c r="W253" s="65"/>
      <c r="Y253" t="s">
        <v>3975</v>
      </c>
    </row>
    <row r="254" spans="1:26" x14ac:dyDescent="0.25">
      <c r="A254" s="356" t="s">
        <v>3911</v>
      </c>
      <c r="B254" s="357" t="s">
        <v>4835</v>
      </c>
      <c r="C254" s="344" t="s">
        <v>4836</v>
      </c>
      <c r="D254" s="352" t="s">
        <v>4837</v>
      </c>
      <c r="E254" s="352">
        <v>2281019289</v>
      </c>
      <c r="F254" s="15" t="s">
        <v>4658</v>
      </c>
      <c r="G254" s="339" t="s">
        <v>3916</v>
      </c>
      <c r="J254" t="s">
        <v>364</v>
      </c>
      <c r="O254" t="s">
        <v>3927</v>
      </c>
      <c r="P254" t="s">
        <v>3928</v>
      </c>
      <c r="V254" s="65" t="s">
        <v>3929</v>
      </c>
      <c r="W254" s="65"/>
      <c r="Y254" t="s">
        <v>3975</v>
      </c>
    </row>
    <row r="255" spans="1:26" x14ac:dyDescent="0.25">
      <c r="A255" s="356" t="s">
        <v>3911</v>
      </c>
      <c r="B255" s="357" t="s">
        <v>4838</v>
      </c>
      <c r="C255" s="344" t="s">
        <v>4839</v>
      </c>
      <c r="D255" s="352" t="s">
        <v>4840</v>
      </c>
      <c r="E255" s="352">
        <v>4424322750</v>
      </c>
      <c r="F255" s="15" t="s">
        <v>4658</v>
      </c>
      <c r="G255" s="339" t="s">
        <v>3916</v>
      </c>
      <c r="J255" t="s">
        <v>364</v>
      </c>
      <c r="O255" t="s">
        <v>3927</v>
      </c>
      <c r="P255" t="s">
        <v>3928</v>
      </c>
      <c r="V255" s="65" t="s">
        <v>3929</v>
      </c>
      <c r="W255" s="65"/>
      <c r="Y255" t="s">
        <v>3975</v>
      </c>
    </row>
    <row r="256" spans="1:26" x14ac:dyDescent="0.25">
      <c r="A256" s="356" t="s">
        <v>3911</v>
      </c>
      <c r="B256" s="358" t="s">
        <v>4841</v>
      </c>
      <c r="C256" s="359" t="s">
        <v>4842</v>
      </c>
      <c r="D256" s="343" t="s">
        <v>4843</v>
      </c>
      <c r="E256" s="352">
        <v>5591972041</v>
      </c>
      <c r="F256" s="15" t="s">
        <v>4658</v>
      </c>
      <c r="G256" s="339" t="s">
        <v>3916</v>
      </c>
      <c r="J256" t="s">
        <v>4708</v>
      </c>
      <c r="O256" t="s">
        <v>3927</v>
      </c>
      <c r="P256" t="s">
        <v>3928</v>
      </c>
      <c r="T256" t="s">
        <v>4844</v>
      </c>
      <c r="V256" s="65" t="s">
        <v>3929</v>
      </c>
      <c r="W256" s="65"/>
      <c r="Y256" t="s">
        <v>3975</v>
      </c>
    </row>
    <row r="257" spans="1:25" x14ac:dyDescent="0.25">
      <c r="A257" s="356" t="s">
        <v>3911</v>
      </c>
      <c r="B257" s="358" t="s">
        <v>4845</v>
      </c>
      <c r="C257" s="359" t="s">
        <v>4846</v>
      </c>
      <c r="D257" s="352" t="s">
        <v>4847</v>
      </c>
      <c r="E257" s="352">
        <v>4888851551</v>
      </c>
      <c r="F257" s="15" t="s">
        <v>4658</v>
      </c>
      <c r="G257" s="339" t="s">
        <v>3916</v>
      </c>
      <c r="J257" t="s">
        <v>364</v>
      </c>
      <c r="O257" t="s">
        <v>3927</v>
      </c>
      <c r="P257" t="s">
        <v>3928</v>
      </c>
      <c r="V257" s="65" t="s">
        <v>3929</v>
      </c>
      <c r="W257" s="65"/>
      <c r="Y257" t="s">
        <v>3975</v>
      </c>
    </row>
    <row r="258" spans="1:25" x14ac:dyDescent="0.25">
      <c r="A258" s="352" t="s">
        <v>3911</v>
      </c>
      <c r="B258" s="357" t="s">
        <v>4848</v>
      </c>
      <c r="C258" s="344" t="s">
        <v>4849</v>
      </c>
      <c r="D258" s="360" t="s">
        <v>4850</v>
      </c>
      <c r="E258" s="359">
        <v>5537292998</v>
      </c>
      <c r="F258" s="15" t="s">
        <v>4658</v>
      </c>
      <c r="G258" s="339" t="s">
        <v>3916</v>
      </c>
      <c r="H258" s="361"/>
      <c r="I258" s="361"/>
      <c r="J258" s="362" t="s">
        <v>4708</v>
      </c>
      <c r="K258" s="363"/>
      <c r="O258" t="s">
        <v>3927</v>
      </c>
      <c r="P258" t="s">
        <v>3928</v>
      </c>
      <c r="S258" s="341">
        <v>44361</v>
      </c>
      <c r="T258" t="s">
        <v>4851</v>
      </c>
      <c r="V258" s="65" t="s">
        <v>3929</v>
      </c>
      <c r="Y258" t="s">
        <v>4852</v>
      </c>
    </row>
  </sheetData>
  <mergeCells count="1">
    <mergeCell ref="A1:E1"/>
  </mergeCells>
  <conditionalFormatting sqref="B253:B257">
    <cfRule type="duplicateValues" dxfId="11" priority="5"/>
  </conditionalFormatting>
  <conditionalFormatting sqref="I258">
    <cfRule type="duplicateValues" dxfId="10" priority="4"/>
  </conditionalFormatting>
  <conditionalFormatting sqref="H258">
    <cfRule type="duplicateValues" dxfId="9" priority="3"/>
  </conditionalFormatting>
  <conditionalFormatting sqref="B258">
    <cfRule type="duplicateValues" dxfId="8" priority="2"/>
  </conditionalFormatting>
  <conditionalFormatting sqref="D258">
    <cfRule type="duplicateValues" dxfId="7" priority="1"/>
  </conditionalFormatting>
  <hyperlinks>
    <hyperlink ref="D247" r:id="rId1" xr:uid="{5D1435B7-5880-4CE5-BCE9-FA68DB6C76F7}"/>
    <hyperlink ref="D245" r:id="rId2" display="mailto:mar_delgadillo91@hotmail.com" xr:uid="{3670C97D-0329-46AB-8ED9-D34B4786F19A}"/>
    <hyperlink ref="D244" r:id="rId3" xr:uid="{418C3D8E-F7B9-4A49-978F-A8439622F63D}"/>
    <hyperlink ref="D243" r:id="rId4" xr:uid="{9ACBDF94-15EC-4BF5-81F0-2111458E60B2}"/>
    <hyperlink ref="D213" r:id="rId5" xr:uid="{02E63878-EBF3-4376-A9EE-6D0CB0A8E8E9}"/>
    <hyperlink ref="D212" r:id="rId6" xr:uid="{E796C660-61D7-40C8-A638-6E67ECE7AC96}"/>
    <hyperlink ref="D204" r:id="rId7" xr:uid="{D01B4AFF-378A-4882-BB78-196D9821C965}"/>
    <hyperlink ref="D199" r:id="rId8" xr:uid="{D1F0DBD7-123C-42BE-9CC8-238B1B70DFED}"/>
    <hyperlink ref="D195" r:id="rId9" xr:uid="{6A7F2C6D-2ADD-4723-9FB0-49E4EA4AC182}"/>
    <hyperlink ref="D190" r:id="rId10" xr:uid="{15F84C1E-EFC8-41E8-946C-18113E63DD60}"/>
    <hyperlink ref="D186" r:id="rId11" xr:uid="{7CCB8D9A-254B-48B1-9429-413976560213}"/>
    <hyperlink ref="D183" r:id="rId12" xr:uid="{3618E309-C645-4B71-9992-E2345BF235CD}"/>
    <hyperlink ref="D175" r:id="rId13" xr:uid="{0628ED5C-601A-4DEF-900F-DF2264A51D71}"/>
    <hyperlink ref="D168" r:id="rId14" xr:uid="{5FF962B6-A37A-4C6F-8980-086BB421A2F1}"/>
    <hyperlink ref="D166" r:id="rId15" xr:uid="{3D43AF5E-0A43-42D1-8E6C-C9068F5A7C35}"/>
    <hyperlink ref="D162" r:id="rId16" xr:uid="{FB9FD1B9-A38B-4FE2-8C03-224EBFE94CE0}"/>
    <hyperlink ref="D160" r:id="rId17" xr:uid="{46A0E34E-BD9D-4789-A63D-4F292BD3A5B6}"/>
    <hyperlink ref="D159" r:id="rId18" xr:uid="{AC438563-A7FA-4737-AFFC-F20418FB2F76}"/>
    <hyperlink ref="D155" r:id="rId19" xr:uid="{42C8E8B0-40F1-4DE9-992D-BA6351151224}"/>
    <hyperlink ref="D154" r:id="rId20" xr:uid="{C21CE55D-C701-4538-AC38-3061991A4546}"/>
    <hyperlink ref="D153" r:id="rId21" xr:uid="{06755755-9DD0-435C-9495-BF1CF383A5F3}"/>
    <hyperlink ref="D152" r:id="rId22" xr:uid="{BBC16326-A372-4FDE-B89C-8DF30B538462}"/>
    <hyperlink ref="D150" r:id="rId23" xr:uid="{2214A3C4-0065-4A46-911A-0159585AF243}"/>
    <hyperlink ref="D148" r:id="rId24" xr:uid="{2CD9369F-3D39-46F6-AF1A-BD319408C5BE}"/>
    <hyperlink ref="D146" r:id="rId25" xr:uid="{082F3235-A0E0-4B7F-86FB-7E141EE7E0B2}"/>
    <hyperlink ref="D145" r:id="rId26" xr:uid="{4D76F2DB-4958-423E-97C5-8800CBC2D9E9}"/>
    <hyperlink ref="D143" r:id="rId27" xr:uid="{B2C73636-2975-41ED-8BA5-4E901E645415}"/>
    <hyperlink ref="D141" r:id="rId28" xr:uid="{75073DB6-46DB-4C74-92E3-17DFE379056E}"/>
    <hyperlink ref="D139" r:id="rId29" xr:uid="{D8B5839E-9E90-435A-9123-50AF79C08820}"/>
    <hyperlink ref="D136" r:id="rId30" xr:uid="{2E7ED1AF-2D49-493A-A196-89C9C25CB33D}"/>
    <hyperlink ref="D115" r:id="rId31" xr:uid="{2A222DA2-17C8-4BCA-AD8D-202DB7F57AE4}"/>
    <hyperlink ref="D97" r:id="rId32" xr:uid="{B8AD1CED-D44F-415F-97D7-7236D2314A78}"/>
    <hyperlink ref="D78" r:id="rId33" xr:uid="{8BAA404D-52BE-45FA-AADA-A90809897160}"/>
    <hyperlink ref="D77" r:id="rId34" xr:uid="{263FD388-85BD-414D-AB7A-23FB6F0A398B}"/>
    <hyperlink ref="D26" r:id="rId35" xr:uid="{EA0A7BFA-B47D-48DC-AC67-6074DB96044B}"/>
    <hyperlink ref="D10" r:id="rId36" xr:uid="{0C1AB76A-8728-417E-893B-5ED46F8137FE}"/>
    <hyperlink ref="D7" r:id="rId37" xr:uid="{147A48A9-BBFF-46E9-A7C8-65150BB5A7CC}"/>
    <hyperlink ref="D4" r:id="rId38" xr:uid="{9BD81192-D7F8-45FC-A3AB-70AA457587E9}"/>
    <hyperlink ref="D3" r:id="rId39" xr:uid="{3906CAAD-B4AA-4C0D-860A-A03A84722511}"/>
    <hyperlink ref="E244" r:id="rId40" display="tel:3322551411" xr:uid="{68D589B4-76BE-4F65-946F-8C8482A869CA}"/>
    <hyperlink ref="E253" r:id="rId41" display="tel:7731209791" xr:uid="{24EDD732-F943-49D5-81FE-04F114A8C38A}"/>
    <hyperlink ref="E254" r:id="rId42" display="tel:2281019289" xr:uid="{56110549-85DB-46A8-9C21-F6E709027CDE}"/>
    <hyperlink ref="E255" r:id="rId43" display="tel:4424322750" xr:uid="{2EC866E3-0DBC-4944-A07D-7D20D17F326A}"/>
    <hyperlink ref="E257" r:id="rId44" display="tel:4888851551" xr:uid="{0F71B118-C58C-4C72-855F-CC6ED61751A4}"/>
    <hyperlink ref="E256" r:id="rId45" display="tel:5591972041" xr:uid="{9E406002-A9E7-4D63-A6B2-030CE959CDF1}"/>
    <hyperlink ref="D223" r:id="rId46" xr:uid="{F768BFD2-8046-408A-95B8-289E2F30B318}"/>
    <hyperlink ref="D232" r:id="rId47" xr:uid="{35598664-F186-4CD9-9872-4DF3292EC265}"/>
    <hyperlink ref="D231" r:id="rId48" xr:uid="{FA89989E-5890-4F0E-AC58-741E77AD223E}"/>
    <hyperlink ref="D234" r:id="rId49" xr:uid="{3637BB6D-4C4A-482D-A73E-F6EECAAF4F18}"/>
    <hyperlink ref="D258" r:id="rId50" xr:uid="{27883548-4716-4655-B2C0-38AF1D90D6FE}"/>
    <hyperlink ref="D239" r:id="rId51" xr:uid="{05F46A28-4804-4778-B851-3614E3DD72EC}"/>
    <hyperlink ref="D256" r:id="rId52" xr:uid="{6F4319C1-C1E7-4254-8E57-7D09240977C7}"/>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29"/>
  <sheetViews>
    <sheetView topLeftCell="A3" zoomScale="90" zoomScaleNormal="90" workbookViewId="0">
      <selection activeCell="F23" sqref="F23"/>
    </sheetView>
  </sheetViews>
  <sheetFormatPr baseColWidth="10" defaultRowHeight="15" x14ac:dyDescent="0.25"/>
  <cols>
    <col min="1" max="1" width="9" bestFit="1" customWidth="1"/>
    <col min="6" max="6" width="40.42578125" customWidth="1"/>
    <col min="12" max="12" width="10.5703125" bestFit="1" customWidth="1"/>
    <col min="14" max="14" width="13.5703125" customWidth="1"/>
    <col min="16" max="16" width="14" bestFit="1" customWidth="1"/>
  </cols>
  <sheetData>
    <row r="1" spans="1:17" x14ac:dyDescent="0.25">
      <c r="A1" s="1"/>
    </row>
    <row r="2" spans="1:17" x14ac:dyDescent="0.25">
      <c r="A2" s="1"/>
    </row>
    <row r="3" spans="1:17" x14ac:dyDescent="0.25">
      <c r="A3" s="1"/>
    </row>
    <row r="4" spans="1:17" x14ac:dyDescent="0.25">
      <c r="A4" s="24" t="s">
        <v>56</v>
      </c>
      <c r="B4" s="24" t="s">
        <v>57</v>
      </c>
      <c r="D4" s="24" t="s">
        <v>56</v>
      </c>
      <c r="E4" s="24" t="s">
        <v>58</v>
      </c>
      <c r="F4" s="24" t="s">
        <v>59</v>
      </c>
      <c r="G4" s="24" t="s">
        <v>60</v>
      </c>
      <c r="I4" s="24" t="s">
        <v>57</v>
      </c>
      <c r="J4" s="24" t="s">
        <v>61</v>
      </c>
      <c r="L4" s="24" t="s">
        <v>56</v>
      </c>
      <c r="M4" s="24" t="s">
        <v>62</v>
      </c>
      <c r="N4" s="24" t="s">
        <v>63</v>
      </c>
      <c r="P4" s="24" t="s">
        <v>62</v>
      </c>
      <c r="Q4" s="24" t="s">
        <v>63</v>
      </c>
    </row>
    <row r="5" spans="1:17" x14ac:dyDescent="0.25">
      <c r="A5" s="25" t="s">
        <v>64</v>
      </c>
      <c r="B5" s="26" t="s">
        <v>65</v>
      </c>
      <c r="D5" s="25" t="s">
        <v>66</v>
      </c>
      <c r="E5" s="25">
        <v>300</v>
      </c>
      <c r="F5" s="27" t="str">
        <f>VLOOKUP(E5,$P$11:$Q$21,2,0)</f>
        <v>Bajo</v>
      </c>
      <c r="G5" s="25" t="s">
        <v>67</v>
      </c>
      <c r="H5" s="28"/>
      <c r="I5" s="26" t="s">
        <v>68</v>
      </c>
      <c r="J5" s="25" t="s">
        <v>69</v>
      </c>
      <c r="L5" s="25" t="s">
        <v>64</v>
      </c>
      <c r="M5" s="26" t="s">
        <v>70</v>
      </c>
      <c r="N5" s="29">
        <f>VLOOKUP(M5,$P$4:$Q$8,2,0)</f>
        <v>100000</v>
      </c>
      <c r="P5" s="26" t="s">
        <v>70</v>
      </c>
      <c r="Q5" s="30">
        <v>100000</v>
      </c>
    </row>
    <row r="6" spans="1:17" x14ac:dyDescent="0.25">
      <c r="A6" s="25" t="s">
        <v>71</v>
      </c>
      <c r="B6" s="26" t="s">
        <v>72</v>
      </c>
      <c r="D6" s="25" t="s">
        <v>73</v>
      </c>
      <c r="E6" s="25">
        <v>900</v>
      </c>
      <c r="F6" s="27" t="str">
        <f t="shared" ref="F6:F19" si="0">VLOOKUP(E6,$P$11:$Q$21,2,0)</f>
        <v>Alto</v>
      </c>
      <c r="G6" s="25" t="s">
        <v>67</v>
      </c>
      <c r="H6" s="28"/>
      <c r="I6" s="26" t="s">
        <v>74</v>
      </c>
      <c r="J6" s="25" t="s">
        <v>75</v>
      </c>
      <c r="L6" s="25" t="s">
        <v>71</v>
      </c>
      <c r="M6" s="26" t="s">
        <v>76</v>
      </c>
      <c r="N6" s="29">
        <f t="shared" ref="N6:N19" si="1">VLOOKUP(M6,$P$4:$Q$8,2,0)</f>
        <v>50000</v>
      </c>
      <c r="P6" s="26" t="s">
        <v>76</v>
      </c>
      <c r="Q6" s="30">
        <v>50000</v>
      </c>
    </row>
    <row r="7" spans="1:17" x14ac:dyDescent="0.25">
      <c r="A7" s="25" t="s">
        <v>66</v>
      </c>
      <c r="B7" s="26" t="s">
        <v>77</v>
      </c>
      <c r="D7" s="25" t="s">
        <v>78</v>
      </c>
      <c r="E7" s="25">
        <v>600</v>
      </c>
      <c r="F7" s="27" t="str">
        <f t="shared" si="0"/>
        <v>Medio</v>
      </c>
      <c r="G7" s="25" t="s">
        <v>79</v>
      </c>
      <c r="H7" s="28"/>
      <c r="I7" s="26" t="s">
        <v>80</v>
      </c>
      <c r="J7" s="25" t="s">
        <v>69</v>
      </c>
      <c r="L7" s="25" t="s">
        <v>66</v>
      </c>
      <c r="M7" s="26" t="s">
        <v>81</v>
      </c>
      <c r="N7" s="29">
        <f t="shared" si="1"/>
        <v>75000</v>
      </c>
      <c r="P7" s="26" t="s">
        <v>81</v>
      </c>
      <c r="Q7" s="30">
        <v>75000</v>
      </c>
    </row>
    <row r="8" spans="1:17" x14ac:dyDescent="0.25">
      <c r="A8" s="25" t="s">
        <v>82</v>
      </c>
      <c r="B8" s="26" t="s">
        <v>80</v>
      </c>
      <c r="D8" s="25" t="s">
        <v>82</v>
      </c>
      <c r="E8" s="25">
        <v>500</v>
      </c>
      <c r="F8" s="27" t="str">
        <f t="shared" si="0"/>
        <v>Medio</v>
      </c>
      <c r="G8" s="25" t="s">
        <v>83</v>
      </c>
      <c r="H8" s="28"/>
      <c r="I8" s="26" t="s">
        <v>84</v>
      </c>
      <c r="J8" s="25" t="s">
        <v>75</v>
      </c>
      <c r="L8" s="25" t="s">
        <v>82</v>
      </c>
      <c r="M8" s="26" t="s">
        <v>85</v>
      </c>
      <c r="N8" s="29">
        <f t="shared" si="1"/>
        <v>20000</v>
      </c>
      <c r="P8" s="26" t="s">
        <v>85</v>
      </c>
      <c r="Q8" s="30">
        <v>20000</v>
      </c>
    </row>
    <row r="9" spans="1:17" x14ac:dyDescent="0.25">
      <c r="A9" s="25" t="s">
        <v>86</v>
      </c>
      <c r="B9" s="26" t="s">
        <v>87</v>
      </c>
      <c r="D9" s="25" t="s">
        <v>88</v>
      </c>
      <c r="E9" s="25">
        <v>500</v>
      </c>
      <c r="F9" s="27" t="str">
        <f t="shared" si="0"/>
        <v>Medio</v>
      </c>
      <c r="G9" s="25" t="s">
        <v>83</v>
      </c>
      <c r="H9" s="28"/>
      <c r="I9" s="26" t="s">
        <v>89</v>
      </c>
      <c r="J9" s="25" t="s">
        <v>75</v>
      </c>
      <c r="L9" s="25" t="s">
        <v>86</v>
      </c>
      <c r="M9" s="26" t="s">
        <v>70</v>
      </c>
      <c r="N9" s="29">
        <f t="shared" si="1"/>
        <v>100000</v>
      </c>
    </row>
    <row r="10" spans="1:17" x14ac:dyDescent="0.25">
      <c r="A10" s="25" t="s">
        <v>90</v>
      </c>
      <c r="B10" s="26" t="s">
        <v>91</v>
      </c>
      <c r="D10" s="25" t="s">
        <v>86</v>
      </c>
      <c r="E10" s="25">
        <v>600</v>
      </c>
      <c r="F10" s="27" t="str">
        <f t="shared" si="0"/>
        <v>Medio</v>
      </c>
      <c r="G10" s="25" t="s">
        <v>92</v>
      </c>
      <c r="H10" s="28"/>
      <c r="I10" s="26" t="s">
        <v>93</v>
      </c>
      <c r="J10" s="25" t="s">
        <v>75</v>
      </c>
      <c r="L10" s="25" t="s">
        <v>90</v>
      </c>
      <c r="M10" s="26" t="s">
        <v>76</v>
      </c>
      <c r="N10" s="29">
        <f t="shared" si="1"/>
        <v>50000</v>
      </c>
    </row>
    <row r="11" spans="1:17" x14ac:dyDescent="0.25">
      <c r="A11" s="25" t="s">
        <v>94</v>
      </c>
      <c r="B11" s="26" t="s">
        <v>68</v>
      </c>
      <c r="D11" s="25" t="s">
        <v>95</v>
      </c>
      <c r="E11" s="25">
        <v>1000</v>
      </c>
      <c r="F11" s="27" t="str">
        <f t="shared" si="0"/>
        <v>Alto</v>
      </c>
      <c r="G11" s="25" t="s">
        <v>92</v>
      </c>
      <c r="H11" s="28"/>
      <c r="I11" s="26" t="s">
        <v>72</v>
      </c>
      <c r="J11" s="25" t="s">
        <v>69</v>
      </c>
      <c r="L11" s="25" t="s">
        <v>94</v>
      </c>
      <c r="M11" s="26" t="s">
        <v>70</v>
      </c>
      <c r="N11" s="29">
        <f t="shared" si="1"/>
        <v>100000</v>
      </c>
      <c r="P11" s="24" t="s">
        <v>96</v>
      </c>
      <c r="Q11" s="24" t="s">
        <v>59</v>
      </c>
    </row>
    <row r="12" spans="1:17" x14ac:dyDescent="0.25">
      <c r="A12" s="25" t="s">
        <v>95</v>
      </c>
      <c r="B12" s="26" t="s">
        <v>97</v>
      </c>
      <c r="D12" s="25" t="s">
        <v>64</v>
      </c>
      <c r="E12" s="25">
        <v>900</v>
      </c>
      <c r="F12" s="27" t="str">
        <f t="shared" si="0"/>
        <v>Alto</v>
      </c>
      <c r="G12" s="25" t="s">
        <v>98</v>
      </c>
      <c r="H12" s="28"/>
      <c r="I12" s="26" t="s">
        <v>77</v>
      </c>
      <c r="J12" s="25" t="s">
        <v>69</v>
      </c>
      <c r="L12" s="25" t="s">
        <v>95</v>
      </c>
      <c r="M12" s="26" t="s">
        <v>70</v>
      </c>
      <c r="N12" s="29">
        <f t="shared" si="1"/>
        <v>100000</v>
      </c>
      <c r="P12" s="26">
        <v>100</v>
      </c>
      <c r="Q12" s="30" t="s">
        <v>99</v>
      </c>
    </row>
    <row r="13" spans="1:17" x14ac:dyDescent="0.25">
      <c r="A13" s="25" t="s">
        <v>100</v>
      </c>
      <c r="B13" s="26" t="s">
        <v>74</v>
      </c>
      <c r="D13" s="25" t="s">
        <v>90</v>
      </c>
      <c r="E13" s="25">
        <v>800</v>
      </c>
      <c r="F13" s="27" t="str">
        <f t="shared" si="0"/>
        <v>Alto</v>
      </c>
      <c r="G13" s="25" t="s">
        <v>98</v>
      </c>
      <c r="H13" s="28"/>
      <c r="I13" s="26" t="s">
        <v>91</v>
      </c>
      <c r="J13" s="25" t="s">
        <v>69</v>
      </c>
      <c r="L13" s="25" t="s">
        <v>100</v>
      </c>
      <c r="M13" s="26" t="s">
        <v>81</v>
      </c>
      <c r="N13" s="29">
        <f t="shared" si="1"/>
        <v>75000</v>
      </c>
      <c r="P13" s="26">
        <v>200</v>
      </c>
      <c r="Q13" s="30" t="s">
        <v>99</v>
      </c>
    </row>
    <row r="14" spans="1:17" x14ac:dyDescent="0.25">
      <c r="A14" s="25" t="s">
        <v>73</v>
      </c>
      <c r="B14" s="26" t="s">
        <v>101</v>
      </c>
      <c r="D14" s="25" t="s">
        <v>100</v>
      </c>
      <c r="E14" s="25">
        <v>700</v>
      </c>
      <c r="F14" s="27" t="str">
        <f t="shared" si="0"/>
        <v>Medio</v>
      </c>
      <c r="G14" s="25" t="s">
        <v>98</v>
      </c>
      <c r="H14" s="28"/>
      <c r="I14" s="26" t="s">
        <v>65</v>
      </c>
      <c r="J14" s="25" t="s">
        <v>69</v>
      </c>
      <c r="L14" s="25" t="s">
        <v>73</v>
      </c>
      <c r="M14" s="26" t="s">
        <v>85</v>
      </c>
      <c r="N14" s="29">
        <f t="shared" si="1"/>
        <v>20000</v>
      </c>
      <c r="P14" s="26">
        <v>300</v>
      </c>
      <c r="Q14" s="30" t="s">
        <v>99</v>
      </c>
    </row>
    <row r="15" spans="1:17" x14ac:dyDescent="0.25">
      <c r="A15" s="25" t="s">
        <v>102</v>
      </c>
      <c r="B15" s="26" t="s">
        <v>103</v>
      </c>
      <c r="D15" s="25" t="s">
        <v>104</v>
      </c>
      <c r="E15" s="25">
        <v>100</v>
      </c>
      <c r="F15" s="27" t="str">
        <f t="shared" si="0"/>
        <v>Bajo</v>
      </c>
      <c r="G15" s="25" t="s">
        <v>98</v>
      </c>
      <c r="H15" s="28"/>
      <c r="I15" s="26" t="s">
        <v>101</v>
      </c>
      <c r="J15" s="25" t="s">
        <v>75</v>
      </c>
      <c r="L15" s="25" t="s">
        <v>102</v>
      </c>
      <c r="M15" s="26" t="s">
        <v>85</v>
      </c>
      <c r="N15" s="29">
        <f t="shared" si="1"/>
        <v>20000</v>
      </c>
      <c r="P15" s="26">
        <v>400</v>
      </c>
      <c r="Q15" s="30" t="s">
        <v>105</v>
      </c>
    </row>
    <row r="16" spans="1:17" x14ac:dyDescent="0.25">
      <c r="A16" s="25" t="s">
        <v>78</v>
      </c>
      <c r="B16" s="26" t="s">
        <v>89</v>
      </c>
      <c r="D16" s="35" t="s">
        <v>71</v>
      </c>
      <c r="E16" s="35">
        <v>100</v>
      </c>
      <c r="F16" s="27" t="str">
        <f t="shared" si="0"/>
        <v>Bajo</v>
      </c>
      <c r="G16" s="25" t="s">
        <v>106</v>
      </c>
      <c r="H16" s="28"/>
      <c r="I16" s="26" t="s">
        <v>97</v>
      </c>
      <c r="J16" s="25" t="s">
        <v>69</v>
      </c>
      <c r="L16" s="25" t="s">
        <v>78</v>
      </c>
      <c r="M16" s="26" t="s">
        <v>81</v>
      </c>
      <c r="N16" s="29">
        <f t="shared" si="1"/>
        <v>75000</v>
      </c>
      <c r="P16" s="26">
        <v>500</v>
      </c>
      <c r="Q16" s="30" t="s">
        <v>105</v>
      </c>
    </row>
    <row r="17" spans="1:17" x14ac:dyDescent="0.25">
      <c r="A17" s="25" t="s">
        <v>104</v>
      </c>
      <c r="B17" s="26" t="s">
        <v>93</v>
      </c>
      <c r="D17" s="25" t="s">
        <v>94</v>
      </c>
      <c r="E17" s="25">
        <v>800</v>
      </c>
      <c r="F17" s="27" t="str">
        <f t="shared" si="0"/>
        <v>Alto</v>
      </c>
      <c r="G17" s="25" t="s">
        <v>106</v>
      </c>
      <c r="H17" s="28"/>
      <c r="I17" s="26" t="s">
        <v>103</v>
      </c>
      <c r="J17" s="25" t="s">
        <v>75</v>
      </c>
      <c r="L17" s="25" t="s">
        <v>104</v>
      </c>
      <c r="M17" s="26" t="s">
        <v>76</v>
      </c>
      <c r="N17" s="29">
        <f t="shared" si="1"/>
        <v>50000</v>
      </c>
      <c r="P17" s="26">
        <v>600</v>
      </c>
      <c r="Q17" s="30" t="s">
        <v>105</v>
      </c>
    </row>
    <row r="18" spans="1:17" x14ac:dyDescent="0.25">
      <c r="A18" s="25" t="s">
        <v>88</v>
      </c>
      <c r="B18" s="26" t="s">
        <v>107</v>
      </c>
      <c r="D18" s="25" t="s">
        <v>102</v>
      </c>
      <c r="E18" s="25">
        <v>700</v>
      </c>
      <c r="F18" s="27" t="str">
        <f t="shared" si="0"/>
        <v>Medio</v>
      </c>
      <c r="G18" s="25" t="s">
        <v>106</v>
      </c>
      <c r="H18" s="28"/>
      <c r="I18" s="26" t="s">
        <v>107</v>
      </c>
      <c r="J18" s="25" t="s">
        <v>75</v>
      </c>
      <c r="L18" s="25" t="s">
        <v>88</v>
      </c>
      <c r="M18" s="26" t="s">
        <v>76</v>
      </c>
      <c r="N18" s="29">
        <f t="shared" si="1"/>
        <v>50000</v>
      </c>
      <c r="P18" s="26">
        <v>700</v>
      </c>
      <c r="Q18" s="30" t="s">
        <v>105</v>
      </c>
    </row>
    <row r="19" spans="1:17" x14ac:dyDescent="0.25">
      <c r="A19" s="25" t="s">
        <v>108</v>
      </c>
      <c r="B19" s="26" t="s">
        <v>84</v>
      </c>
      <c r="D19" s="25" t="s">
        <v>108</v>
      </c>
      <c r="E19" s="25">
        <v>700</v>
      </c>
      <c r="F19" s="27" t="str">
        <f t="shared" si="0"/>
        <v>Medio</v>
      </c>
      <c r="G19" s="25" t="s">
        <v>106</v>
      </c>
      <c r="H19" s="28"/>
      <c r="I19" s="26" t="s">
        <v>87</v>
      </c>
      <c r="J19" s="25" t="s">
        <v>69</v>
      </c>
      <c r="L19" s="25" t="s">
        <v>108</v>
      </c>
      <c r="M19" s="26" t="s">
        <v>70</v>
      </c>
      <c r="N19" s="29">
        <f t="shared" si="1"/>
        <v>100000</v>
      </c>
      <c r="P19" s="26">
        <v>800</v>
      </c>
      <c r="Q19" s="30" t="s">
        <v>109</v>
      </c>
    </row>
    <row r="20" spans="1:17" x14ac:dyDescent="0.25">
      <c r="P20" s="26">
        <v>900</v>
      </c>
      <c r="Q20" s="30" t="s">
        <v>109</v>
      </c>
    </row>
    <row r="21" spans="1:17" x14ac:dyDescent="0.25">
      <c r="P21" s="26">
        <v>1000</v>
      </c>
      <c r="Q21" s="30" t="s">
        <v>109</v>
      </c>
    </row>
    <row r="22" spans="1:17" x14ac:dyDescent="0.25">
      <c r="C22" s="24" t="s">
        <v>56</v>
      </c>
      <c r="D22" s="24" t="s">
        <v>57</v>
      </c>
      <c r="E22" s="24" t="s">
        <v>96</v>
      </c>
      <c r="F22" s="24" t="s">
        <v>59</v>
      </c>
      <c r="G22" s="24" t="s">
        <v>60</v>
      </c>
      <c r="H22" s="24" t="s">
        <v>61</v>
      </c>
      <c r="I22" s="24" t="s">
        <v>63</v>
      </c>
    </row>
    <row r="23" spans="1:17" x14ac:dyDescent="0.25">
      <c r="C23" s="36" t="s">
        <v>71</v>
      </c>
      <c r="D23" s="32" t="str">
        <f>VLOOKUP(C23,$A$4:$B$19,2,0)</f>
        <v>Gafas</v>
      </c>
      <c r="E23" s="32"/>
      <c r="F23" s="32"/>
      <c r="G23" s="32" t="str">
        <f>VLOOKUP(C23,$D$4:$G$19,4,0)</f>
        <v>Verde</v>
      </c>
      <c r="H23" s="32" t="str">
        <f>VLOOKUP(D23,$I$4:$J$19,2,0)</f>
        <v>Ropajes S.L.</v>
      </c>
      <c r="I23" s="33"/>
    </row>
    <row r="24" spans="1:17" x14ac:dyDescent="0.25">
      <c r="C24" s="31" t="s">
        <v>78</v>
      </c>
      <c r="D24" s="32"/>
      <c r="E24" s="32"/>
      <c r="F24" s="32"/>
      <c r="G24" s="32"/>
      <c r="H24" s="32"/>
      <c r="I24" s="33"/>
    </row>
    <row r="25" spans="1:17" x14ac:dyDescent="0.25">
      <c r="A25" s="1"/>
    </row>
    <row r="26" spans="1:17" x14ac:dyDescent="0.25">
      <c r="A26" s="1"/>
    </row>
    <row r="27" spans="1:17" x14ac:dyDescent="0.25">
      <c r="A27" s="1"/>
    </row>
    <row r="28" spans="1:17" x14ac:dyDescent="0.25">
      <c r="A28" s="1"/>
    </row>
    <row r="29" spans="1:17" x14ac:dyDescent="0.25">
      <c r="A29" s="1"/>
    </row>
  </sheetData>
  <pageMargins left="0.7" right="0.7" top="0.75" bottom="0.75" header="0.3" footer="0.3"/>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17"/>
  <sheetViews>
    <sheetView workbookViewId="0">
      <selection activeCell="J4" sqref="J4"/>
    </sheetView>
  </sheetViews>
  <sheetFormatPr baseColWidth="10" defaultRowHeight="15" x14ac:dyDescent="0.25"/>
  <cols>
    <col min="8" max="8" width="22.5703125" bestFit="1" customWidth="1"/>
    <col min="10" max="10" width="31.140625" customWidth="1"/>
  </cols>
  <sheetData>
    <row r="1" spans="1:10" ht="15.75" x14ac:dyDescent="0.25">
      <c r="A1" s="2"/>
      <c r="B1" s="384" t="s">
        <v>0</v>
      </c>
      <c r="C1" s="384"/>
      <c r="D1" s="384"/>
      <c r="E1" s="384"/>
      <c r="F1" s="384"/>
    </row>
    <row r="2" spans="1:10" ht="15" customHeight="1" x14ac:dyDescent="0.25">
      <c r="A2" s="3" t="s">
        <v>1</v>
      </c>
      <c r="B2" s="366">
        <v>1</v>
      </c>
      <c r="C2" s="366">
        <v>2</v>
      </c>
      <c r="D2" s="366">
        <v>3</v>
      </c>
      <c r="E2" s="366">
        <v>4</v>
      </c>
      <c r="F2" s="366">
        <v>5</v>
      </c>
      <c r="H2" s="6" t="s">
        <v>1</v>
      </c>
      <c r="I2" s="6" t="s">
        <v>17</v>
      </c>
      <c r="J2" s="6" t="s">
        <v>18</v>
      </c>
    </row>
    <row r="3" spans="1:10" ht="15.75" x14ac:dyDescent="0.25">
      <c r="A3" s="4" t="s">
        <v>2</v>
      </c>
      <c r="B3" s="5">
        <v>27000</v>
      </c>
      <c r="C3" s="5">
        <v>28000</v>
      </c>
      <c r="D3" s="5">
        <v>28500</v>
      </c>
      <c r="E3" s="5">
        <v>28500</v>
      </c>
      <c r="F3" s="5">
        <v>32000</v>
      </c>
      <c r="H3" t="s">
        <v>2</v>
      </c>
      <c r="I3" s="367">
        <v>2</v>
      </c>
      <c r="J3" s="8">
        <f>VLOOKUP(H3,$A$3:$F$17,I3,0)</f>
        <v>27000</v>
      </c>
    </row>
    <row r="4" spans="1:10" ht="15.75" x14ac:dyDescent="0.25">
      <c r="A4" s="4" t="s">
        <v>3</v>
      </c>
      <c r="B4" s="5">
        <v>32000</v>
      </c>
      <c r="C4" s="5">
        <v>35200</v>
      </c>
      <c r="D4" s="5">
        <v>38720</v>
      </c>
      <c r="E4" s="5">
        <v>42592</v>
      </c>
      <c r="F4" s="5">
        <v>46851.200000000004</v>
      </c>
      <c r="H4" t="s">
        <v>3</v>
      </c>
      <c r="I4" s="7">
        <v>5</v>
      </c>
      <c r="J4" s="8">
        <f t="shared" ref="J4:J10" si="0">VLOOKUP(H4,$A$3:$F$17,I4,0)</f>
        <v>42592</v>
      </c>
    </row>
    <row r="5" spans="1:10" ht="15.75" x14ac:dyDescent="0.25">
      <c r="A5" s="2" t="s">
        <v>4</v>
      </c>
      <c r="B5" s="5">
        <v>34000</v>
      </c>
      <c r="C5" s="5">
        <v>37400</v>
      </c>
      <c r="D5" s="5">
        <v>41140</v>
      </c>
      <c r="E5" s="5">
        <v>45254.000000000007</v>
      </c>
      <c r="F5" s="5">
        <v>49779.400000000009</v>
      </c>
      <c r="H5" t="s">
        <v>4</v>
      </c>
      <c r="I5" s="7">
        <v>3</v>
      </c>
      <c r="J5" s="8">
        <f t="shared" si="0"/>
        <v>37400</v>
      </c>
    </row>
    <row r="6" spans="1:10" ht="15.75" x14ac:dyDescent="0.25">
      <c r="A6" s="2" t="s">
        <v>5</v>
      </c>
      <c r="B6" s="5">
        <v>38500</v>
      </c>
      <c r="C6" s="5">
        <v>42350</v>
      </c>
      <c r="D6" s="5">
        <v>46585.000000000007</v>
      </c>
      <c r="E6" s="5">
        <v>51243.500000000015</v>
      </c>
      <c r="F6" s="5">
        <v>56367.85000000002</v>
      </c>
      <c r="H6" t="s">
        <v>5</v>
      </c>
      <c r="I6" s="7">
        <v>4</v>
      </c>
      <c r="J6" s="8">
        <f t="shared" si="0"/>
        <v>46585.000000000007</v>
      </c>
    </row>
    <row r="7" spans="1:10" ht="15.75" x14ac:dyDescent="0.25">
      <c r="A7" s="2" t="s">
        <v>6</v>
      </c>
      <c r="B7" s="5">
        <v>25000</v>
      </c>
      <c r="C7" s="5">
        <v>27500.000000000004</v>
      </c>
      <c r="D7" s="5">
        <v>30250.000000000007</v>
      </c>
      <c r="E7" s="5">
        <v>33275.000000000007</v>
      </c>
      <c r="F7" s="5">
        <v>36602.500000000015</v>
      </c>
      <c r="H7" t="s">
        <v>6</v>
      </c>
      <c r="I7" s="7">
        <v>2</v>
      </c>
      <c r="J7" s="8">
        <f t="shared" si="0"/>
        <v>25000</v>
      </c>
    </row>
    <row r="8" spans="1:10" ht="15.75" x14ac:dyDescent="0.25">
      <c r="A8" s="2" t="s">
        <v>7</v>
      </c>
      <c r="B8" s="5">
        <v>25000</v>
      </c>
      <c r="C8" s="5">
        <v>27500.000000000004</v>
      </c>
      <c r="D8" s="5">
        <v>30250.000000000007</v>
      </c>
      <c r="E8" s="5">
        <v>33275.000000000007</v>
      </c>
      <c r="F8" s="5">
        <v>36602.500000000015</v>
      </c>
      <c r="H8" t="s">
        <v>7</v>
      </c>
      <c r="I8" s="7">
        <v>3</v>
      </c>
      <c r="J8" s="8">
        <f t="shared" si="0"/>
        <v>27500.000000000004</v>
      </c>
    </row>
    <row r="9" spans="1:10" ht="15.75" x14ac:dyDescent="0.25">
      <c r="A9" s="2" t="s">
        <v>8</v>
      </c>
      <c r="B9" s="5">
        <v>27000</v>
      </c>
      <c r="C9" s="5">
        <v>29700.000000000004</v>
      </c>
      <c r="D9" s="5">
        <v>32670.000000000007</v>
      </c>
      <c r="E9" s="5">
        <v>35937.000000000007</v>
      </c>
      <c r="F9" s="5">
        <v>39530.700000000012</v>
      </c>
      <c r="H9" t="s">
        <v>8</v>
      </c>
      <c r="I9" s="7">
        <v>3</v>
      </c>
      <c r="J9" s="8">
        <f t="shared" si="0"/>
        <v>29700.000000000004</v>
      </c>
    </row>
    <row r="10" spans="1:10" ht="15.75" x14ac:dyDescent="0.25">
      <c r="A10" s="2" t="s">
        <v>9</v>
      </c>
      <c r="B10" s="5">
        <v>31500</v>
      </c>
      <c r="C10" s="5">
        <v>34650</v>
      </c>
      <c r="D10" s="5">
        <v>38115</v>
      </c>
      <c r="E10" s="5">
        <v>41926.5</v>
      </c>
      <c r="F10" s="5">
        <v>46119.15</v>
      </c>
      <c r="H10" t="s">
        <v>9</v>
      </c>
      <c r="I10" s="7">
        <v>2</v>
      </c>
      <c r="J10" s="8">
        <f t="shared" si="0"/>
        <v>31500</v>
      </c>
    </row>
    <row r="11" spans="1:10" ht="15.75" x14ac:dyDescent="0.25">
      <c r="A11" s="2" t="s">
        <v>10</v>
      </c>
      <c r="B11" s="5">
        <v>60000</v>
      </c>
      <c r="C11" s="5">
        <v>60000</v>
      </c>
      <c r="D11" s="5">
        <v>60000</v>
      </c>
      <c r="E11" s="5">
        <v>60000</v>
      </c>
      <c r="F11" s="5">
        <v>60000</v>
      </c>
    </row>
    <row r="12" spans="1:10" ht="15.75" x14ac:dyDescent="0.25">
      <c r="A12" s="2" t="s">
        <v>11</v>
      </c>
      <c r="B12" s="5">
        <v>28000</v>
      </c>
      <c r="C12" s="5">
        <v>28000</v>
      </c>
      <c r="D12" s="5">
        <v>28000</v>
      </c>
      <c r="E12" s="5">
        <v>28000</v>
      </c>
      <c r="F12" s="5">
        <v>28000</v>
      </c>
    </row>
    <row r="13" spans="1:10" ht="15.75" x14ac:dyDescent="0.25">
      <c r="A13" s="2" t="s">
        <v>12</v>
      </c>
      <c r="B13" s="5">
        <v>65000</v>
      </c>
      <c r="C13" s="5">
        <v>65000</v>
      </c>
      <c r="D13" s="5">
        <v>65000</v>
      </c>
      <c r="E13" s="5">
        <v>65000</v>
      </c>
      <c r="F13" s="5">
        <v>65000</v>
      </c>
    </row>
    <row r="14" spans="1:10" ht="15.75" x14ac:dyDescent="0.25">
      <c r="A14" s="2" t="s">
        <v>13</v>
      </c>
      <c r="B14" s="5">
        <v>58000</v>
      </c>
      <c r="C14" s="5">
        <v>63800.000000000007</v>
      </c>
      <c r="D14" s="5">
        <v>70180.000000000015</v>
      </c>
      <c r="E14" s="5">
        <v>77198.000000000029</v>
      </c>
      <c r="F14" s="5">
        <v>84917.800000000032</v>
      </c>
    </row>
    <row r="15" spans="1:10" ht="15.75" x14ac:dyDescent="0.25">
      <c r="A15" s="2" t="s">
        <v>14</v>
      </c>
      <c r="B15" s="5">
        <v>57000</v>
      </c>
      <c r="C15" s="5">
        <v>62700.000000000007</v>
      </c>
      <c r="D15" s="5">
        <v>68970.000000000015</v>
      </c>
      <c r="E15" s="5">
        <v>75867.000000000029</v>
      </c>
      <c r="F15" s="5">
        <v>83453.700000000041</v>
      </c>
    </row>
    <row r="16" spans="1:10" ht="15.75" x14ac:dyDescent="0.25">
      <c r="A16" s="2" t="s">
        <v>15</v>
      </c>
      <c r="B16" s="5">
        <v>80000</v>
      </c>
      <c r="C16" s="5">
        <v>80000</v>
      </c>
      <c r="D16" s="5">
        <v>80000</v>
      </c>
      <c r="E16" s="5">
        <v>80000</v>
      </c>
      <c r="F16" s="5">
        <v>80000</v>
      </c>
    </row>
    <row r="17" spans="1:6" ht="15.75" x14ac:dyDescent="0.25">
      <c r="A17" s="2" t="s">
        <v>16</v>
      </c>
      <c r="B17" s="5">
        <v>120000</v>
      </c>
      <c r="C17" s="5">
        <v>120000</v>
      </c>
      <c r="D17" s="5">
        <v>120000</v>
      </c>
      <c r="E17" s="5">
        <v>120000</v>
      </c>
      <c r="F17" s="5">
        <v>120000</v>
      </c>
    </row>
  </sheetData>
  <mergeCells count="1">
    <mergeCell ref="B1:F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K15"/>
  <sheetViews>
    <sheetView topLeftCell="A5" zoomScale="130" zoomScaleNormal="130" workbookViewId="0">
      <selection activeCell="K18" sqref="K18"/>
    </sheetView>
  </sheetViews>
  <sheetFormatPr baseColWidth="10" defaultRowHeight="15" x14ac:dyDescent="0.25"/>
  <cols>
    <col min="1" max="1" width="11.42578125" style="15"/>
    <col min="2" max="2" width="14.140625" style="15" bestFit="1" customWidth="1"/>
    <col min="3" max="4" width="11.42578125" style="15"/>
    <col min="5" max="5" width="19.140625" style="21" customWidth="1"/>
    <col min="6" max="6" width="10" style="15" bestFit="1" customWidth="1"/>
    <col min="7" max="7" width="15.42578125" style="15" bestFit="1" customWidth="1"/>
    <col min="8" max="8" width="10.42578125" style="15" bestFit="1" customWidth="1"/>
    <col min="9" max="9" width="11.42578125" style="15"/>
    <col min="10" max="10" width="11" style="15" bestFit="1" customWidth="1"/>
    <col min="11" max="11" width="12.7109375" style="15" customWidth="1"/>
    <col min="12" max="12" width="12.42578125" style="15" customWidth="1"/>
    <col min="13" max="257" width="11.42578125" style="15"/>
    <col min="258" max="258" width="14.140625" style="15" bestFit="1" customWidth="1"/>
    <col min="259" max="261" width="11.42578125" style="15"/>
    <col min="262" max="262" width="10" style="15" bestFit="1" customWidth="1"/>
    <col min="263" max="263" width="11.42578125" style="15"/>
    <col min="264" max="264" width="10.42578125" style="15" bestFit="1" customWidth="1"/>
    <col min="265" max="265" width="11.42578125" style="15"/>
    <col min="266" max="266" width="11" style="15" bestFit="1" customWidth="1"/>
    <col min="267" max="267" width="12.7109375" style="15" customWidth="1"/>
    <col min="268" max="268" width="12.42578125" style="15" customWidth="1"/>
    <col min="269" max="513" width="11.42578125" style="15"/>
    <col min="514" max="514" width="14.140625" style="15" bestFit="1" customWidth="1"/>
    <col min="515" max="517" width="11.42578125" style="15"/>
    <col min="518" max="518" width="10" style="15" bestFit="1" customWidth="1"/>
    <col min="519" max="519" width="11.42578125" style="15"/>
    <col min="520" max="520" width="10.42578125" style="15" bestFit="1" customWidth="1"/>
    <col min="521" max="521" width="11.42578125" style="15"/>
    <col min="522" max="522" width="11" style="15" bestFit="1" customWidth="1"/>
    <col min="523" max="523" width="12.7109375" style="15" customWidth="1"/>
    <col min="524" max="524" width="12.42578125" style="15" customWidth="1"/>
    <col min="525" max="769" width="11.42578125" style="15"/>
    <col min="770" max="770" width="14.140625" style="15" bestFit="1" customWidth="1"/>
    <col min="771" max="773" width="11.42578125" style="15"/>
    <col min="774" max="774" width="10" style="15" bestFit="1" customWidth="1"/>
    <col min="775" max="775" width="11.42578125" style="15"/>
    <col min="776" max="776" width="10.42578125" style="15" bestFit="1" customWidth="1"/>
    <col min="777" max="777" width="11.42578125" style="15"/>
    <col min="778" max="778" width="11" style="15" bestFit="1" customWidth="1"/>
    <col min="779" max="779" width="12.7109375" style="15" customWidth="1"/>
    <col min="780" max="780" width="12.42578125" style="15" customWidth="1"/>
    <col min="781" max="1025" width="11.42578125" style="15"/>
    <col min="1026" max="1026" width="14.140625" style="15" bestFit="1" customWidth="1"/>
    <col min="1027" max="1029" width="11.42578125" style="15"/>
    <col min="1030" max="1030" width="10" style="15" bestFit="1" customWidth="1"/>
    <col min="1031" max="1031" width="11.42578125" style="15"/>
    <col min="1032" max="1032" width="10.42578125" style="15" bestFit="1" customWidth="1"/>
    <col min="1033" max="1033" width="11.42578125" style="15"/>
    <col min="1034" max="1034" width="11" style="15" bestFit="1" customWidth="1"/>
    <col min="1035" max="1035" width="12.7109375" style="15" customWidth="1"/>
    <col min="1036" max="1036" width="12.42578125" style="15" customWidth="1"/>
    <col min="1037" max="1281" width="11.42578125" style="15"/>
    <col min="1282" max="1282" width="14.140625" style="15" bestFit="1" customWidth="1"/>
    <col min="1283" max="1285" width="11.42578125" style="15"/>
    <col min="1286" max="1286" width="10" style="15" bestFit="1" customWidth="1"/>
    <col min="1287" max="1287" width="11.42578125" style="15"/>
    <col min="1288" max="1288" width="10.42578125" style="15" bestFit="1" customWidth="1"/>
    <col min="1289" max="1289" width="11.42578125" style="15"/>
    <col min="1290" max="1290" width="11" style="15" bestFit="1" customWidth="1"/>
    <col min="1291" max="1291" width="12.7109375" style="15" customWidth="1"/>
    <col min="1292" max="1292" width="12.42578125" style="15" customWidth="1"/>
    <col min="1293" max="1537" width="11.42578125" style="15"/>
    <col min="1538" max="1538" width="14.140625" style="15" bestFit="1" customWidth="1"/>
    <col min="1539" max="1541" width="11.42578125" style="15"/>
    <col min="1542" max="1542" width="10" style="15" bestFit="1" customWidth="1"/>
    <col min="1543" max="1543" width="11.42578125" style="15"/>
    <col min="1544" max="1544" width="10.42578125" style="15" bestFit="1" customWidth="1"/>
    <col min="1545" max="1545" width="11.42578125" style="15"/>
    <col min="1546" max="1546" width="11" style="15" bestFit="1" customWidth="1"/>
    <col min="1547" max="1547" width="12.7109375" style="15" customWidth="1"/>
    <col min="1548" max="1548" width="12.42578125" style="15" customWidth="1"/>
    <col min="1549" max="1793" width="11.42578125" style="15"/>
    <col min="1794" max="1794" width="14.140625" style="15" bestFit="1" customWidth="1"/>
    <col min="1795" max="1797" width="11.42578125" style="15"/>
    <col min="1798" max="1798" width="10" style="15" bestFit="1" customWidth="1"/>
    <col min="1799" max="1799" width="11.42578125" style="15"/>
    <col min="1800" max="1800" width="10.42578125" style="15" bestFit="1" customWidth="1"/>
    <col min="1801" max="1801" width="11.42578125" style="15"/>
    <col min="1802" max="1802" width="11" style="15" bestFit="1" customWidth="1"/>
    <col min="1803" max="1803" width="12.7109375" style="15" customWidth="1"/>
    <col min="1804" max="1804" width="12.42578125" style="15" customWidth="1"/>
    <col min="1805" max="2049" width="11.42578125" style="15"/>
    <col min="2050" max="2050" width="14.140625" style="15" bestFit="1" customWidth="1"/>
    <col min="2051" max="2053" width="11.42578125" style="15"/>
    <col min="2054" max="2054" width="10" style="15" bestFit="1" customWidth="1"/>
    <col min="2055" max="2055" width="11.42578125" style="15"/>
    <col min="2056" max="2056" width="10.42578125" style="15" bestFit="1" customWidth="1"/>
    <col min="2057" max="2057" width="11.42578125" style="15"/>
    <col min="2058" max="2058" width="11" style="15" bestFit="1" customWidth="1"/>
    <col min="2059" max="2059" width="12.7109375" style="15" customWidth="1"/>
    <col min="2060" max="2060" width="12.42578125" style="15" customWidth="1"/>
    <col min="2061" max="2305" width="11.42578125" style="15"/>
    <col min="2306" max="2306" width="14.140625" style="15" bestFit="1" customWidth="1"/>
    <col min="2307" max="2309" width="11.42578125" style="15"/>
    <col min="2310" max="2310" width="10" style="15" bestFit="1" customWidth="1"/>
    <col min="2311" max="2311" width="11.42578125" style="15"/>
    <col min="2312" max="2312" width="10.42578125" style="15" bestFit="1" customWidth="1"/>
    <col min="2313" max="2313" width="11.42578125" style="15"/>
    <col min="2314" max="2314" width="11" style="15" bestFit="1" customWidth="1"/>
    <col min="2315" max="2315" width="12.7109375" style="15" customWidth="1"/>
    <col min="2316" max="2316" width="12.42578125" style="15" customWidth="1"/>
    <col min="2317" max="2561" width="11.42578125" style="15"/>
    <col min="2562" max="2562" width="14.140625" style="15" bestFit="1" customWidth="1"/>
    <col min="2563" max="2565" width="11.42578125" style="15"/>
    <col min="2566" max="2566" width="10" style="15" bestFit="1" customWidth="1"/>
    <col min="2567" max="2567" width="11.42578125" style="15"/>
    <col min="2568" max="2568" width="10.42578125" style="15" bestFit="1" customWidth="1"/>
    <col min="2569" max="2569" width="11.42578125" style="15"/>
    <col min="2570" max="2570" width="11" style="15" bestFit="1" customWidth="1"/>
    <col min="2571" max="2571" width="12.7109375" style="15" customWidth="1"/>
    <col min="2572" max="2572" width="12.42578125" style="15" customWidth="1"/>
    <col min="2573" max="2817" width="11.42578125" style="15"/>
    <col min="2818" max="2818" width="14.140625" style="15" bestFit="1" customWidth="1"/>
    <col min="2819" max="2821" width="11.42578125" style="15"/>
    <col min="2822" max="2822" width="10" style="15" bestFit="1" customWidth="1"/>
    <col min="2823" max="2823" width="11.42578125" style="15"/>
    <col min="2824" max="2824" width="10.42578125" style="15" bestFit="1" customWidth="1"/>
    <col min="2825" max="2825" width="11.42578125" style="15"/>
    <col min="2826" max="2826" width="11" style="15" bestFit="1" customWidth="1"/>
    <col min="2827" max="2827" width="12.7109375" style="15" customWidth="1"/>
    <col min="2828" max="2828" width="12.42578125" style="15" customWidth="1"/>
    <col min="2829" max="3073" width="11.42578125" style="15"/>
    <col min="3074" max="3074" width="14.140625" style="15" bestFit="1" customWidth="1"/>
    <col min="3075" max="3077" width="11.42578125" style="15"/>
    <col min="3078" max="3078" width="10" style="15" bestFit="1" customWidth="1"/>
    <col min="3079" max="3079" width="11.42578125" style="15"/>
    <col min="3080" max="3080" width="10.42578125" style="15" bestFit="1" customWidth="1"/>
    <col min="3081" max="3081" width="11.42578125" style="15"/>
    <col min="3082" max="3082" width="11" style="15" bestFit="1" customWidth="1"/>
    <col min="3083" max="3083" width="12.7109375" style="15" customWidth="1"/>
    <col min="3084" max="3084" width="12.42578125" style="15" customWidth="1"/>
    <col min="3085" max="3329" width="11.42578125" style="15"/>
    <col min="3330" max="3330" width="14.140625" style="15" bestFit="1" customWidth="1"/>
    <col min="3331" max="3333" width="11.42578125" style="15"/>
    <col min="3334" max="3334" width="10" style="15" bestFit="1" customWidth="1"/>
    <col min="3335" max="3335" width="11.42578125" style="15"/>
    <col min="3336" max="3336" width="10.42578125" style="15" bestFit="1" customWidth="1"/>
    <col min="3337" max="3337" width="11.42578125" style="15"/>
    <col min="3338" max="3338" width="11" style="15" bestFit="1" customWidth="1"/>
    <col min="3339" max="3339" width="12.7109375" style="15" customWidth="1"/>
    <col min="3340" max="3340" width="12.42578125" style="15" customWidth="1"/>
    <col min="3341" max="3585" width="11.42578125" style="15"/>
    <col min="3586" max="3586" width="14.140625" style="15" bestFit="1" customWidth="1"/>
    <col min="3587" max="3589" width="11.42578125" style="15"/>
    <col min="3590" max="3590" width="10" style="15" bestFit="1" customWidth="1"/>
    <col min="3591" max="3591" width="11.42578125" style="15"/>
    <col min="3592" max="3592" width="10.42578125" style="15" bestFit="1" customWidth="1"/>
    <col min="3593" max="3593" width="11.42578125" style="15"/>
    <col min="3594" max="3594" width="11" style="15" bestFit="1" customWidth="1"/>
    <col min="3595" max="3595" width="12.7109375" style="15" customWidth="1"/>
    <col min="3596" max="3596" width="12.42578125" style="15" customWidth="1"/>
    <col min="3597" max="3841" width="11.42578125" style="15"/>
    <col min="3842" max="3842" width="14.140625" style="15" bestFit="1" customWidth="1"/>
    <col min="3843" max="3845" width="11.42578125" style="15"/>
    <col min="3846" max="3846" width="10" style="15" bestFit="1" customWidth="1"/>
    <col min="3847" max="3847" width="11.42578125" style="15"/>
    <col min="3848" max="3848" width="10.42578125" style="15" bestFit="1" customWidth="1"/>
    <col min="3849" max="3849" width="11.42578125" style="15"/>
    <col min="3850" max="3850" width="11" style="15" bestFit="1" customWidth="1"/>
    <col min="3851" max="3851" width="12.7109375" style="15" customWidth="1"/>
    <col min="3852" max="3852" width="12.42578125" style="15" customWidth="1"/>
    <col min="3853" max="4097" width="11.42578125" style="15"/>
    <col min="4098" max="4098" width="14.140625" style="15" bestFit="1" customWidth="1"/>
    <col min="4099" max="4101" width="11.42578125" style="15"/>
    <col min="4102" max="4102" width="10" style="15" bestFit="1" customWidth="1"/>
    <col min="4103" max="4103" width="11.42578125" style="15"/>
    <col min="4104" max="4104" width="10.42578125" style="15" bestFit="1" customWidth="1"/>
    <col min="4105" max="4105" width="11.42578125" style="15"/>
    <col min="4106" max="4106" width="11" style="15" bestFit="1" customWidth="1"/>
    <col min="4107" max="4107" width="12.7109375" style="15" customWidth="1"/>
    <col min="4108" max="4108" width="12.42578125" style="15" customWidth="1"/>
    <col min="4109" max="4353" width="11.42578125" style="15"/>
    <col min="4354" max="4354" width="14.140625" style="15" bestFit="1" customWidth="1"/>
    <col min="4355" max="4357" width="11.42578125" style="15"/>
    <col min="4358" max="4358" width="10" style="15" bestFit="1" customWidth="1"/>
    <col min="4359" max="4359" width="11.42578125" style="15"/>
    <col min="4360" max="4360" width="10.42578125" style="15" bestFit="1" customWidth="1"/>
    <col min="4361" max="4361" width="11.42578125" style="15"/>
    <col min="4362" max="4362" width="11" style="15" bestFit="1" customWidth="1"/>
    <col min="4363" max="4363" width="12.7109375" style="15" customWidth="1"/>
    <col min="4364" max="4364" width="12.42578125" style="15" customWidth="1"/>
    <col min="4365" max="4609" width="11.42578125" style="15"/>
    <col min="4610" max="4610" width="14.140625" style="15" bestFit="1" customWidth="1"/>
    <col min="4611" max="4613" width="11.42578125" style="15"/>
    <col min="4614" max="4614" width="10" style="15" bestFit="1" customWidth="1"/>
    <col min="4615" max="4615" width="11.42578125" style="15"/>
    <col min="4616" max="4616" width="10.42578125" style="15" bestFit="1" customWidth="1"/>
    <col min="4617" max="4617" width="11.42578125" style="15"/>
    <col min="4618" max="4618" width="11" style="15" bestFit="1" customWidth="1"/>
    <col min="4619" max="4619" width="12.7109375" style="15" customWidth="1"/>
    <col min="4620" max="4620" width="12.42578125" style="15" customWidth="1"/>
    <col min="4621" max="4865" width="11.42578125" style="15"/>
    <col min="4866" max="4866" width="14.140625" style="15" bestFit="1" customWidth="1"/>
    <col min="4867" max="4869" width="11.42578125" style="15"/>
    <col min="4870" max="4870" width="10" style="15" bestFit="1" customWidth="1"/>
    <col min="4871" max="4871" width="11.42578125" style="15"/>
    <col min="4872" max="4872" width="10.42578125" style="15" bestFit="1" customWidth="1"/>
    <col min="4873" max="4873" width="11.42578125" style="15"/>
    <col min="4874" max="4874" width="11" style="15" bestFit="1" customWidth="1"/>
    <col min="4875" max="4875" width="12.7109375" style="15" customWidth="1"/>
    <col min="4876" max="4876" width="12.42578125" style="15" customWidth="1"/>
    <col min="4877" max="5121" width="11.42578125" style="15"/>
    <col min="5122" max="5122" width="14.140625" style="15" bestFit="1" customWidth="1"/>
    <col min="5123" max="5125" width="11.42578125" style="15"/>
    <col min="5126" max="5126" width="10" style="15" bestFit="1" customWidth="1"/>
    <col min="5127" max="5127" width="11.42578125" style="15"/>
    <col min="5128" max="5128" width="10.42578125" style="15" bestFit="1" customWidth="1"/>
    <col min="5129" max="5129" width="11.42578125" style="15"/>
    <col min="5130" max="5130" width="11" style="15" bestFit="1" customWidth="1"/>
    <col min="5131" max="5131" width="12.7109375" style="15" customWidth="1"/>
    <col min="5132" max="5132" width="12.42578125" style="15" customWidth="1"/>
    <col min="5133" max="5377" width="11.42578125" style="15"/>
    <col min="5378" max="5378" width="14.140625" style="15" bestFit="1" customWidth="1"/>
    <col min="5379" max="5381" width="11.42578125" style="15"/>
    <col min="5382" max="5382" width="10" style="15" bestFit="1" customWidth="1"/>
    <col min="5383" max="5383" width="11.42578125" style="15"/>
    <col min="5384" max="5384" width="10.42578125" style="15" bestFit="1" customWidth="1"/>
    <col min="5385" max="5385" width="11.42578125" style="15"/>
    <col min="5386" max="5386" width="11" style="15" bestFit="1" customWidth="1"/>
    <col min="5387" max="5387" width="12.7109375" style="15" customWidth="1"/>
    <col min="5388" max="5388" width="12.42578125" style="15" customWidth="1"/>
    <col min="5389" max="5633" width="11.42578125" style="15"/>
    <col min="5634" max="5634" width="14.140625" style="15" bestFit="1" customWidth="1"/>
    <col min="5635" max="5637" width="11.42578125" style="15"/>
    <col min="5638" max="5638" width="10" style="15" bestFit="1" customWidth="1"/>
    <col min="5639" max="5639" width="11.42578125" style="15"/>
    <col min="5640" max="5640" width="10.42578125" style="15" bestFit="1" customWidth="1"/>
    <col min="5641" max="5641" width="11.42578125" style="15"/>
    <col min="5642" max="5642" width="11" style="15" bestFit="1" customWidth="1"/>
    <col min="5643" max="5643" width="12.7109375" style="15" customWidth="1"/>
    <col min="5644" max="5644" width="12.42578125" style="15" customWidth="1"/>
    <col min="5645" max="5889" width="11.42578125" style="15"/>
    <col min="5890" max="5890" width="14.140625" style="15" bestFit="1" customWidth="1"/>
    <col min="5891" max="5893" width="11.42578125" style="15"/>
    <col min="5894" max="5894" width="10" style="15" bestFit="1" customWidth="1"/>
    <col min="5895" max="5895" width="11.42578125" style="15"/>
    <col min="5896" max="5896" width="10.42578125" style="15" bestFit="1" customWidth="1"/>
    <col min="5897" max="5897" width="11.42578125" style="15"/>
    <col min="5898" max="5898" width="11" style="15" bestFit="1" customWidth="1"/>
    <col min="5899" max="5899" width="12.7109375" style="15" customWidth="1"/>
    <col min="5900" max="5900" width="12.42578125" style="15" customWidth="1"/>
    <col min="5901" max="6145" width="11.42578125" style="15"/>
    <col min="6146" max="6146" width="14.140625" style="15" bestFit="1" customWidth="1"/>
    <col min="6147" max="6149" width="11.42578125" style="15"/>
    <col min="6150" max="6150" width="10" style="15" bestFit="1" customWidth="1"/>
    <col min="6151" max="6151" width="11.42578125" style="15"/>
    <col min="6152" max="6152" width="10.42578125" style="15" bestFit="1" customWidth="1"/>
    <col min="6153" max="6153" width="11.42578125" style="15"/>
    <col min="6154" max="6154" width="11" style="15" bestFit="1" customWidth="1"/>
    <col min="6155" max="6155" width="12.7109375" style="15" customWidth="1"/>
    <col min="6156" max="6156" width="12.42578125" style="15" customWidth="1"/>
    <col min="6157" max="6401" width="11.42578125" style="15"/>
    <col min="6402" max="6402" width="14.140625" style="15" bestFit="1" customWidth="1"/>
    <col min="6403" max="6405" width="11.42578125" style="15"/>
    <col min="6406" max="6406" width="10" style="15" bestFit="1" customWidth="1"/>
    <col min="6407" max="6407" width="11.42578125" style="15"/>
    <col min="6408" max="6408" width="10.42578125" style="15" bestFit="1" customWidth="1"/>
    <col min="6409" max="6409" width="11.42578125" style="15"/>
    <col min="6410" max="6410" width="11" style="15" bestFit="1" customWidth="1"/>
    <col min="6411" max="6411" width="12.7109375" style="15" customWidth="1"/>
    <col min="6412" max="6412" width="12.42578125" style="15" customWidth="1"/>
    <col min="6413" max="6657" width="11.42578125" style="15"/>
    <col min="6658" max="6658" width="14.140625" style="15" bestFit="1" customWidth="1"/>
    <col min="6659" max="6661" width="11.42578125" style="15"/>
    <col min="6662" max="6662" width="10" style="15" bestFit="1" customWidth="1"/>
    <col min="6663" max="6663" width="11.42578125" style="15"/>
    <col min="6664" max="6664" width="10.42578125" style="15" bestFit="1" customWidth="1"/>
    <col min="6665" max="6665" width="11.42578125" style="15"/>
    <col min="6666" max="6666" width="11" style="15" bestFit="1" customWidth="1"/>
    <col min="6667" max="6667" width="12.7109375" style="15" customWidth="1"/>
    <col min="6668" max="6668" width="12.42578125" style="15" customWidth="1"/>
    <col min="6669" max="6913" width="11.42578125" style="15"/>
    <col min="6914" max="6914" width="14.140625" style="15" bestFit="1" customWidth="1"/>
    <col min="6915" max="6917" width="11.42578125" style="15"/>
    <col min="6918" max="6918" width="10" style="15" bestFit="1" customWidth="1"/>
    <col min="6919" max="6919" width="11.42578125" style="15"/>
    <col min="6920" max="6920" width="10.42578125" style="15" bestFit="1" customWidth="1"/>
    <col min="6921" max="6921" width="11.42578125" style="15"/>
    <col min="6922" max="6922" width="11" style="15" bestFit="1" customWidth="1"/>
    <col min="6923" max="6923" width="12.7109375" style="15" customWidth="1"/>
    <col min="6924" max="6924" width="12.42578125" style="15" customWidth="1"/>
    <col min="6925" max="7169" width="11.42578125" style="15"/>
    <col min="7170" max="7170" width="14.140625" style="15" bestFit="1" customWidth="1"/>
    <col min="7171" max="7173" width="11.42578125" style="15"/>
    <col min="7174" max="7174" width="10" style="15" bestFit="1" customWidth="1"/>
    <col min="7175" max="7175" width="11.42578125" style="15"/>
    <col min="7176" max="7176" width="10.42578125" style="15" bestFit="1" customWidth="1"/>
    <col min="7177" max="7177" width="11.42578125" style="15"/>
    <col min="7178" max="7178" width="11" style="15" bestFit="1" customWidth="1"/>
    <col min="7179" max="7179" width="12.7109375" style="15" customWidth="1"/>
    <col min="7180" max="7180" width="12.42578125" style="15" customWidth="1"/>
    <col min="7181" max="7425" width="11.42578125" style="15"/>
    <col min="7426" max="7426" width="14.140625" style="15" bestFit="1" customWidth="1"/>
    <col min="7427" max="7429" width="11.42578125" style="15"/>
    <col min="7430" max="7430" width="10" style="15" bestFit="1" customWidth="1"/>
    <col min="7431" max="7431" width="11.42578125" style="15"/>
    <col min="7432" max="7432" width="10.42578125" style="15" bestFit="1" customWidth="1"/>
    <col min="7433" max="7433" width="11.42578125" style="15"/>
    <col min="7434" max="7434" width="11" style="15" bestFit="1" customWidth="1"/>
    <col min="7435" max="7435" width="12.7109375" style="15" customWidth="1"/>
    <col min="7436" max="7436" width="12.42578125" style="15" customWidth="1"/>
    <col min="7437" max="7681" width="11.42578125" style="15"/>
    <col min="7682" max="7682" width="14.140625" style="15" bestFit="1" customWidth="1"/>
    <col min="7683" max="7685" width="11.42578125" style="15"/>
    <col min="7686" max="7686" width="10" style="15" bestFit="1" customWidth="1"/>
    <col min="7687" max="7687" width="11.42578125" style="15"/>
    <col min="7688" max="7688" width="10.42578125" style="15" bestFit="1" customWidth="1"/>
    <col min="7689" max="7689" width="11.42578125" style="15"/>
    <col min="7690" max="7690" width="11" style="15" bestFit="1" customWidth="1"/>
    <col min="7691" max="7691" width="12.7109375" style="15" customWidth="1"/>
    <col min="7692" max="7692" width="12.42578125" style="15" customWidth="1"/>
    <col min="7693" max="7937" width="11.42578125" style="15"/>
    <col min="7938" max="7938" width="14.140625" style="15" bestFit="1" customWidth="1"/>
    <col min="7939" max="7941" width="11.42578125" style="15"/>
    <col min="7942" max="7942" width="10" style="15" bestFit="1" customWidth="1"/>
    <col min="7943" max="7943" width="11.42578125" style="15"/>
    <col min="7944" max="7944" width="10.42578125" style="15" bestFit="1" customWidth="1"/>
    <col min="7945" max="7945" width="11.42578125" style="15"/>
    <col min="7946" max="7946" width="11" style="15" bestFit="1" customWidth="1"/>
    <col min="7947" max="7947" width="12.7109375" style="15" customWidth="1"/>
    <col min="7948" max="7948" width="12.42578125" style="15" customWidth="1"/>
    <col min="7949" max="8193" width="11.42578125" style="15"/>
    <col min="8194" max="8194" width="14.140625" style="15" bestFit="1" customWidth="1"/>
    <col min="8195" max="8197" width="11.42578125" style="15"/>
    <col min="8198" max="8198" width="10" style="15" bestFit="1" customWidth="1"/>
    <col min="8199" max="8199" width="11.42578125" style="15"/>
    <col min="8200" max="8200" width="10.42578125" style="15" bestFit="1" customWidth="1"/>
    <col min="8201" max="8201" width="11.42578125" style="15"/>
    <col min="8202" max="8202" width="11" style="15" bestFit="1" customWidth="1"/>
    <col min="8203" max="8203" width="12.7109375" style="15" customWidth="1"/>
    <col min="8204" max="8204" width="12.42578125" style="15" customWidth="1"/>
    <col min="8205" max="8449" width="11.42578125" style="15"/>
    <col min="8450" max="8450" width="14.140625" style="15" bestFit="1" customWidth="1"/>
    <col min="8451" max="8453" width="11.42578125" style="15"/>
    <col min="8454" max="8454" width="10" style="15" bestFit="1" customWidth="1"/>
    <col min="8455" max="8455" width="11.42578125" style="15"/>
    <col min="8456" max="8456" width="10.42578125" style="15" bestFit="1" customWidth="1"/>
    <col min="8457" max="8457" width="11.42578125" style="15"/>
    <col min="8458" max="8458" width="11" style="15" bestFit="1" customWidth="1"/>
    <col min="8459" max="8459" width="12.7109375" style="15" customWidth="1"/>
    <col min="8460" max="8460" width="12.42578125" style="15" customWidth="1"/>
    <col min="8461" max="8705" width="11.42578125" style="15"/>
    <col min="8706" max="8706" width="14.140625" style="15" bestFit="1" customWidth="1"/>
    <col min="8707" max="8709" width="11.42578125" style="15"/>
    <col min="8710" max="8710" width="10" style="15" bestFit="1" customWidth="1"/>
    <col min="8711" max="8711" width="11.42578125" style="15"/>
    <col min="8712" max="8712" width="10.42578125" style="15" bestFit="1" customWidth="1"/>
    <col min="8713" max="8713" width="11.42578125" style="15"/>
    <col min="8714" max="8714" width="11" style="15" bestFit="1" customWidth="1"/>
    <col min="8715" max="8715" width="12.7109375" style="15" customWidth="1"/>
    <col min="8716" max="8716" width="12.42578125" style="15" customWidth="1"/>
    <col min="8717" max="8961" width="11.42578125" style="15"/>
    <col min="8962" max="8962" width="14.140625" style="15" bestFit="1" customWidth="1"/>
    <col min="8963" max="8965" width="11.42578125" style="15"/>
    <col min="8966" max="8966" width="10" style="15" bestFit="1" customWidth="1"/>
    <col min="8967" max="8967" width="11.42578125" style="15"/>
    <col min="8968" max="8968" width="10.42578125" style="15" bestFit="1" customWidth="1"/>
    <col min="8969" max="8969" width="11.42578125" style="15"/>
    <col min="8970" max="8970" width="11" style="15" bestFit="1" customWidth="1"/>
    <col min="8971" max="8971" width="12.7109375" style="15" customWidth="1"/>
    <col min="8972" max="8972" width="12.42578125" style="15" customWidth="1"/>
    <col min="8973" max="9217" width="11.42578125" style="15"/>
    <col min="9218" max="9218" width="14.140625" style="15" bestFit="1" customWidth="1"/>
    <col min="9219" max="9221" width="11.42578125" style="15"/>
    <col min="9222" max="9222" width="10" style="15" bestFit="1" customWidth="1"/>
    <col min="9223" max="9223" width="11.42578125" style="15"/>
    <col min="9224" max="9224" width="10.42578125" style="15" bestFit="1" customWidth="1"/>
    <col min="9225" max="9225" width="11.42578125" style="15"/>
    <col min="9226" max="9226" width="11" style="15" bestFit="1" customWidth="1"/>
    <col min="9227" max="9227" width="12.7109375" style="15" customWidth="1"/>
    <col min="9228" max="9228" width="12.42578125" style="15" customWidth="1"/>
    <col min="9229" max="9473" width="11.42578125" style="15"/>
    <col min="9474" max="9474" width="14.140625" style="15" bestFit="1" customWidth="1"/>
    <col min="9475" max="9477" width="11.42578125" style="15"/>
    <col min="9478" max="9478" width="10" style="15" bestFit="1" customWidth="1"/>
    <col min="9479" max="9479" width="11.42578125" style="15"/>
    <col min="9480" max="9480" width="10.42578125" style="15" bestFit="1" customWidth="1"/>
    <col min="9481" max="9481" width="11.42578125" style="15"/>
    <col min="9482" max="9482" width="11" style="15" bestFit="1" customWidth="1"/>
    <col min="9483" max="9483" width="12.7109375" style="15" customWidth="1"/>
    <col min="9484" max="9484" width="12.42578125" style="15" customWidth="1"/>
    <col min="9485" max="9729" width="11.42578125" style="15"/>
    <col min="9730" max="9730" width="14.140625" style="15" bestFit="1" customWidth="1"/>
    <col min="9731" max="9733" width="11.42578125" style="15"/>
    <col min="9734" max="9734" width="10" style="15" bestFit="1" customWidth="1"/>
    <col min="9735" max="9735" width="11.42578125" style="15"/>
    <col min="9736" max="9736" width="10.42578125" style="15" bestFit="1" customWidth="1"/>
    <col min="9737" max="9737" width="11.42578125" style="15"/>
    <col min="9738" max="9738" width="11" style="15" bestFit="1" customWidth="1"/>
    <col min="9739" max="9739" width="12.7109375" style="15" customWidth="1"/>
    <col min="9740" max="9740" width="12.42578125" style="15" customWidth="1"/>
    <col min="9741" max="9985" width="11.42578125" style="15"/>
    <col min="9986" max="9986" width="14.140625" style="15" bestFit="1" customWidth="1"/>
    <col min="9987" max="9989" width="11.42578125" style="15"/>
    <col min="9990" max="9990" width="10" style="15" bestFit="1" customWidth="1"/>
    <col min="9991" max="9991" width="11.42578125" style="15"/>
    <col min="9992" max="9992" width="10.42578125" style="15" bestFit="1" customWidth="1"/>
    <col min="9993" max="9993" width="11.42578125" style="15"/>
    <col min="9994" max="9994" width="11" style="15" bestFit="1" customWidth="1"/>
    <col min="9995" max="9995" width="12.7109375" style="15" customWidth="1"/>
    <col min="9996" max="9996" width="12.42578125" style="15" customWidth="1"/>
    <col min="9997" max="10241" width="11.42578125" style="15"/>
    <col min="10242" max="10242" width="14.140625" style="15" bestFit="1" customWidth="1"/>
    <col min="10243" max="10245" width="11.42578125" style="15"/>
    <col min="10246" max="10246" width="10" style="15" bestFit="1" customWidth="1"/>
    <col min="10247" max="10247" width="11.42578125" style="15"/>
    <col min="10248" max="10248" width="10.42578125" style="15" bestFit="1" customWidth="1"/>
    <col min="10249" max="10249" width="11.42578125" style="15"/>
    <col min="10250" max="10250" width="11" style="15" bestFit="1" customWidth="1"/>
    <col min="10251" max="10251" width="12.7109375" style="15" customWidth="1"/>
    <col min="10252" max="10252" width="12.42578125" style="15" customWidth="1"/>
    <col min="10253" max="10497" width="11.42578125" style="15"/>
    <col min="10498" max="10498" width="14.140625" style="15" bestFit="1" customWidth="1"/>
    <col min="10499" max="10501" width="11.42578125" style="15"/>
    <col min="10502" max="10502" width="10" style="15" bestFit="1" customWidth="1"/>
    <col min="10503" max="10503" width="11.42578125" style="15"/>
    <col min="10504" max="10504" width="10.42578125" style="15" bestFit="1" customWidth="1"/>
    <col min="10505" max="10505" width="11.42578125" style="15"/>
    <col min="10506" max="10506" width="11" style="15" bestFit="1" customWidth="1"/>
    <col min="10507" max="10507" width="12.7109375" style="15" customWidth="1"/>
    <col min="10508" max="10508" width="12.42578125" style="15" customWidth="1"/>
    <col min="10509" max="10753" width="11.42578125" style="15"/>
    <col min="10754" max="10754" width="14.140625" style="15" bestFit="1" customWidth="1"/>
    <col min="10755" max="10757" width="11.42578125" style="15"/>
    <col min="10758" max="10758" width="10" style="15" bestFit="1" customWidth="1"/>
    <col min="10759" max="10759" width="11.42578125" style="15"/>
    <col min="10760" max="10760" width="10.42578125" style="15" bestFit="1" customWidth="1"/>
    <col min="10761" max="10761" width="11.42578125" style="15"/>
    <col min="10762" max="10762" width="11" style="15" bestFit="1" customWidth="1"/>
    <col min="10763" max="10763" width="12.7109375" style="15" customWidth="1"/>
    <col min="10764" max="10764" width="12.42578125" style="15" customWidth="1"/>
    <col min="10765" max="11009" width="11.42578125" style="15"/>
    <col min="11010" max="11010" width="14.140625" style="15" bestFit="1" customWidth="1"/>
    <col min="11011" max="11013" width="11.42578125" style="15"/>
    <col min="11014" max="11014" width="10" style="15" bestFit="1" customWidth="1"/>
    <col min="11015" max="11015" width="11.42578125" style="15"/>
    <col min="11016" max="11016" width="10.42578125" style="15" bestFit="1" customWidth="1"/>
    <col min="11017" max="11017" width="11.42578125" style="15"/>
    <col min="11018" max="11018" width="11" style="15" bestFit="1" customWidth="1"/>
    <col min="11019" max="11019" width="12.7109375" style="15" customWidth="1"/>
    <col min="11020" max="11020" width="12.42578125" style="15" customWidth="1"/>
    <col min="11021" max="11265" width="11.42578125" style="15"/>
    <col min="11266" max="11266" width="14.140625" style="15" bestFit="1" customWidth="1"/>
    <col min="11267" max="11269" width="11.42578125" style="15"/>
    <col min="11270" max="11270" width="10" style="15" bestFit="1" customWidth="1"/>
    <col min="11271" max="11271" width="11.42578125" style="15"/>
    <col min="11272" max="11272" width="10.42578125" style="15" bestFit="1" customWidth="1"/>
    <col min="11273" max="11273" width="11.42578125" style="15"/>
    <col min="11274" max="11274" width="11" style="15" bestFit="1" customWidth="1"/>
    <col min="11275" max="11275" width="12.7109375" style="15" customWidth="1"/>
    <col min="11276" max="11276" width="12.42578125" style="15" customWidth="1"/>
    <col min="11277" max="11521" width="11.42578125" style="15"/>
    <col min="11522" max="11522" width="14.140625" style="15" bestFit="1" customWidth="1"/>
    <col min="11523" max="11525" width="11.42578125" style="15"/>
    <col min="11526" max="11526" width="10" style="15" bestFit="1" customWidth="1"/>
    <col min="11527" max="11527" width="11.42578125" style="15"/>
    <col min="11528" max="11528" width="10.42578125" style="15" bestFit="1" customWidth="1"/>
    <col min="11529" max="11529" width="11.42578125" style="15"/>
    <col min="11530" max="11530" width="11" style="15" bestFit="1" customWidth="1"/>
    <col min="11531" max="11531" width="12.7109375" style="15" customWidth="1"/>
    <col min="11532" max="11532" width="12.42578125" style="15" customWidth="1"/>
    <col min="11533" max="11777" width="11.42578125" style="15"/>
    <col min="11778" max="11778" width="14.140625" style="15" bestFit="1" customWidth="1"/>
    <col min="11779" max="11781" width="11.42578125" style="15"/>
    <col min="11782" max="11782" width="10" style="15" bestFit="1" customWidth="1"/>
    <col min="11783" max="11783" width="11.42578125" style="15"/>
    <col min="11784" max="11784" width="10.42578125" style="15" bestFit="1" customWidth="1"/>
    <col min="11785" max="11785" width="11.42578125" style="15"/>
    <col min="11786" max="11786" width="11" style="15" bestFit="1" customWidth="1"/>
    <col min="11787" max="11787" width="12.7109375" style="15" customWidth="1"/>
    <col min="11788" max="11788" width="12.42578125" style="15" customWidth="1"/>
    <col min="11789" max="12033" width="11.42578125" style="15"/>
    <col min="12034" max="12034" width="14.140625" style="15" bestFit="1" customWidth="1"/>
    <col min="12035" max="12037" width="11.42578125" style="15"/>
    <col min="12038" max="12038" width="10" style="15" bestFit="1" customWidth="1"/>
    <col min="12039" max="12039" width="11.42578125" style="15"/>
    <col min="12040" max="12040" width="10.42578125" style="15" bestFit="1" customWidth="1"/>
    <col min="12041" max="12041" width="11.42578125" style="15"/>
    <col min="12042" max="12042" width="11" style="15" bestFit="1" customWidth="1"/>
    <col min="12043" max="12043" width="12.7109375" style="15" customWidth="1"/>
    <col min="12044" max="12044" width="12.42578125" style="15" customWidth="1"/>
    <col min="12045" max="12289" width="11.42578125" style="15"/>
    <col min="12290" max="12290" width="14.140625" style="15" bestFit="1" customWidth="1"/>
    <col min="12291" max="12293" width="11.42578125" style="15"/>
    <col min="12294" max="12294" width="10" style="15" bestFit="1" customWidth="1"/>
    <col min="12295" max="12295" width="11.42578125" style="15"/>
    <col min="12296" max="12296" width="10.42578125" style="15" bestFit="1" customWidth="1"/>
    <col min="12297" max="12297" width="11.42578125" style="15"/>
    <col min="12298" max="12298" width="11" style="15" bestFit="1" customWidth="1"/>
    <col min="12299" max="12299" width="12.7109375" style="15" customWidth="1"/>
    <col min="12300" max="12300" width="12.42578125" style="15" customWidth="1"/>
    <col min="12301" max="12545" width="11.42578125" style="15"/>
    <col min="12546" max="12546" width="14.140625" style="15" bestFit="1" customWidth="1"/>
    <col min="12547" max="12549" width="11.42578125" style="15"/>
    <col min="12550" max="12550" width="10" style="15" bestFit="1" customWidth="1"/>
    <col min="12551" max="12551" width="11.42578125" style="15"/>
    <col min="12552" max="12552" width="10.42578125" style="15" bestFit="1" customWidth="1"/>
    <col min="12553" max="12553" width="11.42578125" style="15"/>
    <col min="12554" max="12554" width="11" style="15" bestFit="1" customWidth="1"/>
    <col min="12555" max="12555" width="12.7109375" style="15" customWidth="1"/>
    <col min="12556" max="12556" width="12.42578125" style="15" customWidth="1"/>
    <col min="12557" max="12801" width="11.42578125" style="15"/>
    <col min="12802" max="12802" width="14.140625" style="15" bestFit="1" customWidth="1"/>
    <col min="12803" max="12805" width="11.42578125" style="15"/>
    <col min="12806" max="12806" width="10" style="15" bestFit="1" customWidth="1"/>
    <col min="12807" max="12807" width="11.42578125" style="15"/>
    <col min="12808" max="12808" width="10.42578125" style="15" bestFit="1" customWidth="1"/>
    <col min="12809" max="12809" width="11.42578125" style="15"/>
    <col min="12810" max="12810" width="11" style="15" bestFit="1" customWidth="1"/>
    <col min="12811" max="12811" width="12.7109375" style="15" customWidth="1"/>
    <col min="12812" max="12812" width="12.42578125" style="15" customWidth="1"/>
    <col min="12813" max="13057" width="11.42578125" style="15"/>
    <col min="13058" max="13058" width="14.140625" style="15" bestFit="1" customWidth="1"/>
    <col min="13059" max="13061" width="11.42578125" style="15"/>
    <col min="13062" max="13062" width="10" style="15" bestFit="1" customWidth="1"/>
    <col min="13063" max="13063" width="11.42578125" style="15"/>
    <col min="13064" max="13064" width="10.42578125" style="15" bestFit="1" customWidth="1"/>
    <col min="13065" max="13065" width="11.42578125" style="15"/>
    <col min="13066" max="13066" width="11" style="15" bestFit="1" customWidth="1"/>
    <col min="13067" max="13067" width="12.7109375" style="15" customWidth="1"/>
    <col min="13068" max="13068" width="12.42578125" style="15" customWidth="1"/>
    <col min="13069" max="13313" width="11.42578125" style="15"/>
    <col min="13314" max="13314" width="14.140625" style="15" bestFit="1" customWidth="1"/>
    <col min="13315" max="13317" width="11.42578125" style="15"/>
    <col min="13318" max="13318" width="10" style="15" bestFit="1" customWidth="1"/>
    <col min="13319" max="13319" width="11.42578125" style="15"/>
    <col min="13320" max="13320" width="10.42578125" style="15" bestFit="1" customWidth="1"/>
    <col min="13321" max="13321" width="11.42578125" style="15"/>
    <col min="13322" max="13322" width="11" style="15" bestFit="1" customWidth="1"/>
    <col min="13323" max="13323" width="12.7109375" style="15" customWidth="1"/>
    <col min="13324" max="13324" width="12.42578125" style="15" customWidth="1"/>
    <col min="13325" max="13569" width="11.42578125" style="15"/>
    <col min="13570" max="13570" width="14.140625" style="15" bestFit="1" customWidth="1"/>
    <col min="13571" max="13573" width="11.42578125" style="15"/>
    <col min="13574" max="13574" width="10" style="15" bestFit="1" customWidth="1"/>
    <col min="13575" max="13575" width="11.42578125" style="15"/>
    <col min="13576" max="13576" width="10.42578125" style="15" bestFit="1" customWidth="1"/>
    <col min="13577" max="13577" width="11.42578125" style="15"/>
    <col min="13578" max="13578" width="11" style="15" bestFit="1" customWidth="1"/>
    <col min="13579" max="13579" width="12.7109375" style="15" customWidth="1"/>
    <col min="13580" max="13580" width="12.42578125" style="15" customWidth="1"/>
    <col min="13581" max="13825" width="11.42578125" style="15"/>
    <col min="13826" max="13826" width="14.140625" style="15" bestFit="1" customWidth="1"/>
    <col min="13827" max="13829" width="11.42578125" style="15"/>
    <col min="13830" max="13830" width="10" style="15" bestFit="1" customWidth="1"/>
    <col min="13831" max="13831" width="11.42578125" style="15"/>
    <col min="13832" max="13832" width="10.42578125" style="15" bestFit="1" customWidth="1"/>
    <col min="13833" max="13833" width="11.42578125" style="15"/>
    <col min="13834" max="13834" width="11" style="15" bestFit="1" customWidth="1"/>
    <col min="13835" max="13835" width="12.7109375" style="15" customWidth="1"/>
    <col min="13836" max="13836" width="12.42578125" style="15" customWidth="1"/>
    <col min="13837" max="14081" width="11.42578125" style="15"/>
    <col min="14082" max="14082" width="14.140625" style="15" bestFit="1" customWidth="1"/>
    <col min="14083" max="14085" width="11.42578125" style="15"/>
    <col min="14086" max="14086" width="10" style="15" bestFit="1" customWidth="1"/>
    <col min="14087" max="14087" width="11.42578125" style="15"/>
    <col min="14088" max="14088" width="10.42578125" style="15" bestFit="1" customWidth="1"/>
    <col min="14089" max="14089" width="11.42578125" style="15"/>
    <col min="14090" max="14090" width="11" style="15" bestFit="1" customWidth="1"/>
    <col min="14091" max="14091" width="12.7109375" style="15" customWidth="1"/>
    <col min="14092" max="14092" width="12.42578125" style="15" customWidth="1"/>
    <col min="14093" max="14337" width="11.42578125" style="15"/>
    <col min="14338" max="14338" width="14.140625" style="15" bestFit="1" customWidth="1"/>
    <col min="14339" max="14341" width="11.42578125" style="15"/>
    <col min="14342" max="14342" width="10" style="15" bestFit="1" customWidth="1"/>
    <col min="14343" max="14343" width="11.42578125" style="15"/>
    <col min="14344" max="14344" width="10.42578125" style="15" bestFit="1" customWidth="1"/>
    <col min="14345" max="14345" width="11.42578125" style="15"/>
    <col min="14346" max="14346" width="11" style="15" bestFit="1" customWidth="1"/>
    <col min="14347" max="14347" width="12.7109375" style="15" customWidth="1"/>
    <col min="14348" max="14348" width="12.42578125" style="15" customWidth="1"/>
    <col min="14349" max="14593" width="11.42578125" style="15"/>
    <col min="14594" max="14594" width="14.140625" style="15" bestFit="1" customWidth="1"/>
    <col min="14595" max="14597" width="11.42578125" style="15"/>
    <col min="14598" max="14598" width="10" style="15" bestFit="1" customWidth="1"/>
    <col min="14599" max="14599" width="11.42578125" style="15"/>
    <col min="14600" max="14600" width="10.42578125" style="15" bestFit="1" customWidth="1"/>
    <col min="14601" max="14601" width="11.42578125" style="15"/>
    <col min="14602" max="14602" width="11" style="15" bestFit="1" customWidth="1"/>
    <col min="14603" max="14603" width="12.7109375" style="15" customWidth="1"/>
    <col min="14604" max="14604" width="12.42578125" style="15" customWidth="1"/>
    <col min="14605" max="14849" width="11.42578125" style="15"/>
    <col min="14850" max="14850" width="14.140625" style="15" bestFit="1" customWidth="1"/>
    <col min="14851" max="14853" width="11.42578125" style="15"/>
    <col min="14854" max="14854" width="10" style="15" bestFit="1" customWidth="1"/>
    <col min="14855" max="14855" width="11.42578125" style="15"/>
    <col min="14856" max="14856" width="10.42578125" style="15" bestFit="1" customWidth="1"/>
    <col min="14857" max="14857" width="11.42578125" style="15"/>
    <col min="14858" max="14858" width="11" style="15" bestFit="1" customWidth="1"/>
    <col min="14859" max="14859" width="12.7109375" style="15" customWidth="1"/>
    <col min="14860" max="14860" width="12.42578125" style="15" customWidth="1"/>
    <col min="14861" max="15105" width="11.42578125" style="15"/>
    <col min="15106" max="15106" width="14.140625" style="15" bestFit="1" customWidth="1"/>
    <col min="15107" max="15109" width="11.42578125" style="15"/>
    <col min="15110" max="15110" width="10" style="15" bestFit="1" customWidth="1"/>
    <col min="15111" max="15111" width="11.42578125" style="15"/>
    <col min="15112" max="15112" width="10.42578125" style="15" bestFit="1" customWidth="1"/>
    <col min="15113" max="15113" width="11.42578125" style="15"/>
    <col min="15114" max="15114" width="11" style="15" bestFit="1" customWidth="1"/>
    <col min="15115" max="15115" width="12.7109375" style="15" customWidth="1"/>
    <col min="15116" max="15116" width="12.42578125" style="15" customWidth="1"/>
    <col min="15117" max="15361" width="11.42578125" style="15"/>
    <col min="15362" max="15362" width="14.140625" style="15" bestFit="1" customWidth="1"/>
    <col min="15363" max="15365" width="11.42578125" style="15"/>
    <col min="15366" max="15366" width="10" style="15" bestFit="1" customWidth="1"/>
    <col min="15367" max="15367" width="11.42578125" style="15"/>
    <col min="15368" max="15368" width="10.42578125" style="15" bestFit="1" customWidth="1"/>
    <col min="15369" max="15369" width="11.42578125" style="15"/>
    <col min="15370" max="15370" width="11" style="15" bestFit="1" customWidth="1"/>
    <col min="15371" max="15371" width="12.7109375" style="15" customWidth="1"/>
    <col min="15372" max="15372" width="12.42578125" style="15" customWidth="1"/>
    <col min="15373" max="15617" width="11.42578125" style="15"/>
    <col min="15618" max="15618" width="14.140625" style="15" bestFit="1" customWidth="1"/>
    <col min="15619" max="15621" width="11.42578125" style="15"/>
    <col min="15622" max="15622" width="10" style="15" bestFit="1" customWidth="1"/>
    <col min="15623" max="15623" width="11.42578125" style="15"/>
    <col min="15624" max="15624" width="10.42578125" style="15" bestFit="1" customWidth="1"/>
    <col min="15625" max="15625" width="11.42578125" style="15"/>
    <col min="15626" max="15626" width="11" style="15" bestFit="1" customWidth="1"/>
    <col min="15627" max="15627" width="12.7109375" style="15" customWidth="1"/>
    <col min="15628" max="15628" width="12.42578125" style="15" customWidth="1"/>
    <col min="15629" max="15873" width="11.42578125" style="15"/>
    <col min="15874" max="15874" width="14.140625" style="15" bestFit="1" customWidth="1"/>
    <col min="15875" max="15877" width="11.42578125" style="15"/>
    <col min="15878" max="15878" width="10" style="15" bestFit="1" customWidth="1"/>
    <col min="15879" max="15879" width="11.42578125" style="15"/>
    <col min="15880" max="15880" width="10.42578125" style="15" bestFit="1" customWidth="1"/>
    <col min="15881" max="15881" width="11.42578125" style="15"/>
    <col min="15882" max="15882" width="11" style="15" bestFit="1" customWidth="1"/>
    <col min="15883" max="15883" width="12.7109375" style="15" customWidth="1"/>
    <col min="15884" max="15884" width="12.42578125" style="15" customWidth="1"/>
    <col min="15885" max="16129" width="11.42578125" style="15"/>
    <col min="16130" max="16130" width="14.140625" style="15" bestFit="1" customWidth="1"/>
    <col min="16131" max="16133" width="11.42578125" style="15"/>
    <col min="16134" max="16134" width="10" style="15" bestFit="1" customWidth="1"/>
    <col min="16135" max="16135" width="11.42578125" style="15"/>
    <col min="16136" max="16136" width="10.42578125" style="15" bestFit="1" customWidth="1"/>
    <col min="16137" max="16137" width="11.42578125" style="15"/>
    <col min="16138" max="16138" width="11" style="15" bestFit="1" customWidth="1"/>
    <col min="16139" max="16139" width="12.7109375" style="15" customWidth="1"/>
    <col min="16140" max="16140" width="12.42578125" style="15" customWidth="1"/>
    <col min="16141" max="16384" width="11.42578125" style="15"/>
  </cols>
  <sheetData>
    <row r="2" spans="1:11" x14ac:dyDescent="0.25">
      <c r="A2" s="385" t="s">
        <v>19</v>
      </c>
      <c r="B2" s="386"/>
      <c r="C2" s="387"/>
      <c r="D2" s="9"/>
      <c r="E2" s="385" t="s">
        <v>20</v>
      </c>
      <c r="F2" s="386"/>
      <c r="G2" s="387"/>
      <c r="H2" s="13"/>
      <c r="I2" s="14" t="s">
        <v>21</v>
      </c>
    </row>
    <row r="3" spans="1:11" ht="24.75" x14ac:dyDescent="0.25">
      <c r="A3" s="12" t="s">
        <v>22</v>
      </c>
      <c r="B3" s="12" t="s">
        <v>23</v>
      </c>
      <c r="C3" s="16" t="s">
        <v>24</v>
      </c>
      <c r="D3" s="10"/>
      <c r="E3" s="16" t="s">
        <v>25</v>
      </c>
      <c r="F3" s="12" t="s">
        <v>26</v>
      </c>
      <c r="G3" s="12" t="s">
        <v>27</v>
      </c>
      <c r="H3" s="13"/>
      <c r="I3" s="38">
        <v>13.147500000000001</v>
      </c>
    </row>
    <row r="4" spans="1:11" x14ac:dyDescent="0.25">
      <c r="A4" s="17" t="s">
        <v>28</v>
      </c>
      <c r="B4" s="17" t="s">
        <v>29</v>
      </c>
      <c r="C4" s="18">
        <v>0.05</v>
      </c>
      <c r="D4" s="11"/>
      <c r="E4" s="17">
        <v>1</v>
      </c>
      <c r="F4" s="19" t="s">
        <v>30</v>
      </c>
      <c r="G4" s="20">
        <v>1000</v>
      </c>
      <c r="H4" s="13"/>
      <c r="I4" s="13"/>
    </row>
    <row r="5" spans="1:11" x14ac:dyDescent="0.25">
      <c r="A5" s="17" t="s">
        <v>31</v>
      </c>
      <c r="B5" s="17" t="s">
        <v>32</v>
      </c>
      <c r="C5" s="18">
        <v>0.1</v>
      </c>
      <c r="D5" s="11"/>
      <c r="E5" s="17">
        <v>2</v>
      </c>
      <c r="F5" s="19" t="s">
        <v>33</v>
      </c>
      <c r="G5" s="20">
        <v>2500</v>
      </c>
      <c r="H5" s="13"/>
      <c r="I5" s="14" t="s">
        <v>34</v>
      </c>
    </row>
    <row r="6" spans="1:11" x14ac:dyDescent="0.25">
      <c r="A6" s="17" t="s">
        <v>35</v>
      </c>
      <c r="B6" s="17" t="s">
        <v>36</v>
      </c>
      <c r="C6" s="18">
        <v>0.15</v>
      </c>
      <c r="D6" s="11"/>
      <c r="E6" s="17">
        <v>3</v>
      </c>
      <c r="F6" s="19" t="s">
        <v>37</v>
      </c>
      <c r="G6" s="20">
        <v>5200</v>
      </c>
      <c r="H6" s="13"/>
      <c r="I6" s="18">
        <v>0.15</v>
      </c>
    </row>
    <row r="8" spans="1:11" ht="24" x14ac:dyDescent="0.25">
      <c r="A8" s="14" t="s">
        <v>38</v>
      </c>
      <c r="B8" s="14" t="s">
        <v>39</v>
      </c>
      <c r="C8" s="14" t="s">
        <v>40</v>
      </c>
      <c r="D8" s="14" t="s">
        <v>41</v>
      </c>
      <c r="E8" s="14" t="s">
        <v>42</v>
      </c>
      <c r="F8" s="14" t="s">
        <v>43</v>
      </c>
      <c r="G8" s="14" t="s">
        <v>44</v>
      </c>
      <c r="H8" s="14" t="s">
        <v>45</v>
      </c>
      <c r="I8" s="14" t="s">
        <v>46</v>
      </c>
      <c r="J8" s="14" t="s">
        <v>47</v>
      </c>
      <c r="K8" s="14" t="s">
        <v>48</v>
      </c>
    </row>
    <row r="9" spans="1:11" x14ac:dyDescent="0.25">
      <c r="A9" s="12" t="s">
        <v>49</v>
      </c>
      <c r="B9" s="12">
        <v>1</v>
      </c>
      <c r="C9" s="12" t="s">
        <v>28</v>
      </c>
      <c r="D9" s="12">
        <v>3</v>
      </c>
      <c r="E9" s="37">
        <f>IF(B9=1,$G$4*D9,IF(B9=2,$G$5*D9,IF(B9=3,$G$6*D9)))</f>
        <v>3000</v>
      </c>
      <c r="F9" s="22">
        <f>E9*$I$6</f>
        <v>450</v>
      </c>
      <c r="G9" s="369">
        <f>E9+F9</f>
        <v>3450</v>
      </c>
      <c r="H9" s="34">
        <f>VLOOKUP(C9,$A$3:$C$6,3,0)</f>
        <v>0.05</v>
      </c>
      <c r="I9" s="23">
        <f>E9*H9</f>
        <v>150</v>
      </c>
      <c r="J9" s="369">
        <f>G9-I9</f>
        <v>3300</v>
      </c>
      <c r="K9" s="39">
        <f>J9/$I$3</f>
        <v>250.99828864803192</v>
      </c>
    </row>
    <row r="10" spans="1:11" x14ac:dyDescent="0.25">
      <c r="A10" s="12" t="s">
        <v>50</v>
      </c>
      <c r="B10" s="12">
        <v>3</v>
      </c>
      <c r="C10" s="12" t="s">
        <v>31</v>
      </c>
      <c r="D10" s="12">
        <v>5</v>
      </c>
      <c r="E10" s="37">
        <f t="shared" ref="E10:E15" si="0">IF(B10=1,$G$4*D10,IF(B10=2,$G$5*D10,IF(B10=3,$G$6*D10)))</f>
        <v>26000</v>
      </c>
      <c r="F10" s="22">
        <f t="shared" ref="F10:F15" si="1">E10*$I$6</f>
        <v>3900</v>
      </c>
      <c r="G10" s="369">
        <f t="shared" ref="G10:G15" si="2">E10+F10</f>
        <v>29900</v>
      </c>
      <c r="H10" s="34">
        <f t="shared" ref="H10:H15" si="3">VLOOKUP(C10,$A$3:$C$6,3,0)</f>
        <v>0.1</v>
      </c>
      <c r="I10" s="23">
        <f t="shared" ref="I10:I15" si="4">E10*H10</f>
        <v>2600</v>
      </c>
      <c r="J10" s="369">
        <f t="shared" ref="J10:J15" si="5">G10-I10</f>
        <v>27300</v>
      </c>
      <c r="K10" s="39">
        <f t="shared" ref="K10:K15" si="6">J10/$I$3</f>
        <v>2076.4403879064462</v>
      </c>
    </row>
    <row r="11" spans="1:11" x14ac:dyDescent="0.25">
      <c r="A11" s="12" t="s">
        <v>51</v>
      </c>
      <c r="B11" s="12">
        <v>1</v>
      </c>
      <c r="C11" s="12" t="s">
        <v>35</v>
      </c>
      <c r="D11" s="12">
        <v>10</v>
      </c>
      <c r="E11" s="37">
        <f t="shared" si="0"/>
        <v>10000</v>
      </c>
      <c r="F11" s="22">
        <f t="shared" si="1"/>
        <v>1500</v>
      </c>
      <c r="G11" s="369">
        <f t="shared" si="2"/>
        <v>11500</v>
      </c>
      <c r="H11" s="34">
        <f t="shared" si="3"/>
        <v>0.15</v>
      </c>
      <c r="I11" s="23">
        <f t="shared" si="4"/>
        <v>1500</v>
      </c>
      <c r="J11" s="369">
        <f t="shared" si="5"/>
        <v>10000</v>
      </c>
      <c r="K11" s="39">
        <f t="shared" si="6"/>
        <v>760.60087469100586</v>
      </c>
    </row>
    <row r="12" spans="1:11" x14ac:dyDescent="0.25">
      <c r="A12" s="12" t="s">
        <v>52</v>
      </c>
      <c r="B12" s="12">
        <v>2</v>
      </c>
      <c r="C12" s="12" t="s">
        <v>35</v>
      </c>
      <c r="D12" s="12">
        <v>4</v>
      </c>
      <c r="E12" s="37">
        <f t="shared" si="0"/>
        <v>10000</v>
      </c>
      <c r="F12" s="22">
        <f t="shared" si="1"/>
        <v>1500</v>
      </c>
      <c r="G12" s="369">
        <f t="shared" si="2"/>
        <v>11500</v>
      </c>
      <c r="H12" s="34">
        <f t="shared" si="3"/>
        <v>0.15</v>
      </c>
      <c r="I12" s="23">
        <f t="shared" si="4"/>
        <v>1500</v>
      </c>
      <c r="J12" s="369">
        <f t="shared" si="5"/>
        <v>10000</v>
      </c>
      <c r="K12" s="39">
        <f t="shared" si="6"/>
        <v>760.60087469100586</v>
      </c>
    </row>
    <row r="13" spans="1:11" x14ac:dyDescent="0.25">
      <c r="A13" s="12" t="s">
        <v>53</v>
      </c>
      <c r="B13" s="12">
        <v>2</v>
      </c>
      <c r="C13" s="12" t="s">
        <v>31</v>
      </c>
      <c r="D13" s="12">
        <v>3</v>
      </c>
      <c r="E13" s="37">
        <f t="shared" si="0"/>
        <v>7500</v>
      </c>
      <c r="F13" s="22">
        <f t="shared" si="1"/>
        <v>1125</v>
      </c>
      <c r="G13" s="369">
        <f t="shared" si="2"/>
        <v>8625</v>
      </c>
      <c r="H13" s="34">
        <f t="shared" si="3"/>
        <v>0.1</v>
      </c>
      <c r="I13" s="23">
        <f t="shared" si="4"/>
        <v>750</v>
      </c>
      <c r="J13" s="369">
        <f t="shared" si="5"/>
        <v>7875</v>
      </c>
      <c r="K13" s="39">
        <f t="shared" si="6"/>
        <v>598.97318881916715</v>
      </c>
    </row>
    <row r="14" spans="1:11" x14ac:dyDescent="0.25">
      <c r="A14" s="12" t="s">
        <v>54</v>
      </c>
      <c r="B14" s="12">
        <v>3</v>
      </c>
      <c r="C14" s="12" t="s">
        <v>28</v>
      </c>
      <c r="D14" s="12">
        <v>6</v>
      </c>
      <c r="E14" s="37">
        <f t="shared" si="0"/>
        <v>31200</v>
      </c>
      <c r="F14" s="22">
        <f t="shared" si="1"/>
        <v>4680</v>
      </c>
      <c r="G14" s="369">
        <f t="shared" si="2"/>
        <v>35880</v>
      </c>
      <c r="H14" s="34">
        <f t="shared" si="3"/>
        <v>0.05</v>
      </c>
      <c r="I14" s="23">
        <f t="shared" si="4"/>
        <v>1560</v>
      </c>
      <c r="J14" s="369">
        <f t="shared" si="5"/>
        <v>34320</v>
      </c>
      <c r="K14" s="39">
        <f t="shared" si="6"/>
        <v>2610.382201939532</v>
      </c>
    </row>
    <row r="15" spans="1:11" x14ac:dyDescent="0.25">
      <c r="A15" s="12" t="s">
        <v>55</v>
      </c>
      <c r="B15" s="12">
        <v>3</v>
      </c>
      <c r="C15" s="12" t="s">
        <v>28</v>
      </c>
      <c r="D15" s="12">
        <v>2</v>
      </c>
      <c r="E15" s="37">
        <f t="shared" si="0"/>
        <v>10400</v>
      </c>
      <c r="F15" s="22">
        <f t="shared" si="1"/>
        <v>1560</v>
      </c>
      <c r="G15" s="369">
        <f t="shared" si="2"/>
        <v>11960</v>
      </c>
      <c r="H15" s="34">
        <f t="shared" si="3"/>
        <v>0.05</v>
      </c>
      <c r="I15" s="23">
        <f t="shared" si="4"/>
        <v>520</v>
      </c>
      <c r="J15" s="369">
        <f t="shared" si="5"/>
        <v>11440</v>
      </c>
      <c r="K15" s="39">
        <f t="shared" si="6"/>
        <v>870.12740064651064</v>
      </c>
    </row>
  </sheetData>
  <mergeCells count="2">
    <mergeCell ref="A2:C2"/>
    <mergeCell ref="E2:G2"/>
  </mergeCells>
  <pageMargins left="0.7" right="0.7" top="0.75" bottom="0.75" header="0.3" footer="0.3"/>
  <pageSetup paperSize="9" orientation="portrait" horizontalDpi="0" verticalDpi="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29"/>
  <sheetViews>
    <sheetView workbookViewId="0">
      <selection activeCell="M8" sqref="M8"/>
    </sheetView>
  </sheetViews>
  <sheetFormatPr baseColWidth="10" defaultRowHeight="15" x14ac:dyDescent="0.25"/>
  <cols>
    <col min="1" max="1" width="3.140625" customWidth="1"/>
    <col min="2" max="2" width="8.7109375" customWidth="1"/>
    <col min="3" max="3" width="23.42578125" customWidth="1"/>
    <col min="4" max="4" width="8" customWidth="1"/>
    <col min="5" max="5" width="11.28515625" customWidth="1"/>
    <col min="6" max="6" width="14.28515625" customWidth="1"/>
    <col min="7" max="7" width="3.42578125" customWidth="1"/>
    <col min="8" max="8" width="9.140625" customWidth="1"/>
    <col min="9" max="9" width="21.7109375" customWidth="1"/>
    <col min="10" max="10" width="7.140625" customWidth="1"/>
    <col min="11" max="11" width="5.5703125" customWidth="1"/>
    <col min="12" max="12" width="15.42578125" bestFit="1" customWidth="1"/>
    <col min="13" max="13" width="13.85546875" customWidth="1"/>
  </cols>
  <sheetData>
    <row r="1" spans="2:10" s="42" customFormat="1" ht="18.75" x14ac:dyDescent="0.3">
      <c r="B1" s="40"/>
      <c r="C1" s="40"/>
      <c r="D1" s="40"/>
      <c r="E1" s="41" t="s">
        <v>110</v>
      </c>
      <c r="F1" s="41"/>
    </row>
    <row r="2" spans="2:10" s="42" customFormat="1" ht="15.75" thickBot="1" x14ac:dyDescent="0.3">
      <c r="B2" s="43"/>
      <c r="C2" s="43"/>
      <c r="D2" s="43"/>
      <c r="E2" s="388" t="s">
        <v>111</v>
      </c>
      <c r="F2" s="388"/>
    </row>
    <row r="3" spans="2:10" ht="15.75" thickBot="1" x14ac:dyDescent="0.3">
      <c r="B3" s="44" t="s">
        <v>112</v>
      </c>
      <c r="C3" s="45"/>
      <c r="D3" s="46"/>
      <c r="E3" s="47" t="s">
        <v>113</v>
      </c>
      <c r="F3" s="48"/>
      <c r="H3" s="389" t="s">
        <v>114</v>
      </c>
      <c r="I3" s="389"/>
      <c r="J3" s="389"/>
    </row>
    <row r="4" spans="2:10" x14ac:dyDescent="0.25">
      <c r="B4" s="44" t="s">
        <v>115</v>
      </c>
      <c r="C4" s="46"/>
      <c r="D4" s="46"/>
      <c r="E4" s="44"/>
      <c r="F4" s="46"/>
      <c r="H4" s="49" t="s">
        <v>116</v>
      </c>
      <c r="I4" s="49" t="s">
        <v>117</v>
      </c>
      <c r="J4" s="49" t="s">
        <v>118</v>
      </c>
    </row>
    <row r="5" spans="2:10" ht="15.75" thickBot="1" x14ac:dyDescent="0.3">
      <c r="B5" s="50"/>
      <c r="C5" s="46"/>
      <c r="D5" s="46"/>
      <c r="E5" s="46"/>
      <c r="F5" s="46"/>
      <c r="H5" s="51">
        <v>100</v>
      </c>
      <c r="I5" s="51" t="s">
        <v>119</v>
      </c>
      <c r="J5" s="52">
        <v>24</v>
      </c>
    </row>
    <row r="6" spans="2:10" x14ac:dyDescent="0.25">
      <c r="B6" s="53" t="s">
        <v>22</v>
      </c>
      <c r="C6" s="53" t="s">
        <v>117</v>
      </c>
      <c r="D6" s="53" t="s">
        <v>120</v>
      </c>
      <c r="E6" s="53" t="s">
        <v>118</v>
      </c>
      <c r="F6" s="53" t="s">
        <v>121</v>
      </c>
      <c r="H6" s="51">
        <v>110</v>
      </c>
      <c r="I6" s="51" t="s">
        <v>122</v>
      </c>
      <c r="J6" s="52">
        <v>21</v>
      </c>
    </row>
    <row r="7" spans="2:10" x14ac:dyDescent="0.25">
      <c r="B7" s="51"/>
      <c r="C7" s="51" t="str">
        <f>IF(B7="","",VLOOKUP(B7,$H$4:$J$19,2,FALSE))</f>
        <v/>
      </c>
      <c r="D7" s="54"/>
      <c r="E7" s="51" t="str">
        <f>IF(B7="","",VLOOKUP(B7,$H$4:$J$19,3,FALSE))</f>
        <v/>
      </c>
      <c r="F7" s="52" t="str">
        <f>IF(B7="","",D7*E7)</f>
        <v/>
      </c>
      <c r="H7" s="51">
        <v>120</v>
      </c>
      <c r="I7" s="51" t="s">
        <v>123</v>
      </c>
      <c r="J7" s="55">
        <v>11</v>
      </c>
    </row>
    <row r="8" spans="2:10" x14ac:dyDescent="0.25">
      <c r="B8" s="51"/>
      <c r="C8" s="51" t="str">
        <f>IF(B8="","",VLOOKUP(B8,$H$5:$J$19,2,FALSE))</f>
        <v/>
      </c>
      <c r="D8" s="56"/>
      <c r="E8" s="52"/>
      <c r="F8" s="52"/>
      <c r="H8" s="51">
        <v>130</v>
      </c>
      <c r="I8" s="51" t="s">
        <v>124</v>
      </c>
      <c r="J8" s="55">
        <v>7</v>
      </c>
    </row>
    <row r="9" spans="2:10" x14ac:dyDescent="0.25">
      <c r="B9" s="51"/>
      <c r="C9" s="51" t="str">
        <f t="shared" ref="C9:C11" si="0">IF(B9="","",VLOOKUP(B9,$H$5:$J$19,2,FALSE))</f>
        <v/>
      </c>
      <c r="D9" s="56"/>
      <c r="E9" s="57"/>
      <c r="F9" s="52"/>
      <c r="H9" s="51">
        <v>200</v>
      </c>
      <c r="I9" s="51" t="s">
        <v>125</v>
      </c>
      <c r="J9" s="55">
        <v>2</v>
      </c>
    </row>
    <row r="10" spans="2:10" x14ac:dyDescent="0.25">
      <c r="B10" s="51"/>
      <c r="C10" s="51" t="str">
        <f>IF(B10="","",VLOOKUP(B10,$H$5:$J$19,2,FALSE))</f>
        <v/>
      </c>
      <c r="D10" s="56"/>
      <c r="E10" s="52"/>
      <c r="F10" s="52"/>
      <c r="H10" s="51">
        <v>210</v>
      </c>
      <c r="I10" s="51" t="s">
        <v>126</v>
      </c>
      <c r="J10" s="52">
        <v>1.5</v>
      </c>
    </row>
    <row r="11" spans="2:10" x14ac:dyDescent="0.25">
      <c r="B11" s="51"/>
      <c r="C11" s="51" t="str">
        <f t="shared" si="0"/>
        <v/>
      </c>
      <c r="D11" s="56"/>
      <c r="E11" s="52"/>
      <c r="F11" s="52"/>
      <c r="H11" s="51">
        <v>220</v>
      </c>
      <c r="I11" s="51" t="s">
        <v>127</v>
      </c>
      <c r="J11" s="55">
        <v>2.5</v>
      </c>
    </row>
    <row r="12" spans="2:10" x14ac:dyDescent="0.25">
      <c r="B12" s="51"/>
      <c r="C12" s="51" t="str">
        <f>IF(B12="","",VLOOKUP(B12,$H$5:$J$19,2,FALSE))</f>
        <v/>
      </c>
      <c r="D12" s="56"/>
      <c r="E12" s="52"/>
      <c r="F12" s="52"/>
      <c r="H12" s="51">
        <v>230</v>
      </c>
      <c r="I12" s="51" t="s">
        <v>128</v>
      </c>
      <c r="J12" s="55">
        <v>3</v>
      </c>
    </row>
    <row r="13" spans="2:10" ht="15.75" thickBot="1" x14ac:dyDescent="0.3">
      <c r="B13" s="47"/>
      <c r="C13" s="47"/>
      <c r="D13" s="58"/>
      <c r="E13" s="59"/>
      <c r="F13" s="52"/>
      <c r="H13" s="51">
        <v>300</v>
      </c>
      <c r="I13" s="51" t="s">
        <v>129</v>
      </c>
      <c r="J13" s="52">
        <v>1.5</v>
      </c>
    </row>
    <row r="14" spans="2:10" x14ac:dyDescent="0.25">
      <c r="B14" s="46"/>
      <c r="C14" s="46"/>
      <c r="D14" s="46"/>
      <c r="E14" s="60" t="s">
        <v>130</v>
      </c>
      <c r="F14" s="61">
        <f>SUM(F7:F13)</f>
        <v>0</v>
      </c>
      <c r="H14" s="51">
        <v>310</v>
      </c>
      <c r="I14" s="51" t="s">
        <v>131</v>
      </c>
      <c r="J14" s="55">
        <v>4.7</v>
      </c>
    </row>
    <row r="15" spans="2:10" x14ac:dyDescent="0.25">
      <c r="B15" s="46"/>
      <c r="C15" s="46"/>
      <c r="D15" s="46"/>
      <c r="E15" s="62" t="s">
        <v>132</v>
      </c>
      <c r="F15" s="63"/>
      <c r="H15" s="51">
        <v>400</v>
      </c>
      <c r="I15" s="51" t="s">
        <v>133</v>
      </c>
      <c r="J15" s="52">
        <v>5.2</v>
      </c>
    </row>
    <row r="16" spans="2:10" x14ac:dyDescent="0.25">
      <c r="B16" s="46"/>
      <c r="C16" s="46"/>
      <c r="D16" s="46"/>
      <c r="E16" s="64" t="s">
        <v>134</v>
      </c>
      <c r="F16" s="65">
        <f>IF(F14&lt;=50,F14*3%,IF(F14&lt;=100,F14*5%,IF(F14&lt;=151,F14*8%,IF(F14&lt;=251,F14*10%,F14*15%))))</f>
        <v>0</v>
      </c>
      <c r="H16" s="51">
        <v>430</v>
      </c>
      <c r="I16" s="51" t="s">
        <v>135</v>
      </c>
      <c r="J16" s="52">
        <v>4.8</v>
      </c>
    </row>
    <row r="17" spans="1:10" ht="15.75" thickBot="1" x14ac:dyDescent="0.3">
      <c r="B17" s="46"/>
      <c r="C17" s="46"/>
      <c r="D17" s="46"/>
      <c r="E17" s="66" t="s">
        <v>121</v>
      </c>
      <c r="F17" s="67"/>
      <c r="H17" s="51">
        <v>500</v>
      </c>
      <c r="I17" s="51" t="s">
        <v>136</v>
      </c>
      <c r="J17" s="52">
        <v>12</v>
      </c>
    </row>
    <row r="18" spans="1:10" x14ac:dyDescent="0.25">
      <c r="B18" s="46"/>
      <c r="C18" s="46"/>
      <c r="D18" s="46"/>
      <c r="H18" s="51">
        <v>520</v>
      </c>
      <c r="I18" s="51" t="s">
        <v>137</v>
      </c>
      <c r="J18" s="52">
        <v>16</v>
      </c>
    </row>
    <row r="19" spans="1:10" ht="15.75" thickBot="1" x14ac:dyDescent="0.3">
      <c r="H19" s="47">
        <v>600</v>
      </c>
      <c r="I19" s="47" t="s">
        <v>138</v>
      </c>
      <c r="J19" s="68">
        <v>3.5</v>
      </c>
    </row>
    <row r="20" spans="1:10" ht="15.75" thickBot="1" x14ac:dyDescent="0.3"/>
    <row r="21" spans="1:10" ht="15.75" thickBot="1" x14ac:dyDescent="0.3">
      <c r="A21" s="44"/>
      <c r="H21" s="390" t="s">
        <v>139</v>
      </c>
      <c r="I21" s="391"/>
    </row>
    <row r="22" spans="1:10" ht="15.75" thickBot="1" x14ac:dyDescent="0.3">
      <c r="H22" s="69" t="s">
        <v>140</v>
      </c>
      <c r="I22" s="70" t="s">
        <v>141</v>
      </c>
    </row>
    <row r="23" spans="1:10" x14ac:dyDescent="0.25">
      <c r="A23" s="44"/>
      <c r="H23" t="s">
        <v>142</v>
      </c>
      <c r="I23" s="71">
        <v>0.03</v>
      </c>
    </row>
    <row r="24" spans="1:10" x14ac:dyDescent="0.25">
      <c r="H24" t="s">
        <v>143</v>
      </c>
      <c r="I24" s="71">
        <v>0.05</v>
      </c>
    </row>
    <row r="25" spans="1:10" x14ac:dyDescent="0.25">
      <c r="A25" s="72"/>
      <c r="H25" t="s">
        <v>144</v>
      </c>
      <c r="I25" s="71">
        <v>0.08</v>
      </c>
    </row>
    <row r="26" spans="1:10" x14ac:dyDescent="0.25">
      <c r="H26" t="s">
        <v>145</v>
      </c>
      <c r="I26" s="71">
        <v>0.1</v>
      </c>
    </row>
    <row r="27" spans="1:10" ht="15.75" thickBot="1" x14ac:dyDescent="0.3">
      <c r="H27" s="73" t="s">
        <v>146</v>
      </c>
      <c r="I27" s="74">
        <v>0.15</v>
      </c>
    </row>
    <row r="28" spans="1:10" ht="15.75" thickBot="1" x14ac:dyDescent="0.3"/>
    <row r="29" spans="1:10" ht="15.75" thickBot="1" x14ac:dyDescent="0.3">
      <c r="H29" s="75" t="s">
        <v>132</v>
      </c>
      <c r="I29" s="76">
        <v>0.19</v>
      </c>
    </row>
  </sheetData>
  <mergeCells count="3">
    <mergeCell ref="E2:F2"/>
    <mergeCell ref="H3:J3"/>
    <mergeCell ref="H21:I21"/>
  </mergeCells>
  <pageMargins left="0.7" right="0.7" top="0.75" bottom="0.75" header="0.3" footer="0.3"/>
  <drawing r:id="rId1"/>
  <legacyDrawing r:id="rId2"/>
  <oleObjects>
    <mc:AlternateContent xmlns:mc="http://schemas.openxmlformats.org/markup-compatibility/2006">
      <mc:Choice Requires="x14">
        <oleObject progId="MS_ClipArt_Gallery" shapeId="6145" r:id="rId3">
          <objectPr defaultSize="0" autoPict="0" r:id="rId4">
            <anchor moveWithCells="1">
              <from>
                <xdr:col>1</xdr:col>
                <xdr:colOff>85725</xdr:colOff>
                <xdr:row>0</xdr:row>
                <xdr:rowOff>28575</xdr:rowOff>
              </from>
              <to>
                <xdr:col>2</xdr:col>
                <xdr:colOff>9525</xdr:colOff>
                <xdr:row>1</xdr:row>
                <xdr:rowOff>171450</xdr:rowOff>
              </to>
            </anchor>
          </objectPr>
        </oleObject>
      </mc:Choice>
      <mc:Fallback>
        <oleObject progId="MS_ClipArt_Gallery" shapeId="6145" r:id="rId3"/>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30"/>
  <sheetViews>
    <sheetView topLeftCell="A9" zoomScale="120" zoomScaleNormal="120" workbookViewId="0">
      <selection activeCell="E30" sqref="E30"/>
    </sheetView>
  </sheetViews>
  <sheetFormatPr baseColWidth="10" defaultColWidth="11.42578125" defaultRowHeight="12.75" x14ac:dyDescent="0.2"/>
  <cols>
    <col min="1" max="2" width="3.85546875" style="238" customWidth="1"/>
    <col min="3" max="6" width="29.5703125" style="238" customWidth="1"/>
    <col min="7" max="7" width="3.85546875" style="238" customWidth="1"/>
    <col min="8" max="16384" width="11.42578125" style="238"/>
  </cols>
  <sheetData>
    <row r="1" spans="1:11" s="123" customFormat="1" ht="15.75" thickBot="1" x14ac:dyDescent="0.3">
      <c r="E1" s="394"/>
      <c r="F1" s="395"/>
    </row>
    <row r="2" spans="1:11" s="128" customFormat="1" ht="15.75" thickTop="1" x14ac:dyDescent="0.25">
      <c r="A2" s="124"/>
      <c r="B2" s="125"/>
      <c r="C2" s="126"/>
      <c r="D2" s="126"/>
      <c r="E2" s="126"/>
      <c r="F2" s="126"/>
      <c r="G2" s="127"/>
      <c r="H2" s="123"/>
      <c r="I2" s="123"/>
      <c r="J2" s="123"/>
      <c r="K2" s="123"/>
    </row>
    <row r="3" spans="1:11" s="128" customFormat="1" ht="18.75" x14ac:dyDescent="0.3">
      <c r="A3" s="124"/>
      <c r="B3" s="129"/>
      <c r="C3" s="375" t="s">
        <v>342</v>
      </c>
      <c r="D3" s="376"/>
      <c r="E3" s="376"/>
      <c r="F3" s="376"/>
      <c r="G3" s="130"/>
      <c r="H3" s="123"/>
      <c r="I3" s="123"/>
      <c r="J3" s="123"/>
      <c r="K3" s="123"/>
    </row>
    <row r="4" spans="1:11" s="128" customFormat="1" ht="15.75" thickBot="1" x14ac:dyDescent="0.3">
      <c r="A4" s="124"/>
      <c r="B4" s="131"/>
      <c r="C4" s="132"/>
      <c r="D4" s="132"/>
      <c r="E4" s="132"/>
      <c r="F4" s="132"/>
      <c r="G4" s="133"/>
      <c r="H4" s="123"/>
      <c r="I4" s="123"/>
      <c r="J4" s="123"/>
      <c r="K4" s="123"/>
    </row>
    <row r="5" spans="1:11" s="123" customFormat="1" ht="16.5" thickTop="1" thickBot="1" x14ac:dyDescent="0.3"/>
    <row r="6" spans="1:11" ht="13.5" thickTop="1" x14ac:dyDescent="0.2">
      <c r="B6" s="239"/>
      <c r="C6" s="240"/>
      <c r="D6" s="240"/>
      <c r="E6" s="240"/>
      <c r="F6" s="240"/>
      <c r="G6" s="241"/>
      <c r="K6" s="242"/>
    </row>
    <row r="7" spans="1:11" ht="23.25" x14ac:dyDescent="0.35">
      <c r="B7" s="243"/>
      <c r="C7" s="244" t="s">
        <v>343</v>
      </c>
      <c r="D7" s="245"/>
      <c r="E7" s="245"/>
      <c r="F7" s="245"/>
      <c r="G7" s="246"/>
      <c r="K7" s="242"/>
    </row>
    <row r="8" spans="1:11" x14ac:dyDescent="0.2">
      <c r="B8" s="243"/>
      <c r="C8" s="245"/>
      <c r="D8" s="245"/>
      <c r="E8" s="245"/>
      <c r="F8" s="245"/>
      <c r="G8" s="246"/>
      <c r="K8" s="242"/>
    </row>
    <row r="9" spans="1:11" x14ac:dyDescent="0.2">
      <c r="B9" s="243"/>
      <c r="C9" s="245"/>
      <c r="D9" s="245"/>
      <c r="E9" s="245"/>
      <c r="F9" s="245"/>
      <c r="G9" s="246"/>
      <c r="K9" s="242"/>
    </row>
    <row r="10" spans="1:11" x14ac:dyDescent="0.2">
      <c r="B10" s="243"/>
      <c r="C10" s="245"/>
      <c r="D10" s="245"/>
      <c r="E10" s="245"/>
      <c r="F10" s="245"/>
      <c r="G10" s="246"/>
      <c r="K10" s="242"/>
    </row>
    <row r="11" spans="1:11" x14ac:dyDescent="0.2">
      <c r="B11" s="243"/>
      <c r="C11" s="245"/>
      <c r="D11" s="245"/>
      <c r="E11" s="245"/>
      <c r="F11" s="245"/>
      <c r="G11" s="246"/>
      <c r="K11" s="242"/>
    </row>
    <row r="12" spans="1:11" x14ac:dyDescent="0.2">
      <c r="B12" s="243"/>
      <c r="C12" s="245"/>
      <c r="D12" s="245"/>
      <c r="E12" s="245"/>
      <c r="F12" s="245"/>
      <c r="G12" s="246"/>
    </row>
    <row r="13" spans="1:11" x14ac:dyDescent="0.2">
      <c r="B13" s="243"/>
      <c r="C13" s="245"/>
      <c r="D13" s="245"/>
      <c r="E13" s="245"/>
      <c r="F13" s="245"/>
      <c r="G13" s="246"/>
    </row>
    <row r="14" spans="1:11" ht="13.5" thickBot="1" x14ac:dyDescent="0.25">
      <c r="B14" s="243"/>
      <c r="C14" s="245"/>
      <c r="D14" s="245"/>
      <c r="E14" s="245"/>
      <c r="F14" s="245"/>
      <c r="G14" s="246"/>
    </row>
    <row r="15" spans="1:11" ht="24" thickBot="1" x14ac:dyDescent="0.4">
      <c r="B15" s="243"/>
      <c r="C15" s="392" t="s">
        <v>344</v>
      </c>
      <c r="D15" s="392"/>
      <c r="E15" s="392"/>
      <c r="F15" s="392"/>
      <c r="G15" s="246"/>
    </row>
    <row r="16" spans="1:11" x14ac:dyDescent="0.2">
      <c r="B16" s="243"/>
      <c r="C16" s="393" t="s">
        <v>345</v>
      </c>
      <c r="D16" s="393"/>
      <c r="E16" s="399">
        <v>1206</v>
      </c>
      <c r="F16" s="400"/>
      <c r="G16" s="246"/>
    </row>
    <row r="17" spans="2:11" x14ac:dyDescent="0.2">
      <c r="B17" s="243"/>
      <c r="C17" s="396" t="s">
        <v>346</v>
      </c>
      <c r="D17" s="396"/>
      <c r="E17" s="397" t="str">
        <f>VLOOKUP(E16,'Base Practica 1'!C6:H16,2,0)</f>
        <v>JIMENEZ ANA</v>
      </c>
      <c r="F17" s="398"/>
      <c r="G17" s="246"/>
      <c r="K17" s="242"/>
    </row>
    <row r="18" spans="2:11" x14ac:dyDescent="0.2">
      <c r="B18" s="243"/>
      <c r="C18" s="396" t="s">
        <v>347</v>
      </c>
      <c r="D18" s="396" t="s">
        <v>348</v>
      </c>
      <c r="E18" s="397" t="str">
        <f>VLOOKUP(E16,'Base Practica 1'!C6:H16,6,0)</f>
        <v>Sun Princess</v>
      </c>
      <c r="F18" s="398"/>
      <c r="G18" s="246"/>
    </row>
    <row r="19" spans="2:11" x14ac:dyDescent="0.2">
      <c r="B19" s="243"/>
      <c r="C19" s="396" t="s">
        <v>349</v>
      </c>
      <c r="D19" s="396" t="s">
        <v>350</v>
      </c>
      <c r="E19" s="397">
        <f>VLOOKUP(E18,'Base Practica 1'!C20:E22,2,0)</f>
        <v>14</v>
      </c>
      <c r="F19" s="398"/>
      <c r="G19" s="246"/>
      <c r="J19" s="247"/>
    </row>
    <row r="20" spans="2:11" x14ac:dyDescent="0.2">
      <c r="B20" s="243"/>
      <c r="C20" s="396" t="s">
        <v>351</v>
      </c>
      <c r="D20" s="396" t="s">
        <v>352</v>
      </c>
      <c r="E20" s="397" t="str">
        <f>VLOOKUP(E16,'Base Practica 1'!C6:H16,4,0)</f>
        <v>SI</v>
      </c>
      <c r="F20" s="398"/>
      <c r="G20" s="246"/>
    </row>
    <row r="21" spans="2:11" x14ac:dyDescent="0.2">
      <c r="B21" s="243"/>
      <c r="C21" s="396" t="s">
        <v>353</v>
      </c>
      <c r="D21" s="396" t="s">
        <v>350</v>
      </c>
      <c r="E21" s="404">
        <f>VLOOKUP(E16,'Base Practica 1'!C6:H16,5,0)</f>
        <v>40912</v>
      </c>
      <c r="F21" s="405"/>
      <c r="G21" s="246"/>
    </row>
    <row r="22" spans="2:11" x14ac:dyDescent="0.2">
      <c r="B22" s="243"/>
      <c r="C22" s="396" t="s">
        <v>354</v>
      </c>
      <c r="D22" s="396" t="s">
        <v>352</v>
      </c>
      <c r="E22" s="397">
        <f>VLOOKUP(E16,'Base Practica 1'!C6:H16,3,0)</f>
        <v>6600000</v>
      </c>
      <c r="F22" s="398"/>
      <c r="G22" s="246"/>
    </row>
    <row r="23" spans="2:11" x14ac:dyDescent="0.2">
      <c r="B23" s="243"/>
      <c r="C23" s="396" t="s">
        <v>355</v>
      </c>
      <c r="D23" s="396" t="s">
        <v>348</v>
      </c>
      <c r="E23" s="397">
        <f>VLOOKUP(E18,'Base Practica 1'!C20:E22,3,0)</f>
        <v>6500000</v>
      </c>
      <c r="F23" s="398"/>
      <c r="G23" s="246"/>
    </row>
    <row r="24" spans="2:11" x14ac:dyDescent="0.2">
      <c r="B24" s="243"/>
      <c r="C24" s="396" t="s">
        <v>356</v>
      </c>
      <c r="D24" s="396" t="s">
        <v>352</v>
      </c>
      <c r="E24" s="397"/>
      <c r="F24" s="398"/>
      <c r="G24" s="246"/>
    </row>
    <row r="25" spans="2:11" ht="13.5" thickBot="1" x14ac:dyDescent="0.25">
      <c r="B25" s="243"/>
      <c r="C25" s="406" t="s">
        <v>357</v>
      </c>
      <c r="D25" s="406" t="s">
        <v>350</v>
      </c>
      <c r="E25" s="407"/>
      <c r="F25" s="408"/>
      <c r="G25" s="246"/>
    </row>
    <row r="26" spans="2:11" s="252" customFormat="1" x14ac:dyDescent="0.2">
      <c r="B26" s="248"/>
      <c r="C26" s="249"/>
      <c r="D26" s="249"/>
      <c r="E26" s="250"/>
      <c r="F26" s="250"/>
      <c r="G26" s="251"/>
    </row>
    <row r="27" spans="2:11" s="252" customFormat="1" x14ac:dyDescent="0.2">
      <c r="B27" s="248"/>
      <c r="C27" s="409" t="s">
        <v>358</v>
      </c>
      <c r="D27" s="410"/>
      <c r="E27" s="410"/>
      <c r="F27" s="411"/>
      <c r="G27" s="251"/>
    </row>
    <row r="28" spans="2:11" s="252" customFormat="1" x14ac:dyDescent="0.2">
      <c r="B28" s="248"/>
      <c r="C28" s="401" t="s">
        <v>359</v>
      </c>
      <c r="D28" s="402"/>
      <c r="E28" s="402"/>
      <c r="F28" s="403"/>
      <c r="G28" s="251"/>
    </row>
    <row r="29" spans="2:11" ht="13.5" thickBot="1" x14ac:dyDescent="0.25">
      <c r="B29" s="253"/>
      <c r="C29" s="254"/>
      <c r="D29" s="254"/>
      <c r="E29" s="254"/>
      <c r="F29" s="254"/>
      <c r="G29" s="255"/>
      <c r="I29" s="247"/>
    </row>
    <row r="30" spans="2:11" ht="13.5" thickTop="1" x14ac:dyDescent="0.2"/>
  </sheetData>
  <mergeCells count="25">
    <mergeCell ref="C28:F28"/>
    <mergeCell ref="C21:D21"/>
    <mergeCell ref="E21:F21"/>
    <mergeCell ref="C22:D22"/>
    <mergeCell ref="E22:F22"/>
    <mergeCell ref="C23:D23"/>
    <mergeCell ref="E23:F23"/>
    <mergeCell ref="C24:D24"/>
    <mergeCell ref="E24:F24"/>
    <mergeCell ref="C25:D25"/>
    <mergeCell ref="E25:F25"/>
    <mergeCell ref="C27:F27"/>
    <mergeCell ref="C18:D18"/>
    <mergeCell ref="E18:F18"/>
    <mergeCell ref="C19:D19"/>
    <mergeCell ref="E19:F19"/>
    <mergeCell ref="C20:D20"/>
    <mergeCell ref="E20:F20"/>
    <mergeCell ref="C3:F3"/>
    <mergeCell ref="C15:F15"/>
    <mergeCell ref="C16:D16"/>
    <mergeCell ref="E1:F1"/>
    <mergeCell ref="C17:D17"/>
    <mergeCell ref="E17:F17"/>
    <mergeCell ref="E16:F16"/>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81678C26-54E7-4517-BE25-1C175C541064}">
          <x14:formula1>
            <xm:f>'Base Practica 1'!$C$7:$C$16</xm:f>
          </x14:formula1>
          <xm:sqref>E16:F16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10</vt:i4>
      </vt:variant>
    </vt:vector>
  </HeadingPairs>
  <TitlesOfParts>
    <vt:vector size="26" baseType="lpstr">
      <vt:lpstr>Introducción</vt:lpstr>
      <vt:lpstr>Fundamentos</vt:lpstr>
      <vt:lpstr>Ejercicios</vt:lpstr>
      <vt:lpstr>Hoja1</vt:lpstr>
      <vt:lpstr>Proveedores</vt:lpstr>
      <vt:lpstr>Servicios</vt:lpstr>
      <vt:lpstr>Hotel</vt:lpstr>
      <vt:lpstr>Factura</vt:lpstr>
      <vt:lpstr>Practica1</vt:lpstr>
      <vt:lpstr>Base Practica 1</vt:lpstr>
      <vt:lpstr>Practica 2</vt:lpstr>
      <vt:lpstr>Base Datos P2</vt:lpstr>
      <vt:lpstr>Base Practica 3</vt:lpstr>
      <vt:lpstr>Practica 3</vt:lpstr>
      <vt:lpstr>Practica 4</vt:lpstr>
      <vt:lpstr>Practica 4 Base</vt:lpstr>
      <vt:lpstr>Base1</vt:lpstr>
      <vt:lpstr>Base2</vt:lpstr>
      <vt:lpstr>base3</vt:lpstr>
      <vt:lpstr>Base5</vt:lpstr>
      <vt:lpstr>Base6</vt:lpstr>
      <vt:lpstr>Base7</vt:lpstr>
      <vt:lpstr>base8</vt:lpstr>
      <vt:lpstr>columna</vt:lpstr>
      <vt:lpstr>Tabla</vt:lpstr>
      <vt:lpstr>valor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EVOLVE</dc:creator>
  <cp:lastModifiedBy>insti</cp:lastModifiedBy>
  <dcterms:created xsi:type="dcterms:W3CDTF">2021-05-08T13:54:33Z</dcterms:created>
  <dcterms:modified xsi:type="dcterms:W3CDTF">2022-04-08T16:36:39Z</dcterms:modified>
</cp:coreProperties>
</file>